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01 - ŘEŠENÍ SCHODIŠTĚ ..." sheetId="2" r:id="rId2"/>
    <sheet name="SO.02 - ŘEŠENÍ SCHODIŠTĚ ..."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'SO.01 - ŘEŠENÍ SCHODIŠTĚ ...'!$C$95:$K$259</definedName>
    <definedName name="_xlnm.Print_Area" localSheetId="1">'SO.01 - ŘEŠENÍ SCHODIŠTĚ ...'!$C$4:$J$36,'SO.01 - ŘEŠENÍ SCHODIŠTĚ ...'!$C$42:$J$77,'SO.01 - ŘEŠENÍ SCHODIŠTĚ ...'!$C$83:$K$259</definedName>
    <definedName name="_xlnm.Print_Titles" localSheetId="1">'SO.01 - ŘEŠENÍ SCHODIŠTĚ ...'!$95:$95</definedName>
    <definedName name="_xlnm._FilterDatabase" localSheetId="2" hidden="1">'SO.02 - ŘEŠENÍ SCHODIŠTĚ ...'!$C$95:$K$286</definedName>
    <definedName name="_xlnm.Print_Area" localSheetId="2">'SO.02 - ŘEŠENÍ SCHODIŠTĚ ...'!$C$4:$J$36,'SO.02 - ŘEŠENÍ SCHODIŠTĚ ...'!$C$42:$J$77,'SO.02 - ŘEŠENÍ SCHODIŠTĚ ...'!$C$83:$K$286</definedName>
    <definedName name="_xlnm.Print_Titles" localSheetId="2">'SO.02 - ŘEŠENÍ SCHODIŠTĚ ...'!$95:$95</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286"/>
  <c r="BH286"/>
  <c r="BG286"/>
  <c r="BF286"/>
  <c r="T286"/>
  <c r="T285"/>
  <c r="R286"/>
  <c r="R285"/>
  <c r="P286"/>
  <c r="P285"/>
  <c r="BK286"/>
  <c r="BK285"/>
  <c r="J285"/>
  <c r="J286"/>
  <c r="BE286"/>
  <c r="J76"/>
  <c r="BI284"/>
  <c r="BH284"/>
  <c r="BG284"/>
  <c r="BF284"/>
  <c r="T284"/>
  <c r="T283"/>
  <c r="R284"/>
  <c r="R283"/>
  <c r="P284"/>
  <c r="P283"/>
  <c r="BK284"/>
  <c r="BK283"/>
  <c r="J283"/>
  <c r="J284"/>
  <c r="BE284"/>
  <c r="J75"/>
  <c r="BI282"/>
  <c r="BH282"/>
  <c r="BG282"/>
  <c r="BF282"/>
  <c r="T282"/>
  <c r="R282"/>
  <c r="P282"/>
  <c r="BK282"/>
  <c r="J282"/>
  <c r="BE282"/>
  <c r="BI281"/>
  <c r="BH281"/>
  <c r="BG281"/>
  <c r="BF281"/>
  <c r="T281"/>
  <c r="T280"/>
  <c r="R281"/>
  <c r="R280"/>
  <c r="P281"/>
  <c r="P280"/>
  <c r="BK281"/>
  <c r="BK280"/>
  <c r="J280"/>
  <c r="J281"/>
  <c r="BE281"/>
  <c r="J74"/>
  <c r="BI279"/>
  <c r="BH279"/>
  <c r="BG279"/>
  <c r="BF279"/>
  <c r="T279"/>
  <c r="T278"/>
  <c r="T277"/>
  <c r="R279"/>
  <c r="R278"/>
  <c r="R277"/>
  <c r="P279"/>
  <c r="P278"/>
  <c r="P277"/>
  <c r="BK279"/>
  <c r="BK278"/>
  <c r="J278"/>
  <c r="BK277"/>
  <c r="J277"/>
  <c r="J279"/>
  <c r="BE279"/>
  <c r="J73"/>
  <c r="J72"/>
  <c r="BI275"/>
  <c r="BH275"/>
  <c r="BG275"/>
  <c r="BF275"/>
  <c r="T275"/>
  <c r="R275"/>
  <c r="P275"/>
  <c r="BK275"/>
  <c r="J275"/>
  <c r="BE275"/>
  <c r="BI274"/>
  <c r="BH274"/>
  <c r="BG274"/>
  <c r="BF274"/>
  <c r="T274"/>
  <c r="T273"/>
  <c r="T272"/>
  <c r="R274"/>
  <c r="R273"/>
  <c r="R272"/>
  <c r="P274"/>
  <c r="P273"/>
  <c r="P272"/>
  <c r="BK274"/>
  <c r="BK273"/>
  <c r="J273"/>
  <c r="BK272"/>
  <c r="J272"/>
  <c r="J274"/>
  <c r="BE274"/>
  <c r="J71"/>
  <c r="J70"/>
  <c r="BI270"/>
  <c r="BH270"/>
  <c r="BG270"/>
  <c r="BF270"/>
  <c r="T270"/>
  <c r="R270"/>
  <c r="P270"/>
  <c r="BK270"/>
  <c r="J270"/>
  <c r="BE270"/>
  <c r="BI268"/>
  <c r="BH268"/>
  <c r="BG268"/>
  <c r="BF268"/>
  <c r="T268"/>
  <c r="R268"/>
  <c r="P268"/>
  <c r="BK268"/>
  <c r="J268"/>
  <c r="BE268"/>
  <c r="BI267"/>
  <c r="BH267"/>
  <c r="BG267"/>
  <c r="BF267"/>
  <c r="T267"/>
  <c r="R267"/>
  <c r="P267"/>
  <c r="BK267"/>
  <c r="J267"/>
  <c r="BE267"/>
  <c r="BI265"/>
  <c r="BH265"/>
  <c r="BG265"/>
  <c r="BF265"/>
  <c r="T265"/>
  <c r="T264"/>
  <c r="R265"/>
  <c r="R264"/>
  <c r="P265"/>
  <c r="P264"/>
  <c r="BK265"/>
  <c r="BK264"/>
  <c r="J264"/>
  <c r="J265"/>
  <c r="BE265"/>
  <c r="J69"/>
  <c r="BI262"/>
  <c r="BH262"/>
  <c r="BG262"/>
  <c r="BF262"/>
  <c r="T262"/>
  <c r="R262"/>
  <c r="P262"/>
  <c r="BK262"/>
  <c r="J262"/>
  <c r="BE262"/>
  <c r="BI260"/>
  <c r="BH260"/>
  <c r="BG260"/>
  <c r="BF260"/>
  <c r="T260"/>
  <c r="R260"/>
  <c r="P260"/>
  <c r="BK260"/>
  <c r="J260"/>
  <c r="BE260"/>
  <c r="BI258"/>
  <c r="BH258"/>
  <c r="BG258"/>
  <c r="BF258"/>
  <c r="T258"/>
  <c r="R258"/>
  <c r="P258"/>
  <c r="BK258"/>
  <c r="J258"/>
  <c r="BE258"/>
  <c r="BI255"/>
  <c r="BH255"/>
  <c r="BG255"/>
  <c r="BF255"/>
  <c r="T255"/>
  <c r="T254"/>
  <c r="R255"/>
  <c r="R254"/>
  <c r="P255"/>
  <c r="P254"/>
  <c r="BK255"/>
  <c r="BK254"/>
  <c r="J254"/>
  <c r="J255"/>
  <c r="BE255"/>
  <c r="J68"/>
  <c r="BI252"/>
  <c r="BH252"/>
  <c r="BG252"/>
  <c r="BF252"/>
  <c r="T252"/>
  <c r="R252"/>
  <c r="P252"/>
  <c r="BK252"/>
  <c r="J252"/>
  <c r="BE252"/>
  <c r="BI250"/>
  <c r="BH250"/>
  <c r="BG250"/>
  <c r="BF250"/>
  <c r="T250"/>
  <c r="R250"/>
  <c r="P250"/>
  <c r="BK250"/>
  <c r="J250"/>
  <c r="BE250"/>
  <c r="BI249"/>
  <c r="BH249"/>
  <c r="BG249"/>
  <c r="BF249"/>
  <c r="T249"/>
  <c r="R249"/>
  <c r="P249"/>
  <c r="BK249"/>
  <c r="J249"/>
  <c r="BE249"/>
  <c r="BI246"/>
  <c r="BH246"/>
  <c r="BG246"/>
  <c r="BF246"/>
  <c r="T246"/>
  <c r="R246"/>
  <c r="P246"/>
  <c r="BK246"/>
  <c r="J246"/>
  <c r="BE246"/>
  <c r="BI245"/>
  <c r="BH245"/>
  <c r="BG245"/>
  <c r="BF245"/>
  <c r="T245"/>
  <c r="R245"/>
  <c r="P245"/>
  <c r="BK245"/>
  <c r="J245"/>
  <c r="BE245"/>
  <c r="BI244"/>
  <c r="BH244"/>
  <c r="BG244"/>
  <c r="BF244"/>
  <c r="T244"/>
  <c r="R244"/>
  <c r="P244"/>
  <c r="BK244"/>
  <c r="J244"/>
  <c r="BE244"/>
  <c r="BI239"/>
  <c r="BH239"/>
  <c r="BG239"/>
  <c r="BF239"/>
  <c r="T239"/>
  <c r="R239"/>
  <c r="P239"/>
  <c r="BK239"/>
  <c r="J239"/>
  <c r="BE239"/>
  <c r="BI238"/>
  <c r="BH238"/>
  <c r="BG238"/>
  <c r="BF238"/>
  <c r="T238"/>
  <c r="R238"/>
  <c r="P238"/>
  <c r="BK238"/>
  <c r="J238"/>
  <c r="BE238"/>
  <c r="BI234"/>
  <c r="BH234"/>
  <c r="BG234"/>
  <c r="BF234"/>
  <c r="T234"/>
  <c r="T233"/>
  <c r="R234"/>
  <c r="R233"/>
  <c r="P234"/>
  <c r="P233"/>
  <c r="BK234"/>
  <c r="BK233"/>
  <c r="J233"/>
  <c r="J234"/>
  <c r="BE234"/>
  <c r="J67"/>
  <c r="BI232"/>
  <c r="BH232"/>
  <c r="BG232"/>
  <c r="BF232"/>
  <c r="T232"/>
  <c r="T231"/>
  <c r="T230"/>
  <c r="R232"/>
  <c r="R231"/>
  <c r="R230"/>
  <c r="P232"/>
  <c r="P231"/>
  <c r="P230"/>
  <c r="BK232"/>
  <c r="BK231"/>
  <c r="J231"/>
  <c r="BK230"/>
  <c r="J230"/>
  <c r="J232"/>
  <c r="BE232"/>
  <c r="J66"/>
  <c r="J65"/>
  <c r="BI228"/>
  <c r="BH228"/>
  <c r="BG228"/>
  <c r="BF228"/>
  <c r="T228"/>
  <c r="T227"/>
  <c r="R228"/>
  <c r="R227"/>
  <c r="P228"/>
  <c r="P227"/>
  <c r="BK228"/>
  <c r="BK227"/>
  <c r="J227"/>
  <c r="J228"/>
  <c r="BE228"/>
  <c r="J64"/>
  <c r="BI222"/>
  <c r="BH222"/>
  <c r="BG222"/>
  <c r="BF222"/>
  <c r="T222"/>
  <c r="R222"/>
  <c r="P222"/>
  <c r="BK222"/>
  <c r="J222"/>
  <c r="BE222"/>
  <c r="BI220"/>
  <c r="BH220"/>
  <c r="BG220"/>
  <c r="BF220"/>
  <c r="T220"/>
  <c r="R220"/>
  <c r="P220"/>
  <c r="BK220"/>
  <c r="J220"/>
  <c r="BE220"/>
  <c r="BI215"/>
  <c r="BH215"/>
  <c r="BG215"/>
  <c r="BF215"/>
  <c r="T215"/>
  <c r="R215"/>
  <c r="P215"/>
  <c r="BK215"/>
  <c r="J215"/>
  <c r="BE215"/>
  <c r="BI212"/>
  <c r="BH212"/>
  <c r="BG212"/>
  <c r="BF212"/>
  <c r="T212"/>
  <c r="R212"/>
  <c r="P212"/>
  <c r="BK212"/>
  <c r="J212"/>
  <c r="BE212"/>
  <c r="BI209"/>
  <c r="BH209"/>
  <c r="BG209"/>
  <c r="BF209"/>
  <c r="T209"/>
  <c r="R209"/>
  <c r="P209"/>
  <c r="BK209"/>
  <c r="J209"/>
  <c r="BE209"/>
  <c r="BI203"/>
  <c r="BH203"/>
  <c r="BG203"/>
  <c r="BF203"/>
  <c r="T203"/>
  <c r="T202"/>
  <c r="R203"/>
  <c r="R202"/>
  <c r="P203"/>
  <c r="P202"/>
  <c r="BK203"/>
  <c r="BK202"/>
  <c r="J202"/>
  <c r="J203"/>
  <c r="BE203"/>
  <c r="J63"/>
  <c r="BI201"/>
  <c r="BH201"/>
  <c r="BG201"/>
  <c r="BF201"/>
  <c r="T201"/>
  <c r="R201"/>
  <c r="P201"/>
  <c r="BK201"/>
  <c r="J201"/>
  <c r="BE201"/>
  <c r="BI200"/>
  <c r="BH200"/>
  <c r="BG200"/>
  <c r="BF200"/>
  <c r="T200"/>
  <c r="R200"/>
  <c r="P200"/>
  <c r="BK200"/>
  <c r="J200"/>
  <c r="BE200"/>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R193"/>
  <c r="P193"/>
  <c r="BK193"/>
  <c r="J193"/>
  <c r="BE193"/>
  <c r="BI190"/>
  <c r="BH190"/>
  <c r="BG190"/>
  <c r="BF190"/>
  <c r="T190"/>
  <c r="R190"/>
  <c r="P190"/>
  <c r="BK190"/>
  <c r="J190"/>
  <c r="BE190"/>
  <c r="BI186"/>
  <c r="BH186"/>
  <c r="BG186"/>
  <c r="BF186"/>
  <c r="T186"/>
  <c r="R186"/>
  <c r="P186"/>
  <c r="BK186"/>
  <c r="J186"/>
  <c r="BE186"/>
  <c r="BI183"/>
  <c r="BH183"/>
  <c r="BG183"/>
  <c r="BF183"/>
  <c r="T183"/>
  <c r="R183"/>
  <c r="P183"/>
  <c r="BK183"/>
  <c r="J183"/>
  <c r="BE183"/>
  <c r="BI181"/>
  <c r="BH181"/>
  <c r="BG181"/>
  <c r="BF181"/>
  <c r="T181"/>
  <c r="T180"/>
  <c r="R181"/>
  <c r="R180"/>
  <c r="P181"/>
  <c r="P180"/>
  <c r="BK181"/>
  <c r="BK180"/>
  <c r="J180"/>
  <c r="J181"/>
  <c r="BE181"/>
  <c r="J62"/>
  <c r="BI178"/>
  <c r="BH178"/>
  <c r="BG178"/>
  <c r="BF178"/>
  <c r="T178"/>
  <c r="R178"/>
  <c r="P178"/>
  <c r="BK178"/>
  <c r="J178"/>
  <c r="BE178"/>
  <c r="BI176"/>
  <c r="BH176"/>
  <c r="BG176"/>
  <c r="BF176"/>
  <c r="T176"/>
  <c r="R176"/>
  <c r="P176"/>
  <c r="BK176"/>
  <c r="J176"/>
  <c r="BE176"/>
  <c r="BI175"/>
  <c r="BH175"/>
  <c r="BG175"/>
  <c r="BF175"/>
  <c r="T175"/>
  <c r="T174"/>
  <c r="R175"/>
  <c r="R174"/>
  <c r="P175"/>
  <c r="P174"/>
  <c r="BK175"/>
  <c r="BK174"/>
  <c r="J174"/>
  <c r="J175"/>
  <c r="BE175"/>
  <c r="J61"/>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4"/>
  <c r="BH154"/>
  <c r="BG154"/>
  <c r="BF154"/>
  <c r="T154"/>
  <c r="R154"/>
  <c r="P154"/>
  <c r="BK154"/>
  <c r="J154"/>
  <c r="BE154"/>
  <c r="BI150"/>
  <c r="BH150"/>
  <c r="BG150"/>
  <c r="BF150"/>
  <c r="T150"/>
  <c r="T149"/>
  <c r="R150"/>
  <c r="R149"/>
  <c r="P150"/>
  <c r="P149"/>
  <c r="BK150"/>
  <c r="BK149"/>
  <c r="J149"/>
  <c r="J150"/>
  <c r="BE150"/>
  <c r="J60"/>
  <c r="BI147"/>
  <c r="BH147"/>
  <c r="BG147"/>
  <c r="BF147"/>
  <c r="T147"/>
  <c r="R147"/>
  <c r="P147"/>
  <c r="BK147"/>
  <c r="J147"/>
  <c r="BE147"/>
  <c r="BI144"/>
  <c r="BH144"/>
  <c r="BG144"/>
  <c r="BF144"/>
  <c r="T144"/>
  <c r="R144"/>
  <c r="P144"/>
  <c r="BK144"/>
  <c r="J144"/>
  <c r="BE144"/>
  <c r="BI141"/>
  <c r="BH141"/>
  <c r="BG141"/>
  <c r="BF141"/>
  <c r="T141"/>
  <c r="R141"/>
  <c r="P141"/>
  <c r="BK141"/>
  <c r="J141"/>
  <c r="BE141"/>
  <c r="BI139"/>
  <c r="BH139"/>
  <c r="BG139"/>
  <c r="BF139"/>
  <c r="T139"/>
  <c r="R139"/>
  <c r="P139"/>
  <c r="BK139"/>
  <c r="J139"/>
  <c r="BE139"/>
  <c r="BI136"/>
  <c r="BH136"/>
  <c r="BG136"/>
  <c r="BF136"/>
  <c r="T136"/>
  <c r="R136"/>
  <c r="P136"/>
  <c r="BK136"/>
  <c r="J136"/>
  <c r="BE136"/>
  <c r="BI129"/>
  <c r="BH129"/>
  <c r="BG129"/>
  <c r="BF129"/>
  <c r="T129"/>
  <c r="R129"/>
  <c r="P129"/>
  <c r="BK129"/>
  <c r="J129"/>
  <c r="BE129"/>
  <c r="BI123"/>
  <c r="BH123"/>
  <c r="BG123"/>
  <c r="BF123"/>
  <c r="T123"/>
  <c r="R123"/>
  <c r="P123"/>
  <c r="BK123"/>
  <c r="J123"/>
  <c r="BE123"/>
  <c r="BI120"/>
  <c r="BH120"/>
  <c r="BG120"/>
  <c r="BF120"/>
  <c r="T120"/>
  <c r="T119"/>
  <c r="R120"/>
  <c r="R119"/>
  <c r="P120"/>
  <c r="P119"/>
  <c r="BK120"/>
  <c r="BK119"/>
  <c r="J119"/>
  <c r="J120"/>
  <c r="BE120"/>
  <c r="J59"/>
  <c r="BI116"/>
  <c r="BH116"/>
  <c r="BG116"/>
  <c r="BF116"/>
  <c r="T116"/>
  <c r="R116"/>
  <c r="P116"/>
  <c r="BK116"/>
  <c r="J116"/>
  <c r="BE116"/>
  <c r="BI114"/>
  <c r="BH114"/>
  <c r="BG114"/>
  <c r="BF114"/>
  <c r="T114"/>
  <c r="R114"/>
  <c r="P114"/>
  <c r="BK114"/>
  <c r="J114"/>
  <c r="BE114"/>
  <c r="BI109"/>
  <c r="BH109"/>
  <c r="BG109"/>
  <c r="BF109"/>
  <c r="T109"/>
  <c r="R109"/>
  <c r="P109"/>
  <c r="BK109"/>
  <c r="J109"/>
  <c r="BE109"/>
  <c r="BI106"/>
  <c r="BH106"/>
  <c r="BG106"/>
  <c r="BF106"/>
  <c r="T106"/>
  <c r="R106"/>
  <c r="P106"/>
  <c r="BK106"/>
  <c r="J106"/>
  <c r="BE106"/>
  <c r="BI103"/>
  <c r="BH103"/>
  <c r="BG103"/>
  <c r="BF103"/>
  <c r="T103"/>
  <c r="R103"/>
  <c r="P103"/>
  <c r="BK103"/>
  <c r="J103"/>
  <c r="BE103"/>
  <c r="BI99"/>
  <c r="F34"/>
  <c i="1" r="BD53"/>
  <c i="3" r="BH99"/>
  <c r="F33"/>
  <c i="1" r="BC53"/>
  <c i="3" r="BG99"/>
  <c r="F32"/>
  <c i="1" r="BB53"/>
  <c i="3" r="BF99"/>
  <c r="J31"/>
  <c i="1" r="AW53"/>
  <c i="3" r="F31"/>
  <c i="1" r="BA53"/>
  <c i="3" r="T99"/>
  <c r="T98"/>
  <c r="T97"/>
  <c r="T96"/>
  <c r="R99"/>
  <c r="R98"/>
  <c r="R97"/>
  <c r="R96"/>
  <c r="P99"/>
  <c r="P98"/>
  <c r="P97"/>
  <c r="P96"/>
  <c i="1" r="AU53"/>
  <c i="3" r="BK99"/>
  <c r="BK98"/>
  <c r="J98"/>
  <c r="BK97"/>
  <c r="J97"/>
  <c r="BK96"/>
  <c r="J96"/>
  <c r="J56"/>
  <c r="J27"/>
  <c i="1" r="AG53"/>
  <c i="3" r="J99"/>
  <c r="BE99"/>
  <c r="J30"/>
  <c i="1" r="AV53"/>
  <c i="3" r="F30"/>
  <c i="1" r="AZ53"/>
  <c i="3" r="J58"/>
  <c r="J57"/>
  <c r="J92"/>
  <c r="F92"/>
  <c r="F90"/>
  <c r="E88"/>
  <c r="J51"/>
  <c r="F51"/>
  <c r="F49"/>
  <c r="E47"/>
  <c r="J36"/>
  <c r="J18"/>
  <c r="E18"/>
  <c r="F93"/>
  <c r="F52"/>
  <c r="J17"/>
  <c r="J12"/>
  <c r="J90"/>
  <c r="J49"/>
  <c r="E7"/>
  <c r="E86"/>
  <c r="E45"/>
  <c i="1" r="AY52"/>
  <c r="AX52"/>
  <c i="2" r="BI259"/>
  <c r="BH259"/>
  <c r="BG259"/>
  <c r="BF259"/>
  <c r="T259"/>
  <c r="T258"/>
  <c r="R259"/>
  <c r="R258"/>
  <c r="P259"/>
  <c r="P258"/>
  <c r="BK259"/>
  <c r="BK258"/>
  <c r="J258"/>
  <c r="J259"/>
  <c r="BE259"/>
  <c r="J76"/>
  <c r="BI257"/>
  <c r="BH257"/>
  <c r="BG257"/>
  <c r="BF257"/>
  <c r="T257"/>
  <c r="T256"/>
  <c r="R257"/>
  <c r="R256"/>
  <c r="P257"/>
  <c r="P256"/>
  <c r="BK257"/>
  <c r="BK256"/>
  <c r="J256"/>
  <c r="J257"/>
  <c r="BE257"/>
  <c r="J75"/>
  <c r="BI255"/>
  <c r="BH255"/>
  <c r="BG255"/>
  <c r="BF255"/>
  <c r="T255"/>
  <c r="R255"/>
  <c r="P255"/>
  <c r="BK255"/>
  <c r="J255"/>
  <c r="BE255"/>
  <c r="BI254"/>
  <c r="BH254"/>
  <c r="BG254"/>
  <c r="BF254"/>
  <c r="T254"/>
  <c r="T253"/>
  <c r="R254"/>
  <c r="R253"/>
  <c r="P254"/>
  <c r="P253"/>
  <c r="BK254"/>
  <c r="BK253"/>
  <c r="J253"/>
  <c r="J254"/>
  <c r="BE254"/>
  <c r="J74"/>
  <c r="BI252"/>
  <c r="BH252"/>
  <c r="BG252"/>
  <c r="BF252"/>
  <c r="T252"/>
  <c r="T251"/>
  <c r="T250"/>
  <c r="R252"/>
  <c r="R251"/>
  <c r="R250"/>
  <c r="P252"/>
  <c r="P251"/>
  <c r="P250"/>
  <c r="BK252"/>
  <c r="BK251"/>
  <c r="J251"/>
  <c r="BK250"/>
  <c r="J250"/>
  <c r="J252"/>
  <c r="BE252"/>
  <c r="J73"/>
  <c r="J72"/>
  <c r="BI248"/>
  <c r="BH248"/>
  <c r="BG248"/>
  <c r="BF248"/>
  <c r="T248"/>
  <c r="T247"/>
  <c r="R248"/>
  <c r="R247"/>
  <c r="P248"/>
  <c r="P247"/>
  <c r="BK248"/>
  <c r="BK247"/>
  <c r="J247"/>
  <c r="J248"/>
  <c r="BE248"/>
  <c r="J71"/>
  <c r="BI245"/>
  <c r="BH245"/>
  <c r="BG245"/>
  <c r="BF245"/>
  <c r="T245"/>
  <c r="R245"/>
  <c r="P245"/>
  <c r="BK245"/>
  <c r="J245"/>
  <c r="BE245"/>
  <c r="BI243"/>
  <c r="BH243"/>
  <c r="BG243"/>
  <c r="BF243"/>
  <c r="T243"/>
  <c r="R243"/>
  <c r="P243"/>
  <c r="BK243"/>
  <c r="J243"/>
  <c r="BE243"/>
  <c r="BI242"/>
  <c r="BH242"/>
  <c r="BG242"/>
  <c r="BF242"/>
  <c r="T242"/>
  <c r="R242"/>
  <c r="P242"/>
  <c r="BK242"/>
  <c r="J242"/>
  <c r="BE242"/>
  <c r="BI240"/>
  <c r="BH240"/>
  <c r="BG240"/>
  <c r="BF240"/>
  <c r="T240"/>
  <c r="T239"/>
  <c r="R240"/>
  <c r="R239"/>
  <c r="P240"/>
  <c r="P239"/>
  <c r="BK240"/>
  <c r="BK239"/>
  <c r="J239"/>
  <c r="J240"/>
  <c r="BE240"/>
  <c r="J70"/>
  <c r="BI237"/>
  <c r="BH237"/>
  <c r="BG237"/>
  <c r="BF237"/>
  <c r="T237"/>
  <c r="R237"/>
  <c r="P237"/>
  <c r="BK237"/>
  <c r="J237"/>
  <c r="BE237"/>
  <c r="BI235"/>
  <c r="BH235"/>
  <c r="BG235"/>
  <c r="BF235"/>
  <c r="T235"/>
  <c r="R235"/>
  <c r="P235"/>
  <c r="BK235"/>
  <c r="J235"/>
  <c r="BE235"/>
  <c r="BI233"/>
  <c r="BH233"/>
  <c r="BG233"/>
  <c r="BF233"/>
  <c r="T233"/>
  <c r="R233"/>
  <c r="P233"/>
  <c r="BK233"/>
  <c r="J233"/>
  <c r="BE233"/>
  <c r="BI231"/>
  <c r="BH231"/>
  <c r="BG231"/>
  <c r="BF231"/>
  <c r="T231"/>
  <c r="T230"/>
  <c r="R231"/>
  <c r="R230"/>
  <c r="P231"/>
  <c r="P230"/>
  <c r="BK231"/>
  <c r="BK230"/>
  <c r="J230"/>
  <c r="J231"/>
  <c r="BE231"/>
  <c r="J69"/>
  <c r="BI228"/>
  <c r="BH228"/>
  <c r="BG228"/>
  <c r="BF228"/>
  <c r="T228"/>
  <c r="R228"/>
  <c r="P228"/>
  <c r="BK228"/>
  <c r="J228"/>
  <c r="BE228"/>
  <c r="BI226"/>
  <c r="BH226"/>
  <c r="BG226"/>
  <c r="BF226"/>
  <c r="T226"/>
  <c r="R226"/>
  <c r="P226"/>
  <c r="BK226"/>
  <c r="J226"/>
  <c r="BE226"/>
  <c r="BI225"/>
  <c r="BH225"/>
  <c r="BG225"/>
  <c r="BF225"/>
  <c r="T225"/>
  <c r="R225"/>
  <c r="P225"/>
  <c r="BK225"/>
  <c r="J225"/>
  <c r="BE225"/>
  <c r="BI224"/>
  <c r="BH224"/>
  <c r="BG224"/>
  <c r="BF224"/>
  <c r="T224"/>
  <c r="R224"/>
  <c r="P224"/>
  <c r="BK224"/>
  <c r="J224"/>
  <c r="BE224"/>
  <c r="BI223"/>
  <c r="BH223"/>
  <c r="BG223"/>
  <c r="BF223"/>
  <c r="T223"/>
  <c r="R223"/>
  <c r="P223"/>
  <c r="BK223"/>
  <c r="J223"/>
  <c r="BE223"/>
  <c r="BI221"/>
  <c r="BH221"/>
  <c r="BG221"/>
  <c r="BF221"/>
  <c r="T221"/>
  <c r="T220"/>
  <c r="R221"/>
  <c r="R220"/>
  <c r="P221"/>
  <c r="P220"/>
  <c r="BK221"/>
  <c r="BK220"/>
  <c r="J220"/>
  <c r="J221"/>
  <c r="BE221"/>
  <c r="J68"/>
  <c r="BI218"/>
  <c r="BH218"/>
  <c r="BG218"/>
  <c r="BF218"/>
  <c r="T218"/>
  <c r="R218"/>
  <c r="P218"/>
  <c r="BK218"/>
  <c r="J218"/>
  <c r="BE218"/>
  <c r="BI216"/>
  <c r="BH216"/>
  <c r="BG216"/>
  <c r="BF216"/>
  <c r="T216"/>
  <c r="R216"/>
  <c r="P216"/>
  <c r="BK216"/>
  <c r="J216"/>
  <c r="BE216"/>
  <c r="BI213"/>
  <c r="BH213"/>
  <c r="BG213"/>
  <c r="BF213"/>
  <c r="T213"/>
  <c r="T212"/>
  <c r="T211"/>
  <c r="R213"/>
  <c r="R212"/>
  <c r="R211"/>
  <c r="P213"/>
  <c r="P212"/>
  <c r="P211"/>
  <c r="BK213"/>
  <c r="BK212"/>
  <c r="J212"/>
  <c r="BK211"/>
  <c r="J211"/>
  <c r="J213"/>
  <c r="BE213"/>
  <c r="J67"/>
  <c r="J66"/>
  <c r="BI209"/>
  <c r="BH209"/>
  <c r="BG209"/>
  <c r="BF209"/>
  <c r="T209"/>
  <c r="T208"/>
  <c r="R209"/>
  <c r="R208"/>
  <c r="P209"/>
  <c r="P208"/>
  <c r="BK209"/>
  <c r="BK208"/>
  <c r="J208"/>
  <c r="J209"/>
  <c r="BE209"/>
  <c r="J65"/>
  <c r="BI206"/>
  <c r="BH206"/>
  <c r="BG206"/>
  <c r="BF206"/>
  <c r="T206"/>
  <c r="R206"/>
  <c r="P206"/>
  <c r="BK206"/>
  <c r="J206"/>
  <c r="BE206"/>
  <c r="BI201"/>
  <c r="BH201"/>
  <c r="BG201"/>
  <c r="BF201"/>
  <c r="T201"/>
  <c r="R201"/>
  <c r="P201"/>
  <c r="BK201"/>
  <c r="J201"/>
  <c r="BE201"/>
  <c r="BI196"/>
  <c r="BH196"/>
  <c r="BG196"/>
  <c r="BF196"/>
  <c r="T196"/>
  <c r="R196"/>
  <c r="P196"/>
  <c r="BK196"/>
  <c r="J196"/>
  <c r="BE196"/>
  <c r="BI193"/>
  <c r="BH193"/>
  <c r="BG193"/>
  <c r="BF193"/>
  <c r="T193"/>
  <c r="R193"/>
  <c r="P193"/>
  <c r="BK193"/>
  <c r="J193"/>
  <c r="BE193"/>
  <c r="BI190"/>
  <c r="BH190"/>
  <c r="BG190"/>
  <c r="BF190"/>
  <c r="T190"/>
  <c r="R190"/>
  <c r="P190"/>
  <c r="BK190"/>
  <c r="J190"/>
  <c r="BE190"/>
  <c r="BI184"/>
  <c r="BH184"/>
  <c r="BG184"/>
  <c r="BF184"/>
  <c r="T184"/>
  <c r="T183"/>
  <c r="R184"/>
  <c r="R183"/>
  <c r="P184"/>
  <c r="P183"/>
  <c r="BK184"/>
  <c r="BK183"/>
  <c r="J183"/>
  <c r="J184"/>
  <c r="BE184"/>
  <c r="J64"/>
  <c r="BI182"/>
  <c r="BH182"/>
  <c r="BG182"/>
  <c r="BF182"/>
  <c r="T182"/>
  <c r="R182"/>
  <c r="P182"/>
  <c r="BK182"/>
  <c r="J182"/>
  <c r="BE182"/>
  <c r="BI179"/>
  <c r="BH179"/>
  <c r="BG179"/>
  <c r="BF179"/>
  <c r="T179"/>
  <c r="R179"/>
  <c r="P179"/>
  <c r="BK179"/>
  <c r="J179"/>
  <c r="BE179"/>
  <c r="BI175"/>
  <c r="BH175"/>
  <c r="BG175"/>
  <c r="BF175"/>
  <c r="T175"/>
  <c r="R175"/>
  <c r="P175"/>
  <c r="BK175"/>
  <c r="J175"/>
  <c r="BE175"/>
  <c r="BI172"/>
  <c r="BH172"/>
  <c r="BG172"/>
  <c r="BF172"/>
  <c r="T172"/>
  <c r="R172"/>
  <c r="P172"/>
  <c r="BK172"/>
  <c r="J172"/>
  <c r="BE172"/>
  <c r="BI169"/>
  <c r="BH169"/>
  <c r="BG169"/>
  <c r="BF169"/>
  <c r="T169"/>
  <c r="R169"/>
  <c r="P169"/>
  <c r="BK169"/>
  <c r="J169"/>
  <c r="BE169"/>
  <c r="BI167"/>
  <c r="BH167"/>
  <c r="BG167"/>
  <c r="BF167"/>
  <c r="T167"/>
  <c r="T166"/>
  <c r="R167"/>
  <c r="R166"/>
  <c r="P167"/>
  <c r="P166"/>
  <c r="BK167"/>
  <c r="BK166"/>
  <c r="J166"/>
  <c r="J167"/>
  <c r="BE167"/>
  <c r="J63"/>
  <c r="BI164"/>
  <c r="BH164"/>
  <c r="BG164"/>
  <c r="BF164"/>
  <c r="T164"/>
  <c r="R164"/>
  <c r="P164"/>
  <c r="BK164"/>
  <c r="J164"/>
  <c r="BE164"/>
  <c r="BI162"/>
  <c r="BH162"/>
  <c r="BG162"/>
  <c r="BF162"/>
  <c r="T162"/>
  <c r="T161"/>
  <c r="R162"/>
  <c r="R161"/>
  <c r="P162"/>
  <c r="P161"/>
  <c r="BK162"/>
  <c r="BK161"/>
  <c r="J161"/>
  <c r="J162"/>
  <c r="BE162"/>
  <c r="J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T153"/>
  <c r="R154"/>
  <c r="R153"/>
  <c r="P154"/>
  <c r="P153"/>
  <c r="BK154"/>
  <c r="BK153"/>
  <c r="J153"/>
  <c r="J154"/>
  <c r="BE154"/>
  <c r="J61"/>
  <c r="BI150"/>
  <c r="BH150"/>
  <c r="BG150"/>
  <c r="BF150"/>
  <c r="T150"/>
  <c r="R150"/>
  <c r="P150"/>
  <c r="BK150"/>
  <c r="J150"/>
  <c r="BE150"/>
  <c r="BI147"/>
  <c r="BH147"/>
  <c r="BG147"/>
  <c r="BF147"/>
  <c r="T147"/>
  <c r="R147"/>
  <c r="P147"/>
  <c r="BK147"/>
  <c r="J147"/>
  <c r="BE147"/>
  <c r="BI145"/>
  <c r="BH145"/>
  <c r="BG145"/>
  <c r="BF145"/>
  <c r="T145"/>
  <c r="R145"/>
  <c r="P145"/>
  <c r="BK145"/>
  <c r="J145"/>
  <c r="BE145"/>
  <c r="BI142"/>
  <c r="BH142"/>
  <c r="BG142"/>
  <c r="BF142"/>
  <c r="T142"/>
  <c r="T141"/>
  <c r="R142"/>
  <c r="R141"/>
  <c r="P142"/>
  <c r="P141"/>
  <c r="BK142"/>
  <c r="BK141"/>
  <c r="J141"/>
  <c r="J142"/>
  <c r="BE142"/>
  <c r="J60"/>
  <c r="BI139"/>
  <c r="BH139"/>
  <c r="BG139"/>
  <c r="BF139"/>
  <c r="T139"/>
  <c r="R139"/>
  <c r="P139"/>
  <c r="BK139"/>
  <c r="J139"/>
  <c r="BE139"/>
  <c r="BI136"/>
  <c r="BH136"/>
  <c r="BG136"/>
  <c r="BF136"/>
  <c r="T136"/>
  <c r="R136"/>
  <c r="P136"/>
  <c r="BK136"/>
  <c r="J136"/>
  <c r="BE136"/>
  <c r="BI134"/>
  <c r="BH134"/>
  <c r="BG134"/>
  <c r="BF134"/>
  <c r="T134"/>
  <c r="R134"/>
  <c r="P134"/>
  <c r="BK134"/>
  <c r="J134"/>
  <c r="BE134"/>
  <c r="BI131"/>
  <c r="BH131"/>
  <c r="BG131"/>
  <c r="BF131"/>
  <c r="T131"/>
  <c r="R131"/>
  <c r="P131"/>
  <c r="BK131"/>
  <c r="J131"/>
  <c r="BE131"/>
  <c r="BI128"/>
  <c r="BH128"/>
  <c r="BG128"/>
  <c r="BF128"/>
  <c r="T128"/>
  <c r="R128"/>
  <c r="P128"/>
  <c r="BK128"/>
  <c r="J128"/>
  <c r="BE128"/>
  <c r="BI121"/>
  <c r="BH121"/>
  <c r="BG121"/>
  <c r="BF121"/>
  <c r="T121"/>
  <c r="T120"/>
  <c r="R121"/>
  <c r="R120"/>
  <c r="P121"/>
  <c r="P120"/>
  <c r="BK121"/>
  <c r="BK120"/>
  <c r="J120"/>
  <c r="J121"/>
  <c r="BE121"/>
  <c r="J59"/>
  <c r="BI117"/>
  <c r="BH117"/>
  <c r="BG117"/>
  <c r="BF117"/>
  <c r="T117"/>
  <c r="R117"/>
  <c r="P117"/>
  <c r="BK117"/>
  <c r="J117"/>
  <c r="BE117"/>
  <c r="BI115"/>
  <c r="BH115"/>
  <c r="BG115"/>
  <c r="BF115"/>
  <c r="T115"/>
  <c r="R115"/>
  <c r="P115"/>
  <c r="BK115"/>
  <c r="J115"/>
  <c r="BE115"/>
  <c r="BI106"/>
  <c r="BH106"/>
  <c r="BG106"/>
  <c r="BF106"/>
  <c r="T106"/>
  <c r="R106"/>
  <c r="P106"/>
  <c r="BK106"/>
  <c r="J106"/>
  <c r="BE106"/>
  <c r="BI103"/>
  <c r="BH103"/>
  <c r="BG103"/>
  <c r="BF103"/>
  <c r="T103"/>
  <c r="R103"/>
  <c r="P103"/>
  <c r="BK103"/>
  <c r="J103"/>
  <c r="BE103"/>
  <c r="BI99"/>
  <c r="F34"/>
  <c i="1" r="BD52"/>
  <c i="2" r="BH99"/>
  <c r="F33"/>
  <c i="1" r="BC52"/>
  <c i="2" r="BG99"/>
  <c r="F32"/>
  <c i="1" r="BB52"/>
  <c i="2" r="BF99"/>
  <c r="J31"/>
  <c i="1" r="AW52"/>
  <c i="2" r="F31"/>
  <c i="1" r="BA52"/>
  <c i="2" r="T99"/>
  <c r="T98"/>
  <c r="T97"/>
  <c r="T96"/>
  <c r="R99"/>
  <c r="R98"/>
  <c r="R97"/>
  <c r="R96"/>
  <c r="P99"/>
  <c r="P98"/>
  <c r="P97"/>
  <c r="P96"/>
  <c i="1" r="AU52"/>
  <c i="2" r="BK99"/>
  <c r="BK98"/>
  <c r="J98"/>
  <c r="BK97"/>
  <c r="J97"/>
  <c r="BK96"/>
  <c r="J96"/>
  <c r="J56"/>
  <c r="J27"/>
  <c i="1" r="AG52"/>
  <c i="2" r="J99"/>
  <c r="BE99"/>
  <c r="J30"/>
  <c i="1" r="AV52"/>
  <c i="2" r="F30"/>
  <c i="1" r="AZ52"/>
  <c i="2" r="J58"/>
  <c r="J57"/>
  <c r="J92"/>
  <c r="F92"/>
  <c r="F90"/>
  <c r="E88"/>
  <c r="J51"/>
  <c r="F51"/>
  <c r="F49"/>
  <c r="E47"/>
  <c r="J36"/>
  <c r="J18"/>
  <c r="E18"/>
  <c r="F93"/>
  <c r="F52"/>
  <c r="J17"/>
  <c r="J12"/>
  <c r="J90"/>
  <c r="J49"/>
  <c r="E7"/>
  <c r="E86"/>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<sst xmlns="http://schemas.openxmlformats.org/spreadsheetml/2006/main">
  <si>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</si>
  <si>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</si>
  <si>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</si>
  <si>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</si>
  <si>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</si>
  <si>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</si>
  <si>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</si>
  <si>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{a36a4ff2-f8a9-4248-91db-56c0ddf5ee2a}</t>
  </si>
  <si>
    <t>0,01</t>
  </si>
  <si>
    <t>21</t>
  </si>
  <si>
    <t>15</t>
  </si>
  <si>
    <t>REKAPITULACE STAVBY</t>
  </si>
  <si>
    <t xml:space="preserve">v ---  níže se nacházejí doplnkové a pomocné údaje k sestavám  --- v</t>
  </si>
  <si>
    <t>Návod na vyplnění</t>
  </si>
  <si>
    <t>0,001</t>
  </si>
  <si>
    <t>Kód:</t>
  </si>
  <si>
    <t>21005B</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</si>
  <si>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</si>
  <si>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</si>
  <si>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ŘEŠENÍ SCHODIŠTĚ, OBJEKTU 29.DUBNA č.259/33</t>
  </si>
  <si>
    <t>KSO:</t>
  </si>
  <si>
    <t/>
  </si>
  <si>
    <t>CC-CZ:</t>
  </si>
  <si>
    <t>Místo:</t>
  </si>
  <si>
    <t>29.DUBNA 259/33, OSTRAVA- VÝŠKOVICE</t>
  </si>
  <si>
    <t>Datum:</t>
  </si>
  <si>
    <t>28. 5. 2021</t>
  </si>
  <si>
    <t>Zadavatel:</t>
  </si>
  <si>
    <t>IČ:</t>
  </si>
  <si>
    <t>008 45 451</t>
  </si>
  <si>
    <t>statutární město Ostrava</t>
  </si>
  <si>
    <t>DIČ:</t>
  </si>
  <si>
    <t>CZ00845451</t>
  </si>
  <si>
    <t>Uchazeč:</t>
  </si>
  <si>
    <t>Vyplň údaj</t>
  </si>
  <si>
    <t>Projektant:</t>
  </si>
  <si>
    <t>278 48 183</t>
  </si>
  <si>
    <t>BYVAST pro s.r.o. - Ing. Kvapilová, Ing. J.Cigánek</t>
  </si>
  <si>
    <t>CZ27848183</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</si>
  <si>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</si>
  <si>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</si>
  <si>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</si>
  <si>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</si>
  <si>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</si>
  <si>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</si>
  <si>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</si>
  <si>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</si>
  <si>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</si>
  <si>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</si>
  <si>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</si>
  <si>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</si>
  <si>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</si>
  <si>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</si>
  <si>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</si>
  <si>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</si>
  <si>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</si>
  <si>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</si>
  <si>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</si>
  <si>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</si>
  <si>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</si>
  <si>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</si>
  <si>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</si>
  <si>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</si>
  <si>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</si>
  <si>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</si>
  <si>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</si>
  <si>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</si>
  <si>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</si>
  <si>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</si>
  <si>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</si>
  <si>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</si>
  <si>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</si>
  <si>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</si>
  <si>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</si>
  <si>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</si>
  <si>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</si>
  <si>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</si>
  <si>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</si>
  <si>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</si>
  <si>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</si>
  <si>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SO.01</t>
  </si>
  <si>
    <t>ŘEŠENÍ SCHODIŠTĚ PAVILONU I</t>
  </si>
  <si>
    <t>STA</t>
  </si>
  <si>
    <t>1</t>
  </si>
  <si>
    <t>{7282f10f-9a78-44b8-8e18-38ce187d183c}</t>
  </si>
  <si>
    <t>2</t>
  </si>
  <si>
    <t>SO.02</t>
  </si>
  <si>
    <t>ŘEŠENÍ SCHODIŠTĚ TĚLOCVIČNA</t>
  </si>
  <si>
    <t>{f8311780-f97b-45e0-ac08-956130bea233}</t>
  </si>
  <si>
    <t>1) Krycí list soupisu</t>
  </si>
  <si>
    <t>2) Rekapitulace</t>
  </si>
  <si>
    <t>3) Soupis prací</t>
  </si>
  <si>
    <t>Zpět na list:</t>
  </si>
  <si>
    <t>Rekapitulace stavby</t>
  </si>
  <si>
    <t>KRYCÍ LIST SOUPISU</t>
  </si>
  <si>
    <t>Objekt:</t>
  </si>
  <si>
    <t>SO.01 - ŘEŠENÍ SCHODIŠTĚ PAVILONU I</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</si>
  <si>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</si>
  <si>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</si>
  <si>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</si>
  <si>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</si>
  <si>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</si>
  <si>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</si>
  <si>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</si>
  <si>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</si>
  <si>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</si>
  <si>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</si>
  <si>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</si>
  <si>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</si>
  <si>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</si>
  <si>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</si>
  <si>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</si>
  <si>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</si>
  <si>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767 - Konstrukce zámečnické</t>
  </si>
  <si>
    <t xml:space="preserve">    771 - Podlahy z dlaždic</t>
  </si>
  <si>
    <t xml:space="preserve">    772 - Podlahy z kamene</t>
  </si>
  <si>
    <t xml:space="preserve">    783 - Dokončovací práce - nátěry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</si>
  <si>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</si>
  <si>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</si>
  <si>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</si>
  <si>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</si>
  <si>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</si>
  <si>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</si>
  <si>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</si>
  <si>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</si>
  <si>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</si>
  <si>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</si>
  <si>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</si>
  <si>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</si>
  <si>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</si>
  <si>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</si>
  <si>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</si>
  <si>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</si>
  <si>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</si>
  <si>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</si>
  <si>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</si>
  <si>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</si>
  <si>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</si>
  <si>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</si>
  <si>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</si>
  <si>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</si>
  <si>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113107123</t>
  </si>
  <si>
    <t>Odstranění podkladů nebo krytů ručně s přemístěním hmot na skládku na vzdálenost do 3 m nebo s naložením na dopravní prostředek z kameniva hrubého drceného, o tl. vrstvy přes 200 do 300 mm</t>
  </si>
  <si>
    <t>m2</t>
  </si>
  <si>
    <t>CS ÚRS 2018 01</t>
  </si>
  <si>
    <t>4</t>
  </si>
  <si>
    <t>335349107</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</si>
  <si>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</si>
  <si>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</si>
  <si>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VV</t>
  </si>
  <si>
    <t>Předpoklad / odhad podsypu pod schodištěm</t>
  </si>
  <si>
    <t>5,8*1,8+0,6*4,6</t>
  </si>
  <si>
    <t>114203202</t>
  </si>
  <si>
    <t xml:space="preserve">Očištění lomového kamene nebo betonových tvárnic  získaných při rozebrání dlažeb, záhozů, rovnanin a soustřeďovacích staveb od malty</t>
  </si>
  <si>
    <t>m3</t>
  </si>
  <si>
    <t>-628422586</t>
  </si>
  <si>
    <t xml:space="preserve">Poznámka k souboru cen:_x000d_
1. V cenách jsou započteny i náklady na: a) přehození znečištěného i očištěného kamene nebo tvárnic na vzdálenost do 3 m nebo jeho naložení na dopravní prostředek, b) odklizení a uložení úlomků kamene a uvolněné hlíny či malty na vzdálenost do 10 m. 2. V cenách nejsou započteny náklady na: a) třídění lomového kamene nebo tvárnic; tyto práce se oceňují cenou 114 20-3301 Třídění lomového kamene nebo betonových tvárnic; b) srovnání lomového kamene nebo tvárnic do měřitelných figur; tyto práce se oceňují cenami souboru cen 114 20-34 Srovnání lomového kamene nebo betonových tvárnic do měřitelných figur. 3. Množství jednotek se určí v m3 lomového kamene nebo betonových tvárnic před očištěním. </t>
  </si>
  <si>
    <t>"očištění kamenů určených pro zpětné vyzdění" 1,152</t>
  </si>
  <si>
    <t>3</t>
  </si>
  <si>
    <t>131203101</t>
  </si>
  <si>
    <t xml:space="preserve">Hloubení zapažených i nezapažených jam ručním nebo pneumatickým nářadím  s urovnáním dna do předepsaného profilu a spádu v horninách tř. 3 soudržných</t>
  </si>
  <si>
    <t>-494732835</t>
  </si>
  <si>
    <t xml:space="preserve">Poznámka k souboru cen:_x000d_
1. V cenách jsou započteny i náklady na přehození výkopku na přilehlém terénu na vzdálenost do 3 m od okraje jámy nebo naložení na dopravní prostředek. 2. V cenách 10-3101 až 40-3102 jsou započteny i náklady na svislý přesun horniny po házečkách do 2 metrů. </t>
  </si>
  <si>
    <t>"pro nový podsyp po odstranění stávajícího podsypu"</t>
  </si>
  <si>
    <t>5,8*(1,8+0,6-0,3)*0,26</t>
  </si>
  <si>
    <t>"100 mm - pro podsyp pod ztrac. bed."</t>
  </si>
  <si>
    <t>0,3*0,1*(2,4*2+5,2)</t>
  </si>
  <si>
    <t>"svahovaný výkop pro vybourání předpokládaného stáv. zákl. + pro nový zákl."</t>
  </si>
  <si>
    <t>(0,8*0,8/2+0,8*0,55/2)*5,8+0,8*0,3*5,8-1,87</t>
  </si>
  <si>
    <t>Součet</t>
  </si>
  <si>
    <t>131203109</t>
  </si>
  <si>
    <t xml:space="preserve">Hloubení zapažených i nezapažených jam ručním nebo pneumatickým nářadím  s urovnáním dna do předepsaného profilu a spádu v horninách tř. 3 Příplatek k cenám za lepivost horniny tř. 3</t>
  </si>
  <si>
    <t>-1691660261</t>
  </si>
  <si>
    <t>5</t>
  </si>
  <si>
    <t>174101101a</t>
  </si>
  <si>
    <t>Zásyp jam, šachet rýh nebo kolem objektů sypaninou se zhutněním - ruční</t>
  </si>
  <si>
    <t>-208367819</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</si>
  <si>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</si>
  <si>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svah. výkopu po zhotovení zákl." (0,8*0,8/2+0,8*0,55/2)*5,8</t>
  </si>
  <si>
    <t>Zakládání</t>
  </si>
  <si>
    <t>6</t>
  </si>
  <si>
    <t>271532213</t>
  </si>
  <si>
    <t>Podsyp pod základové konstrukce se zhutněním a urovnáním povrchu z kameniva hrubého, frakce 8 - 16 mm</t>
  </si>
  <si>
    <t>-613603825</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</si>
  <si>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</si>
  <si>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"pod kci schodiště"</t>
  </si>
  <si>
    <t>5,8*0,838</t>
  </si>
  <si>
    <t>7</t>
  </si>
  <si>
    <t>274313711</t>
  </si>
  <si>
    <t>Základy z betonu prostého pasy betonu kamenem neprokládaného tř. C 20/25</t>
  </si>
  <si>
    <t>-1309925993</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</si>
  <si>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</si>
  <si>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0,8*0,3*5,8</t>
  </si>
  <si>
    <t>8</t>
  </si>
  <si>
    <t>274351121</t>
  </si>
  <si>
    <t>Bednění základů pasů rovné zřízení</t>
  </si>
  <si>
    <t>237822341</t>
  </si>
  <si>
    <t xml:space="preserve">Poznámka k souboru cen:_x000d_
1. Ceny jsou určeny pro bednění ve volném prostranství, ve volných nebo zapažených jamách, rýhách a šachtách. 2. Kruhové nebo obloukové bednění poloměru do 1 m se oceňuje individuálně. </t>
  </si>
  <si>
    <t>0,8*5,8*2</t>
  </si>
  <si>
    <t>9</t>
  </si>
  <si>
    <t>274351122</t>
  </si>
  <si>
    <t>Bednění základů pasů rovné odstranění</t>
  </si>
  <si>
    <t>-1288577362</t>
  </si>
  <si>
    <t>10</t>
  </si>
  <si>
    <t>279113144</t>
  </si>
  <si>
    <t xml:space="preserve">Základové zdi z tvárnic ztraceného bednění včetně výplně z betonu  bez zvláštních nároků na vliv prostředí třídy C 20/25, tloušťky zdiva přes 250 do 300 mm</t>
  </si>
  <si>
    <t>294724155</t>
  </si>
  <si>
    <t xml:space="preserve">Poznámka k souboru cen:_x000d_
1. V cenách jsou započteny i náklady na dodání a uložení betonu. 2. V cenách nejsou započteny náklady na dodání a uložení betonářské výztuže; tyto se oceňují cenami souboru cen 279 36- . . Výztuž základových zdí nosných. 3. Množství jednotek se určuje v m2 plochy zdiva. </t>
  </si>
  <si>
    <t>(2,4*2+5,2)*0,5</t>
  </si>
  <si>
    <t>11</t>
  </si>
  <si>
    <t>279361821</t>
  </si>
  <si>
    <t xml:space="preserve">Výztuž základových zdí nosných  svislých nebo odkloněných od svislice, rovinných nebo oblých, deskových nebo žebrových, včetně výztuže jejich žeber z betonářské oceli 10 505 (R) nebo BSt 500</t>
  </si>
  <si>
    <t>t</t>
  </si>
  <si>
    <t>1453488793</t>
  </si>
  <si>
    <t>"předpoklad 45 kg/m3" 5*0,3*45/1000*1,1</t>
  </si>
  <si>
    <t>Svislé a kompletní konstrukce</t>
  </si>
  <si>
    <t>12</t>
  </si>
  <si>
    <t>311213ag1</t>
  </si>
  <si>
    <t>Zdivo nadzákladové z lomového kamene štípaného nebo ručně vybíraného na maltu z nepravidelných kamenů objemu 1 kusu kamene do 0,02 m3, šířka spáry přes 10 do 20 mm</t>
  </si>
  <si>
    <t>1519167644</t>
  </si>
  <si>
    <t xml:space="preserve">Poznámka k souboru cen:_x000d_
1. V cenách jsou započteny i náklady na nutné přisekávání kamene do spár i v líci při zdění. 2. V cenách nejsou započteny náklady na spárování zdiva; tyto se oceňují cenami souboru cen 62. 63-10..Spárování vnějších ploch pohledového zdiva části A04 tohoto katalogu. 3. Ceny lze použít i pro ocenění kamenného obkladového zdiva. </t>
  </si>
  <si>
    <t>3,2*0,3*0,6*2</t>
  </si>
  <si>
    <t>13</t>
  </si>
  <si>
    <t>311213912</t>
  </si>
  <si>
    <t>Zdivo nadzákladové z lomového kamene štípaného nebo ručně vybíraného na maltu Příplatek k cenám za lícování zdiva oboustranné</t>
  </si>
  <si>
    <t>1427043193</t>
  </si>
  <si>
    <t>14</t>
  </si>
  <si>
    <t>311213921</t>
  </si>
  <si>
    <t>Zdivo nadzákladové z lomového kamene štípaného nebo ručně vybíraného na maltu Příplatek k cenám za vytvoření hrany rohu</t>
  </si>
  <si>
    <t>m</t>
  </si>
  <si>
    <t>-867450174</t>
  </si>
  <si>
    <t>0,6*2*2</t>
  </si>
  <si>
    <t>311213922</t>
  </si>
  <si>
    <t>Zdivo nadzákladové z lomového kamene štípaného nebo ručně vybíraného na maltu Příplatek k cenám za vytvoření hrany nároží</t>
  </si>
  <si>
    <t>1186956047</t>
  </si>
  <si>
    <t>3,2*2*2</t>
  </si>
  <si>
    <t>Vodorovné konstrukce</t>
  </si>
  <si>
    <t>16</t>
  </si>
  <si>
    <t>430321515</t>
  </si>
  <si>
    <t xml:space="preserve">Schodišťové konstrukce a rampy z betonu železového (bez výztuže)  stupně, schodnice, ramena, podesty s nosníky tř. C 20/25</t>
  </si>
  <si>
    <t>-466985126</t>
  </si>
  <si>
    <t>((0,3*0,15/2)*3+0,15*(1,8-0,3+0,85))*5,8</t>
  </si>
  <si>
    <t>17</t>
  </si>
  <si>
    <t>430362021</t>
  </si>
  <si>
    <t xml:space="preserve">Výztuž schodišťových konstrukcí a ramp  stupňů, schodnic, ramen, podest s nosníky ze svařovaných sítí z drátů typu KARI</t>
  </si>
  <si>
    <t>1250309001</t>
  </si>
  <si>
    <t>"KARI 8/100/100" (5,8*(1,8+0,6)+0,15*5,8*3)*1,2*7,9/1000</t>
  </si>
  <si>
    <t>18</t>
  </si>
  <si>
    <t>431351121</t>
  </si>
  <si>
    <t xml:space="preserve">Bednění podest, podstupňových desek a ramp včetně podpěrné konstrukce  výšky do 4 m půdorysně přímočarých zřízení</t>
  </si>
  <si>
    <t>2105047729</t>
  </si>
  <si>
    <t>"bednění schodiště vč. stupňů" 0,15*4*5,8</t>
  </si>
  <si>
    <t>19</t>
  </si>
  <si>
    <t>431351122</t>
  </si>
  <si>
    <t xml:space="preserve">Bednění podest, podstupňových desek a ramp včetně podpěrné konstrukce  výšky do 4 m půdorysně přímočarých odstranění</t>
  </si>
  <si>
    <t>-1715230975</t>
  </si>
  <si>
    <t>Úpravy povrchů, podlahy a osazování výplní</t>
  </si>
  <si>
    <t>20</t>
  </si>
  <si>
    <t>629995101</t>
  </si>
  <si>
    <t>Očištění vnějších ploch tlakovou vodou omytím</t>
  </si>
  <si>
    <t>1881797897</t>
  </si>
  <si>
    <t>"očištění stávajících základů pod kamennou zídkou" 3,2*0,3*2</t>
  </si>
  <si>
    <t>631311131</t>
  </si>
  <si>
    <t>Doplnění dosavadních mazanin betonem prostým tloušťky 80 - 100 mm</t>
  </si>
  <si>
    <t>-1087496290</t>
  </si>
  <si>
    <t>"vyspravení stávajících bet. základů pod kamennou zídkou" 3,2*0,3*0,1*2</t>
  </si>
  <si>
    <t>Ostatní konstrukce a práce, bourání</t>
  </si>
  <si>
    <t>22</t>
  </si>
  <si>
    <t>953312122</t>
  </si>
  <si>
    <t xml:space="preserve">Vložky svislé do dilatačních spár z polystyrenových desek  extrudovaných včetně dodání a osazení, v jakémkoliv zdivu přes 10 do 20 mm</t>
  </si>
  <si>
    <t>739986966</t>
  </si>
  <si>
    <t>"dilatace tl. 20 mm" 5,8*0,45+0,3*0,6*2</t>
  </si>
  <si>
    <t>23</t>
  </si>
  <si>
    <t>961055111</t>
  </si>
  <si>
    <t xml:space="preserve">Bourání základů z betonu  železového</t>
  </si>
  <si>
    <t>2049041664</t>
  </si>
  <si>
    <t>Odhad / předpoklad základu stávajícího schodiště a rampy</t>
  </si>
  <si>
    <t>0,5*0,5*4,6+1,2*1,2*0,5</t>
  </si>
  <si>
    <t>24</t>
  </si>
  <si>
    <t>962022390a</t>
  </si>
  <si>
    <t>Rozebrání zdiva nadzákladového kamenného na MV nebo MVC pro zpětné použití</t>
  </si>
  <si>
    <t>1486221996</t>
  </si>
  <si>
    <t xml:space="preserve">Poznámka k souboru cen:_x000d_
1. Bourání pilířů o průřezu přes 0,36 m2 se oceňuje cenami -2390 a - 2391, popř. -2490 a - 2491 jako bourání zdiva kamenného nadzákladového. </t>
  </si>
  <si>
    <t>25</t>
  </si>
  <si>
    <t>962052210</t>
  </si>
  <si>
    <t xml:space="preserve">Bourání zdiva železobetonového  nadzákladového, objemu do 1 m3</t>
  </si>
  <si>
    <t>1038067026</t>
  </si>
  <si>
    <t xml:space="preserve">Poznámka k souboru cen:_x000d_
1. Bourání pilířů o průřezu přes 0,36 m2 se oceňuje cenami - 2210 a -2211 jako bourání zdiva nadzákladového železobetonového. </t>
  </si>
  <si>
    <t>stávající nájezdová rampa</t>
  </si>
  <si>
    <t>1,2*1,2*0,45/2</t>
  </si>
  <si>
    <t>26</t>
  </si>
  <si>
    <t>963053936</t>
  </si>
  <si>
    <t xml:space="preserve">Bourání železobetonových monolitických schodišťových ramen  samonosných</t>
  </si>
  <si>
    <t>-686190690</t>
  </si>
  <si>
    <t>rameno vč. podesty a čistících zón (bez nájezdové rampy) - předpoklad tl. 150 mm</t>
  </si>
  <si>
    <t>27</t>
  </si>
  <si>
    <t>999ag1</t>
  </si>
  <si>
    <t>Šetrné odstranění pozůstatků zábradlí kamenné zídky - úchyty v zídce</t>
  </si>
  <si>
    <t>kompl</t>
  </si>
  <si>
    <t>851655513</t>
  </si>
  <si>
    <t>997</t>
  </si>
  <si>
    <t>Přesun sutě</t>
  </si>
  <si>
    <t>28</t>
  </si>
  <si>
    <t>997013501</t>
  </si>
  <si>
    <t xml:space="preserve">Odvoz suti a vybouraných hmot na skládku nebo meziskládku  se složením, na vzdálenost do 1 km</t>
  </si>
  <si>
    <t>1286876051</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</si>
  <si>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</si>
  <si>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"ŽB suť" 10,968</t>
  </si>
  <si>
    <t>"odstraněný podsyp" 5,808</t>
  </si>
  <si>
    <t>"přebytečná zemina" (6,121-3,132)*1,7</t>
  </si>
  <si>
    <t>29</t>
  </si>
  <si>
    <t>997013509</t>
  </si>
  <si>
    <t xml:space="preserve">Odvoz suti a vybouraných hmot na skládku nebo meziskládku  se složením, na vzdálenost Příplatek k ceně za každý další i započatý 1 km přes 1 km</t>
  </si>
  <si>
    <t>-503115398</t>
  </si>
  <si>
    <t>21,857*14 'Přepočtené koeficientem množství</t>
  </si>
  <si>
    <t>30</t>
  </si>
  <si>
    <t>997013802</t>
  </si>
  <si>
    <t>Poplatek za uložení stavebního odpadu na skládce (skládkovné) z armovaného betonu zatříděného do Katalogu odpadů pod kódem 170 101</t>
  </si>
  <si>
    <t>-33372779</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</si>
  <si>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</si>
  <si>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"ŽB suť" 16,776-5,808</t>
  </si>
  <si>
    <t>31</t>
  </si>
  <si>
    <t>997221141</t>
  </si>
  <si>
    <t>Vodorovná doprava suti stavebním kolečkem s naložením a se složením ze sypkých materiálů, na vzdálenost do 50 m</t>
  </si>
  <si>
    <t>745014201</t>
  </si>
  <si>
    <t xml:space="preserve">Poznámka k souboru cen:_x000d_
1. Ceny jsou určeny vodorovnou dopravu suti pro nepřístupné plochy, kam není možný příjezd dopravních prostředků – především pro vnitřní plochy objektů, např. dvorky, atria, terasy. 2. Ceny 997 22-114 jsou určeny pro sypký materiál, např. kamenivo a hmoty kamenitého charakteru stmelené vápnem, cementem nebo živicí. 3. Ceny 997 22-115 jsou určeny pro drobný kusový materiál (dlažební kostky, lomový kámen). </t>
  </si>
  <si>
    <t>32</t>
  </si>
  <si>
    <t>997221151</t>
  </si>
  <si>
    <t>Vodorovná doprava suti stavebním kolečkem s naložením a se složením z kusových materiálů, na vzdálenost do 50 m</t>
  </si>
  <si>
    <t>2089850032</t>
  </si>
  <si>
    <t>"ŽB suť do kontejneru" 10,968</t>
  </si>
  <si>
    <t>"Odvoz na mezideponii a zpětná doprava zdiva pro kamennou zídku" 2,88*2</t>
  </si>
  <si>
    <t>33</t>
  </si>
  <si>
    <t>997223855</t>
  </si>
  <si>
    <t>Poplatek za uložení stavebního odpadu na skládce (skládkovné) zeminy a kameniva zatříděného do Katalogu odpadů pod kódem 170 504</t>
  </si>
  <si>
    <t>-533272917</t>
  </si>
  <si>
    <t>998</t>
  </si>
  <si>
    <t>Přesun hmot</t>
  </si>
  <si>
    <t>34</t>
  </si>
  <si>
    <t>998018001</t>
  </si>
  <si>
    <t xml:space="preserve">Přesun hmot pro budovy občanské výstavby, bydlení, výrobu a služby  ruční - bez užití mechanizace vodorovná dopravní vzdálenost do 100 m pro budovy s jakoukoliv nosnou konstrukcí výšky do 6 m</t>
  </si>
  <si>
    <t>689451239</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</si>
  <si>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</si>
  <si>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</si>
  <si>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</si>
  <si>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721</t>
  </si>
  <si>
    <t>Zdravotechnika - vnitřní kanalizace</t>
  </si>
  <si>
    <t>35</t>
  </si>
  <si>
    <t>721173315</t>
  </si>
  <si>
    <t>Potrubí z plastových trub PVC SN4 dešťové DN 110</t>
  </si>
  <si>
    <t>-188406599</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</si>
  <si>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</si>
  <si>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"odvodnění čistících zón vč. napojení - vedeno v bet. desce a prostupem kamennou zídkou" 1,2*2</t>
  </si>
  <si>
    <t>36</t>
  </si>
  <si>
    <t>998721101</t>
  </si>
  <si>
    <t xml:space="preserve">Přesun hmot pro vnitřní kanalizace  stanovený z hmotnosti přesunovaného materiálu vodorovná dopravní vzdálenost do 50 m v objektech výšky do 6 m</t>
  </si>
  <si>
    <t>-1755982273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</si>
  <si>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</si>
  <si>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37</t>
  </si>
  <si>
    <t>998721181</t>
  </si>
  <si>
    <t xml:space="preserve">Přesun hmot pro vnitřní kanalizace  stanovený z hmotnosti přesunovaného materiálu Příplatek k ceně za přesun prováděný bez použití mechanizace pro jakoukoliv výšku objektu</t>
  </si>
  <si>
    <t>678860524</t>
  </si>
  <si>
    <t>767</t>
  </si>
  <si>
    <t>Konstrukce zámečnické</t>
  </si>
  <si>
    <t>38</t>
  </si>
  <si>
    <t>767ag1</t>
  </si>
  <si>
    <t xml:space="preserve">Z01 - D+M zábradlí pozink kotveného mechanicky do podezdívky vč. kotevních prvků - viz. výpis prvků </t>
  </si>
  <si>
    <t>kg</t>
  </si>
  <si>
    <t>-1752677708</t>
  </si>
  <si>
    <t>64,52+45,2</t>
  </si>
  <si>
    <t>39</t>
  </si>
  <si>
    <t>767ag2</t>
  </si>
  <si>
    <t>Z02 - D+M hliníkového nájezdu pro kočárky - L. 1 m, protiskluz. ochrana, ochrana ostrých hran, uchycení pevno/sklopné panty s magnetickým uchycením - viz. výpis prvků</t>
  </si>
  <si>
    <t>-1190171861</t>
  </si>
  <si>
    <t>40</t>
  </si>
  <si>
    <t>767ag3</t>
  </si>
  <si>
    <t>Z03a - venkovní čistící rozhož 1000x500 mm, typizovaný systém (pro příklad uveden referenční výrobek ACO Vario) - D+M polymerbetonové vany s odtokem DN 100 - viz. výpis prvků</t>
  </si>
  <si>
    <t>ks</t>
  </si>
  <si>
    <t>1774950225</t>
  </si>
  <si>
    <t>41</t>
  </si>
  <si>
    <t>767ag4</t>
  </si>
  <si>
    <t>-521444977</t>
  </si>
  <si>
    <t>42</t>
  </si>
  <si>
    <t>998767101</t>
  </si>
  <si>
    <t xml:space="preserve">Přesun hmot pro zámečnické konstrukce  stanovený z hmotnosti přesunovaného materiálu vodorovná dopravní vzdálenost do 50 m v objektech výšky do 6 m</t>
  </si>
  <si>
    <t>-1635776308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</si>
  <si>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</si>
  <si>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43</t>
  </si>
  <si>
    <t>998767181</t>
  </si>
  <si>
    <t xml:space="preserve">Přesun hmot pro zámečnické konstrukce  stanovený z hmotnosti přesunovaného materiálu Příplatek k cenám za přesun prováděný bez použití mechanizace pro jakoukoliv výšku objektu</t>
  </si>
  <si>
    <t>-2064581977</t>
  </si>
  <si>
    <t>771</t>
  </si>
  <si>
    <t>Podlahy z dlaždic</t>
  </si>
  <si>
    <t>44</t>
  </si>
  <si>
    <t>771551113a</t>
  </si>
  <si>
    <t xml:space="preserve">Montáž podlah z dlaždic teracových do 12 ks/m2 do maltového lože tl. 30 mm </t>
  </si>
  <si>
    <t>1055972696</t>
  </si>
  <si>
    <t>1,5*5,8</t>
  </si>
  <si>
    <t>45</t>
  </si>
  <si>
    <t>M</t>
  </si>
  <si>
    <t>59247245a1</t>
  </si>
  <si>
    <t>dlaždice teracová 30x30x2,4 cm tryskaná protiskluzná</t>
  </si>
  <si>
    <t>1370426152</t>
  </si>
  <si>
    <t>8,7*1,1 'Přepočtené koeficientem množství</t>
  </si>
  <si>
    <t>46</t>
  </si>
  <si>
    <t>998771101</t>
  </si>
  <si>
    <t>Přesun hmot pro podlahy z dlaždic stanovený z hmotnosti přesunovaného materiálu vodorovná dopravní vzdálenost do 50 m v objektech výšky do 6 m</t>
  </si>
  <si>
    <t>1465828237</t>
  </si>
  <si>
    <t>47</t>
  </si>
  <si>
    <t>998771181</t>
  </si>
  <si>
    <t>Přesun hmot pro podlahy z dlaždic stanovený z hmotnosti přesunovaného materiálu Příplatek k ceně za přesun prováděný bez použití mechanizace pro jakoukoliv výšku objektu</t>
  </si>
  <si>
    <t>-836147092</t>
  </si>
  <si>
    <t>772</t>
  </si>
  <si>
    <t>Podlahy z kamene</t>
  </si>
  <si>
    <t>48</t>
  </si>
  <si>
    <t>772231303</t>
  </si>
  <si>
    <t xml:space="preserve">Montáž obkladu schodišťových stupňů deskami z tvrdých kamenů  kladených do malty s přímou nebo zakřivenou výstupní čárou deskami stupnicovými pravoúhlými nebo kosoúhlými, tl. přes 30 do 50 mm</t>
  </si>
  <si>
    <t>266101879</t>
  </si>
  <si>
    <t>"prefa teraco stupně tl. 40 mm" 5,8*3</t>
  </si>
  <si>
    <t>49</t>
  </si>
  <si>
    <t>772231ag1</t>
  </si>
  <si>
    <t>Prefa TERACO schodišťový stupeň ve tvaru "L" tl. 40 mm - š. 340 mm v. 190 mm</t>
  </si>
  <si>
    <t>1648739357</t>
  </si>
  <si>
    <t>50</t>
  </si>
  <si>
    <t>998772101</t>
  </si>
  <si>
    <t xml:space="preserve">Přesun hmot pro kamenné dlažby, obklady schodišťových stupňů a soklů  stanovený z hmotnosti přesunovaného materiálu vodorovná dopravní vzdálenost do 50 m v objektech výšky do 6 m</t>
  </si>
  <si>
    <t>1928183550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</si>
  <si>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</si>
  <si>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51</t>
  </si>
  <si>
    <t>998772181</t>
  </si>
  <si>
    <t xml:space="preserve">Přesun hmot pro kamenné dlažby, obklady schodišťových stupňů a soklů  stanovený z hmotnosti přesunovaného materiálu Příplatek k cenám za přesun prováděný bez použití mechanizace pro jakoukoliv výšku objektu</t>
  </si>
  <si>
    <t>1893316778</t>
  </si>
  <si>
    <t>783</t>
  </si>
  <si>
    <t>Dokončovací práce - nátěry</t>
  </si>
  <si>
    <t>52</t>
  </si>
  <si>
    <t>783913171a</t>
  </si>
  <si>
    <t>Penetrační nátěr betonových podlah hrubých syntetický</t>
  </si>
  <si>
    <t>-1137656841</t>
  </si>
  <si>
    <t>"penetrace stávajících základů pod kamennou zídkou" 3,2*0,3*2</t>
  </si>
  <si>
    <t>VRN</t>
  </si>
  <si>
    <t>Vedlejší rozpočtové náklady</t>
  </si>
  <si>
    <t>VRN1</t>
  </si>
  <si>
    <t>Průzkumné, geodetické a projektové práce</t>
  </si>
  <si>
    <t>53</t>
  </si>
  <si>
    <t>012002000</t>
  </si>
  <si>
    <t>Geodetické práce</t>
  </si>
  <si>
    <t>soub</t>
  </si>
  <si>
    <t>1024</t>
  </si>
  <si>
    <t>2013212400</t>
  </si>
  <si>
    <t>VRN3</t>
  </si>
  <si>
    <t>Zařízení staveniště</t>
  </si>
  <si>
    <t>54</t>
  </si>
  <si>
    <t>030001000</t>
  </si>
  <si>
    <t>870093368</t>
  </si>
  <si>
    <t>55</t>
  </si>
  <si>
    <t>034002000</t>
  </si>
  <si>
    <t>Zabezpečení staveniště</t>
  </si>
  <si>
    <t>-1802411987</t>
  </si>
  <si>
    <t>VRN4</t>
  </si>
  <si>
    <t>Inženýrská činnost</t>
  </si>
  <si>
    <t>56</t>
  </si>
  <si>
    <t>045002000</t>
  </si>
  <si>
    <t>Kompletační a koordinační činnost</t>
  </si>
  <si>
    <t>1529568420</t>
  </si>
  <si>
    <t>VRN7</t>
  </si>
  <si>
    <t>Provozní vlivy</t>
  </si>
  <si>
    <t>57</t>
  </si>
  <si>
    <t>071002000</t>
  </si>
  <si>
    <t>Provoz investora, třetích osob</t>
  </si>
  <si>
    <t>2074491212</t>
  </si>
  <si>
    <t>SO.02 - ŘEŠENÍ SCHODIŠTĚ TĚLOCVIČNA</t>
  </si>
  <si>
    <t xml:space="preserve">    5 - Komunikace pozemní</t>
  </si>
  <si>
    <t xml:space="preserve">    741 - Elektroinstalace - silnoproud</t>
  </si>
  <si>
    <t>M - Práce a dodávky M</t>
  </si>
  <si>
    <t xml:space="preserve">    22-M - Montáže technologických zařízení pro dopravní stavby</t>
  </si>
  <si>
    <t>113106161</t>
  </si>
  <si>
    <t>Rozebrání dlažeb a dílců vozovek a ploch s přemístěním hmot na skládku na vzdálenost do 3 m nebo s naložením na dopravní prostředek, s jakoukoliv výplní spár ručně z drobných kostek nebo odseků s ložem z kameniva</t>
  </si>
  <si>
    <t>118602631</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</si>
  <si>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</si>
  <si>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rozebrání stávající dlažby (vč. pod nové zákl. patky)</t>
  </si>
  <si>
    <t>0,8*2,3+0,6*(2,62+0,5)+0,3*0,3*4</t>
  </si>
  <si>
    <t>113107122</t>
  </si>
  <si>
    <t>Odstranění podkladů nebo krytů ručně s přemístěním hmot na skládku na vzdálenost do 3 m nebo s naložením na dopravní prostředek z kameniva hrubého drceného, o tl. vrstvy přes 100 do 200 mm</t>
  </si>
  <si>
    <t>698726758</t>
  </si>
  <si>
    <t>"předpoklad tl. 150 mm pod stáv. deskou" 3,44*2,95+0,35*1,7-2,85*1,9</t>
  </si>
  <si>
    <t>-1281222437</t>
  </si>
  <si>
    <t>"předpoklad odstranění podkladu pod stáv. dlažbou - tl. 250 mm" 0,8*2,3+0,6*(2,62+0,5)+0,3*0,3*4</t>
  </si>
  <si>
    <t>-1292178324</t>
  </si>
  <si>
    <t>"pro nový základ schodiště" 2,62*0,3*(0,8-0,15)+1,7*0,3*(0,8-0,37)</t>
  </si>
  <si>
    <t>"zákl. patky" 0,3*0,3*(0,8-0,37)*4</t>
  </si>
  <si>
    <t>-905795932</t>
  </si>
  <si>
    <t>-837758873</t>
  </si>
  <si>
    <t>"po odstranění stáv. zákl." 0,3*2,32*(0,8-0,37)</t>
  </si>
  <si>
    <t>215901101</t>
  </si>
  <si>
    <t xml:space="preserve">Zhutnění podloží pod násypy z rostlé horniny tř. 1 až 4  z hornin soudružných do 92 % PS a nesoudržných sypkých relativní ulehlosti I(d) do 0,8</t>
  </si>
  <si>
    <t>-848073278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</si>
  <si>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</si>
  <si>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"pod komunikace" 3,808</t>
  </si>
  <si>
    <t>-1767104129</t>
  </si>
  <si>
    <t>pod novou desku - tl. 150 mm</t>
  </si>
  <si>
    <t>(3,3*3,44-(0,34*2,32+0,35*1,74)-2,85*(1,9+0,3*2))*0,15</t>
  </si>
  <si>
    <t>(2,62+1,4)*0,3*0,15/2</t>
  </si>
  <si>
    <t>3049400</t>
  </si>
  <si>
    <t>zákl. schodiště pod úrovní plošného výkopu, lití do výkopu, m3 vč. prolití do výkopu</t>
  </si>
  <si>
    <t>(2,62*0,3*(0,8-0,15)+1,7*0,3*(0,8-0,37))*1,1</t>
  </si>
  <si>
    <t>zákl. schodiště nad úrovní plošného výkopu, bedněný oboustraně</t>
  </si>
  <si>
    <t>2,62*0,3*0,15+1,7*0,3*(0,37+0,19)</t>
  </si>
  <si>
    <t>-400859674</t>
  </si>
  <si>
    <t>2,62*0,15*2+1,7*(0,37+0,19)*2</t>
  </si>
  <si>
    <t>135133144</t>
  </si>
  <si>
    <t>275313711</t>
  </si>
  <si>
    <t>Základy z betonu prostého patky a bloky z betonu kamenem neprokládaného tř. C 20/25</t>
  </si>
  <si>
    <t>2067536237</t>
  </si>
  <si>
    <t>0,3*0,3*0,8*4</t>
  </si>
  <si>
    <t>275351121</t>
  </si>
  <si>
    <t>Bednění základů patek zřízení</t>
  </si>
  <si>
    <t>-1803848431</t>
  </si>
  <si>
    <t>0,3*4*0,37*4</t>
  </si>
  <si>
    <t>275351122</t>
  </si>
  <si>
    <t>Bednění základů patek odstranění</t>
  </si>
  <si>
    <t>1562835089</t>
  </si>
  <si>
    <t>411321414</t>
  </si>
  <si>
    <t xml:space="preserve">Stropy z betonu železového (bez výztuže)  stropů deskových, plochých střech, desek balkonových, desek hřibových stropů včetně hlavic hřibových sloupů tř. C 25/30</t>
  </si>
  <si>
    <t>78087726</t>
  </si>
  <si>
    <t xml:space="preserve">Poznámka k souboru cen:_x000d_
1. V cenách pohledového betonu 411 35-4 a 411 35-5 jsou započteny i náklady na pečlivé hutnění zejména při líci konstrukce pro docílení neporušeného maltového povrchu bez vzhledových kazů. </t>
  </si>
  <si>
    <t>Deska D1</t>
  </si>
  <si>
    <t>(3,3*3,44-(0,34*2,32+0,35*1,74+0,6*0,6))*0,15</t>
  </si>
  <si>
    <t>411351011</t>
  </si>
  <si>
    <t>Bednění stropních konstrukcí - bez podpěrné konstrukce desek tloušťky stropní desky přes 5 do 25 cm zřízení</t>
  </si>
  <si>
    <t>1033574329</t>
  </si>
  <si>
    <t xml:space="preserve">Poznámka k souboru cen:_x000d_
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 </t>
  </si>
  <si>
    <t>1,9*2,85-0,6*0,6</t>
  </si>
  <si>
    <t>411351012</t>
  </si>
  <si>
    <t>Bednění stropních konstrukcí - bez podpěrné konstrukce desek tloušťky stropní desky přes 5 do 25 cm odstranění</t>
  </si>
  <si>
    <t>-684713780</t>
  </si>
  <si>
    <t>411354311</t>
  </si>
  <si>
    <t>Podpěrná konstrukce stropů - desek, kleneb a skořepin výška podepření do 4 m tloušťka stropu přes 5 do 15 cm zřízení</t>
  </si>
  <si>
    <t>1583979472</t>
  </si>
  <si>
    <t xml:space="preserve">Poznámka k souboru cen:_x000d_
1. Podepření větších výšek než 6 m se oceňuje individuálně. </t>
  </si>
  <si>
    <t>411354312</t>
  </si>
  <si>
    <t>Podpěrná konstrukce stropů - desek, kleneb a skořepin výška podepření do 4 m tloušťka stropu přes 5 do 15 cm odstranění</t>
  </si>
  <si>
    <t>-623342592</t>
  </si>
  <si>
    <t>411361821</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</si>
  <si>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</si>
  <si>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-1525197890</t>
  </si>
  <si>
    <t>"viz. výkres tvaru výztuže statika" 0,0137*1,1</t>
  </si>
  <si>
    <t>411362021</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</si>
  <si>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</si>
  <si>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675845054</t>
  </si>
  <si>
    <t>"viz. výkres tvaru výztuže statika" 0,0728</t>
  </si>
  <si>
    <t>1940489894</t>
  </si>
  <si>
    <t>(0,25*0,3+0,2*0,3+0,25*0,3/2)*2,62+0,3*0,2*1,4</t>
  </si>
  <si>
    <t>1514498636</t>
  </si>
  <si>
    <t>"KARI 8/100/100" (0,6*2,62+0,3*1,4+(0,2+0,25)*2,62+0,2*1,4)*1,2*7,9/1000</t>
  </si>
  <si>
    <t>514243899</t>
  </si>
  <si>
    <t>(0,2+0,25)*2,62+0,2*1,4</t>
  </si>
  <si>
    <t>-432038340</t>
  </si>
  <si>
    <t>Komunikace pozemní</t>
  </si>
  <si>
    <t>564871111</t>
  </si>
  <si>
    <t xml:space="preserve">Podklad ze štěrkodrti ŠD  s rozprostřením a zhutněním, po zhutnění tl. 250 mm</t>
  </si>
  <si>
    <t>-943148935</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</si>
  <si>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</si>
  <si>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</si>
  <si>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-171235184</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</si>
  <si>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</si>
  <si>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59245213</t>
  </si>
  <si>
    <t>dlažba zámková profilová základní 19,6x16,1x8 cm přírodní</t>
  </si>
  <si>
    <t>-1128744735</t>
  </si>
  <si>
    <t>3,808*1,1 'Přepočtené koeficientem množství</t>
  </si>
  <si>
    <t>1376714436</t>
  </si>
  <si>
    <t>0,15*(3,44+2,95+1,74+0,35)</t>
  </si>
  <si>
    <t>953961114</t>
  </si>
  <si>
    <t xml:space="preserve">Kotvy chemické s vyvrtáním otvoru  do betonu, železobetonu nebo tvrdého kamene tmel, velikost M 16, hloubka 125 mm</t>
  </si>
  <si>
    <t>kus</t>
  </si>
  <si>
    <t>-1574623669</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</si>
  <si>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</si>
  <si>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"kotvení ocel. patek k základu a schodiště" 4*6</t>
  </si>
  <si>
    <t>1905740612</t>
  </si>
  <si>
    <t>"předpoklad zákl. pod stáv. schodištěm" 0,3*2,32*0,8</t>
  </si>
  <si>
    <t>"ŽB deska mimo šachtu - předpoklad tl. 150 mm" (3,44*2,95+0,35*1,7-2,85*1,9)*0,15</t>
  </si>
  <si>
    <t>963012510</t>
  </si>
  <si>
    <t xml:space="preserve">Bourání stropů z desek nebo panelů železobetonových prefabrikovaných s dutinami  z desek, š. do 300 mm tl. do 140 mm</t>
  </si>
  <si>
    <t>-1927909163</t>
  </si>
  <si>
    <t xml:space="preserve">Poznámka k souboru cen:_x000d_
1. Bourání stropů z panelů plných se oceňuje cenami souboru cen 963 05-1 . Bourání železobetonových stropů. </t>
  </si>
  <si>
    <t>"strop šachty vč. poklopu" 2,85*1,9</t>
  </si>
  <si>
    <t>-220518855</t>
  </si>
  <si>
    <t>"stáv. schodiště" 0,75*2,32</t>
  </si>
  <si>
    <t>964076221</t>
  </si>
  <si>
    <t xml:space="preserve">Vybourání válcovaných nosníků uložených ve zdivu  betonovém nebo kamenném na maltu cementovou délky do 4 m, hmotnosti do 20 kg/m</t>
  </si>
  <si>
    <t>-1299545320</t>
  </si>
  <si>
    <t>"vybourání nosníků U100 v šachtě" (3,15*2+2)*10,6/1000</t>
  </si>
  <si>
    <t>965043341</t>
  </si>
  <si>
    <t>Bourání mazanin betonových s potěrem nebo teracem tl. do 100 mm, plochy přes 4 m2</t>
  </si>
  <si>
    <t>1163614384</t>
  </si>
  <si>
    <t>"stáv. teraco dlažba s mazaninou tl. 75 mm" (3,44*2,95+0,35*1,7)*0,075</t>
  </si>
  <si>
    <t>Odstranění dřevěného podepření šachty</t>
  </si>
  <si>
    <t>-1882662634</t>
  </si>
  <si>
    <t>999ag2</t>
  </si>
  <si>
    <t>Vyklizení a očištění prostoru montážní šachty</t>
  </si>
  <si>
    <t>-1345192673</t>
  </si>
  <si>
    <t>999ag3</t>
  </si>
  <si>
    <t>Ochrana kabelů při provádění stavebních prací</t>
  </si>
  <si>
    <t>-1808762145</t>
  </si>
  <si>
    <t>-775658059</t>
  </si>
  <si>
    <t>"odstraněné podsypy" 1,545+1,792</t>
  </si>
  <si>
    <t>"vybouraná suť" 1,303+17,261</t>
  </si>
  <si>
    <t>"přebytečná zemina" (0,885-0,299)*1,7</t>
  </si>
  <si>
    <t>1034149094</t>
  </si>
  <si>
    <t>22,897*14 'Přepočtené koeficientem množství</t>
  </si>
  <si>
    <t>997013831</t>
  </si>
  <si>
    <t>Poplatek za uložení stavebního odpadu na skládce (skládkovné) směsného stavebního a demoličního zatříděného do Katalogu odpadů pod kódem 170 904</t>
  </si>
  <si>
    <t>-1491714700</t>
  </si>
  <si>
    <t>726585373</t>
  </si>
  <si>
    <t>"přebytečná zemina a odstraněný štěrk. podklad" 4,333</t>
  </si>
  <si>
    <t>"zemina odvoz na mezideponii a zpět pro zásyp" 0,299*2</t>
  </si>
  <si>
    <t>730762473</t>
  </si>
  <si>
    <t>-598834002</t>
  </si>
  <si>
    <t>1261172777</t>
  </si>
  <si>
    <t>741</t>
  </si>
  <si>
    <t>Elektroinstalace - silnoproud</t>
  </si>
  <si>
    <t>741ag1</t>
  </si>
  <si>
    <t>Stávající el. skříň - demontáž, přemístění, uskladnění a zpětná montáž vč. zapojení a zprovoznění vč. všech prací s tím spojených (jako např. potřebné zkoušky, revize, apod.)</t>
  </si>
  <si>
    <t>-956908268</t>
  </si>
  <si>
    <t>767995111</t>
  </si>
  <si>
    <t xml:space="preserve">Montáž ostatních atypických zámečnických konstrukcí  hmotnosti do 5 kg</t>
  </si>
  <si>
    <t>-1105511615</t>
  </si>
  <si>
    <t xml:space="preserve">Poznámka k souboru cen:_x000d_
1. Určení cen se řídí hmotností jednotlivě montovaného dílu konstrukce. </t>
  </si>
  <si>
    <t>ocel. patky založení rampy</t>
  </si>
  <si>
    <t>0,75*6</t>
  </si>
  <si>
    <t>Kotevní ocelová patka 150x150 mm</t>
  </si>
  <si>
    <t>-196099272</t>
  </si>
  <si>
    <t>767995112</t>
  </si>
  <si>
    <t xml:space="preserve">Montáž ostatních atypických zámečnických konstrukcí  hmotnosti přes 5 do 10 kg</t>
  </si>
  <si>
    <t>-1953022367</t>
  </si>
  <si>
    <t>"Z04 - poklop pro zadláždění" 9</t>
  </si>
  <si>
    <t>"Z05 - nový šachtový žebřík" 10,5</t>
  </si>
  <si>
    <t>Hliníkový poklop pro zadlážděný 600x600 mm - viz. výpis prvků - Z04</t>
  </si>
  <si>
    <t>582723305</t>
  </si>
  <si>
    <t>Šachotvý žebřík z pozink. oceli, typizovaný výrobek - viz. výpis prvků Z05</t>
  </si>
  <si>
    <t>312828702</t>
  </si>
  <si>
    <t>767996701</t>
  </si>
  <si>
    <t xml:space="preserve">Demontáž ostatních zámečnických konstrukcí  o hmotnosti jednotlivých dílů řezáním do 50 kg</t>
  </si>
  <si>
    <t>998594969</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</si>
  <si>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</si>
  <si>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"šachtový žebřík" 11</t>
  </si>
  <si>
    <t>Z06 - D+M ocelová nájezdová rampa - viz. výpis prvků</t>
  </si>
  <si>
    <t>-523033972</t>
  </si>
  <si>
    <t>1443792048</t>
  </si>
  <si>
    <t>-1810195647</t>
  </si>
  <si>
    <t>-1348500317</t>
  </si>
  <si>
    <t>3,3*3,44-(0,34*2,32+0,35*1,74)</t>
  </si>
  <si>
    <t>-1995599833</t>
  </si>
  <si>
    <t>9,954*1,1 'Přepočtené koeficientem množství</t>
  </si>
  <si>
    <t>58</t>
  </si>
  <si>
    <t>-1126548011</t>
  </si>
  <si>
    <t>59</t>
  </si>
  <si>
    <t>2086724656</t>
  </si>
  <si>
    <t>60</t>
  </si>
  <si>
    <t>2026512097</t>
  </si>
  <si>
    <t>2,62*2+1,7</t>
  </si>
  <si>
    <t>61</t>
  </si>
  <si>
    <t>1678722681</t>
  </si>
  <si>
    <t>62</t>
  </si>
  <si>
    <t>-460813963</t>
  </si>
  <si>
    <t>63</t>
  </si>
  <si>
    <t>-310460352</t>
  </si>
  <si>
    <t>Práce a dodávky M</t>
  </si>
  <si>
    <t>22-M</t>
  </si>
  <si>
    <t>Montáže technologických zařízení pro dopravní stavby</t>
  </si>
  <si>
    <t>64</t>
  </si>
  <si>
    <t>220182002a</t>
  </si>
  <si>
    <t>Zatažení kabelů do ochranné trubky HDPE do chráničky 110 mm</t>
  </si>
  <si>
    <t>1822433826</t>
  </si>
  <si>
    <t>65</t>
  </si>
  <si>
    <t>220182ag1</t>
  </si>
  <si>
    <t>Chránička "OP" korugovaná ohebná D 110 mm, HDPE/LDPE</t>
  </si>
  <si>
    <t>256</t>
  </si>
  <si>
    <t>-883634596</t>
  </si>
  <si>
    <t>38*1,05 'Přepočtené koeficientem množství</t>
  </si>
  <si>
    <t>66</t>
  </si>
  <si>
    <t>1121776345</t>
  </si>
  <si>
    <t>67</t>
  </si>
  <si>
    <t>1742005064</t>
  </si>
  <si>
    <t>68</t>
  </si>
  <si>
    <t>-727539401</t>
  </si>
  <si>
    <t>69</t>
  </si>
  <si>
    <t>-1828659894</t>
  </si>
  <si>
    <t>70</t>
  </si>
  <si>
    <t>-936419540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</si>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</sst>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29</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32</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33</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34</v>
      </c>
      <c r="AO13" s="28"/>
      <c r="AP13" s="28"/>
      <c r="AQ13" s="30"/>
      <c r="BE13" s="38"/>
      <c r="BS13" s="23" t="s">
        <v>8</v>
      </c>
    </row>
    <row r="14">
      <c r="B14" s="27"/>
      <c r="C14" s="28"/>
      <c r="D14" s="28"/>
      <c r="E14" s="41" t="s">
        <v>34</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34</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35</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36</v>
      </c>
      <c r="AO16" s="28"/>
      <c r="AP16" s="28"/>
      <c r="AQ16" s="30"/>
      <c r="BE16" s="38"/>
      <c r="BS16" s="23" t="s">
        <v>6</v>
      </c>
    </row>
    <row r="17" ht="18.48" customHeight="1">
      <c r="B17" s="27"/>
      <c r="C17" s="28"/>
      <c r="D17" s="28"/>
      <c r="E17" s="34" t="s">
        <v>37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38</v>
      </c>
      <c r="AO17" s="28"/>
      <c r="AP17" s="28"/>
      <c r="AQ17" s="30"/>
      <c r="BE17" s="38"/>
      <c r="BS17" s="23" t="s">
        <v>39</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16.5" customHeight="1">
      <c r="B20" s="27"/>
      <c r="C20" s="28"/>
      <c r="D20" s="28"/>
      <c r="E20" s="43" t="s">
        <v>21</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41</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42</v>
      </c>
      <c r="M25" s="51"/>
      <c r="N25" s="51"/>
      <c r="O25" s="51"/>
      <c r="P25" s="46"/>
      <c r="Q25" s="46"/>
      <c r="R25" s="46"/>
      <c r="S25" s="46"/>
      <c r="T25" s="46"/>
      <c r="U25" s="46"/>
      <c r="V25" s="46"/>
      <c r="W25" s="51" t="s">
        <v>43</v>
      </c>
      <c r="X25" s="51"/>
      <c r="Y25" s="51"/>
      <c r="Z25" s="51"/>
      <c r="AA25" s="51"/>
      <c r="AB25" s="51"/>
      <c r="AC25" s="51"/>
      <c r="AD25" s="51"/>
      <c r="AE25" s="51"/>
      <c r="AF25" s="46"/>
      <c r="AG25" s="46"/>
      <c r="AH25" s="46"/>
      <c r="AI25" s="46"/>
      <c r="AJ25" s="46"/>
      <c r="AK25" s="51" t="s">
        <v>44</v>
      </c>
      <c r="AL25" s="51"/>
      <c r="AM25" s="51"/>
      <c r="AN25" s="51"/>
      <c r="AO25" s="51"/>
      <c r="AP25" s="46"/>
      <c r="AQ25" s="50"/>
      <c r="BE25" s="38"/>
    </row>
    <row r="26" s="2" customFormat="1" ht="14.4" customHeight="1">
      <c r="B26" s="52"/>
      <c r="C26" s="53"/>
      <c r="D26" s="54" t="s">
        <v>45</v>
      </c>
      <c r="E26" s="53"/>
      <c r="F26" s="54" t="s">
        <v>46</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47</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48</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49</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50</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51</v>
      </c>
      <c r="E32" s="60"/>
      <c r="F32" s="60"/>
      <c r="G32" s="60"/>
      <c r="H32" s="60"/>
      <c r="I32" s="60"/>
      <c r="J32" s="60"/>
      <c r="K32" s="60"/>
      <c r="L32" s="60"/>
      <c r="M32" s="60"/>
      <c r="N32" s="60"/>
      <c r="O32" s="60"/>
      <c r="P32" s="60"/>
      <c r="Q32" s="60"/>
      <c r="R32" s="60"/>
      <c r="S32" s="60"/>
      <c r="T32" s="61" t="s">
        <v>52</v>
      </c>
      <c r="U32" s="60"/>
      <c r="V32" s="60"/>
      <c r="W32" s="60"/>
      <c r="X32" s="62" t="s">
        <v>53</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54</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21005B</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ŘEŠENÍ SCHODIŠTĚ, OBJEKTU 29.DUBNA č.259/33</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29.DUBNA 259/33, OSTRAVA- VÝŠKOVICE</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28. 5. 2021</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statutární město Ostrava</v>
      </c>
      <c r="M46" s="73"/>
      <c r="N46" s="73"/>
      <c r="O46" s="73"/>
      <c r="P46" s="73"/>
      <c r="Q46" s="73"/>
      <c r="R46" s="73"/>
      <c r="S46" s="73"/>
      <c r="T46" s="73"/>
      <c r="U46" s="73"/>
      <c r="V46" s="73"/>
      <c r="W46" s="73"/>
      <c r="X46" s="73"/>
      <c r="Y46" s="73"/>
      <c r="Z46" s="73"/>
      <c r="AA46" s="73"/>
      <c r="AB46" s="73"/>
      <c r="AC46" s="73"/>
      <c r="AD46" s="73"/>
      <c r="AE46" s="73"/>
      <c r="AF46" s="73"/>
      <c r="AG46" s="73"/>
      <c r="AH46" s="73"/>
      <c r="AI46" s="75" t="s">
        <v>35</v>
      </c>
      <c r="AJ46" s="73"/>
      <c r="AK46" s="73"/>
      <c r="AL46" s="73"/>
      <c r="AM46" s="76" t="str">
        <f>IF(E17="","",E17)</f>
        <v>BYVAST pro s.r.o. - Ing. Kvapilová, Ing. J.Cigánek</v>
      </c>
      <c r="AN46" s="76"/>
      <c r="AO46" s="76"/>
      <c r="AP46" s="76"/>
      <c r="AQ46" s="73"/>
      <c r="AR46" s="71"/>
      <c r="AS46" s="85" t="s">
        <v>55</v>
      </c>
      <c r="AT46" s="86"/>
      <c r="AU46" s="87"/>
      <c r="AV46" s="87"/>
      <c r="AW46" s="87"/>
      <c r="AX46" s="87"/>
      <c r="AY46" s="87"/>
      <c r="AZ46" s="87"/>
      <c r="BA46" s="87"/>
      <c r="BB46" s="87"/>
      <c r="BC46" s="87"/>
      <c r="BD46" s="88"/>
    </row>
    <row r="47" s="1" customFormat="1">
      <c r="B47" s="45"/>
      <c r="C47" s="75" t="s">
        <v>33</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56</v>
      </c>
      <c r="D49" s="96"/>
      <c r="E49" s="96"/>
      <c r="F49" s="96"/>
      <c r="G49" s="96"/>
      <c r="H49" s="97"/>
      <c r="I49" s="98" t="s">
        <v>57</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58</v>
      </c>
      <c r="AH49" s="96"/>
      <c r="AI49" s="96"/>
      <c r="AJ49" s="96"/>
      <c r="AK49" s="96"/>
      <c r="AL49" s="96"/>
      <c r="AM49" s="96"/>
      <c r="AN49" s="98" t="s">
        <v>59</v>
      </c>
      <c r="AO49" s="96"/>
      <c r="AP49" s="96"/>
      <c r="AQ49" s="100" t="s">
        <v>60</v>
      </c>
      <c r="AR49" s="71"/>
      <c r="AS49" s="101" t="s">
        <v>61</v>
      </c>
      <c r="AT49" s="102" t="s">
        <v>62</v>
      </c>
      <c r="AU49" s="102" t="s">
        <v>63</v>
      </c>
      <c r="AV49" s="102" t="s">
        <v>64</v>
      </c>
      <c r="AW49" s="102" t="s">
        <v>65</v>
      </c>
      <c r="AX49" s="102" t="s">
        <v>66</v>
      </c>
      <c r="AY49" s="102" t="s">
        <v>67</v>
      </c>
      <c r="AZ49" s="102" t="s">
        <v>68</v>
      </c>
      <c r="BA49" s="102" t="s">
        <v>69</v>
      </c>
      <c r="BB49" s="102" t="s">
        <v>70</v>
      </c>
      <c r="BC49" s="102" t="s">
        <v>71</v>
      </c>
      <c r="BD49" s="103" t="s">
        <v>72</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73</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ROUND(SUM(AG52:AG53),2)</f>
        <v>0</v>
      </c>
      <c r="AH51" s="109"/>
      <c r="AI51" s="109"/>
      <c r="AJ51" s="109"/>
      <c r="AK51" s="109"/>
      <c r="AL51" s="109"/>
      <c r="AM51" s="109"/>
      <c r="AN51" s="110">
        <f>SUM(AG51,AT51)</f>
        <v>0</v>
      </c>
      <c r="AO51" s="110"/>
      <c r="AP51" s="110"/>
      <c r="AQ51" s="111" t="s">
        <v>21</v>
      </c>
      <c r="AR51" s="82"/>
      <c r="AS51" s="112">
        <f>ROUND(SUM(AS52:AS53),2)</f>
        <v>0</v>
      </c>
      <c r="AT51" s="113">
        <f>ROUND(SUM(AV51:AW51),2)</f>
        <v>0</v>
      </c>
      <c r="AU51" s="114">
        <f>ROUND(SUM(AU52:AU53),5)</f>
        <v>0</v>
      </c>
      <c r="AV51" s="113">
        <f>ROUND(AZ51*L26,2)</f>
        <v>0</v>
      </c>
      <c r="AW51" s="113">
        <f>ROUND(BA51*L27,2)</f>
        <v>0</v>
      </c>
      <c r="AX51" s="113">
        <f>ROUND(BB51*L26,2)</f>
        <v>0</v>
      </c>
      <c r="AY51" s="113">
        <f>ROUND(BC51*L27,2)</f>
        <v>0</v>
      </c>
      <c r="AZ51" s="113">
        <f>ROUND(SUM(AZ52:AZ53),2)</f>
        <v>0</v>
      </c>
      <c r="BA51" s="113">
        <f>ROUND(SUM(BA52:BA53),2)</f>
        <v>0</v>
      </c>
      <c r="BB51" s="113">
        <f>ROUND(SUM(BB52:BB53),2)</f>
        <v>0</v>
      </c>
      <c r="BC51" s="113">
        <f>ROUND(SUM(BC52:BC53),2)</f>
        <v>0</v>
      </c>
      <c r="BD51" s="115">
        <f>ROUND(SUM(BD52:BD53),2)</f>
        <v>0</v>
      </c>
      <c r="BS51" s="116" t="s">
        <v>74</v>
      </c>
      <c r="BT51" s="116" t="s">
        <v>75</v>
      </c>
      <c r="BU51" s="117" t="s">
        <v>76</v>
      </c>
      <c r="BV51" s="116" t="s">
        <v>77</v>
      </c>
      <c r="BW51" s="116" t="s">
        <v>7</v>
      </c>
      <c r="BX51" s="116" t="s">
        <v>78</v>
      </c>
      <c r="CL51" s="116" t="s">
        <v>21</v>
      </c>
    </row>
    <row r="52" s="5" customFormat="1" ht="16.5" customHeight="1">
      <c r="A52" s="118" t="s">
        <v>79</v>
      </c>
      <c r="B52" s="119"/>
      <c r="C52" s="120"/>
      <c r="D52" s="121" t="s">
        <v>80</v>
      </c>
      <c r="E52" s="121"/>
      <c r="F52" s="121"/>
      <c r="G52" s="121"/>
      <c r="H52" s="121"/>
      <c r="I52" s="122"/>
      <c r="J52" s="121" t="s">
        <v>81</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'SO.01 - ŘEŠENÍ SCHODIŠTĚ ...'!J27</f>
        <v>0</v>
      </c>
      <c r="AH52" s="122"/>
      <c r="AI52" s="122"/>
      <c r="AJ52" s="122"/>
      <c r="AK52" s="122"/>
      <c r="AL52" s="122"/>
      <c r="AM52" s="122"/>
      <c r="AN52" s="123">
        <f>SUM(AG52,AT52)</f>
        <v>0</v>
      </c>
      <c r="AO52" s="122"/>
      <c r="AP52" s="122"/>
      <c r="AQ52" s="124" t="s">
        <v>82</v>
      </c>
      <c r="AR52" s="125"/>
      <c r="AS52" s="126">
        <v>0</v>
      </c>
      <c r="AT52" s="127">
        <f>ROUND(SUM(AV52:AW52),2)</f>
        <v>0</v>
      </c>
      <c r="AU52" s="128">
        <f>'SO.01 - ŘEŠENÍ SCHODIŠTĚ ...'!P96</f>
        <v>0</v>
      </c>
      <c r="AV52" s="127">
        <f>'SO.01 - ŘEŠENÍ SCHODIŠTĚ ...'!J30</f>
        <v>0</v>
      </c>
      <c r="AW52" s="127">
        <f>'SO.01 - ŘEŠENÍ SCHODIŠTĚ ...'!J31</f>
        <v>0</v>
      </c>
      <c r="AX52" s="127">
        <f>'SO.01 - ŘEŠENÍ SCHODIŠTĚ ...'!J32</f>
        <v>0</v>
      </c>
      <c r="AY52" s="127">
        <f>'SO.01 - ŘEŠENÍ SCHODIŠTĚ ...'!J33</f>
        <v>0</v>
      </c>
      <c r="AZ52" s="127">
        <f>'SO.01 - ŘEŠENÍ SCHODIŠTĚ ...'!F30</f>
        <v>0</v>
      </c>
      <c r="BA52" s="127">
        <f>'SO.01 - ŘEŠENÍ SCHODIŠTĚ ...'!F31</f>
        <v>0</v>
      </c>
      <c r="BB52" s="127">
        <f>'SO.01 - ŘEŠENÍ SCHODIŠTĚ ...'!F32</f>
        <v>0</v>
      </c>
      <c r="BC52" s="127">
        <f>'SO.01 - ŘEŠENÍ SCHODIŠTĚ ...'!F33</f>
        <v>0</v>
      </c>
      <c r="BD52" s="129">
        <f>'SO.01 - ŘEŠENÍ SCHODIŠTĚ ...'!F34</f>
        <v>0</v>
      </c>
      <c r="BT52" s="130" t="s">
        <v>83</v>
      </c>
      <c r="BV52" s="130" t="s">
        <v>77</v>
      </c>
      <c r="BW52" s="130" t="s">
        <v>84</v>
      </c>
      <c r="BX52" s="130" t="s">
        <v>7</v>
      </c>
      <c r="CL52" s="130" t="s">
        <v>21</v>
      </c>
      <c r="CM52" s="130" t="s">
        <v>85</v>
      </c>
    </row>
    <row r="53" s="5" customFormat="1" ht="16.5" customHeight="1">
      <c r="A53" s="118" t="s">
        <v>79</v>
      </c>
      <c r="B53" s="119"/>
      <c r="C53" s="120"/>
      <c r="D53" s="121" t="s">
        <v>86</v>
      </c>
      <c r="E53" s="121"/>
      <c r="F53" s="121"/>
      <c r="G53" s="121"/>
      <c r="H53" s="121"/>
      <c r="I53" s="122"/>
      <c r="J53" s="121" t="s">
        <v>87</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'SO.02 - ŘEŠENÍ SCHODIŠTĚ ...'!J27</f>
        <v>0</v>
      </c>
      <c r="AH53" s="122"/>
      <c r="AI53" s="122"/>
      <c r="AJ53" s="122"/>
      <c r="AK53" s="122"/>
      <c r="AL53" s="122"/>
      <c r="AM53" s="122"/>
      <c r="AN53" s="123">
        <f>SUM(AG53,AT53)</f>
        <v>0</v>
      </c>
      <c r="AO53" s="122"/>
      <c r="AP53" s="122"/>
      <c r="AQ53" s="124" t="s">
        <v>82</v>
      </c>
      <c r="AR53" s="125"/>
      <c r="AS53" s="131">
        <v>0</v>
      </c>
      <c r="AT53" s="132">
        <f>ROUND(SUM(AV53:AW53),2)</f>
        <v>0</v>
      </c>
      <c r="AU53" s="133">
        <f>'SO.02 - ŘEŠENÍ SCHODIŠTĚ ...'!P96</f>
        <v>0</v>
      </c>
      <c r="AV53" s="132">
        <f>'SO.02 - ŘEŠENÍ SCHODIŠTĚ ...'!J30</f>
        <v>0</v>
      </c>
      <c r="AW53" s="132">
        <f>'SO.02 - ŘEŠENÍ SCHODIŠTĚ ...'!J31</f>
        <v>0</v>
      </c>
      <c r="AX53" s="132">
        <f>'SO.02 - ŘEŠENÍ SCHODIŠTĚ ...'!J32</f>
        <v>0</v>
      </c>
      <c r="AY53" s="132">
        <f>'SO.02 - ŘEŠENÍ SCHODIŠTĚ ...'!J33</f>
        <v>0</v>
      </c>
      <c r="AZ53" s="132">
        <f>'SO.02 - ŘEŠENÍ SCHODIŠTĚ ...'!F30</f>
        <v>0</v>
      </c>
      <c r="BA53" s="132">
        <f>'SO.02 - ŘEŠENÍ SCHODIŠTĚ ...'!F31</f>
        <v>0</v>
      </c>
      <c r="BB53" s="132">
        <f>'SO.02 - ŘEŠENÍ SCHODIŠTĚ ...'!F32</f>
        <v>0</v>
      </c>
      <c r="BC53" s="132">
        <f>'SO.02 - ŘEŠENÍ SCHODIŠTĚ ...'!F33</f>
        <v>0</v>
      </c>
      <c r="BD53" s="134">
        <f>'SO.02 - ŘEŠENÍ SCHODIŠTĚ ...'!F34</f>
        <v>0</v>
      </c>
      <c r="BT53" s="130" t="s">
        <v>83</v>
      </c>
      <c r="BV53" s="130" t="s">
        <v>77</v>
      </c>
      <c r="BW53" s="130" t="s">
        <v>88</v>
      </c>
      <c r="BX53" s="130" t="s">
        <v>7</v>
      </c>
      <c r="CL53" s="130" t="s">
        <v>21</v>
      </c>
      <c r="CM53" s="130" t="s">
        <v>85</v>
      </c>
    </row>
    <row r="54" s="1" customFormat="1" ht="30" customHeight="1">
      <c r="B54" s="45"/>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1"/>
    </row>
    <row r="55" s="1" customFormat="1" ht="6.96" customHeight="1">
      <c r="B55" s="66"/>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71"/>
    </row>
  </sheetData>
  <sheetProtection sheet="1" formatColumns="0" formatRows="0" objects="1" scenarios="1" spinCount="100000" saltValue="WChH1Mj7W5PRoqGZa8gblYIMfbfyFuyUb2QQft6Z4Nc2SuDrzKZCGZds/QtD/e7sstUfK28ib5EQhr8JeLO8CA==" hashValue="ZSCwdi+cky8RFBHzAbXEUOJFrWm2/NNtqhJnfy1yvPgmiLsU2FoTTMBEz5dyQBC2YdxPY4N7h6PF8zVFprcLEg=="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G51:AM51"/>
    <mergeCell ref="AN51:AP51"/>
    <mergeCell ref="AR2:BE2"/>
  </mergeCells>
  <hyperlinks>
    <hyperlink ref="K1:S1" location="C2" display="1) Rekapitulace stavby"/>
    <hyperlink ref="W1:AI1" location="C51" display="2) Rekapitulace objektů stavby a soupisů prací"/>
    <hyperlink ref="A52" location="'SO.01 - ŘEŠENÍ SCHODIŠTĚ ...'!C2" display="/"/>
    <hyperlink ref="A53" location="'SO.02 - ŘEŠENÍ SCHODIŠTĚ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89</v>
      </c>
      <c r="G1" s="138" t="s">
        <v>90</v>
      </c>
      <c r="H1" s="138"/>
      <c r="I1" s="139"/>
      <c r="J1" s="138" t="s">
        <v>91</v>
      </c>
      <c r="K1" s="137" t="s">
        <v>92</v>
      </c>
      <c r="L1" s="138" t="s">
        <v>93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84</v>
      </c>
    </row>
    <row r="3" ht="6.96" customHeight="1">
      <c r="B3" s="24"/>
      <c r="C3" s="25"/>
      <c r="D3" s="25"/>
      <c r="E3" s="25"/>
      <c r="F3" s="25"/>
      <c r="G3" s="25"/>
      <c r="H3" s="25"/>
      <c r="I3" s="140"/>
      <c r="J3" s="25"/>
      <c r="K3" s="26"/>
      <c r="AT3" s="23" t="s">
        <v>85</v>
      </c>
    </row>
    <row r="4" ht="36.96" customHeight="1">
      <c r="B4" s="27"/>
      <c r="C4" s="28"/>
      <c r="D4" s="29" t="s">
        <v>94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ŘEŠENÍ SCHODIŠTĚ, OBJEKTU 29.DUBNA č.259/33</v>
      </c>
      <c r="F7" s="39"/>
      <c r="G7" s="39"/>
      <c r="H7" s="39"/>
      <c r="I7" s="141"/>
      <c r="J7" s="28"/>
      <c r="K7" s="30"/>
    </row>
    <row r="8" s="1" customFormat="1">
      <c r="B8" s="45"/>
      <c r="C8" s="46"/>
      <c r="D8" s="39" t="s">
        <v>95</v>
      </c>
      <c r="E8" s="46"/>
      <c r="F8" s="46"/>
      <c r="G8" s="46"/>
      <c r="H8" s="46"/>
      <c r="I8" s="143"/>
      <c r="J8" s="46"/>
      <c r="K8" s="50"/>
    </row>
    <row r="9" s="1" customFormat="1" ht="36.96" customHeight="1">
      <c r="B9" s="45"/>
      <c r="C9" s="46"/>
      <c r="D9" s="46"/>
      <c r="E9" s="144" t="s">
        <v>96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28. 5. 2021</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32</v>
      </c>
      <c r="K15" s="50"/>
    </row>
    <row r="16" s="1" customFormat="1" ht="6.96" customHeight="1">
      <c r="B16" s="45"/>
      <c r="C16" s="46"/>
      <c r="D16" s="46"/>
      <c r="E16" s="46"/>
      <c r="F16" s="46"/>
      <c r="G16" s="46"/>
      <c r="H16" s="46"/>
      <c r="I16" s="143"/>
      <c r="J16" s="46"/>
      <c r="K16" s="50"/>
    </row>
    <row r="17" s="1" customFormat="1" ht="14.4" customHeight="1">
      <c r="B17" s="45"/>
      <c r="C17" s="46"/>
      <c r="D17" s="39" t="s">
        <v>33</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35</v>
      </c>
      <c r="E20" s="46"/>
      <c r="F20" s="46"/>
      <c r="G20" s="46"/>
      <c r="H20" s="46"/>
      <c r="I20" s="145" t="s">
        <v>28</v>
      </c>
      <c r="J20" s="34" t="s">
        <v>36</v>
      </c>
      <c r="K20" s="50"/>
    </row>
    <row r="21" s="1" customFormat="1" ht="18" customHeight="1">
      <c r="B21" s="45"/>
      <c r="C21" s="46"/>
      <c r="D21" s="46"/>
      <c r="E21" s="34" t="s">
        <v>37</v>
      </c>
      <c r="F21" s="46"/>
      <c r="G21" s="46"/>
      <c r="H21" s="46"/>
      <c r="I21" s="145" t="s">
        <v>31</v>
      </c>
      <c r="J21" s="34" t="s">
        <v>38</v>
      </c>
      <c r="K21" s="50"/>
    </row>
    <row r="22" s="1" customFormat="1" ht="6.96" customHeight="1">
      <c r="B22" s="45"/>
      <c r="C22" s="46"/>
      <c r="D22" s="46"/>
      <c r="E22" s="46"/>
      <c r="F22" s="46"/>
      <c r="G22" s="46"/>
      <c r="H22" s="46"/>
      <c r="I22" s="143"/>
      <c r="J22" s="46"/>
      <c r="K22" s="50"/>
    </row>
    <row r="23" s="1" customFormat="1" ht="14.4" customHeight="1">
      <c r="B23" s="45"/>
      <c r="C23" s="46"/>
      <c r="D23" s="39" t="s">
        <v>40</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s="1" customFormat="1" ht="14.4" customHeight="1">
      <c r="B30" s="45"/>
      <c r="C30" s="46"/>
      <c r="D30" s="54" t="s">
        <v>45</v>
      </c>
      <c r="E30" s="54" t="s">
        <v>46</v>
      </c>
      <c r="F30" s="156">
        <f>ROUND(SUM(BE96:BE259), 2)</f>
        <v>0</v>
      </c>
      <c r="G30" s="46"/>
      <c r="H30" s="46"/>
      <c r="I30" s="157">
        <v>0.20999999999999999</v>
      </c>
      <c r="J30" s="156">
        <f>ROUND(ROUND((SUM(BE96:BE259)), 2)*I30, 2)</f>
        <v>0</v>
      </c>
      <c r="K30" s="50"/>
    </row>
    <row r="31" s="1" customFormat="1" ht="14.4" customHeight="1">
      <c r="B31" s="45"/>
      <c r="C31" s="46"/>
      <c r="D31" s="46"/>
      <c r="E31" s="54" t="s">
        <v>47</v>
      </c>
      <c r="F31" s="156">
        <f>ROUND(SUM(BF96:BF259), 2)</f>
        <v>0</v>
      </c>
      <c r="G31" s="46"/>
      <c r="H31" s="46"/>
      <c r="I31" s="157">
        <v>0.14999999999999999</v>
      </c>
      <c r="J31" s="156">
        <f>ROUND(ROUND((SUM(BF96:BF259)), 2)*I31, 2)</f>
        <v>0</v>
      </c>
      <c r="K31" s="50"/>
    </row>
    <row r="32" hidden="1" s="1" customFormat="1" ht="14.4" customHeight="1">
      <c r="B32" s="45"/>
      <c r="C32" s="46"/>
      <c r="D32" s="46"/>
      <c r="E32" s="54" t="s">
        <v>48</v>
      </c>
      <c r="F32" s="156">
        <f>ROUND(SUM(BG96:BG259), 2)</f>
        <v>0</v>
      </c>
      <c r="G32" s="46"/>
      <c r="H32" s="46"/>
      <c r="I32" s="157">
        <v>0.20999999999999999</v>
      </c>
      <c r="J32" s="156">
        <v>0</v>
      </c>
      <c r="K32" s="50"/>
    </row>
    <row r="33" hidden="1" s="1" customFormat="1" ht="14.4" customHeight="1">
      <c r="B33" s="45"/>
      <c r="C33" s="46"/>
      <c r="D33" s="46"/>
      <c r="E33" s="54" t="s">
        <v>49</v>
      </c>
      <c r="F33" s="156">
        <f>ROUND(SUM(BH96:BH259), 2)</f>
        <v>0</v>
      </c>
      <c r="G33" s="46"/>
      <c r="H33" s="46"/>
      <c r="I33" s="157">
        <v>0.14999999999999999</v>
      </c>
      <c r="J33" s="156">
        <v>0</v>
      </c>
      <c r="K33" s="50"/>
    </row>
    <row r="34" hidden="1" s="1" customFormat="1" ht="14.4" customHeight="1">
      <c r="B34" s="45"/>
      <c r="C34" s="46"/>
      <c r="D34" s="46"/>
      <c r="E34" s="54" t="s">
        <v>50</v>
      </c>
      <c r="F34" s="156">
        <f>ROUND(SUM(BI96:BI259),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ŘEŠENÍ SCHODIŠTĚ, OBJEKTU 29.DUBNA č.259/33</v>
      </c>
      <c r="F45" s="39"/>
      <c r="G45" s="39"/>
      <c r="H45" s="39"/>
      <c r="I45" s="143"/>
      <c r="J45" s="46"/>
      <c r="K45" s="50"/>
    </row>
    <row r="46" s="1" customFormat="1" ht="14.4" customHeight="1">
      <c r="B46" s="45"/>
      <c r="C46" s="39" t="s">
        <v>95</v>
      </c>
      <c r="D46" s="46"/>
      <c r="E46" s="46"/>
      <c r="F46" s="46"/>
      <c r="G46" s="46"/>
      <c r="H46" s="46"/>
      <c r="I46" s="143"/>
      <c r="J46" s="46"/>
      <c r="K46" s="50"/>
    </row>
    <row r="47" s="1" customFormat="1" ht="17.25" customHeight="1">
      <c r="B47" s="45"/>
      <c r="C47" s="46"/>
      <c r="D47" s="46"/>
      <c r="E47" s="144" t="str">
        <f>E9</f>
        <v>SO.01 - ŘEŠENÍ SCHODIŠTĚ PAVILONU I</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29.DUBNA 259/33, OSTRAVA- VÝŠKOVICE</v>
      </c>
      <c r="G49" s="46"/>
      <c r="H49" s="46"/>
      <c r="I49" s="145" t="s">
        <v>25</v>
      </c>
      <c r="J49" s="146" t="str">
        <f>IF(J12="","",J12)</f>
        <v>28. 5. 2021</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v>
      </c>
      <c r="G51" s="46"/>
      <c r="H51" s="46"/>
      <c r="I51" s="145" t="s">
        <v>35</v>
      </c>
      <c r="J51" s="43" t="str">
        <f>E21</f>
        <v>BYVAST pro s.r.o. - Ing. Kvapilová, Ing. J.Cigánek</v>
      </c>
      <c r="K51" s="50"/>
    </row>
    <row r="52" s="1" customFormat="1" ht="14.4" customHeight="1">
      <c r="B52" s="45"/>
      <c r="C52" s="39" t="s">
        <v>33</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98</v>
      </c>
      <c r="D54" s="158"/>
      <c r="E54" s="158"/>
      <c r="F54" s="158"/>
      <c r="G54" s="158"/>
      <c r="H54" s="158"/>
      <c r="I54" s="172"/>
      <c r="J54" s="173" t="s">
        <v>99</v>
      </c>
      <c r="K54" s="174"/>
    </row>
    <row r="55" s="1" customFormat="1" ht="10.32" customHeight="1">
      <c r="B55" s="45"/>
      <c r="C55" s="46"/>
      <c r="D55" s="46"/>
      <c r="E55" s="46"/>
      <c r="F55" s="46"/>
      <c r="G55" s="46"/>
      <c r="H55" s="46"/>
      <c r="I55" s="143"/>
      <c r="J55" s="46"/>
      <c r="K55" s="50"/>
    </row>
    <row r="56" s="1" customFormat="1" ht="29.28" customHeight="1">
      <c r="B56" s="45"/>
      <c r="C56" s="175" t="s">
        <v>100</v>
      </c>
      <c r="D56" s="46"/>
      <c r="E56" s="46"/>
      <c r="F56" s="46"/>
      <c r="G56" s="46"/>
      <c r="H56" s="46"/>
      <c r="I56" s="143"/>
      <c r="J56" s="154">
        <f>J96</f>
        <v>0</v>
      </c>
      <c r="K56" s="50"/>
      <c r="AU56" s="23" t="s">
        <v>101</v>
      </c>
    </row>
    <row r="57" s="7" customFormat="1" ht="24.96" customHeight="1">
      <c r="B57" s="176"/>
      <c r="C57" s="177"/>
      <c r="D57" s="178" t="s">
        <v>102</v>
      </c>
      <c r="E57" s="179"/>
      <c r="F57" s="179"/>
      <c r="G57" s="179"/>
      <c r="H57" s="179"/>
      <c r="I57" s="180"/>
      <c r="J57" s="181">
        <f>J97</f>
        <v>0</v>
      </c>
      <c r="K57" s="182"/>
    </row>
    <row r="58" s="8" customFormat="1" ht="19.92" customHeight="1">
      <c r="B58" s="183"/>
      <c r="C58" s="184"/>
      <c r="D58" s="185" t="s">
        <v>103</v>
      </c>
      <c r="E58" s="186"/>
      <c r="F58" s="186"/>
      <c r="G58" s="186"/>
      <c r="H58" s="186"/>
      <c r="I58" s="187"/>
      <c r="J58" s="188">
        <f>J98</f>
        <v>0</v>
      </c>
      <c r="K58" s="189"/>
    </row>
    <row r="59" s="8" customFormat="1" ht="19.92" customHeight="1">
      <c r="B59" s="183"/>
      <c r="C59" s="184"/>
      <c r="D59" s="185" t="s">
        <v>104</v>
      </c>
      <c r="E59" s="186"/>
      <c r="F59" s="186"/>
      <c r="G59" s="186"/>
      <c r="H59" s="186"/>
      <c r="I59" s="187"/>
      <c r="J59" s="188">
        <f>J120</f>
        <v>0</v>
      </c>
      <c r="K59" s="189"/>
    </row>
    <row r="60" s="8" customFormat="1" ht="19.92" customHeight="1">
      <c r="B60" s="183"/>
      <c r="C60" s="184"/>
      <c r="D60" s="185" t="s">
        <v>105</v>
      </c>
      <c r="E60" s="186"/>
      <c r="F60" s="186"/>
      <c r="G60" s="186"/>
      <c r="H60" s="186"/>
      <c r="I60" s="187"/>
      <c r="J60" s="188">
        <f>J141</f>
        <v>0</v>
      </c>
      <c r="K60" s="189"/>
    </row>
    <row r="61" s="8" customFormat="1" ht="19.92" customHeight="1">
      <c r="B61" s="183"/>
      <c r="C61" s="184"/>
      <c r="D61" s="185" t="s">
        <v>106</v>
      </c>
      <c r="E61" s="186"/>
      <c r="F61" s="186"/>
      <c r="G61" s="186"/>
      <c r="H61" s="186"/>
      <c r="I61" s="187"/>
      <c r="J61" s="188">
        <f>J153</f>
        <v>0</v>
      </c>
      <c r="K61" s="189"/>
    </row>
    <row r="62" s="8" customFormat="1" ht="19.92" customHeight="1">
      <c r="B62" s="183"/>
      <c r="C62" s="184"/>
      <c r="D62" s="185" t="s">
        <v>107</v>
      </c>
      <c r="E62" s="186"/>
      <c r="F62" s="186"/>
      <c r="G62" s="186"/>
      <c r="H62" s="186"/>
      <c r="I62" s="187"/>
      <c r="J62" s="188">
        <f>J161</f>
        <v>0</v>
      </c>
      <c r="K62" s="189"/>
    </row>
    <row r="63" s="8" customFormat="1" ht="19.92" customHeight="1">
      <c r="B63" s="183"/>
      <c r="C63" s="184"/>
      <c r="D63" s="185" t="s">
        <v>108</v>
      </c>
      <c r="E63" s="186"/>
      <c r="F63" s="186"/>
      <c r="G63" s="186"/>
      <c r="H63" s="186"/>
      <c r="I63" s="187"/>
      <c r="J63" s="188">
        <f>J166</f>
        <v>0</v>
      </c>
      <c r="K63" s="189"/>
    </row>
    <row r="64" s="8" customFormat="1" ht="19.92" customHeight="1">
      <c r="B64" s="183"/>
      <c r="C64" s="184"/>
      <c r="D64" s="185" t="s">
        <v>109</v>
      </c>
      <c r="E64" s="186"/>
      <c r="F64" s="186"/>
      <c r="G64" s="186"/>
      <c r="H64" s="186"/>
      <c r="I64" s="187"/>
      <c r="J64" s="188">
        <f>J183</f>
        <v>0</v>
      </c>
      <c r="K64" s="189"/>
    </row>
    <row r="65" s="8" customFormat="1" ht="19.92" customHeight="1">
      <c r="B65" s="183"/>
      <c r="C65" s="184"/>
      <c r="D65" s="185" t="s">
        <v>110</v>
      </c>
      <c r="E65" s="186"/>
      <c r="F65" s="186"/>
      <c r="G65" s="186"/>
      <c r="H65" s="186"/>
      <c r="I65" s="187"/>
      <c r="J65" s="188">
        <f>J208</f>
        <v>0</v>
      </c>
      <c r="K65" s="189"/>
    </row>
    <row r="66" s="7" customFormat="1" ht="24.96" customHeight="1">
      <c r="B66" s="176"/>
      <c r="C66" s="177"/>
      <c r="D66" s="178" t="s">
        <v>111</v>
      </c>
      <c r="E66" s="179"/>
      <c r="F66" s="179"/>
      <c r="G66" s="179"/>
      <c r="H66" s="179"/>
      <c r="I66" s="180"/>
      <c r="J66" s="181">
        <f>J211</f>
        <v>0</v>
      </c>
      <c r="K66" s="182"/>
    </row>
    <row r="67" s="8" customFormat="1" ht="19.92" customHeight="1">
      <c r="B67" s="183"/>
      <c r="C67" s="184"/>
      <c r="D67" s="185" t="s">
        <v>112</v>
      </c>
      <c r="E67" s="186"/>
      <c r="F67" s="186"/>
      <c r="G67" s="186"/>
      <c r="H67" s="186"/>
      <c r="I67" s="187"/>
      <c r="J67" s="188">
        <f>J212</f>
        <v>0</v>
      </c>
      <c r="K67" s="189"/>
    </row>
    <row r="68" s="8" customFormat="1" ht="19.92" customHeight="1">
      <c r="B68" s="183"/>
      <c r="C68" s="184"/>
      <c r="D68" s="185" t="s">
        <v>113</v>
      </c>
      <c r="E68" s="186"/>
      <c r="F68" s="186"/>
      <c r="G68" s="186"/>
      <c r="H68" s="186"/>
      <c r="I68" s="187"/>
      <c r="J68" s="188">
        <f>J220</f>
        <v>0</v>
      </c>
      <c r="K68" s="189"/>
    </row>
    <row r="69" s="8" customFormat="1" ht="19.92" customHeight="1">
      <c r="B69" s="183"/>
      <c r="C69" s="184"/>
      <c r="D69" s="185" t="s">
        <v>114</v>
      </c>
      <c r="E69" s="186"/>
      <c r="F69" s="186"/>
      <c r="G69" s="186"/>
      <c r="H69" s="186"/>
      <c r="I69" s="187"/>
      <c r="J69" s="188">
        <f>J230</f>
        <v>0</v>
      </c>
      <c r="K69" s="189"/>
    </row>
    <row r="70" s="8" customFormat="1" ht="19.92" customHeight="1">
      <c r="B70" s="183"/>
      <c r="C70" s="184"/>
      <c r="D70" s="185" t="s">
        <v>115</v>
      </c>
      <c r="E70" s="186"/>
      <c r="F70" s="186"/>
      <c r="G70" s="186"/>
      <c r="H70" s="186"/>
      <c r="I70" s="187"/>
      <c r="J70" s="188">
        <f>J239</f>
        <v>0</v>
      </c>
      <c r="K70" s="189"/>
    </row>
    <row r="71" s="8" customFormat="1" ht="19.92" customHeight="1">
      <c r="B71" s="183"/>
      <c r="C71" s="184"/>
      <c r="D71" s="185" t="s">
        <v>116</v>
      </c>
      <c r="E71" s="186"/>
      <c r="F71" s="186"/>
      <c r="G71" s="186"/>
      <c r="H71" s="186"/>
      <c r="I71" s="187"/>
      <c r="J71" s="188">
        <f>J247</f>
        <v>0</v>
      </c>
      <c r="K71" s="189"/>
    </row>
    <row r="72" s="7" customFormat="1" ht="24.96" customHeight="1">
      <c r="B72" s="176"/>
      <c r="C72" s="177"/>
      <c r="D72" s="178" t="s">
        <v>117</v>
      </c>
      <c r="E72" s="179"/>
      <c r="F72" s="179"/>
      <c r="G72" s="179"/>
      <c r="H72" s="179"/>
      <c r="I72" s="180"/>
      <c r="J72" s="181">
        <f>J250</f>
        <v>0</v>
      </c>
      <c r="K72" s="182"/>
    </row>
    <row r="73" s="8" customFormat="1" ht="19.92" customHeight="1">
      <c r="B73" s="183"/>
      <c r="C73" s="184"/>
      <c r="D73" s="185" t="s">
        <v>118</v>
      </c>
      <c r="E73" s="186"/>
      <c r="F73" s="186"/>
      <c r="G73" s="186"/>
      <c r="H73" s="186"/>
      <c r="I73" s="187"/>
      <c r="J73" s="188">
        <f>J251</f>
        <v>0</v>
      </c>
      <c r="K73" s="189"/>
    </row>
    <row r="74" s="8" customFormat="1" ht="19.92" customHeight="1">
      <c r="B74" s="183"/>
      <c r="C74" s="184"/>
      <c r="D74" s="185" t="s">
        <v>119</v>
      </c>
      <c r="E74" s="186"/>
      <c r="F74" s="186"/>
      <c r="G74" s="186"/>
      <c r="H74" s="186"/>
      <c r="I74" s="187"/>
      <c r="J74" s="188">
        <f>J253</f>
        <v>0</v>
      </c>
      <c r="K74" s="189"/>
    </row>
    <row r="75" s="8" customFormat="1" ht="19.92" customHeight="1">
      <c r="B75" s="183"/>
      <c r="C75" s="184"/>
      <c r="D75" s="185" t="s">
        <v>120</v>
      </c>
      <c r="E75" s="186"/>
      <c r="F75" s="186"/>
      <c r="G75" s="186"/>
      <c r="H75" s="186"/>
      <c r="I75" s="187"/>
      <c r="J75" s="188">
        <f>J256</f>
        <v>0</v>
      </c>
      <c r="K75" s="189"/>
    </row>
    <row r="76" s="8" customFormat="1" ht="19.92" customHeight="1">
      <c r="B76" s="183"/>
      <c r="C76" s="184"/>
      <c r="D76" s="185" t="s">
        <v>121</v>
      </c>
      <c r="E76" s="186"/>
      <c r="F76" s="186"/>
      <c r="G76" s="186"/>
      <c r="H76" s="186"/>
      <c r="I76" s="187"/>
      <c r="J76" s="188">
        <f>J258</f>
        <v>0</v>
      </c>
      <c r="K76" s="189"/>
    </row>
    <row r="77" s="1" customFormat="1" ht="21.84" customHeight="1">
      <c r="B77" s="45"/>
      <c r="C77" s="46"/>
      <c r="D77" s="46"/>
      <c r="E77" s="46"/>
      <c r="F77" s="46"/>
      <c r="G77" s="46"/>
      <c r="H77" s="46"/>
      <c r="I77" s="143"/>
      <c r="J77" s="46"/>
      <c r="K77" s="50"/>
    </row>
    <row r="78" s="1" customFormat="1" ht="6.96" customHeight="1">
      <c r="B78" s="66"/>
      <c r="C78" s="67"/>
      <c r="D78" s="67"/>
      <c r="E78" s="67"/>
      <c r="F78" s="67"/>
      <c r="G78" s="67"/>
      <c r="H78" s="67"/>
      <c r="I78" s="165"/>
      <c r="J78" s="67"/>
      <c r="K78" s="68"/>
    </row>
    <row r="82" s="1" customFormat="1" ht="6.96" customHeight="1">
      <c r="B82" s="69"/>
      <c r="C82" s="70"/>
      <c r="D82" s="70"/>
      <c r="E82" s="70"/>
      <c r="F82" s="70"/>
      <c r="G82" s="70"/>
      <c r="H82" s="70"/>
      <c r="I82" s="168"/>
      <c r="J82" s="70"/>
      <c r="K82" s="70"/>
      <c r="L82" s="71"/>
    </row>
    <row r="83" s="1" customFormat="1" ht="36.96" customHeight="1">
      <c r="B83" s="45"/>
      <c r="C83" s="72" t="s">
        <v>122</v>
      </c>
      <c r="D83" s="73"/>
      <c r="E83" s="73"/>
      <c r="F83" s="73"/>
      <c r="G83" s="73"/>
      <c r="H83" s="73"/>
      <c r="I83" s="190"/>
      <c r="J83" s="73"/>
      <c r="K83" s="73"/>
      <c r="L83" s="71"/>
    </row>
    <row r="84" s="1" customFormat="1" ht="6.96" customHeight="1">
      <c r="B84" s="45"/>
      <c r="C84" s="73"/>
      <c r="D84" s="73"/>
      <c r="E84" s="73"/>
      <c r="F84" s="73"/>
      <c r="G84" s="73"/>
      <c r="H84" s="73"/>
      <c r="I84" s="190"/>
      <c r="J84" s="73"/>
      <c r="K84" s="73"/>
      <c r="L84" s="71"/>
    </row>
    <row r="85" s="1" customFormat="1" ht="14.4" customHeight="1">
      <c r="B85" s="45"/>
      <c r="C85" s="75" t="s">
        <v>18</v>
      </c>
      <c r="D85" s="73"/>
      <c r="E85" s="73"/>
      <c r="F85" s="73"/>
      <c r="G85" s="73"/>
      <c r="H85" s="73"/>
      <c r="I85" s="190"/>
      <c r="J85" s="73"/>
      <c r="K85" s="73"/>
      <c r="L85" s="71"/>
    </row>
    <row r="86" s="1" customFormat="1" ht="16.5" customHeight="1">
      <c r="B86" s="45"/>
      <c r="C86" s="73"/>
      <c r="D86" s="73"/>
      <c r="E86" s="191" t="str">
        <f>E7</f>
        <v>ŘEŠENÍ SCHODIŠTĚ, OBJEKTU 29.DUBNA č.259/33</v>
      </c>
      <c r="F86" s="75"/>
      <c r="G86" s="75"/>
      <c r="H86" s="75"/>
      <c r="I86" s="190"/>
      <c r="J86" s="73"/>
      <c r="K86" s="73"/>
      <c r="L86" s="71"/>
    </row>
    <row r="87" s="1" customFormat="1" ht="14.4" customHeight="1">
      <c r="B87" s="45"/>
      <c r="C87" s="75" t="s">
        <v>95</v>
      </c>
      <c r="D87" s="73"/>
      <c r="E87" s="73"/>
      <c r="F87" s="73"/>
      <c r="G87" s="73"/>
      <c r="H87" s="73"/>
      <c r="I87" s="190"/>
      <c r="J87" s="73"/>
      <c r="K87" s="73"/>
      <c r="L87" s="71"/>
    </row>
    <row r="88" s="1" customFormat="1" ht="17.25" customHeight="1">
      <c r="B88" s="45"/>
      <c r="C88" s="73"/>
      <c r="D88" s="73"/>
      <c r="E88" s="81" t="str">
        <f>E9</f>
        <v>SO.01 - ŘEŠENÍ SCHODIŠTĚ PAVILONU I</v>
      </c>
      <c r="F88" s="73"/>
      <c r="G88" s="73"/>
      <c r="H88" s="73"/>
      <c r="I88" s="190"/>
      <c r="J88" s="73"/>
      <c r="K88" s="73"/>
      <c r="L88" s="71"/>
    </row>
    <row r="89" s="1" customFormat="1" ht="6.96" customHeight="1">
      <c r="B89" s="45"/>
      <c r="C89" s="73"/>
      <c r="D89" s="73"/>
      <c r="E89" s="73"/>
      <c r="F89" s="73"/>
      <c r="G89" s="73"/>
      <c r="H89" s="73"/>
      <c r="I89" s="190"/>
      <c r="J89" s="73"/>
      <c r="K89" s="73"/>
      <c r="L89" s="71"/>
    </row>
    <row r="90" s="1" customFormat="1" ht="18" customHeight="1">
      <c r="B90" s="45"/>
      <c r="C90" s="75" t="s">
        <v>23</v>
      </c>
      <c r="D90" s="73"/>
      <c r="E90" s="73"/>
      <c r="F90" s="192" t="str">
        <f>F12</f>
        <v>29.DUBNA 259/33, OSTRAVA- VÝŠKOVICE</v>
      </c>
      <c r="G90" s="73"/>
      <c r="H90" s="73"/>
      <c r="I90" s="193" t="s">
        <v>25</v>
      </c>
      <c r="J90" s="84" t="str">
        <f>IF(J12="","",J12)</f>
        <v>28. 5. 2021</v>
      </c>
      <c r="K90" s="73"/>
      <c r="L90" s="71"/>
    </row>
    <row r="91" s="1" customFormat="1" ht="6.96" customHeight="1">
      <c r="B91" s="45"/>
      <c r="C91" s="73"/>
      <c r="D91" s="73"/>
      <c r="E91" s="73"/>
      <c r="F91" s="73"/>
      <c r="G91" s="73"/>
      <c r="H91" s="73"/>
      <c r="I91" s="190"/>
      <c r="J91" s="73"/>
      <c r="K91" s="73"/>
      <c r="L91" s="71"/>
    </row>
    <row r="92" s="1" customFormat="1">
      <c r="B92" s="45"/>
      <c r="C92" s="75" t="s">
        <v>27</v>
      </c>
      <c r="D92" s="73"/>
      <c r="E92" s="73"/>
      <c r="F92" s="192" t="str">
        <f>E15</f>
        <v>statutární město Ostrava</v>
      </c>
      <c r="G92" s="73"/>
      <c r="H92" s="73"/>
      <c r="I92" s="193" t="s">
        <v>35</v>
      </c>
      <c r="J92" s="192" t="str">
        <f>E21</f>
        <v>BYVAST pro s.r.o. - Ing. Kvapilová, Ing. J.Cigánek</v>
      </c>
      <c r="K92" s="73"/>
      <c r="L92" s="71"/>
    </row>
    <row r="93" s="1" customFormat="1" ht="14.4" customHeight="1">
      <c r="B93" s="45"/>
      <c r="C93" s="75" t="s">
        <v>33</v>
      </c>
      <c r="D93" s="73"/>
      <c r="E93" s="73"/>
      <c r="F93" s="192" t="str">
        <f>IF(E18="","",E18)</f>
        <v/>
      </c>
      <c r="G93" s="73"/>
      <c r="H93" s="73"/>
      <c r="I93" s="190"/>
      <c r="J93" s="73"/>
      <c r="K93" s="73"/>
      <c r="L93" s="71"/>
    </row>
    <row r="94" s="1" customFormat="1" ht="10.32" customHeight="1">
      <c r="B94" s="45"/>
      <c r="C94" s="73"/>
      <c r="D94" s="73"/>
      <c r="E94" s="73"/>
      <c r="F94" s="73"/>
      <c r="G94" s="73"/>
      <c r="H94" s="73"/>
      <c r="I94" s="190"/>
      <c r="J94" s="73"/>
      <c r="K94" s="73"/>
      <c r="L94" s="71"/>
    </row>
    <row r="95" s="9" customFormat="1" ht="29.28" customHeight="1">
      <c r="B95" s="194"/>
      <c r="C95" s="195" t="s">
        <v>123</v>
      </c>
      <c r="D95" s="196" t="s">
        <v>60</v>
      </c>
      <c r="E95" s="196" t="s">
        <v>56</v>
      </c>
      <c r="F95" s="196" t="s">
        <v>124</v>
      </c>
      <c r="G95" s="196" t="s">
        <v>125</v>
      </c>
      <c r="H95" s="196" t="s">
        <v>126</v>
      </c>
      <c r="I95" s="197" t="s">
        <v>127</v>
      </c>
      <c r="J95" s="196" t="s">
        <v>99</v>
      </c>
      <c r="K95" s="198" t="s">
        <v>128</v>
      </c>
      <c r="L95" s="199"/>
      <c r="M95" s="101" t="s">
        <v>129</v>
      </c>
      <c r="N95" s="102" t="s">
        <v>45</v>
      </c>
      <c r="O95" s="102" t="s">
        <v>130</v>
      </c>
      <c r="P95" s="102" t="s">
        <v>131</v>
      </c>
      <c r="Q95" s="102" t="s">
        <v>132</v>
      </c>
      <c r="R95" s="102" t="s">
        <v>133</v>
      </c>
      <c r="S95" s="102" t="s">
        <v>134</v>
      </c>
      <c r="T95" s="103" t="s">
        <v>135</v>
      </c>
    </row>
    <row r="96" s="1" customFormat="1" ht="29.28" customHeight="1">
      <c r="B96" s="45"/>
      <c r="C96" s="107" t="s">
        <v>100</v>
      </c>
      <c r="D96" s="73"/>
      <c r="E96" s="73"/>
      <c r="F96" s="73"/>
      <c r="G96" s="73"/>
      <c r="H96" s="73"/>
      <c r="I96" s="190"/>
      <c r="J96" s="200">
        <f>BK96</f>
        <v>0</v>
      </c>
      <c r="K96" s="73"/>
      <c r="L96" s="71"/>
      <c r="M96" s="104"/>
      <c r="N96" s="105"/>
      <c r="O96" s="105"/>
      <c r="P96" s="201">
        <f>P97+P211+P250</f>
        <v>0</v>
      </c>
      <c r="Q96" s="105"/>
      <c r="R96" s="201">
        <f>R97+R211+R250</f>
        <v>30.242910010000003</v>
      </c>
      <c r="S96" s="105"/>
      <c r="T96" s="202">
        <f>T97+T211+T250</f>
        <v>19.655999999999999</v>
      </c>
      <c r="AT96" s="23" t="s">
        <v>74</v>
      </c>
      <c r="AU96" s="23" t="s">
        <v>101</v>
      </c>
      <c r="BK96" s="203">
        <f>BK97+BK211+BK250</f>
        <v>0</v>
      </c>
    </row>
    <row r="97" s="10" customFormat="1" ht="37.44" customHeight="1">
      <c r="B97" s="204"/>
      <c r="C97" s="205"/>
      <c r="D97" s="206" t="s">
        <v>74</v>
      </c>
      <c r="E97" s="207" t="s">
        <v>136</v>
      </c>
      <c r="F97" s="207" t="s">
        <v>137</v>
      </c>
      <c r="G97" s="205"/>
      <c r="H97" s="205"/>
      <c r="I97" s="208"/>
      <c r="J97" s="209">
        <f>BK97</f>
        <v>0</v>
      </c>
      <c r="K97" s="205"/>
      <c r="L97" s="210"/>
      <c r="M97" s="211"/>
      <c r="N97" s="212"/>
      <c r="O97" s="212"/>
      <c r="P97" s="213">
        <f>P98+P120+P141+P153+P161+P166+P183+P208</f>
        <v>0</v>
      </c>
      <c r="Q97" s="212"/>
      <c r="R97" s="213">
        <f>R98+R120+R141+R153+R161+R166+R183+R208</f>
        <v>27.947827210000003</v>
      </c>
      <c r="S97" s="212"/>
      <c r="T97" s="214">
        <f>T98+T120+T141+T153+T161+T166+T183+T208</f>
        <v>19.655999999999999</v>
      </c>
      <c r="AR97" s="215" t="s">
        <v>83</v>
      </c>
      <c r="AT97" s="216" t="s">
        <v>74</v>
      </c>
      <c r="AU97" s="216" t="s">
        <v>75</v>
      </c>
      <c r="AY97" s="215" t="s">
        <v>138</v>
      </c>
      <c r="BK97" s="217">
        <f>BK98+BK120+BK141+BK153+BK161+BK166+BK183+BK208</f>
        <v>0</v>
      </c>
    </row>
    <row r="98" s="10" customFormat="1" ht="19.92" customHeight="1">
      <c r="B98" s="204"/>
      <c r="C98" s="205"/>
      <c r="D98" s="206" t="s">
        <v>74</v>
      </c>
      <c r="E98" s="218" t="s">
        <v>83</v>
      </c>
      <c r="F98" s="218" t="s">
        <v>139</v>
      </c>
      <c r="G98" s="205"/>
      <c r="H98" s="205"/>
      <c r="I98" s="208"/>
      <c r="J98" s="219">
        <f>BK98</f>
        <v>0</v>
      </c>
      <c r="K98" s="205"/>
      <c r="L98" s="210"/>
      <c r="M98" s="211"/>
      <c r="N98" s="212"/>
      <c r="O98" s="212"/>
      <c r="P98" s="213">
        <f>SUM(P99:P119)</f>
        <v>0</v>
      </c>
      <c r="Q98" s="212"/>
      <c r="R98" s="213">
        <f>SUM(R99:R119)</f>
        <v>0</v>
      </c>
      <c r="S98" s="212"/>
      <c r="T98" s="214">
        <f>SUM(T99:T119)</f>
        <v>5.8079999999999998</v>
      </c>
      <c r="AR98" s="215" t="s">
        <v>83</v>
      </c>
      <c r="AT98" s="216" t="s">
        <v>74</v>
      </c>
      <c r="AU98" s="216" t="s">
        <v>83</v>
      </c>
      <c r="AY98" s="215" t="s">
        <v>138</v>
      </c>
      <c r="BK98" s="217">
        <f>SUM(BK99:BK119)</f>
        <v>0</v>
      </c>
    </row>
    <row r="99" s="1" customFormat="1" ht="38.25" customHeight="1">
      <c r="B99" s="45"/>
      <c r="C99" s="220" t="s">
        <v>83</v>
      </c>
      <c r="D99" s="220" t="s">
        <v>140</v>
      </c>
      <c r="E99" s="221" t="s">
        <v>141</v>
      </c>
      <c r="F99" s="222" t="s">
        <v>142</v>
      </c>
      <c r="G99" s="223" t="s">
        <v>143</v>
      </c>
      <c r="H99" s="224">
        <v>13.199999999999999</v>
      </c>
      <c r="I99" s="225"/>
      <c r="J99" s="226">
        <f>ROUND(I99*H99,2)</f>
        <v>0</v>
      </c>
      <c r="K99" s="222" t="s">
        <v>144</v>
      </c>
      <c r="L99" s="71"/>
      <c r="M99" s="227" t="s">
        <v>21</v>
      </c>
      <c r="N99" s="228" t="s">
        <v>46</v>
      </c>
      <c r="O99" s="46"/>
      <c r="P99" s="229">
        <f>O99*H99</f>
        <v>0</v>
      </c>
      <c r="Q99" s="229">
        <v>0</v>
      </c>
      <c r="R99" s="229">
        <f>Q99*H99</f>
        <v>0</v>
      </c>
      <c r="S99" s="229">
        <v>0.44</v>
      </c>
      <c r="T99" s="230">
        <f>S99*H99</f>
        <v>5.8079999999999998</v>
      </c>
      <c r="AR99" s="23" t="s">
        <v>145</v>
      </c>
      <c r="AT99" s="23" t="s">
        <v>140</v>
      </c>
      <c r="AU99" s="23" t="s">
        <v>85</v>
      </c>
      <c r="AY99" s="23" t="s">
        <v>138</v>
      </c>
      <c r="BE99" s="231">
        <f>IF(N99="základní",J99,0)</f>
        <v>0</v>
      </c>
      <c r="BF99" s="231">
        <f>IF(N99="snížená",J99,0)</f>
        <v>0</v>
      </c>
      <c r="BG99" s="231">
        <f>IF(N99="zákl. přenesená",J99,0)</f>
        <v>0</v>
      </c>
      <c r="BH99" s="231">
        <f>IF(N99="sníž. přenesená",J99,0)</f>
        <v>0</v>
      </c>
      <c r="BI99" s="231">
        <f>IF(N99="nulová",J99,0)</f>
        <v>0</v>
      </c>
      <c r="BJ99" s="23" t="s">
        <v>83</v>
      </c>
      <c r="BK99" s="231">
        <f>ROUND(I99*H99,2)</f>
        <v>0</v>
      </c>
      <c r="BL99" s="23" t="s">
        <v>145</v>
      </c>
      <c r="BM99" s="23" t="s">
        <v>146</v>
      </c>
    </row>
    <row r="100" s="1" customFormat="1">
      <c r="B100" s="45"/>
      <c r="C100" s="73"/>
      <c r="D100" s="232" t="s">
        <v>147</v>
      </c>
      <c r="E100" s="73"/>
      <c r="F100" s="233" t="s">
        <v>148</v>
      </c>
      <c r="G100" s="73"/>
      <c r="H100" s="73"/>
      <c r="I100" s="190"/>
      <c r="J100" s="73"/>
      <c r="K100" s="73"/>
      <c r="L100" s="71"/>
      <c r="M100" s="234"/>
      <c r="N100" s="46"/>
      <c r="O100" s="46"/>
      <c r="P100" s="46"/>
      <c r="Q100" s="46"/>
      <c r="R100" s="46"/>
      <c r="S100" s="46"/>
      <c r="T100" s="94"/>
      <c r="AT100" s="23" t="s">
        <v>147</v>
      </c>
      <c r="AU100" s="23" t="s">
        <v>85</v>
      </c>
    </row>
    <row r="101" s="11" customFormat="1">
      <c r="B101" s="235"/>
      <c r="C101" s="236"/>
      <c r="D101" s="232" t="s">
        <v>149</v>
      </c>
      <c r="E101" s="237" t="s">
        <v>21</v>
      </c>
      <c r="F101" s="238" t="s">
        <v>150</v>
      </c>
      <c r="G101" s="236"/>
      <c r="H101" s="237" t="s">
        <v>21</v>
      </c>
      <c r="I101" s="239"/>
      <c r="J101" s="236"/>
      <c r="K101" s="236"/>
      <c r="L101" s="240"/>
      <c r="M101" s="241"/>
      <c r="N101" s="242"/>
      <c r="O101" s="242"/>
      <c r="P101" s="242"/>
      <c r="Q101" s="242"/>
      <c r="R101" s="242"/>
      <c r="S101" s="242"/>
      <c r="T101" s="243"/>
      <c r="AT101" s="244" t="s">
        <v>149</v>
      </c>
      <c r="AU101" s="244" t="s">
        <v>85</v>
      </c>
      <c r="AV101" s="11" t="s">
        <v>83</v>
      </c>
      <c r="AW101" s="11" t="s">
        <v>39</v>
      </c>
      <c r="AX101" s="11" t="s">
        <v>75</v>
      </c>
      <c r="AY101" s="244" t="s">
        <v>138</v>
      </c>
    </row>
    <row r="102" s="12" customFormat="1">
      <c r="B102" s="245"/>
      <c r="C102" s="246"/>
      <c r="D102" s="232" t="s">
        <v>149</v>
      </c>
      <c r="E102" s="247" t="s">
        <v>21</v>
      </c>
      <c r="F102" s="248" t="s">
        <v>151</v>
      </c>
      <c r="G102" s="246"/>
      <c r="H102" s="249">
        <v>13.199999999999999</v>
      </c>
      <c r="I102" s="250"/>
      <c r="J102" s="246"/>
      <c r="K102" s="246"/>
      <c r="L102" s="251"/>
      <c r="M102" s="252"/>
      <c r="N102" s="253"/>
      <c r="O102" s="253"/>
      <c r="P102" s="253"/>
      <c r="Q102" s="253"/>
      <c r="R102" s="253"/>
      <c r="S102" s="253"/>
      <c r="T102" s="254"/>
      <c r="AT102" s="255" t="s">
        <v>149</v>
      </c>
      <c r="AU102" s="255" t="s">
        <v>85</v>
      </c>
      <c r="AV102" s="12" t="s">
        <v>85</v>
      </c>
      <c r="AW102" s="12" t="s">
        <v>39</v>
      </c>
      <c r="AX102" s="12" t="s">
        <v>83</v>
      </c>
      <c r="AY102" s="255" t="s">
        <v>138</v>
      </c>
    </row>
    <row r="103" s="1" customFormat="1" ht="25.5" customHeight="1">
      <c r="B103" s="45"/>
      <c r="C103" s="220" t="s">
        <v>85</v>
      </c>
      <c r="D103" s="220" t="s">
        <v>140</v>
      </c>
      <c r="E103" s="221" t="s">
        <v>152</v>
      </c>
      <c r="F103" s="222" t="s">
        <v>153</v>
      </c>
      <c r="G103" s="223" t="s">
        <v>154</v>
      </c>
      <c r="H103" s="224">
        <v>1.1519999999999999</v>
      </c>
      <c r="I103" s="225"/>
      <c r="J103" s="226">
        <f>ROUND(I103*H103,2)</f>
        <v>0</v>
      </c>
      <c r="K103" s="222" t="s">
        <v>144</v>
      </c>
      <c r="L103" s="71"/>
      <c r="M103" s="227" t="s">
        <v>21</v>
      </c>
      <c r="N103" s="228" t="s">
        <v>46</v>
      </c>
      <c r="O103" s="46"/>
      <c r="P103" s="229">
        <f>O103*H103</f>
        <v>0</v>
      </c>
      <c r="Q103" s="229">
        <v>0</v>
      </c>
      <c r="R103" s="229">
        <f>Q103*H103</f>
        <v>0</v>
      </c>
      <c r="S103" s="229">
        <v>0</v>
      </c>
      <c r="T103" s="230">
        <f>S103*H103</f>
        <v>0</v>
      </c>
      <c r="AR103" s="23" t="s">
        <v>145</v>
      </c>
      <c r="AT103" s="23" t="s">
        <v>140</v>
      </c>
      <c r="AU103" s="23" t="s">
        <v>85</v>
      </c>
      <c r="AY103" s="23" t="s">
        <v>138</v>
      </c>
      <c r="BE103" s="231">
        <f>IF(N103="základní",J103,0)</f>
        <v>0</v>
      </c>
      <c r="BF103" s="231">
        <f>IF(N103="snížená",J103,0)</f>
        <v>0</v>
      </c>
      <c r="BG103" s="231">
        <f>IF(N103="zákl. přenesená",J103,0)</f>
        <v>0</v>
      </c>
      <c r="BH103" s="231">
        <f>IF(N103="sníž. přenesená",J103,0)</f>
        <v>0</v>
      </c>
      <c r="BI103" s="231">
        <f>IF(N103="nulová",J103,0)</f>
        <v>0</v>
      </c>
      <c r="BJ103" s="23" t="s">
        <v>83</v>
      </c>
      <c r="BK103" s="231">
        <f>ROUND(I103*H103,2)</f>
        <v>0</v>
      </c>
      <c r="BL103" s="23" t="s">
        <v>145</v>
      </c>
      <c r="BM103" s="23" t="s">
        <v>155</v>
      </c>
    </row>
    <row r="104" s="1" customFormat="1">
      <c r="B104" s="45"/>
      <c r="C104" s="73"/>
      <c r="D104" s="232" t="s">
        <v>147</v>
      </c>
      <c r="E104" s="73"/>
      <c r="F104" s="233" t="s">
        <v>156</v>
      </c>
      <c r="G104" s="73"/>
      <c r="H104" s="73"/>
      <c r="I104" s="190"/>
      <c r="J104" s="73"/>
      <c r="K104" s="73"/>
      <c r="L104" s="71"/>
      <c r="M104" s="234"/>
      <c r="N104" s="46"/>
      <c r="O104" s="46"/>
      <c r="P104" s="46"/>
      <c r="Q104" s="46"/>
      <c r="R104" s="46"/>
      <c r="S104" s="46"/>
      <c r="T104" s="94"/>
      <c r="AT104" s="23" t="s">
        <v>147</v>
      </c>
      <c r="AU104" s="23" t="s">
        <v>85</v>
      </c>
    </row>
    <row r="105" s="12" customFormat="1">
      <c r="B105" s="245"/>
      <c r="C105" s="246"/>
      <c r="D105" s="232" t="s">
        <v>149</v>
      </c>
      <c r="E105" s="247" t="s">
        <v>21</v>
      </c>
      <c r="F105" s="248" t="s">
        <v>157</v>
      </c>
      <c r="G105" s="246"/>
      <c r="H105" s="249">
        <v>1.1519999999999999</v>
      </c>
      <c r="I105" s="250"/>
      <c r="J105" s="246"/>
      <c r="K105" s="246"/>
      <c r="L105" s="251"/>
      <c r="M105" s="252"/>
      <c r="N105" s="253"/>
      <c r="O105" s="253"/>
      <c r="P105" s="253"/>
      <c r="Q105" s="253"/>
      <c r="R105" s="253"/>
      <c r="S105" s="253"/>
      <c r="T105" s="254"/>
      <c r="AT105" s="255" t="s">
        <v>149</v>
      </c>
      <c r="AU105" s="255" t="s">
        <v>85</v>
      </c>
      <c r="AV105" s="12" t="s">
        <v>85</v>
      </c>
      <c r="AW105" s="12" t="s">
        <v>39</v>
      </c>
      <c r="AX105" s="12" t="s">
        <v>83</v>
      </c>
      <c r="AY105" s="255" t="s">
        <v>138</v>
      </c>
    </row>
    <row r="106" s="1" customFormat="1" ht="38.25" customHeight="1">
      <c r="B106" s="45"/>
      <c r="C106" s="220" t="s">
        <v>158</v>
      </c>
      <c r="D106" s="220" t="s">
        <v>140</v>
      </c>
      <c r="E106" s="221" t="s">
        <v>159</v>
      </c>
      <c r="F106" s="222" t="s">
        <v>160</v>
      </c>
      <c r="G106" s="223" t="s">
        <v>154</v>
      </c>
      <c r="H106" s="224">
        <v>6.1210000000000004</v>
      </c>
      <c r="I106" s="225"/>
      <c r="J106" s="226">
        <f>ROUND(I106*H106,2)</f>
        <v>0</v>
      </c>
      <c r="K106" s="222" t="s">
        <v>144</v>
      </c>
      <c r="L106" s="71"/>
      <c r="M106" s="227" t="s">
        <v>21</v>
      </c>
      <c r="N106" s="228" t="s">
        <v>46</v>
      </c>
      <c r="O106" s="46"/>
      <c r="P106" s="229">
        <f>O106*H106</f>
        <v>0</v>
      </c>
      <c r="Q106" s="229">
        <v>0</v>
      </c>
      <c r="R106" s="229">
        <f>Q106*H106</f>
        <v>0</v>
      </c>
      <c r="S106" s="229">
        <v>0</v>
      </c>
      <c r="T106" s="230">
        <f>S106*H106</f>
        <v>0</v>
      </c>
      <c r="AR106" s="23" t="s">
        <v>145</v>
      </c>
      <c r="AT106" s="23" t="s">
        <v>140</v>
      </c>
      <c r="AU106" s="23" t="s">
        <v>85</v>
      </c>
      <c r="AY106" s="23" t="s">
        <v>138</v>
      </c>
      <c r="BE106" s="231">
        <f>IF(N106="základní",J106,0)</f>
        <v>0</v>
      </c>
      <c r="BF106" s="231">
        <f>IF(N106="snížená",J106,0)</f>
        <v>0</v>
      </c>
      <c r="BG106" s="231">
        <f>IF(N106="zákl. přenesená",J106,0)</f>
        <v>0</v>
      </c>
      <c r="BH106" s="231">
        <f>IF(N106="sníž. přenesená",J106,0)</f>
        <v>0</v>
      </c>
      <c r="BI106" s="231">
        <f>IF(N106="nulová",J106,0)</f>
        <v>0</v>
      </c>
      <c r="BJ106" s="23" t="s">
        <v>83</v>
      </c>
      <c r="BK106" s="231">
        <f>ROUND(I106*H106,2)</f>
        <v>0</v>
      </c>
      <c r="BL106" s="23" t="s">
        <v>145</v>
      </c>
      <c r="BM106" s="23" t="s">
        <v>161</v>
      </c>
    </row>
    <row r="107" s="1" customFormat="1">
      <c r="B107" s="45"/>
      <c r="C107" s="73"/>
      <c r="D107" s="232" t="s">
        <v>147</v>
      </c>
      <c r="E107" s="73"/>
      <c r="F107" s="233" t="s">
        <v>162</v>
      </c>
      <c r="G107" s="73"/>
      <c r="H107" s="73"/>
      <c r="I107" s="190"/>
      <c r="J107" s="73"/>
      <c r="K107" s="73"/>
      <c r="L107" s="71"/>
      <c r="M107" s="234"/>
      <c r="N107" s="46"/>
      <c r="O107" s="46"/>
      <c r="P107" s="46"/>
      <c r="Q107" s="46"/>
      <c r="R107" s="46"/>
      <c r="S107" s="46"/>
      <c r="T107" s="94"/>
      <c r="AT107" s="23" t="s">
        <v>147</v>
      </c>
      <c r="AU107" s="23" t="s">
        <v>85</v>
      </c>
    </row>
    <row r="108" s="11" customFormat="1">
      <c r="B108" s="235"/>
      <c r="C108" s="236"/>
      <c r="D108" s="232" t="s">
        <v>149</v>
      </c>
      <c r="E108" s="237" t="s">
        <v>21</v>
      </c>
      <c r="F108" s="238" t="s">
        <v>163</v>
      </c>
      <c r="G108" s="236"/>
      <c r="H108" s="237" t="s">
        <v>21</v>
      </c>
      <c r="I108" s="239"/>
      <c r="J108" s="236"/>
      <c r="K108" s="236"/>
      <c r="L108" s="240"/>
      <c r="M108" s="241"/>
      <c r="N108" s="242"/>
      <c r="O108" s="242"/>
      <c r="P108" s="242"/>
      <c r="Q108" s="242"/>
      <c r="R108" s="242"/>
      <c r="S108" s="242"/>
      <c r="T108" s="243"/>
      <c r="AT108" s="244" t="s">
        <v>149</v>
      </c>
      <c r="AU108" s="244" t="s">
        <v>85</v>
      </c>
      <c r="AV108" s="11" t="s">
        <v>83</v>
      </c>
      <c r="AW108" s="11" t="s">
        <v>39</v>
      </c>
      <c r="AX108" s="11" t="s">
        <v>75</v>
      </c>
      <c r="AY108" s="244" t="s">
        <v>138</v>
      </c>
    </row>
    <row r="109" s="12" customFormat="1">
      <c r="B109" s="245"/>
      <c r="C109" s="246"/>
      <c r="D109" s="232" t="s">
        <v>149</v>
      </c>
      <c r="E109" s="247" t="s">
        <v>21</v>
      </c>
      <c r="F109" s="248" t="s">
        <v>164</v>
      </c>
      <c r="G109" s="246"/>
      <c r="H109" s="249">
        <v>3.1669999999999998</v>
      </c>
      <c r="I109" s="250"/>
      <c r="J109" s="246"/>
      <c r="K109" s="246"/>
      <c r="L109" s="251"/>
      <c r="M109" s="252"/>
      <c r="N109" s="253"/>
      <c r="O109" s="253"/>
      <c r="P109" s="253"/>
      <c r="Q109" s="253"/>
      <c r="R109" s="253"/>
      <c r="S109" s="253"/>
      <c r="T109" s="254"/>
      <c r="AT109" s="255" t="s">
        <v>149</v>
      </c>
      <c r="AU109" s="255" t="s">
        <v>85</v>
      </c>
      <c r="AV109" s="12" t="s">
        <v>85</v>
      </c>
      <c r="AW109" s="12" t="s">
        <v>39</v>
      </c>
      <c r="AX109" s="12" t="s">
        <v>75</v>
      </c>
      <c r="AY109" s="255" t="s">
        <v>138</v>
      </c>
    </row>
    <row r="110" s="11" customFormat="1">
      <c r="B110" s="235"/>
      <c r="C110" s="236"/>
      <c r="D110" s="232" t="s">
        <v>149</v>
      </c>
      <c r="E110" s="237" t="s">
        <v>21</v>
      </c>
      <c r="F110" s="238" t="s">
        <v>165</v>
      </c>
      <c r="G110" s="236"/>
      <c r="H110" s="237" t="s">
        <v>21</v>
      </c>
      <c r="I110" s="239"/>
      <c r="J110" s="236"/>
      <c r="K110" s="236"/>
      <c r="L110" s="240"/>
      <c r="M110" s="241"/>
      <c r="N110" s="242"/>
      <c r="O110" s="242"/>
      <c r="P110" s="242"/>
      <c r="Q110" s="242"/>
      <c r="R110" s="242"/>
      <c r="S110" s="242"/>
      <c r="T110" s="243"/>
      <c r="AT110" s="244" t="s">
        <v>149</v>
      </c>
      <c r="AU110" s="244" t="s">
        <v>85</v>
      </c>
      <c r="AV110" s="11" t="s">
        <v>83</v>
      </c>
      <c r="AW110" s="11" t="s">
        <v>39</v>
      </c>
      <c r="AX110" s="11" t="s">
        <v>75</v>
      </c>
      <c r="AY110" s="244" t="s">
        <v>138</v>
      </c>
    </row>
    <row r="111" s="12" customFormat="1">
      <c r="B111" s="245"/>
      <c r="C111" s="246"/>
      <c r="D111" s="232" t="s">
        <v>149</v>
      </c>
      <c r="E111" s="247" t="s">
        <v>21</v>
      </c>
      <c r="F111" s="248" t="s">
        <v>166</v>
      </c>
      <c r="G111" s="246"/>
      <c r="H111" s="249">
        <v>0.29999999999999999</v>
      </c>
      <c r="I111" s="250"/>
      <c r="J111" s="246"/>
      <c r="K111" s="246"/>
      <c r="L111" s="251"/>
      <c r="M111" s="252"/>
      <c r="N111" s="253"/>
      <c r="O111" s="253"/>
      <c r="P111" s="253"/>
      <c r="Q111" s="253"/>
      <c r="R111" s="253"/>
      <c r="S111" s="253"/>
      <c r="T111" s="254"/>
      <c r="AT111" s="255" t="s">
        <v>149</v>
      </c>
      <c r="AU111" s="255" t="s">
        <v>85</v>
      </c>
      <c r="AV111" s="12" t="s">
        <v>85</v>
      </c>
      <c r="AW111" s="12" t="s">
        <v>39</v>
      </c>
      <c r="AX111" s="12" t="s">
        <v>75</v>
      </c>
      <c r="AY111" s="255" t="s">
        <v>138</v>
      </c>
    </row>
    <row r="112" s="11" customFormat="1">
      <c r="B112" s="235"/>
      <c r="C112" s="236"/>
      <c r="D112" s="232" t="s">
        <v>149</v>
      </c>
      <c r="E112" s="237" t="s">
        <v>21</v>
      </c>
      <c r="F112" s="238" t="s">
        <v>167</v>
      </c>
      <c r="G112" s="236"/>
      <c r="H112" s="237" t="s">
        <v>21</v>
      </c>
      <c r="I112" s="239"/>
      <c r="J112" s="236"/>
      <c r="K112" s="236"/>
      <c r="L112" s="240"/>
      <c r="M112" s="241"/>
      <c r="N112" s="242"/>
      <c r="O112" s="242"/>
      <c r="P112" s="242"/>
      <c r="Q112" s="242"/>
      <c r="R112" s="242"/>
      <c r="S112" s="242"/>
      <c r="T112" s="243"/>
      <c r="AT112" s="244" t="s">
        <v>149</v>
      </c>
      <c r="AU112" s="244" t="s">
        <v>85</v>
      </c>
      <c r="AV112" s="11" t="s">
        <v>83</v>
      </c>
      <c r="AW112" s="11" t="s">
        <v>39</v>
      </c>
      <c r="AX112" s="11" t="s">
        <v>75</v>
      </c>
      <c r="AY112" s="244" t="s">
        <v>138</v>
      </c>
    </row>
    <row r="113" s="12" customFormat="1">
      <c r="B113" s="245"/>
      <c r="C113" s="246"/>
      <c r="D113" s="232" t="s">
        <v>149</v>
      </c>
      <c r="E113" s="247" t="s">
        <v>21</v>
      </c>
      <c r="F113" s="248" t="s">
        <v>168</v>
      </c>
      <c r="G113" s="246"/>
      <c r="H113" s="249">
        <v>2.6539999999999999</v>
      </c>
      <c r="I113" s="250"/>
      <c r="J113" s="246"/>
      <c r="K113" s="246"/>
      <c r="L113" s="251"/>
      <c r="M113" s="252"/>
      <c r="N113" s="253"/>
      <c r="O113" s="253"/>
      <c r="P113" s="253"/>
      <c r="Q113" s="253"/>
      <c r="R113" s="253"/>
      <c r="S113" s="253"/>
      <c r="T113" s="254"/>
      <c r="AT113" s="255" t="s">
        <v>149</v>
      </c>
      <c r="AU113" s="255" t="s">
        <v>85</v>
      </c>
      <c r="AV113" s="12" t="s">
        <v>85</v>
      </c>
      <c r="AW113" s="12" t="s">
        <v>39</v>
      </c>
      <c r="AX113" s="12" t="s">
        <v>75</v>
      </c>
      <c r="AY113" s="255" t="s">
        <v>138</v>
      </c>
    </row>
    <row r="114" s="13" customFormat="1">
      <c r="B114" s="256"/>
      <c r="C114" s="257"/>
      <c r="D114" s="232" t="s">
        <v>149</v>
      </c>
      <c r="E114" s="258" t="s">
        <v>21</v>
      </c>
      <c r="F114" s="259" t="s">
        <v>169</v>
      </c>
      <c r="G114" s="257"/>
      <c r="H114" s="260">
        <v>6.1210000000000004</v>
      </c>
      <c r="I114" s="261"/>
      <c r="J114" s="257"/>
      <c r="K114" s="257"/>
      <c r="L114" s="262"/>
      <c r="M114" s="263"/>
      <c r="N114" s="264"/>
      <c r="O114" s="264"/>
      <c r="P114" s="264"/>
      <c r="Q114" s="264"/>
      <c r="R114" s="264"/>
      <c r="S114" s="264"/>
      <c r="T114" s="265"/>
      <c r="AT114" s="266" t="s">
        <v>149</v>
      </c>
      <c r="AU114" s="266" t="s">
        <v>85</v>
      </c>
      <c r="AV114" s="13" t="s">
        <v>145</v>
      </c>
      <c r="AW114" s="13" t="s">
        <v>39</v>
      </c>
      <c r="AX114" s="13" t="s">
        <v>83</v>
      </c>
      <c r="AY114" s="266" t="s">
        <v>138</v>
      </c>
    </row>
    <row r="115" s="1" customFormat="1" ht="38.25" customHeight="1">
      <c r="B115" s="45"/>
      <c r="C115" s="220" t="s">
        <v>145</v>
      </c>
      <c r="D115" s="220" t="s">
        <v>140</v>
      </c>
      <c r="E115" s="221" t="s">
        <v>170</v>
      </c>
      <c r="F115" s="222" t="s">
        <v>171</v>
      </c>
      <c r="G115" s="223" t="s">
        <v>154</v>
      </c>
      <c r="H115" s="224">
        <v>6.1210000000000004</v>
      </c>
      <c r="I115" s="225"/>
      <c r="J115" s="226">
        <f>ROUND(I115*H115,2)</f>
        <v>0</v>
      </c>
      <c r="K115" s="222" t="s">
        <v>144</v>
      </c>
      <c r="L115" s="71"/>
      <c r="M115" s="227" t="s">
        <v>21</v>
      </c>
      <c r="N115" s="228" t="s">
        <v>46</v>
      </c>
      <c r="O115" s="46"/>
      <c r="P115" s="229">
        <f>O115*H115</f>
        <v>0</v>
      </c>
      <c r="Q115" s="229">
        <v>0</v>
      </c>
      <c r="R115" s="229">
        <f>Q115*H115</f>
        <v>0</v>
      </c>
      <c r="S115" s="229">
        <v>0</v>
      </c>
      <c r="T115" s="230">
        <f>S115*H115</f>
        <v>0</v>
      </c>
      <c r="AR115" s="23" t="s">
        <v>145</v>
      </c>
      <c r="AT115" s="23" t="s">
        <v>140</v>
      </c>
      <c r="AU115" s="23" t="s">
        <v>85</v>
      </c>
      <c r="AY115" s="23" t="s">
        <v>138</v>
      </c>
      <c r="BE115" s="231">
        <f>IF(N115="základní",J115,0)</f>
        <v>0</v>
      </c>
      <c r="BF115" s="231">
        <f>IF(N115="snížená",J115,0)</f>
        <v>0</v>
      </c>
      <c r="BG115" s="231">
        <f>IF(N115="zákl. přenesená",J115,0)</f>
        <v>0</v>
      </c>
      <c r="BH115" s="231">
        <f>IF(N115="sníž. přenesená",J115,0)</f>
        <v>0</v>
      </c>
      <c r="BI115" s="231">
        <f>IF(N115="nulová",J115,0)</f>
        <v>0</v>
      </c>
      <c r="BJ115" s="23" t="s">
        <v>83</v>
      </c>
      <c r="BK115" s="231">
        <f>ROUND(I115*H115,2)</f>
        <v>0</v>
      </c>
      <c r="BL115" s="23" t="s">
        <v>145</v>
      </c>
      <c r="BM115" s="23" t="s">
        <v>172</v>
      </c>
    </row>
    <row r="116" s="1" customFormat="1">
      <c r="B116" s="45"/>
      <c r="C116" s="73"/>
      <c r="D116" s="232" t="s">
        <v>147</v>
      </c>
      <c r="E116" s="73"/>
      <c r="F116" s="233" t="s">
        <v>162</v>
      </c>
      <c r="G116" s="73"/>
      <c r="H116" s="73"/>
      <c r="I116" s="190"/>
      <c r="J116" s="73"/>
      <c r="K116" s="73"/>
      <c r="L116" s="71"/>
      <c r="M116" s="234"/>
      <c r="N116" s="46"/>
      <c r="O116" s="46"/>
      <c r="P116" s="46"/>
      <c r="Q116" s="46"/>
      <c r="R116" s="46"/>
      <c r="S116" s="46"/>
      <c r="T116" s="94"/>
      <c r="AT116" s="23" t="s">
        <v>147</v>
      </c>
      <c r="AU116" s="23" t="s">
        <v>85</v>
      </c>
    </row>
    <row r="117" s="1" customFormat="1" ht="16.5" customHeight="1">
      <c r="B117" s="45"/>
      <c r="C117" s="220" t="s">
        <v>173</v>
      </c>
      <c r="D117" s="220" t="s">
        <v>140</v>
      </c>
      <c r="E117" s="221" t="s">
        <v>174</v>
      </c>
      <c r="F117" s="222" t="s">
        <v>175</v>
      </c>
      <c r="G117" s="223" t="s">
        <v>154</v>
      </c>
      <c r="H117" s="224">
        <v>3.1320000000000001</v>
      </c>
      <c r="I117" s="225"/>
      <c r="J117" s="226">
        <f>ROUND(I117*H117,2)</f>
        <v>0</v>
      </c>
      <c r="K117" s="222" t="s">
        <v>21</v>
      </c>
      <c r="L117" s="71"/>
      <c r="M117" s="227" t="s">
        <v>21</v>
      </c>
      <c r="N117" s="228" t="s">
        <v>46</v>
      </c>
      <c r="O117" s="46"/>
      <c r="P117" s="229">
        <f>O117*H117</f>
        <v>0</v>
      </c>
      <c r="Q117" s="229">
        <v>0</v>
      </c>
      <c r="R117" s="229">
        <f>Q117*H117</f>
        <v>0</v>
      </c>
      <c r="S117" s="229">
        <v>0</v>
      </c>
      <c r="T117" s="230">
        <f>S117*H117</f>
        <v>0</v>
      </c>
      <c r="AR117" s="23" t="s">
        <v>145</v>
      </c>
      <c r="AT117" s="23" t="s">
        <v>140</v>
      </c>
      <c r="AU117" s="23" t="s">
        <v>85</v>
      </c>
      <c r="AY117" s="23" t="s">
        <v>138</v>
      </c>
      <c r="BE117" s="231">
        <f>IF(N117="základní",J117,0)</f>
        <v>0</v>
      </c>
      <c r="BF117" s="231">
        <f>IF(N117="snížená",J117,0)</f>
        <v>0</v>
      </c>
      <c r="BG117" s="231">
        <f>IF(N117="zákl. přenesená",J117,0)</f>
        <v>0</v>
      </c>
      <c r="BH117" s="231">
        <f>IF(N117="sníž. přenesená",J117,0)</f>
        <v>0</v>
      </c>
      <c r="BI117" s="231">
        <f>IF(N117="nulová",J117,0)</f>
        <v>0</v>
      </c>
      <c r="BJ117" s="23" t="s">
        <v>83</v>
      </c>
      <c r="BK117" s="231">
        <f>ROUND(I117*H117,2)</f>
        <v>0</v>
      </c>
      <c r="BL117" s="23" t="s">
        <v>145</v>
      </c>
      <c r="BM117" s="23" t="s">
        <v>176</v>
      </c>
    </row>
    <row r="118" s="1" customFormat="1">
      <c r="B118" s="45"/>
      <c r="C118" s="73"/>
      <c r="D118" s="232" t="s">
        <v>147</v>
      </c>
      <c r="E118" s="73"/>
      <c r="F118" s="233" t="s">
        <v>177</v>
      </c>
      <c r="G118" s="73"/>
      <c r="H118" s="73"/>
      <c r="I118" s="190"/>
      <c r="J118" s="73"/>
      <c r="K118" s="73"/>
      <c r="L118" s="71"/>
      <c r="M118" s="234"/>
      <c r="N118" s="46"/>
      <c r="O118" s="46"/>
      <c r="P118" s="46"/>
      <c r="Q118" s="46"/>
      <c r="R118" s="46"/>
      <c r="S118" s="46"/>
      <c r="T118" s="94"/>
      <c r="AT118" s="23" t="s">
        <v>147</v>
      </c>
      <c r="AU118" s="23" t="s">
        <v>85</v>
      </c>
    </row>
    <row r="119" s="12" customFormat="1">
      <c r="B119" s="245"/>
      <c r="C119" s="246"/>
      <c r="D119" s="232" t="s">
        <v>149</v>
      </c>
      <c r="E119" s="247" t="s">
        <v>21</v>
      </c>
      <c r="F119" s="248" t="s">
        <v>178</v>
      </c>
      <c r="G119" s="246"/>
      <c r="H119" s="249">
        <v>3.1320000000000001</v>
      </c>
      <c r="I119" s="250"/>
      <c r="J119" s="246"/>
      <c r="K119" s="246"/>
      <c r="L119" s="251"/>
      <c r="M119" s="252"/>
      <c r="N119" s="253"/>
      <c r="O119" s="253"/>
      <c r="P119" s="253"/>
      <c r="Q119" s="253"/>
      <c r="R119" s="253"/>
      <c r="S119" s="253"/>
      <c r="T119" s="254"/>
      <c r="AT119" s="255" t="s">
        <v>149</v>
      </c>
      <c r="AU119" s="255" t="s">
        <v>85</v>
      </c>
      <c r="AV119" s="12" t="s">
        <v>85</v>
      </c>
      <c r="AW119" s="12" t="s">
        <v>39</v>
      </c>
      <c r="AX119" s="12" t="s">
        <v>83</v>
      </c>
      <c r="AY119" s="255" t="s">
        <v>138</v>
      </c>
    </row>
    <row r="120" s="10" customFormat="1" ht="29.88" customHeight="1">
      <c r="B120" s="204"/>
      <c r="C120" s="205"/>
      <c r="D120" s="206" t="s">
        <v>74</v>
      </c>
      <c r="E120" s="218" t="s">
        <v>85</v>
      </c>
      <c r="F120" s="218" t="s">
        <v>179</v>
      </c>
      <c r="G120" s="205"/>
      <c r="H120" s="205"/>
      <c r="I120" s="208"/>
      <c r="J120" s="219">
        <f>BK120</f>
        <v>0</v>
      </c>
      <c r="K120" s="205"/>
      <c r="L120" s="210"/>
      <c r="M120" s="211"/>
      <c r="N120" s="212"/>
      <c r="O120" s="212"/>
      <c r="P120" s="213">
        <f>SUM(P121:P140)</f>
        <v>0</v>
      </c>
      <c r="Q120" s="212"/>
      <c r="R120" s="213">
        <f>SUM(R121:R140)</f>
        <v>18.241187420000003</v>
      </c>
      <c r="S120" s="212"/>
      <c r="T120" s="214">
        <f>SUM(T121:T140)</f>
        <v>0</v>
      </c>
      <c r="AR120" s="215" t="s">
        <v>83</v>
      </c>
      <c r="AT120" s="216" t="s">
        <v>74</v>
      </c>
      <c r="AU120" s="216" t="s">
        <v>83</v>
      </c>
      <c r="AY120" s="215" t="s">
        <v>138</v>
      </c>
      <c r="BK120" s="217">
        <f>SUM(BK121:BK140)</f>
        <v>0</v>
      </c>
    </row>
    <row r="121" s="1" customFormat="1" ht="25.5" customHeight="1">
      <c r="B121" s="45"/>
      <c r="C121" s="220" t="s">
        <v>180</v>
      </c>
      <c r="D121" s="220" t="s">
        <v>140</v>
      </c>
      <c r="E121" s="221" t="s">
        <v>181</v>
      </c>
      <c r="F121" s="222" t="s">
        <v>182</v>
      </c>
      <c r="G121" s="223" t="s">
        <v>154</v>
      </c>
      <c r="H121" s="224">
        <v>5.1600000000000001</v>
      </c>
      <c r="I121" s="225"/>
      <c r="J121" s="226">
        <f>ROUND(I121*H121,2)</f>
        <v>0</v>
      </c>
      <c r="K121" s="222" t="s">
        <v>144</v>
      </c>
      <c r="L121" s="71"/>
      <c r="M121" s="227" t="s">
        <v>21</v>
      </c>
      <c r="N121" s="228" t="s">
        <v>46</v>
      </c>
      <c r="O121" s="46"/>
      <c r="P121" s="229">
        <f>O121*H121</f>
        <v>0</v>
      </c>
      <c r="Q121" s="229">
        <v>2.1600000000000001</v>
      </c>
      <c r="R121" s="229">
        <f>Q121*H121</f>
        <v>11.145600000000002</v>
      </c>
      <c r="S121" s="229">
        <v>0</v>
      </c>
      <c r="T121" s="230">
        <f>S121*H121</f>
        <v>0</v>
      </c>
      <c r="AR121" s="23" t="s">
        <v>145</v>
      </c>
      <c r="AT121" s="23" t="s">
        <v>140</v>
      </c>
      <c r="AU121" s="23" t="s">
        <v>85</v>
      </c>
      <c r="AY121" s="23" t="s">
        <v>138</v>
      </c>
      <c r="BE121" s="231">
        <f>IF(N121="základní",J121,0)</f>
        <v>0</v>
      </c>
      <c r="BF121" s="231">
        <f>IF(N121="snížená",J121,0)</f>
        <v>0</v>
      </c>
      <c r="BG121" s="231">
        <f>IF(N121="zákl. přenesená",J121,0)</f>
        <v>0</v>
      </c>
      <c r="BH121" s="231">
        <f>IF(N121="sníž. přenesená",J121,0)</f>
        <v>0</v>
      </c>
      <c r="BI121" s="231">
        <f>IF(N121="nulová",J121,0)</f>
        <v>0</v>
      </c>
      <c r="BJ121" s="23" t="s">
        <v>83</v>
      </c>
      <c r="BK121" s="231">
        <f>ROUND(I121*H121,2)</f>
        <v>0</v>
      </c>
      <c r="BL121" s="23" t="s">
        <v>145</v>
      </c>
      <c r="BM121" s="23" t="s">
        <v>183</v>
      </c>
    </row>
    <row r="122" s="1" customFormat="1">
      <c r="B122" s="45"/>
      <c r="C122" s="73"/>
      <c r="D122" s="232" t="s">
        <v>147</v>
      </c>
      <c r="E122" s="73"/>
      <c r="F122" s="233" t="s">
        <v>184</v>
      </c>
      <c r="G122" s="73"/>
      <c r="H122" s="73"/>
      <c r="I122" s="190"/>
      <c r="J122" s="73"/>
      <c r="K122" s="73"/>
      <c r="L122" s="71"/>
      <c r="M122" s="234"/>
      <c r="N122" s="46"/>
      <c r="O122" s="46"/>
      <c r="P122" s="46"/>
      <c r="Q122" s="46"/>
      <c r="R122" s="46"/>
      <c r="S122" s="46"/>
      <c r="T122" s="94"/>
      <c r="AT122" s="23" t="s">
        <v>147</v>
      </c>
      <c r="AU122" s="23" t="s">
        <v>85</v>
      </c>
    </row>
    <row r="123" s="11" customFormat="1">
      <c r="B123" s="235"/>
      <c r="C123" s="236"/>
      <c r="D123" s="232" t="s">
        <v>149</v>
      </c>
      <c r="E123" s="237" t="s">
        <v>21</v>
      </c>
      <c r="F123" s="238" t="s">
        <v>165</v>
      </c>
      <c r="G123" s="236"/>
      <c r="H123" s="237" t="s">
        <v>21</v>
      </c>
      <c r="I123" s="239"/>
      <c r="J123" s="236"/>
      <c r="K123" s="236"/>
      <c r="L123" s="240"/>
      <c r="M123" s="241"/>
      <c r="N123" s="242"/>
      <c r="O123" s="242"/>
      <c r="P123" s="242"/>
      <c r="Q123" s="242"/>
      <c r="R123" s="242"/>
      <c r="S123" s="242"/>
      <c r="T123" s="243"/>
      <c r="AT123" s="244" t="s">
        <v>149</v>
      </c>
      <c r="AU123" s="244" t="s">
        <v>85</v>
      </c>
      <c r="AV123" s="11" t="s">
        <v>83</v>
      </c>
      <c r="AW123" s="11" t="s">
        <v>39</v>
      </c>
      <c r="AX123" s="11" t="s">
        <v>75</v>
      </c>
      <c r="AY123" s="244" t="s">
        <v>138</v>
      </c>
    </row>
    <row r="124" s="12" customFormat="1">
      <c r="B124" s="245"/>
      <c r="C124" s="246"/>
      <c r="D124" s="232" t="s">
        <v>149</v>
      </c>
      <c r="E124" s="247" t="s">
        <v>21</v>
      </c>
      <c r="F124" s="248" t="s">
        <v>166</v>
      </c>
      <c r="G124" s="246"/>
      <c r="H124" s="249">
        <v>0.29999999999999999</v>
      </c>
      <c r="I124" s="250"/>
      <c r="J124" s="246"/>
      <c r="K124" s="246"/>
      <c r="L124" s="251"/>
      <c r="M124" s="252"/>
      <c r="N124" s="253"/>
      <c r="O124" s="253"/>
      <c r="P124" s="253"/>
      <c r="Q124" s="253"/>
      <c r="R124" s="253"/>
      <c r="S124" s="253"/>
      <c r="T124" s="254"/>
      <c r="AT124" s="255" t="s">
        <v>149</v>
      </c>
      <c r="AU124" s="255" t="s">
        <v>85</v>
      </c>
      <c r="AV124" s="12" t="s">
        <v>85</v>
      </c>
      <c r="AW124" s="12" t="s">
        <v>39</v>
      </c>
      <c r="AX124" s="12" t="s">
        <v>75</v>
      </c>
      <c r="AY124" s="255" t="s">
        <v>138</v>
      </c>
    </row>
    <row r="125" s="11" customFormat="1">
      <c r="B125" s="235"/>
      <c r="C125" s="236"/>
      <c r="D125" s="232" t="s">
        <v>149</v>
      </c>
      <c r="E125" s="237" t="s">
        <v>21</v>
      </c>
      <c r="F125" s="238" t="s">
        <v>185</v>
      </c>
      <c r="G125" s="236"/>
      <c r="H125" s="237" t="s">
        <v>21</v>
      </c>
      <c r="I125" s="239"/>
      <c r="J125" s="236"/>
      <c r="K125" s="236"/>
      <c r="L125" s="240"/>
      <c r="M125" s="241"/>
      <c r="N125" s="242"/>
      <c r="O125" s="242"/>
      <c r="P125" s="242"/>
      <c r="Q125" s="242"/>
      <c r="R125" s="242"/>
      <c r="S125" s="242"/>
      <c r="T125" s="243"/>
      <c r="AT125" s="244" t="s">
        <v>149</v>
      </c>
      <c r="AU125" s="244" t="s">
        <v>85</v>
      </c>
      <c r="AV125" s="11" t="s">
        <v>83</v>
      </c>
      <c r="AW125" s="11" t="s">
        <v>39</v>
      </c>
      <c r="AX125" s="11" t="s">
        <v>75</v>
      </c>
      <c r="AY125" s="244" t="s">
        <v>138</v>
      </c>
    </row>
    <row r="126" s="12" customFormat="1">
      <c r="B126" s="245"/>
      <c r="C126" s="246"/>
      <c r="D126" s="232" t="s">
        <v>149</v>
      </c>
      <c r="E126" s="247" t="s">
        <v>21</v>
      </c>
      <c r="F126" s="248" t="s">
        <v>186</v>
      </c>
      <c r="G126" s="246"/>
      <c r="H126" s="249">
        <v>4.8600000000000003</v>
      </c>
      <c r="I126" s="250"/>
      <c r="J126" s="246"/>
      <c r="K126" s="246"/>
      <c r="L126" s="251"/>
      <c r="M126" s="252"/>
      <c r="N126" s="253"/>
      <c r="O126" s="253"/>
      <c r="P126" s="253"/>
      <c r="Q126" s="253"/>
      <c r="R126" s="253"/>
      <c r="S126" s="253"/>
      <c r="T126" s="254"/>
      <c r="AT126" s="255" t="s">
        <v>149</v>
      </c>
      <c r="AU126" s="255" t="s">
        <v>85</v>
      </c>
      <c r="AV126" s="12" t="s">
        <v>85</v>
      </c>
      <c r="AW126" s="12" t="s">
        <v>39</v>
      </c>
      <c r="AX126" s="12" t="s">
        <v>75</v>
      </c>
      <c r="AY126" s="255" t="s">
        <v>138</v>
      </c>
    </row>
    <row r="127" s="13" customFormat="1">
      <c r="B127" s="256"/>
      <c r="C127" s="257"/>
      <c r="D127" s="232" t="s">
        <v>149</v>
      </c>
      <c r="E127" s="258" t="s">
        <v>21</v>
      </c>
      <c r="F127" s="259" t="s">
        <v>169</v>
      </c>
      <c r="G127" s="257"/>
      <c r="H127" s="260">
        <v>5.1600000000000001</v>
      </c>
      <c r="I127" s="261"/>
      <c r="J127" s="257"/>
      <c r="K127" s="257"/>
      <c r="L127" s="262"/>
      <c r="M127" s="263"/>
      <c r="N127" s="264"/>
      <c r="O127" s="264"/>
      <c r="P127" s="264"/>
      <c r="Q127" s="264"/>
      <c r="R127" s="264"/>
      <c r="S127" s="264"/>
      <c r="T127" s="265"/>
      <c r="AT127" s="266" t="s">
        <v>149</v>
      </c>
      <c r="AU127" s="266" t="s">
        <v>85</v>
      </c>
      <c r="AV127" s="13" t="s">
        <v>145</v>
      </c>
      <c r="AW127" s="13" t="s">
        <v>39</v>
      </c>
      <c r="AX127" s="13" t="s">
        <v>83</v>
      </c>
      <c r="AY127" s="266" t="s">
        <v>138</v>
      </c>
    </row>
    <row r="128" s="1" customFormat="1" ht="25.5" customHeight="1">
      <c r="B128" s="45"/>
      <c r="C128" s="220" t="s">
        <v>187</v>
      </c>
      <c r="D128" s="220" t="s">
        <v>140</v>
      </c>
      <c r="E128" s="221" t="s">
        <v>188</v>
      </c>
      <c r="F128" s="222" t="s">
        <v>189</v>
      </c>
      <c r="G128" s="223" t="s">
        <v>154</v>
      </c>
      <c r="H128" s="224">
        <v>1.3919999999999999</v>
      </c>
      <c r="I128" s="225"/>
      <c r="J128" s="226">
        <f>ROUND(I128*H128,2)</f>
        <v>0</v>
      </c>
      <c r="K128" s="222" t="s">
        <v>144</v>
      </c>
      <c r="L128" s="71"/>
      <c r="M128" s="227" t="s">
        <v>21</v>
      </c>
      <c r="N128" s="228" t="s">
        <v>46</v>
      </c>
      <c r="O128" s="46"/>
      <c r="P128" s="229">
        <f>O128*H128</f>
        <v>0</v>
      </c>
      <c r="Q128" s="229">
        <v>2.45329</v>
      </c>
      <c r="R128" s="229">
        <f>Q128*H128</f>
        <v>3.4149796799999996</v>
      </c>
      <c r="S128" s="229">
        <v>0</v>
      </c>
      <c r="T128" s="230">
        <f>S128*H128</f>
        <v>0</v>
      </c>
      <c r="AR128" s="23" t="s">
        <v>145</v>
      </c>
      <c r="AT128" s="23" t="s">
        <v>140</v>
      </c>
      <c r="AU128" s="23" t="s">
        <v>85</v>
      </c>
      <c r="AY128" s="23" t="s">
        <v>138</v>
      </c>
      <c r="BE128" s="231">
        <f>IF(N128="základní",J128,0)</f>
        <v>0</v>
      </c>
      <c r="BF128" s="231">
        <f>IF(N128="snížená",J128,0)</f>
        <v>0</v>
      </c>
      <c r="BG128" s="231">
        <f>IF(N128="zákl. přenesená",J128,0)</f>
        <v>0</v>
      </c>
      <c r="BH128" s="231">
        <f>IF(N128="sníž. přenesená",J128,0)</f>
        <v>0</v>
      </c>
      <c r="BI128" s="231">
        <f>IF(N128="nulová",J128,0)</f>
        <v>0</v>
      </c>
      <c r="BJ128" s="23" t="s">
        <v>83</v>
      </c>
      <c r="BK128" s="231">
        <f>ROUND(I128*H128,2)</f>
        <v>0</v>
      </c>
      <c r="BL128" s="23" t="s">
        <v>145</v>
      </c>
      <c r="BM128" s="23" t="s">
        <v>190</v>
      </c>
    </row>
    <row r="129" s="1" customFormat="1">
      <c r="B129" s="45"/>
      <c r="C129" s="73"/>
      <c r="D129" s="232" t="s">
        <v>147</v>
      </c>
      <c r="E129" s="73"/>
      <c r="F129" s="233" t="s">
        <v>191</v>
      </c>
      <c r="G129" s="73"/>
      <c r="H129" s="73"/>
      <c r="I129" s="190"/>
      <c r="J129" s="73"/>
      <c r="K129" s="73"/>
      <c r="L129" s="71"/>
      <c r="M129" s="234"/>
      <c r="N129" s="46"/>
      <c r="O129" s="46"/>
      <c r="P129" s="46"/>
      <c r="Q129" s="46"/>
      <c r="R129" s="46"/>
      <c r="S129" s="46"/>
      <c r="T129" s="94"/>
      <c r="AT129" s="23" t="s">
        <v>147</v>
      </c>
      <c r="AU129" s="23" t="s">
        <v>85</v>
      </c>
    </row>
    <row r="130" s="12" customFormat="1">
      <c r="B130" s="245"/>
      <c r="C130" s="246"/>
      <c r="D130" s="232" t="s">
        <v>149</v>
      </c>
      <c r="E130" s="247" t="s">
        <v>21</v>
      </c>
      <c r="F130" s="248" t="s">
        <v>192</v>
      </c>
      <c r="G130" s="246"/>
      <c r="H130" s="249">
        <v>1.3919999999999999</v>
      </c>
      <c r="I130" s="250"/>
      <c r="J130" s="246"/>
      <c r="K130" s="246"/>
      <c r="L130" s="251"/>
      <c r="M130" s="252"/>
      <c r="N130" s="253"/>
      <c r="O130" s="253"/>
      <c r="P130" s="253"/>
      <c r="Q130" s="253"/>
      <c r="R130" s="253"/>
      <c r="S130" s="253"/>
      <c r="T130" s="254"/>
      <c r="AT130" s="255" t="s">
        <v>149</v>
      </c>
      <c r="AU130" s="255" t="s">
        <v>85</v>
      </c>
      <c r="AV130" s="12" t="s">
        <v>85</v>
      </c>
      <c r="AW130" s="12" t="s">
        <v>39</v>
      </c>
      <c r="AX130" s="12" t="s">
        <v>83</v>
      </c>
      <c r="AY130" s="255" t="s">
        <v>138</v>
      </c>
    </row>
    <row r="131" s="1" customFormat="1" ht="16.5" customHeight="1">
      <c r="B131" s="45"/>
      <c r="C131" s="220" t="s">
        <v>193</v>
      </c>
      <c r="D131" s="220" t="s">
        <v>140</v>
      </c>
      <c r="E131" s="221" t="s">
        <v>194</v>
      </c>
      <c r="F131" s="222" t="s">
        <v>195</v>
      </c>
      <c r="G131" s="223" t="s">
        <v>143</v>
      </c>
      <c r="H131" s="224">
        <v>9.2799999999999994</v>
      </c>
      <c r="I131" s="225"/>
      <c r="J131" s="226">
        <f>ROUND(I131*H131,2)</f>
        <v>0</v>
      </c>
      <c r="K131" s="222" t="s">
        <v>144</v>
      </c>
      <c r="L131" s="71"/>
      <c r="M131" s="227" t="s">
        <v>21</v>
      </c>
      <c r="N131" s="228" t="s">
        <v>46</v>
      </c>
      <c r="O131" s="46"/>
      <c r="P131" s="229">
        <f>O131*H131</f>
        <v>0</v>
      </c>
      <c r="Q131" s="229">
        <v>0.0026900000000000001</v>
      </c>
      <c r="R131" s="229">
        <f>Q131*H131</f>
        <v>0.024963199999999998</v>
      </c>
      <c r="S131" s="229">
        <v>0</v>
      </c>
      <c r="T131" s="230">
        <f>S131*H131</f>
        <v>0</v>
      </c>
      <c r="AR131" s="23" t="s">
        <v>145</v>
      </c>
      <c r="AT131" s="23" t="s">
        <v>140</v>
      </c>
      <c r="AU131" s="23" t="s">
        <v>85</v>
      </c>
      <c r="AY131" s="23" t="s">
        <v>138</v>
      </c>
      <c r="BE131" s="231">
        <f>IF(N131="základní",J131,0)</f>
        <v>0</v>
      </c>
      <c r="BF131" s="231">
        <f>IF(N131="snížená",J131,0)</f>
        <v>0</v>
      </c>
      <c r="BG131" s="231">
        <f>IF(N131="zákl. přenesená",J131,0)</f>
        <v>0</v>
      </c>
      <c r="BH131" s="231">
        <f>IF(N131="sníž. přenesená",J131,0)</f>
        <v>0</v>
      </c>
      <c r="BI131" s="231">
        <f>IF(N131="nulová",J131,0)</f>
        <v>0</v>
      </c>
      <c r="BJ131" s="23" t="s">
        <v>83</v>
      </c>
      <c r="BK131" s="231">
        <f>ROUND(I131*H131,2)</f>
        <v>0</v>
      </c>
      <c r="BL131" s="23" t="s">
        <v>145</v>
      </c>
      <c r="BM131" s="23" t="s">
        <v>196</v>
      </c>
    </row>
    <row r="132" s="1" customFormat="1">
      <c r="B132" s="45"/>
      <c r="C132" s="73"/>
      <c r="D132" s="232" t="s">
        <v>147</v>
      </c>
      <c r="E132" s="73"/>
      <c r="F132" s="233" t="s">
        <v>197</v>
      </c>
      <c r="G132" s="73"/>
      <c r="H132" s="73"/>
      <c r="I132" s="190"/>
      <c r="J132" s="73"/>
      <c r="K132" s="73"/>
      <c r="L132" s="71"/>
      <c r="M132" s="234"/>
      <c r="N132" s="46"/>
      <c r="O132" s="46"/>
      <c r="P132" s="46"/>
      <c r="Q132" s="46"/>
      <c r="R132" s="46"/>
      <c r="S132" s="46"/>
      <c r="T132" s="94"/>
      <c r="AT132" s="23" t="s">
        <v>147</v>
      </c>
      <c r="AU132" s="23" t="s">
        <v>85</v>
      </c>
    </row>
    <row r="133" s="12" customFormat="1">
      <c r="B133" s="245"/>
      <c r="C133" s="246"/>
      <c r="D133" s="232" t="s">
        <v>149</v>
      </c>
      <c r="E133" s="247" t="s">
        <v>21</v>
      </c>
      <c r="F133" s="248" t="s">
        <v>198</v>
      </c>
      <c r="G133" s="246"/>
      <c r="H133" s="249">
        <v>9.2799999999999994</v>
      </c>
      <c r="I133" s="250"/>
      <c r="J133" s="246"/>
      <c r="K133" s="246"/>
      <c r="L133" s="251"/>
      <c r="M133" s="252"/>
      <c r="N133" s="253"/>
      <c r="O133" s="253"/>
      <c r="P133" s="253"/>
      <c r="Q133" s="253"/>
      <c r="R133" s="253"/>
      <c r="S133" s="253"/>
      <c r="T133" s="254"/>
      <c r="AT133" s="255" t="s">
        <v>149</v>
      </c>
      <c r="AU133" s="255" t="s">
        <v>85</v>
      </c>
      <c r="AV133" s="12" t="s">
        <v>85</v>
      </c>
      <c r="AW133" s="12" t="s">
        <v>39</v>
      </c>
      <c r="AX133" s="12" t="s">
        <v>83</v>
      </c>
      <c r="AY133" s="255" t="s">
        <v>138</v>
      </c>
    </row>
    <row r="134" s="1" customFormat="1" ht="16.5" customHeight="1">
      <c r="B134" s="45"/>
      <c r="C134" s="220" t="s">
        <v>199</v>
      </c>
      <c r="D134" s="220" t="s">
        <v>140</v>
      </c>
      <c r="E134" s="221" t="s">
        <v>200</v>
      </c>
      <c r="F134" s="222" t="s">
        <v>201</v>
      </c>
      <c r="G134" s="223" t="s">
        <v>143</v>
      </c>
      <c r="H134" s="224">
        <v>9.2799999999999994</v>
      </c>
      <c r="I134" s="225"/>
      <c r="J134" s="226">
        <f>ROUND(I134*H134,2)</f>
        <v>0</v>
      </c>
      <c r="K134" s="222" t="s">
        <v>144</v>
      </c>
      <c r="L134" s="71"/>
      <c r="M134" s="227" t="s">
        <v>21</v>
      </c>
      <c r="N134" s="228" t="s">
        <v>46</v>
      </c>
      <c r="O134" s="46"/>
      <c r="P134" s="229">
        <f>O134*H134</f>
        <v>0</v>
      </c>
      <c r="Q134" s="229">
        <v>0</v>
      </c>
      <c r="R134" s="229">
        <f>Q134*H134</f>
        <v>0</v>
      </c>
      <c r="S134" s="229">
        <v>0</v>
      </c>
      <c r="T134" s="230">
        <f>S134*H134</f>
        <v>0</v>
      </c>
      <c r="AR134" s="23" t="s">
        <v>145</v>
      </c>
      <c r="AT134" s="23" t="s">
        <v>140</v>
      </c>
      <c r="AU134" s="23" t="s">
        <v>85</v>
      </c>
      <c r="AY134" s="23" t="s">
        <v>138</v>
      </c>
      <c r="BE134" s="231">
        <f>IF(N134="základní",J134,0)</f>
        <v>0</v>
      </c>
      <c r="BF134" s="231">
        <f>IF(N134="snížená",J134,0)</f>
        <v>0</v>
      </c>
      <c r="BG134" s="231">
        <f>IF(N134="zákl. přenesená",J134,0)</f>
        <v>0</v>
      </c>
      <c r="BH134" s="231">
        <f>IF(N134="sníž. přenesená",J134,0)</f>
        <v>0</v>
      </c>
      <c r="BI134" s="231">
        <f>IF(N134="nulová",J134,0)</f>
        <v>0</v>
      </c>
      <c r="BJ134" s="23" t="s">
        <v>83</v>
      </c>
      <c r="BK134" s="231">
        <f>ROUND(I134*H134,2)</f>
        <v>0</v>
      </c>
      <c r="BL134" s="23" t="s">
        <v>145</v>
      </c>
      <c r="BM134" s="23" t="s">
        <v>202</v>
      </c>
    </row>
    <row r="135" s="1" customFormat="1">
      <c r="B135" s="45"/>
      <c r="C135" s="73"/>
      <c r="D135" s="232" t="s">
        <v>147</v>
      </c>
      <c r="E135" s="73"/>
      <c r="F135" s="233" t="s">
        <v>197</v>
      </c>
      <c r="G135" s="73"/>
      <c r="H135" s="73"/>
      <c r="I135" s="190"/>
      <c r="J135" s="73"/>
      <c r="K135" s="73"/>
      <c r="L135" s="71"/>
      <c r="M135" s="234"/>
      <c r="N135" s="46"/>
      <c r="O135" s="46"/>
      <c r="P135" s="46"/>
      <c r="Q135" s="46"/>
      <c r="R135" s="46"/>
      <c r="S135" s="46"/>
      <c r="T135" s="94"/>
      <c r="AT135" s="23" t="s">
        <v>147</v>
      </c>
      <c r="AU135" s="23" t="s">
        <v>85</v>
      </c>
    </row>
    <row r="136" s="1" customFormat="1" ht="38.25" customHeight="1">
      <c r="B136" s="45"/>
      <c r="C136" s="220" t="s">
        <v>203</v>
      </c>
      <c r="D136" s="220" t="s">
        <v>140</v>
      </c>
      <c r="E136" s="221" t="s">
        <v>204</v>
      </c>
      <c r="F136" s="222" t="s">
        <v>205</v>
      </c>
      <c r="G136" s="223" t="s">
        <v>143</v>
      </c>
      <c r="H136" s="224">
        <v>5</v>
      </c>
      <c r="I136" s="225"/>
      <c r="J136" s="226">
        <f>ROUND(I136*H136,2)</f>
        <v>0</v>
      </c>
      <c r="K136" s="222" t="s">
        <v>144</v>
      </c>
      <c r="L136" s="71"/>
      <c r="M136" s="227" t="s">
        <v>21</v>
      </c>
      <c r="N136" s="228" t="s">
        <v>46</v>
      </c>
      <c r="O136" s="46"/>
      <c r="P136" s="229">
        <f>O136*H136</f>
        <v>0</v>
      </c>
      <c r="Q136" s="229">
        <v>0.71545999999999998</v>
      </c>
      <c r="R136" s="229">
        <f>Q136*H136</f>
        <v>3.5773000000000001</v>
      </c>
      <c r="S136" s="229">
        <v>0</v>
      </c>
      <c r="T136" s="230">
        <f>S136*H136</f>
        <v>0</v>
      </c>
      <c r="AR136" s="23" t="s">
        <v>145</v>
      </c>
      <c r="AT136" s="23" t="s">
        <v>140</v>
      </c>
      <c r="AU136" s="23" t="s">
        <v>85</v>
      </c>
      <c r="AY136" s="23" t="s">
        <v>138</v>
      </c>
      <c r="BE136" s="231">
        <f>IF(N136="základní",J136,0)</f>
        <v>0</v>
      </c>
      <c r="BF136" s="231">
        <f>IF(N136="snížená",J136,0)</f>
        <v>0</v>
      </c>
      <c r="BG136" s="231">
        <f>IF(N136="zákl. přenesená",J136,0)</f>
        <v>0</v>
      </c>
      <c r="BH136" s="231">
        <f>IF(N136="sníž. přenesená",J136,0)</f>
        <v>0</v>
      </c>
      <c r="BI136" s="231">
        <f>IF(N136="nulová",J136,0)</f>
        <v>0</v>
      </c>
      <c r="BJ136" s="23" t="s">
        <v>83</v>
      </c>
      <c r="BK136" s="231">
        <f>ROUND(I136*H136,2)</f>
        <v>0</v>
      </c>
      <c r="BL136" s="23" t="s">
        <v>145</v>
      </c>
      <c r="BM136" s="23" t="s">
        <v>206</v>
      </c>
    </row>
    <row r="137" s="1" customFormat="1">
      <c r="B137" s="45"/>
      <c r="C137" s="73"/>
      <c r="D137" s="232" t="s">
        <v>147</v>
      </c>
      <c r="E137" s="73"/>
      <c r="F137" s="233" t="s">
        <v>207</v>
      </c>
      <c r="G137" s="73"/>
      <c r="H137" s="73"/>
      <c r="I137" s="190"/>
      <c r="J137" s="73"/>
      <c r="K137" s="73"/>
      <c r="L137" s="71"/>
      <c r="M137" s="234"/>
      <c r="N137" s="46"/>
      <c r="O137" s="46"/>
      <c r="P137" s="46"/>
      <c r="Q137" s="46"/>
      <c r="R137" s="46"/>
      <c r="S137" s="46"/>
      <c r="T137" s="94"/>
      <c r="AT137" s="23" t="s">
        <v>147</v>
      </c>
      <c r="AU137" s="23" t="s">
        <v>85</v>
      </c>
    </row>
    <row r="138" s="12" customFormat="1">
      <c r="B138" s="245"/>
      <c r="C138" s="246"/>
      <c r="D138" s="232" t="s">
        <v>149</v>
      </c>
      <c r="E138" s="247" t="s">
        <v>21</v>
      </c>
      <c r="F138" s="248" t="s">
        <v>208</v>
      </c>
      <c r="G138" s="246"/>
      <c r="H138" s="249">
        <v>5</v>
      </c>
      <c r="I138" s="250"/>
      <c r="J138" s="246"/>
      <c r="K138" s="246"/>
      <c r="L138" s="251"/>
      <c r="M138" s="252"/>
      <c r="N138" s="253"/>
      <c r="O138" s="253"/>
      <c r="P138" s="253"/>
      <c r="Q138" s="253"/>
      <c r="R138" s="253"/>
      <c r="S138" s="253"/>
      <c r="T138" s="254"/>
      <c r="AT138" s="255" t="s">
        <v>149</v>
      </c>
      <c r="AU138" s="255" t="s">
        <v>85</v>
      </c>
      <c r="AV138" s="12" t="s">
        <v>85</v>
      </c>
      <c r="AW138" s="12" t="s">
        <v>39</v>
      </c>
      <c r="AX138" s="12" t="s">
        <v>83</v>
      </c>
      <c r="AY138" s="255" t="s">
        <v>138</v>
      </c>
    </row>
    <row r="139" s="1" customFormat="1" ht="38.25" customHeight="1">
      <c r="B139" s="45"/>
      <c r="C139" s="220" t="s">
        <v>209</v>
      </c>
      <c r="D139" s="220" t="s">
        <v>140</v>
      </c>
      <c r="E139" s="221" t="s">
        <v>210</v>
      </c>
      <c r="F139" s="222" t="s">
        <v>211</v>
      </c>
      <c r="G139" s="223" t="s">
        <v>212</v>
      </c>
      <c r="H139" s="224">
        <v>0.073999999999999996</v>
      </c>
      <c r="I139" s="225"/>
      <c r="J139" s="226">
        <f>ROUND(I139*H139,2)</f>
        <v>0</v>
      </c>
      <c r="K139" s="222" t="s">
        <v>144</v>
      </c>
      <c r="L139" s="71"/>
      <c r="M139" s="227" t="s">
        <v>21</v>
      </c>
      <c r="N139" s="228" t="s">
        <v>46</v>
      </c>
      <c r="O139" s="46"/>
      <c r="P139" s="229">
        <f>O139*H139</f>
        <v>0</v>
      </c>
      <c r="Q139" s="229">
        <v>1.05871</v>
      </c>
      <c r="R139" s="229">
        <f>Q139*H139</f>
        <v>0.078344540000000004</v>
      </c>
      <c r="S139" s="229">
        <v>0</v>
      </c>
      <c r="T139" s="230">
        <f>S139*H139</f>
        <v>0</v>
      </c>
      <c r="AR139" s="23" t="s">
        <v>145</v>
      </c>
      <c r="AT139" s="23" t="s">
        <v>140</v>
      </c>
      <c r="AU139" s="23" t="s">
        <v>85</v>
      </c>
      <c r="AY139" s="23" t="s">
        <v>138</v>
      </c>
      <c r="BE139" s="231">
        <f>IF(N139="základní",J139,0)</f>
        <v>0</v>
      </c>
      <c r="BF139" s="231">
        <f>IF(N139="snížená",J139,0)</f>
        <v>0</v>
      </c>
      <c r="BG139" s="231">
        <f>IF(N139="zákl. přenesená",J139,0)</f>
        <v>0</v>
      </c>
      <c r="BH139" s="231">
        <f>IF(N139="sníž. přenesená",J139,0)</f>
        <v>0</v>
      </c>
      <c r="BI139" s="231">
        <f>IF(N139="nulová",J139,0)</f>
        <v>0</v>
      </c>
      <c r="BJ139" s="23" t="s">
        <v>83</v>
      </c>
      <c r="BK139" s="231">
        <f>ROUND(I139*H139,2)</f>
        <v>0</v>
      </c>
      <c r="BL139" s="23" t="s">
        <v>145</v>
      </c>
      <c r="BM139" s="23" t="s">
        <v>213</v>
      </c>
    </row>
    <row r="140" s="12" customFormat="1">
      <c r="B140" s="245"/>
      <c r="C140" s="246"/>
      <c r="D140" s="232" t="s">
        <v>149</v>
      </c>
      <c r="E140" s="247" t="s">
        <v>21</v>
      </c>
      <c r="F140" s="248" t="s">
        <v>214</v>
      </c>
      <c r="G140" s="246"/>
      <c r="H140" s="249">
        <v>0.073999999999999996</v>
      </c>
      <c r="I140" s="250"/>
      <c r="J140" s="246"/>
      <c r="K140" s="246"/>
      <c r="L140" s="251"/>
      <c r="M140" s="252"/>
      <c r="N140" s="253"/>
      <c r="O140" s="253"/>
      <c r="P140" s="253"/>
      <c r="Q140" s="253"/>
      <c r="R140" s="253"/>
      <c r="S140" s="253"/>
      <c r="T140" s="254"/>
      <c r="AT140" s="255" t="s">
        <v>149</v>
      </c>
      <c r="AU140" s="255" t="s">
        <v>85</v>
      </c>
      <c r="AV140" s="12" t="s">
        <v>85</v>
      </c>
      <c r="AW140" s="12" t="s">
        <v>39</v>
      </c>
      <c r="AX140" s="12" t="s">
        <v>83</v>
      </c>
      <c r="AY140" s="255" t="s">
        <v>138</v>
      </c>
    </row>
    <row r="141" s="10" customFormat="1" ht="29.88" customHeight="1">
      <c r="B141" s="204"/>
      <c r="C141" s="205"/>
      <c r="D141" s="206" t="s">
        <v>74</v>
      </c>
      <c r="E141" s="218" t="s">
        <v>158</v>
      </c>
      <c r="F141" s="218" t="s">
        <v>215</v>
      </c>
      <c r="G141" s="205"/>
      <c r="H141" s="205"/>
      <c r="I141" s="208"/>
      <c r="J141" s="219">
        <f>BK141</f>
        <v>0</v>
      </c>
      <c r="K141" s="205"/>
      <c r="L141" s="210"/>
      <c r="M141" s="211"/>
      <c r="N141" s="212"/>
      <c r="O141" s="212"/>
      <c r="P141" s="213">
        <f>SUM(P142:P152)</f>
        <v>0</v>
      </c>
      <c r="Q141" s="212"/>
      <c r="R141" s="213">
        <f>SUM(R142:R152)</f>
        <v>3.0836736</v>
      </c>
      <c r="S141" s="212"/>
      <c r="T141" s="214">
        <f>SUM(T142:T152)</f>
        <v>0</v>
      </c>
      <c r="AR141" s="215" t="s">
        <v>83</v>
      </c>
      <c r="AT141" s="216" t="s">
        <v>74</v>
      </c>
      <c r="AU141" s="216" t="s">
        <v>83</v>
      </c>
      <c r="AY141" s="215" t="s">
        <v>138</v>
      </c>
      <c r="BK141" s="217">
        <f>SUM(BK142:BK152)</f>
        <v>0</v>
      </c>
    </row>
    <row r="142" s="1" customFormat="1" ht="38.25" customHeight="1">
      <c r="B142" s="45"/>
      <c r="C142" s="220" t="s">
        <v>216</v>
      </c>
      <c r="D142" s="220" t="s">
        <v>140</v>
      </c>
      <c r="E142" s="221" t="s">
        <v>217</v>
      </c>
      <c r="F142" s="222" t="s">
        <v>218</v>
      </c>
      <c r="G142" s="223" t="s">
        <v>154</v>
      </c>
      <c r="H142" s="224">
        <v>1.1519999999999999</v>
      </c>
      <c r="I142" s="225"/>
      <c r="J142" s="226">
        <f>ROUND(I142*H142,2)</f>
        <v>0</v>
      </c>
      <c r="K142" s="222" t="s">
        <v>21</v>
      </c>
      <c r="L142" s="71"/>
      <c r="M142" s="227" t="s">
        <v>21</v>
      </c>
      <c r="N142" s="228" t="s">
        <v>46</v>
      </c>
      <c r="O142" s="46"/>
      <c r="P142" s="229">
        <f>O142*H142</f>
        <v>0</v>
      </c>
      <c r="Q142" s="229">
        <v>2.6768000000000001</v>
      </c>
      <c r="R142" s="229">
        <f>Q142*H142</f>
        <v>3.0836736</v>
      </c>
      <c r="S142" s="229">
        <v>0</v>
      </c>
      <c r="T142" s="230">
        <f>S142*H142</f>
        <v>0</v>
      </c>
      <c r="AR142" s="23" t="s">
        <v>145</v>
      </c>
      <c r="AT142" s="23" t="s">
        <v>140</v>
      </c>
      <c r="AU142" s="23" t="s">
        <v>85</v>
      </c>
      <c r="AY142" s="23" t="s">
        <v>138</v>
      </c>
      <c r="BE142" s="231">
        <f>IF(N142="základní",J142,0)</f>
        <v>0</v>
      </c>
      <c r="BF142" s="231">
        <f>IF(N142="snížená",J142,0)</f>
        <v>0</v>
      </c>
      <c r="BG142" s="231">
        <f>IF(N142="zákl. přenesená",J142,0)</f>
        <v>0</v>
      </c>
      <c r="BH142" s="231">
        <f>IF(N142="sníž. přenesená",J142,0)</f>
        <v>0</v>
      </c>
      <c r="BI142" s="231">
        <f>IF(N142="nulová",J142,0)</f>
        <v>0</v>
      </c>
      <c r="BJ142" s="23" t="s">
        <v>83</v>
      </c>
      <c r="BK142" s="231">
        <f>ROUND(I142*H142,2)</f>
        <v>0</v>
      </c>
      <c r="BL142" s="23" t="s">
        <v>145</v>
      </c>
      <c r="BM142" s="23" t="s">
        <v>219</v>
      </c>
    </row>
    <row r="143" s="1" customFormat="1">
      <c r="B143" s="45"/>
      <c r="C143" s="73"/>
      <c r="D143" s="232" t="s">
        <v>147</v>
      </c>
      <c r="E143" s="73"/>
      <c r="F143" s="233" t="s">
        <v>220</v>
      </c>
      <c r="G143" s="73"/>
      <c r="H143" s="73"/>
      <c r="I143" s="190"/>
      <c r="J143" s="73"/>
      <c r="K143" s="73"/>
      <c r="L143" s="71"/>
      <c r="M143" s="234"/>
      <c r="N143" s="46"/>
      <c r="O143" s="46"/>
      <c r="P143" s="46"/>
      <c r="Q143" s="46"/>
      <c r="R143" s="46"/>
      <c r="S143" s="46"/>
      <c r="T143" s="94"/>
      <c r="AT143" s="23" t="s">
        <v>147</v>
      </c>
      <c r="AU143" s="23" t="s">
        <v>85</v>
      </c>
    </row>
    <row r="144" s="12" customFormat="1">
      <c r="B144" s="245"/>
      <c r="C144" s="246"/>
      <c r="D144" s="232" t="s">
        <v>149</v>
      </c>
      <c r="E144" s="247" t="s">
        <v>21</v>
      </c>
      <c r="F144" s="248" t="s">
        <v>221</v>
      </c>
      <c r="G144" s="246"/>
      <c r="H144" s="249">
        <v>1.1519999999999999</v>
      </c>
      <c r="I144" s="250"/>
      <c r="J144" s="246"/>
      <c r="K144" s="246"/>
      <c r="L144" s="251"/>
      <c r="M144" s="252"/>
      <c r="N144" s="253"/>
      <c r="O144" s="253"/>
      <c r="P144" s="253"/>
      <c r="Q144" s="253"/>
      <c r="R144" s="253"/>
      <c r="S144" s="253"/>
      <c r="T144" s="254"/>
      <c r="AT144" s="255" t="s">
        <v>149</v>
      </c>
      <c r="AU144" s="255" t="s">
        <v>85</v>
      </c>
      <c r="AV144" s="12" t="s">
        <v>85</v>
      </c>
      <c r="AW144" s="12" t="s">
        <v>39</v>
      </c>
      <c r="AX144" s="12" t="s">
        <v>83</v>
      </c>
      <c r="AY144" s="255" t="s">
        <v>138</v>
      </c>
    </row>
    <row r="145" s="1" customFormat="1" ht="25.5" customHeight="1">
      <c r="B145" s="45"/>
      <c r="C145" s="220" t="s">
        <v>222</v>
      </c>
      <c r="D145" s="220" t="s">
        <v>140</v>
      </c>
      <c r="E145" s="221" t="s">
        <v>223</v>
      </c>
      <c r="F145" s="222" t="s">
        <v>224</v>
      </c>
      <c r="G145" s="223" t="s">
        <v>154</v>
      </c>
      <c r="H145" s="224">
        <v>1.1519999999999999</v>
      </c>
      <c r="I145" s="225"/>
      <c r="J145" s="226">
        <f>ROUND(I145*H145,2)</f>
        <v>0</v>
      </c>
      <c r="K145" s="222" t="s">
        <v>144</v>
      </c>
      <c r="L145" s="71"/>
      <c r="M145" s="227" t="s">
        <v>21</v>
      </c>
      <c r="N145" s="228" t="s">
        <v>46</v>
      </c>
      <c r="O145" s="46"/>
      <c r="P145" s="229">
        <f>O145*H145</f>
        <v>0</v>
      </c>
      <c r="Q145" s="229">
        <v>0</v>
      </c>
      <c r="R145" s="229">
        <f>Q145*H145</f>
        <v>0</v>
      </c>
      <c r="S145" s="229">
        <v>0</v>
      </c>
      <c r="T145" s="230">
        <f>S145*H145</f>
        <v>0</v>
      </c>
      <c r="AR145" s="23" t="s">
        <v>145</v>
      </c>
      <c r="AT145" s="23" t="s">
        <v>140</v>
      </c>
      <c r="AU145" s="23" t="s">
        <v>85</v>
      </c>
      <c r="AY145" s="23" t="s">
        <v>138</v>
      </c>
      <c r="BE145" s="231">
        <f>IF(N145="základní",J145,0)</f>
        <v>0</v>
      </c>
      <c r="BF145" s="231">
        <f>IF(N145="snížená",J145,0)</f>
        <v>0</v>
      </c>
      <c r="BG145" s="231">
        <f>IF(N145="zákl. přenesená",J145,0)</f>
        <v>0</v>
      </c>
      <c r="BH145" s="231">
        <f>IF(N145="sníž. přenesená",J145,0)</f>
        <v>0</v>
      </c>
      <c r="BI145" s="231">
        <f>IF(N145="nulová",J145,0)</f>
        <v>0</v>
      </c>
      <c r="BJ145" s="23" t="s">
        <v>83</v>
      </c>
      <c r="BK145" s="231">
        <f>ROUND(I145*H145,2)</f>
        <v>0</v>
      </c>
      <c r="BL145" s="23" t="s">
        <v>145</v>
      </c>
      <c r="BM145" s="23" t="s">
        <v>225</v>
      </c>
    </row>
    <row r="146" s="1" customFormat="1">
      <c r="B146" s="45"/>
      <c r="C146" s="73"/>
      <c r="D146" s="232" t="s">
        <v>147</v>
      </c>
      <c r="E146" s="73"/>
      <c r="F146" s="233" t="s">
        <v>220</v>
      </c>
      <c r="G146" s="73"/>
      <c r="H146" s="73"/>
      <c r="I146" s="190"/>
      <c r="J146" s="73"/>
      <c r="K146" s="73"/>
      <c r="L146" s="71"/>
      <c r="M146" s="234"/>
      <c r="N146" s="46"/>
      <c r="O146" s="46"/>
      <c r="P146" s="46"/>
      <c r="Q146" s="46"/>
      <c r="R146" s="46"/>
      <c r="S146" s="46"/>
      <c r="T146" s="94"/>
      <c r="AT146" s="23" t="s">
        <v>147</v>
      </c>
      <c r="AU146" s="23" t="s">
        <v>85</v>
      </c>
    </row>
    <row r="147" s="1" customFormat="1" ht="25.5" customHeight="1">
      <c r="B147" s="45"/>
      <c r="C147" s="220" t="s">
        <v>226</v>
      </c>
      <c r="D147" s="220" t="s">
        <v>140</v>
      </c>
      <c r="E147" s="221" t="s">
        <v>227</v>
      </c>
      <c r="F147" s="222" t="s">
        <v>228</v>
      </c>
      <c r="G147" s="223" t="s">
        <v>229</v>
      </c>
      <c r="H147" s="224">
        <v>2.3999999999999999</v>
      </c>
      <c r="I147" s="225"/>
      <c r="J147" s="226">
        <f>ROUND(I147*H147,2)</f>
        <v>0</v>
      </c>
      <c r="K147" s="222" t="s">
        <v>144</v>
      </c>
      <c r="L147" s="71"/>
      <c r="M147" s="227" t="s">
        <v>21</v>
      </c>
      <c r="N147" s="228" t="s">
        <v>46</v>
      </c>
      <c r="O147" s="46"/>
      <c r="P147" s="229">
        <f>O147*H147</f>
        <v>0</v>
      </c>
      <c r="Q147" s="229">
        <v>0</v>
      </c>
      <c r="R147" s="229">
        <f>Q147*H147</f>
        <v>0</v>
      </c>
      <c r="S147" s="229">
        <v>0</v>
      </c>
      <c r="T147" s="230">
        <f>S147*H147</f>
        <v>0</v>
      </c>
      <c r="AR147" s="23" t="s">
        <v>145</v>
      </c>
      <c r="AT147" s="23" t="s">
        <v>140</v>
      </c>
      <c r="AU147" s="23" t="s">
        <v>85</v>
      </c>
      <c r="AY147" s="23" t="s">
        <v>138</v>
      </c>
      <c r="BE147" s="231">
        <f>IF(N147="základní",J147,0)</f>
        <v>0</v>
      </c>
      <c r="BF147" s="231">
        <f>IF(N147="snížená",J147,0)</f>
        <v>0</v>
      </c>
      <c r="BG147" s="231">
        <f>IF(N147="zákl. přenesená",J147,0)</f>
        <v>0</v>
      </c>
      <c r="BH147" s="231">
        <f>IF(N147="sníž. přenesená",J147,0)</f>
        <v>0</v>
      </c>
      <c r="BI147" s="231">
        <f>IF(N147="nulová",J147,0)</f>
        <v>0</v>
      </c>
      <c r="BJ147" s="23" t="s">
        <v>83</v>
      </c>
      <c r="BK147" s="231">
        <f>ROUND(I147*H147,2)</f>
        <v>0</v>
      </c>
      <c r="BL147" s="23" t="s">
        <v>145</v>
      </c>
      <c r="BM147" s="23" t="s">
        <v>230</v>
      </c>
    </row>
    <row r="148" s="1" customFormat="1">
      <c r="B148" s="45"/>
      <c r="C148" s="73"/>
      <c r="D148" s="232" t="s">
        <v>147</v>
      </c>
      <c r="E148" s="73"/>
      <c r="F148" s="233" t="s">
        <v>220</v>
      </c>
      <c r="G148" s="73"/>
      <c r="H148" s="73"/>
      <c r="I148" s="190"/>
      <c r="J148" s="73"/>
      <c r="K148" s="73"/>
      <c r="L148" s="71"/>
      <c r="M148" s="234"/>
      <c r="N148" s="46"/>
      <c r="O148" s="46"/>
      <c r="P148" s="46"/>
      <c r="Q148" s="46"/>
      <c r="R148" s="46"/>
      <c r="S148" s="46"/>
      <c r="T148" s="94"/>
      <c r="AT148" s="23" t="s">
        <v>147</v>
      </c>
      <c r="AU148" s="23" t="s">
        <v>85</v>
      </c>
    </row>
    <row r="149" s="12" customFormat="1">
      <c r="B149" s="245"/>
      <c r="C149" s="246"/>
      <c r="D149" s="232" t="s">
        <v>149</v>
      </c>
      <c r="E149" s="247" t="s">
        <v>21</v>
      </c>
      <c r="F149" s="248" t="s">
        <v>231</v>
      </c>
      <c r="G149" s="246"/>
      <c r="H149" s="249">
        <v>2.3999999999999999</v>
      </c>
      <c r="I149" s="250"/>
      <c r="J149" s="246"/>
      <c r="K149" s="246"/>
      <c r="L149" s="251"/>
      <c r="M149" s="252"/>
      <c r="N149" s="253"/>
      <c r="O149" s="253"/>
      <c r="P149" s="253"/>
      <c r="Q149" s="253"/>
      <c r="R149" s="253"/>
      <c r="S149" s="253"/>
      <c r="T149" s="254"/>
      <c r="AT149" s="255" t="s">
        <v>149</v>
      </c>
      <c r="AU149" s="255" t="s">
        <v>85</v>
      </c>
      <c r="AV149" s="12" t="s">
        <v>85</v>
      </c>
      <c r="AW149" s="12" t="s">
        <v>39</v>
      </c>
      <c r="AX149" s="12" t="s">
        <v>83</v>
      </c>
      <c r="AY149" s="255" t="s">
        <v>138</v>
      </c>
    </row>
    <row r="150" s="1" customFormat="1" ht="25.5" customHeight="1">
      <c r="B150" s="45"/>
      <c r="C150" s="220" t="s">
        <v>10</v>
      </c>
      <c r="D150" s="220" t="s">
        <v>140</v>
      </c>
      <c r="E150" s="221" t="s">
        <v>232</v>
      </c>
      <c r="F150" s="222" t="s">
        <v>233</v>
      </c>
      <c r="G150" s="223" t="s">
        <v>229</v>
      </c>
      <c r="H150" s="224">
        <v>12.800000000000001</v>
      </c>
      <c r="I150" s="225"/>
      <c r="J150" s="226">
        <f>ROUND(I150*H150,2)</f>
        <v>0</v>
      </c>
      <c r="K150" s="222" t="s">
        <v>144</v>
      </c>
      <c r="L150" s="71"/>
      <c r="M150" s="227" t="s">
        <v>21</v>
      </c>
      <c r="N150" s="228" t="s">
        <v>46</v>
      </c>
      <c r="O150" s="46"/>
      <c r="P150" s="229">
        <f>O150*H150</f>
        <v>0</v>
      </c>
      <c r="Q150" s="229">
        <v>0</v>
      </c>
      <c r="R150" s="229">
        <f>Q150*H150</f>
        <v>0</v>
      </c>
      <c r="S150" s="229">
        <v>0</v>
      </c>
      <c r="T150" s="230">
        <f>S150*H150</f>
        <v>0</v>
      </c>
      <c r="AR150" s="23" t="s">
        <v>145</v>
      </c>
      <c r="AT150" s="23" t="s">
        <v>140</v>
      </c>
      <c r="AU150" s="23" t="s">
        <v>85</v>
      </c>
      <c r="AY150" s="23" t="s">
        <v>138</v>
      </c>
      <c r="BE150" s="231">
        <f>IF(N150="základní",J150,0)</f>
        <v>0</v>
      </c>
      <c r="BF150" s="231">
        <f>IF(N150="snížená",J150,0)</f>
        <v>0</v>
      </c>
      <c r="BG150" s="231">
        <f>IF(N150="zákl. přenesená",J150,0)</f>
        <v>0</v>
      </c>
      <c r="BH150" s="231">
        <f>IF(N150="sníž. přenesená",J150,0)</f>
        <v>0</v>
      </c>
      <c r="BI150" s="231">
        <f>IF(N150="nulová",J150,0)</f>
        <v>0</v>
      </c>
      <c r="BJ150" s="23" t="s">
        <v>83</v>
      </c>
      <c r="BK150" s="231">
        <f>ROUND(I150*H150,2)</f>
        <v>0</v>
      </c>
      <c r="BL150" s="23" t="s">
        <v>145</v>
      </c>
      <c r="BM150" s="23" t="s">
        <v>234</v>
      </c>
    </row>
    <row r="151" s="1" customFormat="1">
      <c r="B151" s="45"/>
      <c r="C151" s="73"/>
      <c r="D151" s="232" t="s">
        <v>147</v>
      </c>
      <c r="E151" s="73"/>
      <c r="F151" s="233" t="s">
        <v>220</v>
      </c>
      <c r="G151" s="73"/>
      <c r="H151" s="73"/>
      <c r="I151" s="190"/>
      <c r="J151" s="73"/>
      <c r="K151" s="73"/>
      <c r="L151" s="71"/>
      <c r="M151" s="234"/>
      <c r="N151" s="46"/>
      <c r="O151" s="46"/>
      <c r="P151" s="46"/>
      <c r="Q151" s="46"/>
      <c r="R151" s="46"/>
      <c r="S151" s="46"/>
      <c r="T151" s="94"/>
      <c r="AT151" s="23" t="s">
        <v>147</v>
      </c>
      <c r="AU151" s="23" t="s">
        <v>85</v>
      </c>
    </row>
    <row r="152" s="12" customFormat="1">
      <c r="B152" s="245"/>
      <c r="C152" s="246"/>
      <c r="D152" s="232" t="s">
        <v>149</v>
      </c>
      <c r="E152" s="247" t="s">
        <v>21</v>
      </c>
      <c r="F152" s="248" t="s">
        <v>235</v>
      </c>
      <c r="G152" s="246"/>
      <c r="H152" s="249">
        <v>12.800000000000001</v>
      </c>
      <c r="I152" s="250"/>
      <c r="J152" s="246"/>
      <c r="K152" s="246"/>
      <c r="L152" s="251"/>
      <c r="M152" s="252"/>
      <c r="N152" s="253"/>
      <c r="O152" s="253"/>
      <c r="P152" s="253"/>
      <c r="Q152" s="253"/>
      <c r="R152" s="253"/>
      <c r="S152" s="253"/>
      <c r="T152" s="254"/>
      <c r="AT152" s="255" t="s">
        <v>149</v>
      </c>
      <c r="AU152" s="255" t="s">
        <v>85</v>
      </c>
      <c r="AV152" s="12" t="s">
        <v>85</v>
      </c>
      <c r="AW152" s="12" t="s">
        <v>39</v>
      </c>
      <c r="AX152" s="12" t="s">
        <v>83</v>
      </c>
      <c r="AY152" s="255" t="s">
        <v>138</v>
      </c>
    </row>
    <row r="153" s="10" customFormat="1" ht="29.88" customHeight="1">
      <c r="B153" s="204"/>
      <c r="C153" s="205"/>
      <c r="D153" s="206" t="s">
        <v>74</v>
      </c>
      <c r="E153" s="218" t="s">
        <v>145</v>
      </c>
      <c r="F153" s="218" t="s">
        <v>236</v>
      </c>
      <c r="G153" s="205"/>
      <c r="H153" s="205"/>
      <c r="I153" s="208"/>
      <c r="J153" s="219">
        <f>BK153</f>
        <v>0</v>
      </c>
      <c r="K153" s="205"/>
      <c r="L153" s="210"/>
      <c r="M153" s="211"/>
      <c r="N153" s="212"/>
      <c r="O153" s="212"/>
      <c r="P153" s="213">
        <f>SUM(P154:P160)</f>
        <v>0</v>
      </c>
      <c r="Q153" s="212"/>
      <c r="R153" s="213">
        <f>SUM(R154:R160)</f>
        <v>6.1878778099999998</v>
      </c>
      <c r="S153" s="212"/>
      <c r="T153" s="214">
        <f>SUM(T154:T160)</f>
        <v>0</v>
      </c>
      <c r="AR153" s="215" t="s">
        <v>83</v>
      </c>
      <c r="AT153" s="216" t="s">
        <v>74</v>
      </c>
      <c r="AU153" s="216" t="s">
        <v>83</v>
      </c>
      <c r="AY153" s="215" t="s">
        <v>138</v>
      </c>
      <c r="BK153" s="217">
        <f>SUM(BK154:BK160)</f>
        <v>0</v>
      </c>
    </row>
    <row r="154" s="1" customFormat="1" ht="25.5" customHeight="1">
      <c r="B154" s="45"/>
      <c r="C154" s="220" t="s">
        <v>237</v>
      </c>
      <c r="D154" s="220" t="s">
        <v>140</v>
      </c>
      <c r="E154" s="221" t="s">
        <v>238</v>
      </c>
      <c r="F154" s="222" t="s">
        <v>239</v>
      </c>
      <c r="G154" s="223" t="s">
        <v>154</v>
      </c>
      <c r="H154" s="224">
        <v>2.4359999999999999</v>
      </c>
      <c r="I154" s="225"/>
      <c r="J154" s="226">
        <f>ROUND(I154*H154,2)</f>
        <v>0</v>
      </c>
      <c r="K154" s="222" t="s">
        <v>144</v>
      </c>
      <c r="L154" s="71"/>
      <c r="M154" s="227" t="s">
        <v>21</v>
      </c>
      <c r="N154" s="228" t="s">
        <v>46</v>
      </c>
      <c r="O154" s="46"/>
      <c r="P154" s="229">
        <f>O154*H154</f>
        <v>0</v>
      </c>
      <c r="Q154" s="229">
        <v>2.4533700000000001</v>
      </c>
      <c r="R154" s="229">
        <f>Q154*H154</f>
        <v>5.9764093200000001</v>
      </c>
      <c r="S154" s="229">
        <v>0</v>
      </c>
      <c r="T154" s="230">
        <f>S154*H154</f>
        <v>0</v>
      </c>
      <c r="AR154" s="23" t="s">
        <v>145</v>
      </c>
      <c r="AT154" s="23" t="s">
        <v>140</v>
      </c>
      <c r="AU154" s="23" t="s">
        <v>85</v>
      </c>
      <c r="AY154" s="23" t="s">
        <v>138</v>
      </c>
      <c r="BE154" s="231">
        <f>IF(N154="základní",J154,0)</f>
        <v>0</v>
      </c>
      <c r="BF154" s="231">
        <f>IF(N154="snížená",J154,0)</f>
        <v>0</v>
      </c>
      <c r="BG154" s="231">
        <f>IF(N154="zákl. přenesená",J154,0)</f>
        <v>0</v>
      </c>
      <c r="BH154" s="231">
        <f>IF(N154="sníž. přenesená",J154,0)</f>
        <v>0</v>
      </c>
      <c r="BI154" s="231">
        <f>IF(N154="nulová",J154,0)</f>
        <v>0</v>
      </c>
      <c r="BJ154" s="23" t="s">
        <v>83</v>
      </c>
      <c r="BK154" s="231">
        <f>ROUND(I154*H154,2)</f>
        <v>0</v>
      </c>
      <c r="BL154" s="23" t="s">
        <v>145</v>
      </c>
      <c r="BM154" s="23" t="s">
        <v>240</v>
      </c>
    </row>
    <row r="155" s="12" customFormat="1">
      <c r="B155" s="245"/>
      <c r="C155" s="246"/>
      <c r="D155" s="232" t="s">
        <v>149</v>
      </c>
      <c r="E155" s="247" t="s">
        <v>21</v>
      </c>
      <c r="F155" s="248" t="s">
        <v>241</v>
      </c>
      <c r="G155" s="246"/>
      <c r="H155" s="249">
        <v>2.4359999999999999</v>
      </c>
      <c r="I155" s="250"/>
      <c r="J155" s="246"/>
      <c r="K155" s="246"/>
      <c r="L155" s="251"/>
      <c r="M155" s="252"/>
      <c r="N155" s="253"/>
      <c r="O155" s="253"/>
      <c r="P155" s="253"/>
      <c r="Q155" s="253"/>
      <c r="R155" s="253"/>
      <c r="S155" s="253"/>
      <c r="T155" s="254"/>
      <c r="AT155" s="255" t="s">
        <v>149</v>
      </c>
      <c r="AU155" s="255" t="s">
        <v>85</v>
      </c>
      <c r="AV155" s="12" t="s">
        <v>85</v>
      </c>
      <c r="AW155" s="12" t="s">
        <v>39</v>
      </c>
      <c r="AX155" s="12" t="s">
        <v>83</v>
      </c>
      <c r="AY155" s="255" t="s">
        <v>138</v>
      </c>
    </row>
    <row r="156" s="1" customFormat="1" ht="25.5" customHeight="1">
      <c r="B156" s="45"/>
      <c r="C156" s="220" t="s">
        <v>242</v>
      </c>
      <c r="D156" s="220" t="s">
        <v>140</v>
      </c>
      <c r="E156" s="221" t="s">
        <v>243</v>
      </c>
      <c r="F156" s="222" t="s">
        <v>244</v>
      </c>
      <c r="G156" s="223" t="s">
        <v>212</v>
      </c>
      <c r="H156" s="224">
        <v>0.157</v>
      </c>
      <c r="I156" s="225"/>
      <c r="J156" s="226">
        <f>ROUND(I156*H156,2)</f>
        <v>0</v>
      </c>
      <c r="K156" s="222" t="s">
        <v>144</v>
      </c>
      <c r="L156" s="71"/>
      <c r="M156" s="227" t="s">
        <v>21</v>
      </c>
      <c r="N156" s="228" t="s">
        <v>46</v>
      </c>
      <c r="O156" s="46"/>
      <c r="P156" s="229">
        <f>O156*H156</f>
        <v>0</v>
      </c>
      <c r="Q156" s="229">
        <v>1.06277</v>
      </c>
      <c r="R156" s="229">
        <f>Q156*H156</f>
        <v>0.16685489000000001</v>
      </c>
      <c r="S156" s="229">
        <v>0</v>
      </c>
      <c r="T156" s="230">
        <f>S156*H156</f>
        <v>0</v>
      </c>
      <c r="AR156" s="23" t="s">
        <v>145</v>
      </c>
      <c r="AT156" s="23" t="s">
        <v>140</v>
      </c>
      <c r="AU156" s="23" t="s">
        <v>85</v>
      </c>
      <c r="AY156" s="23" t="s">
        <v>138</v>
      </c>
      <c r="BE156" s="231">
        <f>IF(N156="základní",J156,0)</f>
        <v>0</v>
      </c>
      <c r="BF156" s="231">
        <f>IF(N156="snížená",J156,0)</f>
        <v>0</v>
      </c>
      <c r="BG156" s="231">
        <f>IF(N156="zákl. přenesená",J156,0)</f>
        <v>0</v>
      </c>
      <c r="BH156" s="231">
        <f>IF(N156="sníž. přenesená",J156,0)</f>
        <v>0</v>
      </c>
      <c r="BI156" s="231">
        <f>IF(N156="nulová",J156,0)</f>
        <v>0</v>
      </c>
      <c r="BJ156" s="23" t="s">
        <v>83</v>
      </c>
      <c r="BK156" s="231">
        <f>ROUND(I156*H156,2)</f>
        <v>0</v>
      </c>
      <c r="BL156" s="23" t="s">
        <v>145</v>
      </c>
      <c r="BM156" s="23" t="s">
        <v>245</v>
      </c>
    </row>
    <row r="157" s="12" customFormat="1">
      <c r="B157" s="245"/>
      <c r="C157" s="246"/>
      <c r="D157" s="232" t="s">
        <v>149</v>
      </c>
      <c r="E157" s="247" t="s">
        <v>21</v>
      </c>
      <c r="F157" s="248" t="s">
        <v>246</v>
      </c>
      <c r="G157" s="246"/>
      <c r="H157" s="249">
        <v>0.157</v>
      </c>
      <c r="I157" s="250"/>
      <c r="J157" s="246"/>
      <c r="K157" s="246"/>
      <c r="L157" s="251"/>
      <c r="M157" s="252"/>
      <c r="N157" s="253"/>
      <c r="O157" s="253"/>
      <c r="P157" s="253"/>
      <c r="Q157" s="253"/>
      <c r="R157" s="253"/>
      <c r="S157" s="253"/>
      <c r="T157" s="254"/>
      <c r="AT157" s="255" t="s">
        <v>149</v>
      </c>
      <c r="AU157" s="255" t="s">
        <v>85</v>
      </c>
      <c r="AV157" s="12" t="s">
        <v>85</v>
      </c>
      <c r="AW157" s="12" t="s">
        <v>39</v>
      </c>
      <c r="AX157" s="12" t="s">
        <v>83</v>
      </c>
      <c r="AY157" s="255" t="s">
        <v>138</v>
      </c>
    </row>
    <row r="158" s="1" customFormat="1" ht="25.5" customHeight="1">
      <c r="B158" s="45"/>
      <c r="C158" s="220" t="s">
        <v>247</v>
      </c>
      <c r="D158" s="220" t="s">
        <v>140</v>
      </c>
      <c r="E158" s="221" t="s">
        <v>248</v>
      </c>
      <c r="F158" s="222" t="s">
        <v>249</v>
      </c>
      <c r="G158" s="223" t="s">
        <v>143</v>
      </c>
      <c r="H158" s="224">
        <v>3.48</v>
      </c>
      <c r="I158" s="225"/>
      <c r="J158" s="226">
        <f>ROUND(I158*H158,2)</f>
        <v>0</v>
      </c>
      <c r="K158" s="222" t="s">
        <v>144</v>
      </c>
      <c r="L158" s="71"/>
      <c r="M158" s="227" t="s">
        <v>21</v>
      </c>
      <c r="N158" s="228" t="s">
        <v>46</v>
      </c>
      <c r="O158" s="46"/>
      <c r="P158" s="229">
        <f>O158*H158</f>
        <v>0</v>
      </c>
      <c r="Q158" s="229">
        <v>0.01282</v>
      </c>
      <c r="R158" s="229">
        <f>Q158*H158</f>
        <v>0.044613599999999996</v>
      </c>
      <c r="S158" s="229">
        <v>0</v>
      </c>
      <c r="T158" s="230">
        <f>S158*H158</f>
        <v>0</v>
      </c>
      <c r="AR158" s="23" t="s">
        <v>145</v>
      </c>
      <c r="AT158" s="23" t="s">
        <v>140</v>
      </c>
      <c r="AU158" s="23" t="s">
        <v>85</v>
      </c>
      <c r="AY158" s="23" t="s">
        <v>138</v>
      </c>
      <c r="BE158" s="231">
        <f>IF(N158="základní",J158,0)</f>
        <v>0</v>
      </c>
      <c r="BF158" s="231">
        <f>IF(N158="snížená",J158,0)</f>
        <v>0</v>
      </c>
      <c r="BG158" s="231">
        <f>IF(N158="zákl. přenesená",J158,0)</f>
        <v>0</v>
      </c>
      <c r="BH158" s="231">
        <f>IF(N158="sníž. přenesená",J158,0)</f>
        <v>0</v>
      </c>
      <c r="BI158" s="231">
        <f>IF(N158="nulová",J158,0)</f>
        <v>0</v>
      </c>
      <c r="BJ158" s="23" t="s">
        <v>83</v>
      </c>
      <c r="BK158" s="231">
        <f>ROUND(I158*H158,2)</f>
        <v>0</v>
      </c>
      <c r="BL158" s="23" t="s">
        <v>145</v>
      </c>
      <c r="BM158" s="23" t="s">
        <v>250</v>
      </c>
    </row>
    <row r="159" s="12" customFormat="1">
      <c r="B159" s="245"/>
      <c r="C159" s="246"/>
      <c r="D159" s="232" t="s">
        <v>149</v>
      </c>
      <c r="E159" s="247" t="s">
        <v>21</v>
      </c>
      <c r="F159" s="248" t="s">
        <v>251</v>
      </c>
      <c r="G159" s="246"/>
      <c r="H159" s="249">
        <v>3.48</v>
      </c>
      <c r="I159" s="250"/>
      <c r="J159" s="246"/>
      <c r="K159" s="246"/>
      <c r="L159" s="251"/>
      <c r="M159" s="252"/>
      <c r="N159" s="253"/>
      <c r="O159" s="253"/>
      <c r="P159" s="253"/>
      <c r="Q159" s="253"/>
      <c r="R159" s="253"/>
      <c r="S159" s="253"/>
      <c r="T159" s="254"/>
      <c r="AT159" s="255" t="s">
        <v>149</v>
      </c>
      <c r="AU159" s="255" t="s">
        <v>85</v>
      </c>
      <c r="AV159" s="12" t="s">
        <v>85</v>
      </c>
      <c r="AW159" s="12" t="s">
        <v>39</v>
      </c>
      <c r="AX159" s="12" t="s">
        <v>83</v>
      </c>
      <c r="AY159" s="255" t="s">
        <v>138</v>
      </c>
    </row>
    <row r="160" s="1" customFormat="1" ht="25.5" customHeight="1">
      <c r="B160" s="45"/>
      <c r="C160" s="220" t="s">
        <v>252</v>
      </c>
      <c r="D160" s="220" t="s">
        <v>140</v>
      </c>
      <c r="E160" s="221" t="s">
        <v>253</v>
      </c>
      <c r="F160" s="222" t="s">
        <v>254</v>
      </c>
      <c r="G160" s="223" t="s">
        <v>143</v>
      </c>
      <c r="H160" s="224">
        <v>3.48</v>
      </c>
      <c r="I160" s="225"/>
      <c r="J160" s="226">
        <f>ROUND(I160*H160,2)</f>
        <v>0</v>
      </c>
      <c r="K160" s="222" t="s">
        <v>144</v>
      </c>
      <c r="L160" s="71"/>
      <c r="M160" s="227" t="s">
        <v>21</v>
      </c>
      <c r="N160" s="228" t="s">
        <v>46</v>
      </c>
      <c r="O160" s="46"/>
      <c r="P160" s="229">
        <f>O160*H160</f>
        <v>0</v>
      </c>
      <c r="Q160" s="229">
        <v>0</v>
      </c>
      <c r="R160" s="229">
        <f>Q160*H160</f>
        <v>0</v>
      </c>
      <c r="S160" s="229">
        <v>0</v>
      </c>
      <c r="T160" s="230">
        <f>S160*H160</f>
        <v>0</v>
      </c>
      <c r="AR160" s="23" t="s">
        <v>145</v>
      </c>
      <c r="AT160" s="23" t="s">
        <v>140</v>
      </c>
      <c r="AU160" s="23" t="s">
        <v>85</v>
      </c>
      <c r="AY160" s="23" t="s">
        <v>138</v>
      </c>
      <c r="BE160" s="231">
        <f>IF(N160="základní",J160,0)</f>
        <v>0</v>
      </c>
      <c r="BF160" s="231">
        <f>IF(N160="snížená",J160,0)</f>
        <v>0</v>
      </c>
      <c r="BG160" s="231">
        <f>IF(N160="zákl. přenesená",J160,0)</f>
        <v>0</v>
      </c>
      <c r="BH160" s="231">
        <f>IF(N160="sníž. přenesená",J160,0)</f>
        <v>0</v>
      </c>
      <c r="BI160" s="231">
        <f>IF(N160="nulová",J160,0)</f>
        <v>0</v>
      </c>
      <c r="BJ160" s="23" t="s">
        <v>83</v>
      </c>
      <c r="BK160" s="231">
        <f>ROUND(I160*H160,2)</f>
        <v>0</v>
      </c>
      <c r="BL160" s="23" t="s">
        <v>145</v>
      </c>
      <c r="BM160" s="23" t="s">
        <v>255</v>
      </c>
    </row>
    <row r="161" s="10" customFormat="1" ht="29.88" customHeight="1">
      <c r="B161" s="204"/>
      <c r="C161" s="205"/>
      <c r="D161" s="206" t="s">
        <v>74</v>
      </c>
      <c r="E161" s="218" t="s">
        <v>180</v>
      </c>
      <c r="F161" s="218" t="s">
        <v>256</v>
      </c>
      <c r="G161" s="205"/>
      <c r="H161" s="205"/>
      <c r="I161" s="208"/>
      <c r="J161" s="219">
        <f>BK161</f>
        <v>0</v>
      </c>
      <c r="K161" s="205"/>
      <c r="L161" s="210"/>
      <c r="M161" s="211"/>
      <c r="N161" s="212"/>
      <c r="O161" s="212"/>
      <c r="P161" s="213">
        <f>SUM(P162:P165)</f>
        <v>0</v>
      </c>
      <c r="Q161" s="212"/>
      <c r="R161" s="213">
        <f>SUM(R162:R165)</f>
        <v>0.43321727999999998</v>
      </c>
      <c r="S161" s="212"/>
      <c r="T161" s="214">
        <f>SUM(T162:T165)</f>
        <v>0</v>
      </c>
      <c r="AR161" s="215" t="s">
        <v>83</v>
      </c>
      <c r="AT161" s="216" t="s">
        <v>74</v>
      </c>
      <c r="AU161" s="216" t="s">
        <v>83</v>
      </c>
      <c r="AY161" s="215" t="s">
        <v>138</v>
      </c>
      <c r="BK161" s="217">
        <f>SUM(BK162:BK165)</f>
        <v>0</v>
      </c>
    </row>
    <row r="162" s="1" customFormat="1" ht="16.5" customHeight="1">
      <c r="B162" s="45"/>
      <c r="C162" s="220" t="s">
        <v>257</v>
      </c>
      <c r="D162" s="220" t="s">
        <v>140</v>
      </c>
      <c r="E162" s="221" t="s">
        <v>258</v>
      </c>
      <c r="F162" s="222" t="s">
        <v>259</v>
      </c>
      <c r="G162" s="223" t="s">
        <v>143</v>
      </c>
      <c r="H162" s="224">
        <v>1.9199999999999999</v>
      </c>
      <c r="I162" s="225"/>
      <c r="J162" s="226">
        <f>ROUND(I162*H162,2)</f>
        <v>0</v>
      </c>
      <c r="K162" s="222" t="s">
        <v>144</v>
      </c>
      <c r="L162" s="71"/>
      <c r="M162" s="227" t="s">
        <v>21</v>
      </c>
      <c r="N162" s="228" t="s">
        <v>46</v>
      </c>
      <c r="O162" s="46"/>
      <c r="P162" s="229">
        <f>O162*H162</f>
        <v>0</v>
      </c>
      <c r="Q162" s="229">
        <v>0</v>
      </c>
      <c r="R162" s="229">
        <f>Q162*H162</f>
        <v>0</v>
      </c>
      <c r="S162" s="229">
        <v>0</v>
      </c>
      <c r="T162" s="230">
        <f>S162*H162</f>
        <v>0</v>
      </c>
      <c r="AR162" s="23" t="s">
        <v>145</v>
      </c>
      <c r="AT162" s="23" t="s">
        <v>140</v>
      </c>
      <c r="AU162" s="23" t="s">
        <v>85</v>
      </c>
      <c r="AY162" s="23" t="s">
        <v>138</v>
      </c>
      <c r="BE162" s="231">
        <f>IF(N162="základní",J162,0)</f>
        <v>0</v>
      </c>
      <c r="BF162" s="231">
        <f>IF(N162="snížená",J162,0)</f>
        <v>0</v>
      </c>
      <c r="BG162" s="231">
        <f>IF(N162="zákl. přenesená",J162,0)</f>
        <v>0</v>
      </c>
      <c r="BH162" s="231">
        <f>IF(N162="sníž. přenesená",J162,0)</f>
        <v>0</v>
      </c>
      <c r="BI162" s="231">
        <f>IF(N162="nulová",J162,0)</f>
        <v>0</v>
      </c>
      <c r="BJ162" s="23" t="s">
        <v>83</v>
      </c>
      <c r="BK162" s="231">
        <f>ROUND(I162*H162,2)</f>
        <v>0</v>
      </c>
      <c r="BL162" s="23" t="s">
        <v>145</v>
      </c>
      <c r="BM162" s="23" t="s">
        <v>260</v>
      </c>
    </row>
    <row r="163" s="12" customFormat="1">
      <c r="B163" s="245"/>
      <c r="C163" s="246"/>
      <c r="D163" s="232" t="s">
        <v>149</v>
      </c>
      <c r="E163" s="247" t="s">
        <v>21</v>
      </c>
      <c r="F163" s="248" t="s">
        <v>261</v>
      </c>
      <c r="G163" s="246"/>
      <c r="H163" s="249">
        <v>1.9199999999999999</v>
      </c>
      <c r="I163" s="250"/>
      <c r="J163" s="246"/>
      <c r="K163" s="246"/>
      <c r="L163" s="251"/>
      <c r="M163" s="252"/>
      <c r="N163" s="253"/>
      <c r="O163" s="253"/>
      <c r="P163" s="253"/>
      <c r="Q163" s="253"/>
      <c r="R163" s="253"/>
      <c r="S163" s="253"/>
      <c r="T163" s="254"/>
      <c r="AT163" s="255" t="s">
        <v>149</v>
      </c>
      <c r="AU163" s="255" t="s">
        <v>85</v>
      </c>
      <c r="AV163" s="12" t="s">
        <v>85</v>
      </c>
      <c r="AW163" s="12" t="s">
        <v>39</v>
      </c>
      <c r="AX163" s="12" t="s">
        <v>83</v>
      </c>
      <c r="AY163" s="255" t="s">
        <v>138</v>
      </c>
    </row>
    <row r="164" s="1" customFormat="1" ht="16.5" customHeight="1">
      <c r="B164" s="45"/>
      <c r="C164" s="220" t="s">
        <v>9</v>
      </c>
      <c r="D164" s="220" t="s">
        <v>140</v>
      </c>
      <c r="E164" s="221" t="s">
        <v>262</v>
      </c>
      <c r="F164" s="222" t="s">
        <v>263</v>
      </c>
      <c r="G164" s="223" t="s">
        <v>154</v>
      </c>
      <c r="H164" s="224">
        <v>0.192</v>
      </c>
      <c r="I164" s="225"/>
      <c r="J164" s="226">
        <f>ROUND(I164*H164,2)</f>
        <v>0</v>
      </c>
      <c r="K164" s="222" t="s">
        <v>144</v>
      </c>
      <c r="L164" s="71"/>
      <c r="M164" s="227" t="s">
        <v>21</v>
      </c>
      <c r="N164" s="228" t="s">
        <v>46</v>
      </c>
      <c r="O164" s="46"/>
      <c r="P164" s="229">
        <f>O164*H164</f>
        <v>0</v>
      </c>
      <c r="Q164" s="229">
        <v>2.2563399999999998</v>
      </c>
      <c r="R164" s="229">
        <f>Q164*H164</f>
        <v>0.43321727999999998</v>
      </c>
      <c r="S164" s="229">
        <v>0</v>
      </c>
      <c r="T164" s="230">
        <f>S164*H164</f>
        <v>0</v>
      </c>
      <c r="AR164" s="23" t="s">
        <v>145</v>
      </c>
      <c r="AT164" s="23" t="s">
        <v>140</v>
      </c>
      <c r="AU164" s="23" t="s">
        <v>85</v>
      </c>
      <c r="AY164" s="23" t="s">
        <v>138</v>
      </c>
      <c r="BE164" s="231">
        <f>IF(N164="základní",J164,0)</f>
        <v>0</v>
      </c>
      <c r="BF164" s="231">
        <f>IF(N164="snížená",J164,0)</f>
        <v>0</v>
      </c>
      <c r="BG164" s="231">
        <f>IF(N164="zákl. přenesená",J164,0)</f>
        <v>0</v>
      </c>
      <c r="BH164" s="231">
        <f>IF(N164="sníž. přenesená",J164,0)</f>
        <v>0</v>
      </c>
      <c r="BI164" s="231">
        <f>IF(N164="nulová",J164,0)</f>
        <v>0</v>
      </c>
      <c r="BJ164" s="23" t="s">
        <v>83</v>
      </c>
      <c r="BK164" s="231">
        <f>ROUND(I164*H164,2)</f>
        <v>0</v>
      </c>
      <c r="BL164" s="23" t="s">
        <v>145</v>
      </c>
      <c r="BM164" s="23" t="s">
        <v>264</v>
      </c>
    </row>
    <row r="165" s="12" customFormat="1">
      <c r="B165" s="245"/>
      <c r="C165" s="246"/>
      <c r="D165" s="232" t="s">
        <v>149</v>
      </c>
      <c r="E165" s="247" t="s">
        <v>21</v>
      </c>
      <c r="F165" s="248" t="s">
        <v>265</v>
      </c>
      <c r="G165" s="246"/>
      <c r="H165" s="249">
        <v>0.192</v>
      </c>
      <c r="I165" s="250"/>
      <c r="J165" s="246"/>
      <c r="K165" s="246"/>
      <c r="L165" s="251"/>
      <c r="M165" s="252"/>
      <c r="N165" s="253"/>
      <c r="O165" s="253"/>
      <c r="P165" s="253"/>
      <c r="Q165" s="253"/>
      <c r="R165" s="253"/>
      <c r="S165" s="253"/>
      <c r="T165" s="254"/>
      <c r="AT165" s="255" t="s">
        <v>149</v>
      </c>
      <c r="AU165" s="255" t="s">
        <v>85</v>
      </c>
      <c r="AV165" s="12" t="s">
        <v>85</v>
      </c>
      <c r="AW165" s="12" t="s">
        <v>39</v>
      </c>
      <c r="AX165" s="12" t="s">
        <v>83</v>
      </c>
      <c r="AY165" s="255" t="s">
        <v>138</v>
      </c>
    </row>
    <row r="166" s="10" customFormat="1" ht="29.88" customHeight="1">
      <c r="B166" s="204"/>
      <c r="C166" s="205"/>
      <c r="D166" s="206" t="s">
        <v>74</v>
      </c>
      <c r="E166" s="218" t="s">
        <v>199</v>
      </c>
      <c r="F166" s="218" t="s">
        <v>266</v>
      </c>
      <c r="G166" s="205"/>
      <c r="H166" s="205"/>
      <c r="I166" s="208"/>
      <c r="J166" s="219">
        <f>BK166</f>
        <v>0</v>
      </c>
      <c r="K166" s="205"/>
      <c r="L166" s="210"/>
      <c r="M166" s="211"/>
      <c r="N166" s="212"/>
      <c r="O166" s="212"/>
      <c r="P166" s="213">
        <f>SUM(P167:P182)</f>
        <v>0</v>
      </c>
      <c r="Q166" s="212"/>
      <c r="R166" s="213">
        <f>SUM(R167:R182)</f>
        <v>0.0018711000000000001</v>
      </c>
      <c r="S166" s="212"/>
      <c r="T166" s="214">
        <f>SUM(T167:T182)</f>
        <v>13.847999999999999</v>
      </c>
      <c r="AR166" s="215" t="s">
        <v>83</v>
      </c>
      <c r="AT166" s="216" t="s">
        <v>74</v>
      </c>
      <c r="AU166" s="216" t="s">
        <v>83</v>
      </c>
      <c r="AY166" s="215" t="s">
        <v>138</v>
      </c>
      <c r="BK166" s="217">
        <f>SUM(BK167:BK182)</f>
        <v>0</v>
      </c>
    </row>
    <row r="167" s="1" customFormat="1" ht="25.5" customHeight="1">
      <c r="B167" s="45"/>
      <c r="C167" s="220" t="s">
        <v>267</v>
      </c>
      <c r="D167" s="220" t="s">
        <v>140</v>
      </c>
      <c r="E167" s="221" t="s">
        <v>268</v>
      </c>
      <c r="F167" s="222" t="s">
        <v>269</v>
      </c>
      <c r="G167" s="223" t="s">
        <v>143</v>
      </c>
      <c r="H167" s="224">
        <v>2.9700000000000002</v>
      </c>
      <c r="I167" s="225"/>
      <c r="J167" s="226">
        <f>ROUND(I167*H167,2)</f>
        <v>0</v>
      </c>
      <c r="K167" s="222" t="s">
        <v>144</v>
      </c>
      <c r="L167" s="71"/>
      <c r="M167" s="227" t="s">
        <v>21</v>
      </c>
      <c r="N167" s="228" t="s">
        <v>46</v>
      </c>
      <c r="O167" s="46"/>
      <c r="P167" s="229">
        <f>O167*H167</f>
        <v>0</v>
      </c>
      <c r="Q167" s="229">
        <v>0.00063000000000000003</v>
      </c>
      <c r="R167" s="229">
        <f>Q167*H167</f>
        <v>0.0018711000000000001</v>
      </c>
      <c r="S167" s="229">
        <v>0</v>
      </c>
      <c r="T167" s="230">
        <f>S167*H167</f>
        <v>0</v>
      </c>
      <c r="AR167" s="23" t="s">
        <v>145</v>
      </c>
      <c r="AT167" s="23" t="s">
        <v>140</v>
      </c>
      <c r="AU167" s="23" t="s">
        <v>85</v>
      </c>
      <c r="AY167" s="23" t="s">
        <v>138</v>
      </c>
      <c r="BE167" s="231">
        <f>IF(N167="základní",J167,0)</f>
        <v>0</v>
      </c>
      <c r="BF167" s="231">
        <f>IF(N167="snížená",J167,0)</f>
        <v>0</v>
      </c>
      <c r="BG167" s="231">
        <f>IF(N167="zákl. přenesená",J167,0)</f>
        <v>0</v>
      </c>
      <c r="BH167" s="231">
        <f>IF(N167="sníž. přenesená",J167,0)</f>
        <v>0</v>
      </c>
      <c r="BI167" s="231">
        <f>IF(N167="nulová",J167,0)</f>
        <v>0</v>
      </c>
      <c r="BJ167" s="23" t="s">
        <v>83</v>
      </c>
      <c r="BK167" s="231">
        <f>ROUND(I167*H167,2)</f>
        <v>0</v>
      </c>
      <c r="BL167" s="23" t="s">
        <v>145</v>
      </c>
      <c r="BM167" s="23" t="s">
        <v>270</v>
      </c>
    </row>
    <row r="168" s="12" customFormat="1">
      <c r="B168" s="245"/>
      <c r="C168" s="246"/>
      <c r="D168" s="232" t="s">
        <v>149</v>
      </c>
      <c r="E168" s="247" t="s">
        <v>21</v>
      </c>
      <c r="F168" s="248" t="s">
        <v>271</v>
      </c>
      <c r="G168" s="246"/>
      <c r="H168" s="249">
        <v>2.9700000000000002</v>
      </c>
      <c r="I168" s="250"/>
      <c r="J168" s="246"/>
      <c r="K168" s="246"/>
      <c r="L168" s="251"/>
      <c r="M168" s="252"/>
      <c r="N168" s="253"/>
      <c r="O168" s="253"/>
      <c r="P168" s="253"/>
      <c r="Q168" s="253"/>
      <c r="R168" s="253"/>
      <c r="S168" s="253"/>
      <c r="T168" s="254"/>
      <c r="AT168" s="255" t="s">
        <v>149</v>
      </c>
      <c r="AU168" s="255" t="s">
        <v>85</v>
      </c>
      <c r="AV168" s="12" t="s">
        <v>85</v>
      </c>
      <c r="AW168" s="12" t="s">
        <v>39</v>
      </c>
      <c r="AX168" s="12" t="s">
        <v>83</v>
      </c>
      <c r="AY168" s="255" t="s">
        <v>138</v>
      </c>
    </row>
    <row r="169" s="1" customFormat="1" ht="16.5" customHeight="1">
      <c r="B169" s="45"/>
      <c r="C169" s="220" t="s">
        <v>272</v>
      </c>
      <c r="D169" s="220" t="s">
        <v>140</v>
      </c>
      <c r="E169" s="221" t="s">
        <v>273</v>
      </c>
      <c r="F169" s="222" t="s">
        <v>274</v>
      </c>
      <c r="G169" s="223" t="s">
        <v>154</v>
      </c>
      <c r="H169" s="224">
        <v>1.8700000000000001</v>
      </c>
      <c r="I169" s="225"/>
      <c r="J169" s="226">
        <f>ROUND(I169*H169,2)</f>
        <v>0</v>
      </c>
      <c r="K169" s="222" t="s">
        <v>144</v>
      </c>
      <c r="L169" s="71"/>
      <c r="M169" s="227" t="s">
        <v>21</v>
      </c>
      <c r="N169" s="228" t="s">
        <v>46</v>
      </c>
      <c r="O169" s="46"/>
      <c r="P169" s="229">
        <f>O169*H169</f>
        <v>0</v>
      </c>
      <c r="Q169" s="229">
        <v>0</v>
      </c>
      <c r="R169" s="229">
        <f>Q169*H169</f>
        <v>0</v>
      </c>
      <c r="S169" s="229">
        <v>2.3999999999999999</v>
      </c>
      <c r="T169" s="230">
        <f>S169*H169</f>
        <v>4.4880000000000004</v>
      </c>
      <c r="AR169" s="23" t="s">
        <v>145</v>
      </c>
      <c r="AT169" s="23" t="s">
        <v>140</v>
      </c>
      <c r="AU169" s="23" t="s">
        <v>85</v>
      </c>
      <c r="AY169" s="23" t="s">
        <v>138</v>
      </c>
      <c r="BE169" s="231">
        <f>IF(N169="základní",J169,0)</f>
        <v>0</v>
      </c>
      <c r="BF169" s="231">
        <f>IF(N169="snížená",J169,0)</f>
        <v>0</v>
      </c>
      <c r="BG169" s="231">
        <f>IF(N169="zákl. přenesená",J169,0)</f>
        <v>0</v>
      </c>
      <c r="BH169" s="231">
        <f>IF(N169="sníž. přenesená",J169,0)</f>
        <v>0</v>
      </c>
      <c r="BI169" s="231">
        <f>IF(N169="nulová",J169,0)</f>
        <v>0</v>
      </c>
      <c r="BJ169" s="23" t="s">
        <v>83</v>
      </c>
      <c r="BK169" s="231">
        <f>ROUND(I169*H169,2)</f>
        <v>0</v>
      </c>
      <c r="BL169" s="23" t="s">
        <v>145</v>
      </c>
      <c r="BM169" s="23" t="s">
        <v>275</v>
      </c>
    </row>
    <row r="170" s="11" customFormat="1">
      <c r="B170" s="235"/>
      <c r="C170" s="236"/>
      <c r="D170" s="232" t="s">
        <v>149</v>
      </c>
      <c r="E170" s="237" t="s">
        <v>21</v>
      </c>
      <c r="F170" s="238" t="s">
        <v>276</v>
      </c>
      <c r="G170" s="236"/>
      <c r="H170" s="237" t="s">
        <v>21</v>
      </c>
      <c r="I170" s="239"/>
      <c r="J170" s="236"/>
      <c r="K170" s="236"/>
      <c r="L170" s="240"/>
      <c r="M170" s="241"/>
      <c r="N170" s="242"/>
      <c r="O170" s="242"/>
      <c r="P170" s="242"/>
      <c r="Q170" s="242"/>
      <c r="R170" s="242"/>
      <c r="S170" s="242"/>
      <c r="T170" s="243"/>
      <c r="AT170" s="244" t="s">
        <v>149</v>
      </c>
      <c r="AU170" s="244" t="s">
        <v>85</v>
      </c>
      <c r="AV170" s="11" t="s">
        <v>83</v>
      </c>
      <c r="AW170" s="11" t="s">
        <v>39</v>
      </c>
      <c r="AX170" s="11" t="s">
        <v>75</v>
      </c>
      <c r="AY170" s="244" t="s">
        <v>138</v>
      </c>
    </row>
    <row r="171" s="12" customFormat="1">
      <c r="B171" s="245"/>
      <c r="C171" s="246"/>
      <c r="D171" s="232" t="s">
        <v>149</v>
      </c>
      <c r="E171" s="247" t="s">
        <v>21</v>
      </c>
      <c r="F171" s="248" t="s">
        <v>277</v>
      </c>
      <c r="G171" s="246"/>
      <c r="H171" s="249">
        <v>1.8700000000000001</v>
      </c>
      <c r="I171" s="250"/>
      <c r="J171" s="246"/>
      <c r="K171" s="246"/>
      <c r="L171" s="251"/>
      <c r="M171" s="252"/>
      <c r="N171" s="253"/>
      <c r="O171" s="253"/>
      <c r="P171" s="253"/>
      <c r="Q171" s="253"/>
      <c r="R171" s="253"/>
      <c r="S171" s="253"/>
      <c r="T171" s="254"/>
      <c r="AT171" s="255" t="s">
        <v>149</v>
      </c>
      <c r="AU171" s="255" t="s">
        <v>85</v>
      </c>
      <c r="AV171" s="12" t="s">
        <v>85</v>
      </c>
      <c r="AW171" s="12" t="s">
        <v>39</v>
      </c>
      <c r="AX171" s="12" t="s">
        <v>83</v>
      </c>
      <c r="AY171" s="255" t="s">
        <v>138</v>
      </c>
    </row>
    <row r="172" s="1" customFormat="1" ht="25.5" customHeight="1">
      <c r="B172" s="45"/>
      <c r="C172" s="220" t="s">
        <v>278</v>
      </c>
      <c r="D172" s="220" t="s">
        <v>140</v>
      </c>
      <c r="E172" s="221" t="s">
        <v>279</v>
      </c>
      <c r="F172" s="222" t="s">
        <v>280</v>
      </c>
      <c r="G172" s="223" t="s">
        <v>154</v>
      </c>
      <c r="H172" s="224">
        <v>1.1519999999999999</v>
      </c>
      <c r="I172" s="225"/>
      <c r="J172" s="226">
        <f>ROUND(I172*H172,2)</f>
        <v>0</v>
      </c>
      <c r="K172" s="222" t="s">
        <v>21</v>
      </c>
      <c r="L172" s="71"/>
      <c r="M172" s="227" t="s">
        <v>21</v>
      </c>
      <c r="N172" s="228" t="s">
        <v>46</v>
      </c>
      <c r="O172" s="46"/>
      <c r="P172" s="229">
        <f>O172*H172</f>
        <v>0</v>
      </c>
      <c r="Q172" s="229">
        <v>0</v>
      </c>
      <c r="R172" s="229">
        <f>Q172*H172</f>
        <v>0</v>
      </c>
      <c r="S172" s="229">
        <v>2.5</v>
      </c>
      <c r="T172" s="230">
        <f>S172*H172</f>
        <v>2.8799999999999999</v>
      </c>
      <c r="AR172" s="23" t="s">
        <v>145</v>
      </c>
      <c r="AT172" s="23" t="s">
        <v>140</v>
      </c>
      <c r="AU172" s="23" t="s">
        <v>85</v>
      </c>
      <c r="AY172" s="23" t="s">
        <v>138</v>
      </c>
      <c r="BE172" s="231">
        <f>IF(N172="základní",J172,0)</f>
        <v>0</v>
      </c>
      <c r="BF172" s="231">
        <f>IF(N172="snížená",J172,0)</f>
        <v>0</v>
      </c>
      <c r="BG172" s="231">
        <f>IF(N172="zákl. přenesená",J172,0)</f>
        <v>0</v>
      </c>
      <c r="BH172" s="231">
        <f>IF(N172="sníž. přenesená",J172,0)</f>
        <v>0</v>
      </c>
      <c r="BI172" s="231">
        <f>IF(N172="nulová",J172,0)</f>
        <v>0</v>
      </c>
      <c r="BJ172" s="23" t="s">
        <v>83</v>
      </c>
      <c r="BK172" s="231">
        <f>ROUND(I172*H172,2)</f>
        <v>0</v>
      </c>
      <c r="BL172" s="23" t="s">
        <v>145</v>
      </c>
      <c r="BM172" s="23" t="s">
        <v>281</v>
      </c>
    </row>
    <row r="173" s="1" customFormat="1">
      <c r="B173" s="45"/>
      <c r="C173" s="73"/>
      <c r="D173" s="232" t="s">
        <v>147</v>
      </c>
      <c r="E173" s="73"/>
      <c r="F173" s="233" t="s">
        <v>282</v>
      </c>
      <c r="G173" s="73"/>
      <c r="H173" s="73"/>
      <c r="I173" s="190"/>
      <c r="J173" s="73"/>
      <c r="K173" s="73"/>
      <c r="L173" s="71"/>
      <c r="M173" s="234"/>
      <c r="N173" s="46"/>
      <c r="O173" s="46"/>
      <c r="P173" s="46"/>
      <c r="Q173" s="46"/>
      <c r="R173" s="46"/>
      <c r="S173" s="46"/>
      <c r="T173" s="94"/>
      <c r="AT173" s="23" t="s">
        <v>147</v>
      </c>
      <c r="AU173" s="23" t="s">
        <v>85</v>
      </c>
    </row>
    <row r="174" s="12" customFormat="1">
      <c r="B174" s="245"/>
      <c r="C174" s="246"/>
      <c r="D174" s="232" t="s">
        <v>149</v>
      </c>
      <c r="E174" s="247" t="s">
        <v>21</v>
      </c>
      <c r="F174" s="248" t="s">
        <v>221</v>
      </c>
      <c r="G174" s="246"/>
      <c r="H174" s="249">
        <v>1.1519999999999999</v>
      </c>
      <c r="I174" s="250"/>
      <c r="J174" s="246"/>
      <c r="K174" s="246"/>
      <c r="L174" s="251"/>
      <c r="M174" s="252"/>
      <c r="N174" s="253"/>
      <c r="O174" s="253"/>
      <c r="P174" s="253"/>
      <c r="Q174" s="253"/>
      <c r="R174" s="253"/>
      <c r="S174" s="253"/>
      <c r="T174" s="254"/>
      <c r="AT174" s="255" t="s">
        <v>149</v>
      </c>
      <c r="AU174" s="255" t="s">
        <v>85</v>
      </c>
      <c r="AV174" s="12" t="s">
        <v>85</v>
      </c>
      <c r="AW174" s="12" t="s">
        <v>39</v>
      </c>
      <c r="AX174" s="12" t="s">
        <v>83</v>
      </c>
      <c r="AY174" s="255" t="s">
        <v>138</v>
      </c>
    </row>
    <row r="175" s="1" customFormat="1" ht="16.5" customHeight="1">
      <c r="B175" s="45"/>
      <c r="C175" s="220" t="s">
        <v>283</v>
      </c>
      <c r="D175" s="220" t="s">
        <v>140</v>
      </c>
      <c r="E175" s="221" t="s">
        <v>284</v>
      </c>
      <c r="F175" s="222" t="s">
        <v>285</v>
      </c>
      <c r="G175" s="223" t="s">
        <v>154</v>
      </c>
      <c r="H175" s="224">
        <v>0.32400000000000001</v>
      </c>
      <c r="I175" s="225"/>
      <c r="J175" s="226">
        <f>ROUND(I175*H175,2)</f>
        <v>0</v>
      </c>
      <c r="K175" s="222" t="s">
        <v>144</v>
      </c>
      <c r="L175" s="71"/>
      <c r="M175" s="227" t="s">
        <v>21</v>
      </c>
      <c r="N175" s="228" t="s">
        <v>46</v>
      </c>
      <c r="O175" s="46"/>
      <c r="P175" s="229">
        <f>O175*H175</f>
        <v>0</v>
      </c>
      <c r="Q175" s="229">
        <v>0</v>
      </c>
      <c r="R175" s="229">
        <f>Q175*H175</f>
        <v>0</v>
      </c>
      <c r="S175" s="229">
        <v>2.3999999999999999</v>
      </c>
      <c r="T175" s="230">
        <f>S175*H175</f>
        <v>0.77759999999999996</v>
      </c>
      <c r="AR175" s="23" t="s">
        <v>145</v>
      </c>
      <c r="AT175" s="23" t="s">
        <v>140</v>
      </c>
      <c r="AU175" s="23" t="s">
        <v>85</v>
      </c>
      <c r="AY175" s="23" t="s">
        <v>138</v>
      </c>
      <c r="BE175" s="231">
        <f>IF(N175="základní",J175,0)</f>
        <v>0</v>
      </c>
      <c r="BF175" s="231">
        <f>IF(N175="snížená",J175,0)</f>
        <v>0</v>
      </c>
      <c r="BG175" s="231">
        <f>IF(N175="zákl. přenesená",J175,0)</f>
        <v>0</v>
      </c>
      <c r="BH175" s="231">
        <f>IF(N175="sníž. přenesená",J175,0)</f>
        <v>0</v>
      </c>
      <c r="BI175" s="231">
        <f>IF(N175="nulová",J175,0)</f>
        <v>0</v>
      </c>
      <c r="BJ175" s="23" t="s">
        <v>83</v>
      </c>
      <c r="BK175" s="231">
        <f>ROUND(I175*H175,2)</f>
        <v>0</v>
      </c>
      <c r="BL175" s="23" t="s">
        <v>145</v>
      </c>
      <c r="BM175" s="23" t="s">
        <v>286</v>
      </c>
    </row>
    <row r="176" s="1" customFormat="1">
      <c r="B176" s="45"/>
      <c r="C176" s="73"/>
      <c r="D176" s="232" t="s">
        <v>147</v>
      </c>
      <c r="E176" s="73"/>
      <c r="F176" s="233" t="s">
        <v>287</v>
      </c>
      <c r="G176" s="73"/>
      <c r="H176" s="73"/>
      <c r="I176" s="190"/>
      <c r="J176" s="73"/>
      <c r="K176" s="73"/>
      <c r="L176" s="71"/>
      <c r="M176" s="234"/>
      <c r="N176" s="46"/>
      <c r="O176" s="46"/>
      <c r="P176" s="46"/>
      <c r="Q176" s="46"/>
      <c r="R176" s="46"/>
      <c r="S176" s="46"/>
      <c r="T176" s="94"/>
      <c r="AT176" s="23" t="s">
        <v>147</v>
      </c>
      <c r="AU176" s="23" t="s">
        <v>85</v>
      </c>
    </row>
    <row r="177" s="11" customFormat="1">
      <c r="B177" s="235"/>
      <c r="C177" s="236"/>
      <c r="D177" s="232" t="s">
        <v>149</v>
      </c>
      <c r="E177" s="237" t="s">
        <v>21</v>
      </c>
      <c r="F177" s="238" t="s">
        <v>288</v>
      </c>
      <c r="G177" s="236"/>
      <c r="H177" s="237" t="s">
        <v>21</v>
      </c>
      <c r="I177" s="239"/>
      <c r="J177" s="236"/>
      <c r="K177" s="236"/>
      <c r="L177" s="240"/>
      <c r="M177" s="241"/>
      <c r="N177" s="242"/>
      <c r="O177" s="242"/>
      <c r="P177" s="242"/>
      <c r="Q177" s="242"/>
      <c r="R177" s="242"/>
      <c r="S177" s="242"/>
      <c r="T177" s="243"/>
      <c r="AT177" s="244" t="s">
        <v>149</v>
      </c>
      <c r="AU177" s="244" t="s">
        <v>85</v>
      </c>
      <c r="AV177" s="11" t="s">
        <v>83</v>
      </c>
      <c r="AW177" s="11" t="s">
        <v>39</v>
      </c>
      <c r="AX177" s="11" t="s">
        <v>75</v>
      </c>
      <c r="AY177" s="244" t="s">
        <v>138</v>
      </c>
    </row>
    <row r="178" s="12" customFormat="1">
      <c r="B178" s="245"/>
      <c r="C178" s="246"/>
      <c r="D178" s="232" t="s">
        <v>149</v>
      </c>
      <c r="E178" s="247" t="s">
        <v>21</v>
      </c>
      <c r="F178" s="248" t="s">
        <v>289</v>
      </c>
      <c r="G178" s="246"/>
      <c r="H178" s="249">
        <v>0.32400000000000001</v>
      </c>
      <c r="I178" s="250"/>
      <c r="J178" s="246"/>
      <c r="K178" s="246"/>
      <c r="L178" s="251"/>
      <c r="M178" s="252"/>
      <c r="N178" s="253"/>
      <c r="O178" s="253"/>
      <c r="P178" s="253"/>
      <c r="Q178" s="253"/>
      <c r="R178" s="253"/>
      <c r="S178" s="253"/>
      <c r="T178" s="254"/>
      <c r="AT178" s="255" t="s">
        <v>149</v>
      </c>
      <c r="AU178" s="255" t="s">
        <v>85</v>
      </c>
      <c r="AV178" s="12" t="s">
        <v>85</v>
      </c>
      <c r="AW178" s="12" t="s">
        <v>39</v>
      </c>
      <c r="AX178" s="12" t="s">
        <v>83</v>
      </c>
      <c r="AY178" s="255" t="s">
        <v>138</v>
      </c>
    </row>
    <row r="179" s="1" customFormat="1" ht="16.5" customHeight="1">
      <c r="B179" s="45"/>
      <c r="C179" s="220" t="s">
        <v>290</v>
      </c>
      <c r="D179" s="220" t="s">
        <v>140</v>
      </c>
      <c r="E179" s="221" t="s">
        <v>291</v>
      </c>
      <c r="F179" s="222" t="s">
        <v>292</v>
      </c>
      <c r="G179" s="223" t="s">
        <v>143</v>
      </c>
      <c r="H179" s="224">
        <v>13.199999999999999</v>
      </c>
      <c r="I179" s="225"/>
      <c r="J179" s="226">
        <f>ROUND(I179*H179,2)</f>
        <v>0</v>
      </c>
      <c r="K179" s="222" t="s">
        <v>144</v>
      </c>
      <c r="L179" s="71"/>
      <c r="M179" s="227" t="s">
        <v>21</v>
      </c>
      <c r="N179" s="228" t="s">
        <v>46</v>
      </c>
      <c r="O179" s="46"/>
      <c r="P179" s="229">
        <f>O179*H179</f>
        <v>0</v>
      </c>
      <c r="Q179" s="229">
        <v>0</v>
      </c>
      <c r="R179" s="229">
        <f>Q179*H179</f>
        <v>0</v>
      </c>
      <c r="S179" s="229">
        <v>0.432</v>
      </c>
      <c r="T179" s="230">
        <f>S179*H179</f>
        <v>5.7023999999999999</v>
      </c>
      <c r="AR179" s="23" t="s">
        <v>145</v>
      </c>
      <c r="AT179" s="23" t="s">
        <v>140</v>
      </c>
      <c r="AU179" s="23" t="s">
        <v>85</v>
      </c>
      <c r="AY179" s="23" t="s">
        <v>138</v>
      </c>
      <c r="BE179" s="231">
        <f>IF(N179="základní",J179,0)</f>
        <v>0</v>
      </c>
      <c r="BF179" s="231">
        <f>IF(N179="snížená",J179,0)</f>
        <v>0</v>
      </c>
      <c r="BG179" s="231">
        <f>IF(N179="zákl. přenesená",J179,0)</f>
        <v>0</v>
      </c>
      <c r="BH179" s="231">
        <f>IF(N179="sníž. přenesená",J179,0)</f>
        <v>0</v>
      </c>
      <c r="BI179" s="231">
        <f>IF(N179="nulová",J179,0)</f>
        <v>0</v>
      </c>
      <c r="BJ179" s="23" t="s">
        <v>83</v>
      </c>
      <c r="BK179" s="231">
        <f>ROUND(I179*H179,2)</f>
        <v>0</v>
      </c>
      <c r="BL179" s="23" t="s">
        <v>145</v>
      </c>
      <c r="BM179" s="23" t="s">
        <v>293</v>
      </c>
    </row>
    <row r="180" s="11" customFormat="1">
      <c r="B180" s="235"/>
      <c r="C180" s="236"/>
      <c r="D180" s="232" t="s">
        <v>149</v>
      </c>
      <c r="E180" s="237" t="s">
        <v>21</v>
      </c>
      <c r="F180" s="238" t="s">
        <v>294</v>
      </c>
      <c r="G180" s="236"/>
      <c r="H180" s="237" t="s">
        <v>21</v>
      </c>
      <c r="I180" s="239"/>
      <c r="J180" s="236"/>
      <c r="K180" s="236"/>
      <c r="L180" s="240"/>
      <c r="M180" s="241"/>
      <c r="N180" s="242"/>
      <c r="O180" s="242"/>
      <c r="P180" s="242"/>
      <c r="Q180" s="242"/>
      <c r="R180" s="242"/>
      <c r="S180" s="242"/>
      <c r="T180" s="243"/>
      <c r="AT180" s="244" t="s">
        <v>149</v>
      </c>
      <c r="AU180" s="244" t="s">
        <v>85</v>
      </c>
      <c r="AV180" s="11" t="s">
        <v>83</v>
      </c>
      <c r="AW180" s="11" t="s">
        <v>39</v>
      </c>
      <c r="AX180" s="11" t="s">
        <v>75</v>
      </c>
      <c r="AY180" s="244" t="s">
        <v>138</v>
      </c>
    </row>
    <row r="181" s="12" customFormat="1">
      <c r="B181" s="245"/>
      <c r="C181" s="246"/>
      <c r="D181" s="232" t="s">
        <v>149</v>
      </c>
      <c r="E181" s="247" t="s">
        <v>21</v>
      </c>
      <c r="F181" s="248" t="s">
        <v>151</v>
      </c>
      <c r="G181" s="246"/>
      <c r="H181" s="249">
        <v>13.199999999999999</v>
      </c>
      <c r="I181" s="250"/>
      <c r="J181" s="246"/>
      <c r="K181" s="246"/>
      <c r="L181" s="251"/>
      <c r="M181" s="252"/>
      <c r="N181" s="253"/>
      <c r="O181" s="253"/>
      <c r="P181" s="253"/>
      <c r="Q181" s="253"/>
      <c r="R181" s="253"/>
      <c r="S181" s="253"/>
      <c r="T181" s="254"/>
      <c r="AT181" s="255" t="s">
        <v>149</v>
      </c>
      <c r="AU181" s="255" t="s">
        <v>85</v>
      </c>
      <c r="AV181" s="12" t="s">
        <v>85</v>
      </c>
      <c r="AW181" s="12" t="s">
        <v>39</v>
      </c>
      <c r="AX181" s="12" t="s">
        <v>83</v>
      </c>
      <c r="AY181" s="255" t="s">
        <v>138</v>
      </c>
    </row>
    <row r="182" s="1" customFormat="1" ht="16.5" customHeight="1">
      <c r="B182" s="45"/>
      <c r="C182" s="220" t="s">
        <v>295</v>
      </c>
      <c r="D182" s="220" t="s">
        <v>140</v>
      </c>
      <c r="E182" s="221" t="s">
        <v>296</v>
      </c>
      <c r="F182" s="222" t="s">
        <v>297</v>
      </c>
      <c r="G182" s="223" t="s">
        <v>298</v>
      </c>
      <c r="H182" s="224">
        <v>1</v>
      </c>
      <c r="I182" s="225"/>
      <c r="J182" s="226">
        <f>ROUND(I182*H182,2)</f>
        <v>0</v>
      </c>
      <c r="K182" s="222" t="s">
        <v>21</v>
      </c>
      <c r="L182" s="71"/>
      <c r="M182" s="227" t="s">
        <v>21</v>
      </c>
      <c r="N182" s="228" t="s">
        <v>46</v>
      </c>
      <c r="O182" s="46"/>
      <c r="P182" s="229">
        <f>O182*H182</f>
        <v>0</v>
      </c>
      <c r="Q182" s="229">
        <v>0</v>
      </c>
      <c r="R182" s="229">
        <f>Q182*H182</f>
        <v>0</v>
      </c>
      <c r="S182" s="229">
        <v>0</v>
      </c>
      <c r="T182" s="230">
        <f>S182*H182</f>
        <v>0</v>
      </c>
      <c r="AR182" s="23" t="s">
        <v>145</v>
      </c>
      <c r="AT182" s="23" t="s">
        <v>140</v>
      </c>
      <c r="AU182" s="23" t="s">
        <v>85</v>
      </c>
      <c r="AY182" s="23" t="s">
        <v>138</v>
      </c>
      <c r="BE182" s="231">
        <f>IF(N182="základní",J182,0)</f>
        <v>0</v>
      </c>
      <c r="BF182" s="231">
        <f>IF(N182="snížená",J182,0)</f>
        <v>0</v>
      </c>
      <c r="BG182" s="231">
        <f>IF(N182="zákl. přenesená",J182,0)</f>
        <v>0</v>
      </c>
      <c r="BH182" s="231">
        <f>IF(N182="sníž. přenesená",J182,0)</f>
        <v>0</v>
      </c>
      <c r="BI182" s="231">
        <f>IF(N182="nulová",J182,0)</f>
        <v>0</v>
      </c>
      <c r="BJ182" s="23" t="s">
        <v>83</v>
      </c>
      <c r="BK182" s="231">
        <f>ROUND(I182*H182,2)</f>
        <v>0</v>
      </c>
      <c r="BL182" s="23" t="s">
        <v>145</v>
      </c>
      <c r="BM182" s="23" t="s">
        <v>299</v>
      </c>
    </row>
    <row r="183" s="10" customFormat="1" ht="29.88" customHeight="1">
      <c r="B183" s="204"/>
      <c r="C183" s="205"/>
      <c r="D183" s="206" t="s">
        <v>74</v>
      </c>
      <c r="E183" s="218" t="s">
        <v>300</v>
      </c>
      <c r="F183" s="218" t="s">
        <v>301</v>
      </c>
      <c r="G183" s="205"/>
      <c r="H183" s="205"/>
      <c r="I183" s="208"/>
      <c r="J183" s="219">
        <f>BK183</f>
        <v>0</v>
      </c>
      <c r="K183" s="205"/>
      <c r="L183" s="210"/>
      <c r="M183" s="211"/>
      <c r="N183" s="212"/>
      <c r="O183" s="212"/>
      <c r="P183" s="213">
        <f>SUM(P184:P207)</f>
        <v>0</v>
      </c>
      <c r="Q183" s="212"/>
      <c r="R183" s="213">
        <f>SUM(R184:R207)</f>
        <v>0</v>
      </c>
      <c r="S183" s="212"/>
      <c r="T183" s="214">
        <f>SUM(T184:T207)</f>
        <v>0</v>
      </c>
      <c r="AR183" s="215" t="s">
        <v>83</v>
      </c>
      <c r="AT183" s="216" t="s">
        <v>74</v>
      </c>
      <c r="AU183" s="216" t="s">
        <v>83</v>
      </c>
      <c r="AY183" s="215" t="s">
        <v>138</v>
      </c>
      <c r="BK183" s="217">
        <f>SUM(BK184:BK207)</f>
        <v>0</v>
      </c>
    </row>
    <row r="184" s="1" customFormat="1" ht="25.5" customHeight="1">
      <c r="B184" s="45"/>
      <c r="C184" s="220" t="s">
        <v>302</v>
      </c>
      <c r="D184" s="220" t="s">
        <v>140</v>
      </c>
      <c r="E184" s="221" t="s">
        <v>303</v>
      </c>
      <c r="F184" s="222" t="s">
        <v>304</v>
      </c>
      <c r="G184" s="223" t="s">
        <v>212</v>
      </c>
      <c r="H184" s="224">
        <v>21.856999999999999</v>
      </c>
      <c r="I184" s="225"/>
      <c r="J184" s="226">
        <f>ROUND(I184*H184,2)</f>
        <v>0</v>
      </c>
      <c r="K184" s="222" t="s">
        <v>144</v>
      </c>
      <c r="L184" s="71"/>
      <c r="M184" s="227" t="s">
        <v>21</v>
      </c>
      <c r="N184" s="228" t="s">
        <v>46</v>
      </c>
      <c r="O184" s="46"/>
      <c r="P184" s="229">
        <f>O184*H184</f>
        <v>0</v>
      </c>
      <c r="Q184" s="229">
        <v>0</v>
      </c>
      <c r="R184" s="229">
        <f>Q184*H184</f>
        <v>0</v>
      </c>
      <c r="S184" s="229">
        <v>0</v>
      </c>
      <c r="T184" s="230">
        <f>S184*H184</f>
        <v>0</v>
      </c>
      <c r="AR184" s="23" t="s">
        <v>145</v>
      </c>
      <c r="AT184" s="23" t="s">
        <v>140</v>
      </c>
      <c r="AU184" s="23" t="s">
        <v>85</v>
      </c>
      <c r="AY184" s="23" t="s">
        <v>138</v>
      </c>
      <c r="BE184" s="231">
        <f>IF(N184="základní",J184,0)</f>
        <v>0</v>
      </c>
      <c r="BF184" s="231">
        <f>IF(N184="snížená",J184,0)</f>
        <v>0</v>
      </c>
      <c r="BG184" s="231">
        <f>IF(N184="zákl. přenesená",J184,0)</f>
        <v>0</v>
      </c>
      <c r="BH184" s="231">
        <f>IF(N184="sníž. přenesená",J184,0)</f>
        <v>0</v>
      </c>
      <c r="BI184" s="231">
        <f>IF(N184="nulová",J184,0)</f>
        <v>0</v>
      </c>
      <c r="BJ184" s="23" t="s">
        <v>83</v>
      </c>
      <c r="BK184" s="231">
        <f>ROUND(I184*H184,2)</f>
        <v>0</v>
      </c>
      <c r="BL184" s="23" t="s">
        <v>145</v>
      </c>
      <c r="BM184" s="23" t="s">
        <v>305</v>
      </c>
    </row>
    <row r="185" s="1" customFormat="1">
      <c r="B185" s="45"/>
      <c r="C185" s="73"/>
      <c r="D185" s="232" t="s">
        <v>147</v>
      </c>
      <c r="E185" s="73"/>
      <c r="F185" s="233" t="s">
        <v>306</v>
      </c>
      <c r="G185" s="73"/>
      <c r="H185" s="73"/>
      <c r="I185" s="190"/>
      <c r="J185" s="73"/>
      <c r="K185" s="73"/>
      <c r="L185" s="71"/>
      <c r="M185" s="234"/>
      <c r="N185" s="46"/>
      <c r="O185" s="46"/>
      <c r="P185" s="46"/>
      <c r="Q185" s="46"/>
      <c r="R185" s="46"/>
      <c r="S185" s="46"/>
      <c r="T185" s="94"/>
      <c r="AT185" s="23" t="s">
        <v>147</v>
      </c>
      <c r="AU185" s="23" t="s">
        <v>85</v>
      </c>
    </row>
    <row r="186" s="12" customFormat="1">
      <c r="B186" s="245"/>
      <c r="C186" s="246"/>
      <c r="D186" s="232" t="s">
        <v>149</v>
      </c>
      <c r="E186" s="247" t="s">
        <v>21</v>
      </c>
      <c r="F186" s="248" t="s">
        <v>307</v>
      </c>
      <c r="G186" s="246"/>
      <c r="H186" s="249">
        <v>10.968</v>
      </c>
      <c r="I186" s="250"/>
      <c r="J186" s="246"/>
      <c r="K186" s="246"/>
      <c r="L186" s="251"/>
      <c r="M186" s="252"/>
      <c r="N186" s="253"/>
      <c r="O186" s="253"/>
      <c r="P186" s="253"/>
      <c r="Q186" s="253"/>
      <c r="R186" s="253"/>
      <c r="S186" s="253"/>
      <c r="T186" s="254"/>
      <c r="AT186" s="255" t="s">
        <v>149</v>
      </c>
      <c r="AU186" s="255" t="s">
        <v>85</v>
      </c>
      <c r="AV186" s="12" t="s">
        <v>85</v>
      </c>
      <c r="AW186" s="12" t="s">
        <v>39</v>
      </c>
      <c r="AX186" s="12" t="s">
        <v>75</v>
      </c>
      <c r="AY186" s="255" t="s">
        <v>138</v>
      </c>
    </row>
    <row r="187" s="12" customFormat="1">
      <c r="B187" s="245"/>
      <c r="C187" s="246"/>
      <c r="D187" s="232" t="s">
        <v>149</v>
      </c>
      <c r="E187" s="247" t="s">
        <v>21</v>
      </c>
      <c r="F187" s="248" t="s">
        <v>308</v>
      </c>
      <c r="G187" s="246"/>
      <c r="H187" s="249">
        <v>5.8079999999999998</v>
      </c>
      <c r="I187" s="250"/>
      <c r="J187" s="246"/>
      <c r="K187" s="246"/>
      <c r="L187" s="251"/>
      <c r="M187" s="252"/>
      <c r="N187" s="253"/>
      <c r="O187" s="253"/>
      <c r="P187" s="253"/>
      <c r="Q187" s="253"/>
      <c r="R187" s="253"/>
      <c r="S187" s="253"/>
      <c r="T187" s="254"/>
      <c r="AT187" s="255" t="s">
        <v>149</v>
      </c>
      <c r="AU187" s="255" t="s">
        <v>85</v>
      </c>
      <c r="AV187" s="12" t="s">
        <v>85</v>
      </c>
      <c r="AW187" s="12" t="s">
        <v>39</v>
      </c>
      <c r="AX187" s="12" t="s">
        <v>75</v>
      </c>
      <c r="AY187" s="255" t="s">
        <v>138</v>
      </c>
    </row>
    <row r="188" s="12" customFormat="1">
      <c r="B188" s="245"/>
      <c r="C188" s="246"/>
      <c r="D188" s="232" t="s">
        <v>149</v>
      </c>
      <c r="E188" s="247" t="s">
        <v>21</v>
      </c>
      <c r="F188" s="248" t="s">
        <v>309</v>
      </c>
      <c r="G188" s="246"/>
      <c r="H188" s="249">
        <v>5.0810000000000004</v>
      </c>
      <c r="I188" s="250"/>
      <c r="J188" s="246"/>
      <c r="K188" s="246"/>
      <c r="L188" s="251"/>
      <c r="M188" s="252"/>
      <c r="N188" s="253"/>
      <c r="O188" s="253"/>
      <c r="P188" s="253"/>
      <c r="Q188" s="253"/>
      <c r="R188" s="253"/>
      <c r="S188" s="253"/>
      <c r="T188" s="254"/>
      <c r="AT188" s="255" t="s">
        <v>149</v>
      </c>
      <c r="AU188" s="255" t="s">
        <v>85</v>
      </c>
      <c r="AV188" s="12" t="s">
        <v>85</v>
      </c>
      <c r="AW188" s="12" t="s">
        <v>39</v>
      </c>
      <c r="AX188" s="12" t="s">
        <v>75</v>
      </c>
      <c r="AY188" s="255" t="s">
        <v>138</v>
      </c>
    </row>
    <row r="189" s="13" customFormat="1">
      <c r="B189" s="256"/>
      <c r="C189" s="257"/>
      <c r="D189" s="232" t="s">
        <v>149</v>
      </c>
      <c r="E189" s="258" t="s">
        <v>21</v>
      </c>
      <c r="F189" s="259" t="s">
        <v>169</v>
      </c>
      <c r="G189" s="257"/>
      <c r="H189" s="260">
        <v>21.856999999999999</v>
      </c>
      <c r="I189" s="261"/>
      <c r="J189" s="257"/>
      <c r="K189" s="257"/>
      <c r="L189" s="262"/>
      <c r="M189" s="263"/>
      <c r="N189" s="264"/>
      <c r="O189" s="264"/>
      <c r="P189" s="264"/>
      <c r="Q189" s="264"/>
      <c r="R189" s="264"/>
      <c r="S189" s="264"/>
      <c r="T189" s="265"/>
      <c r="AT189" s="266" t="s">
        <v>149</v>
      </c>
      <c r="AU189" s="266" t="s">
        <v>85</v>
      </c>
      <c r="AV189" s="13" t="s">
        <v>145</v>
      </c>
      <c r="AW189" s="13" t="s">
        <v>39</v>
      </c>
      <c r="AX189" s="13" t="s">
        <v>83</v>
      </c>
      <c r="AY189" s="266" t="s">
        <v>138</v>
      </c>
    </row>
    <row r="190" s="1" customFormat="1" ht="25.5" customHeight="1">
      <c r="B190" s="45"/>
      <c r="C190" s="220" t="s">
        <v>310</v>
      </c>
      <c r="D190" s="220" t="s">
        <v>140</v>
      </c>
      <c r="E190" s="221" t="s">
        <v>311</v>
      </c>
      <c r="F190" s="222" t="s">
        <v>312</v>
      </c>
      <c r="G190" s="223" t="s">
        <v>212</v>
      </c>
      <c r="H190" s="224">
        <v>305.99799999999999</v>
      </c>
      <c r="I190" s="225"/>
      <c r="J190" s="226">
        <f>ROUND(I190*H190,2)</f>
        <v>0</v>
      </c>
      <c r="K190" s="222" t="s">
        <v>144</v>
      </c>
      <c r="L190" s="71"/>
      <c r="M190" s="227" t="s">
        <v>21</v>
      </c>
      <c r="N190" s="228" t="s">
        <v>46</v>
      </c>
      <c r="O190" s="46"/>
      <c r="P190" s="229">
        <f>O190*H190</f>
        <v>0</v>
      </c>
      <c r="Q190" s="229">
        <v>0</v>
      </c>
      <c r="R190" s="229">
        <f>Q190*H190</f>
        <v>0</v>
      </c>
      <c r="S190" s="229">
        <v>0</v>
      </c>
      <c r="T190" s="230">
        <f>S190*H190</f>
        <v>0</v>
      </c>
      <c r="AR190" s="23" t="s">
        <v>145</v>
      </c>
      <c r="AT190" s="23" t="s">
        <v>140</v>
      </c>
      <c r="AU190" s="23" t="s">
        <v>85</v>
      </c>
      <c r="AY190" s="23" t="s">
        <v>138</v>
      </c>
      <c r="BE190" s="231">
        <f>IF(N190="základní",J190,0)</f>
        <v>0</v>
      </c>
      <c r="BF190" s="231">
        <f>IF(N190="snížená",J190,0)</f>
        <v>0</v>
      </c>
      <c r="BG190" s="231">
        <f>IF(N190="zákl. přenesená",J190,0)</f>
        <v>0</v>
      </c>
      <c r="BH190" s="231">
        <f>IF(N190="sníž. přenesená",J190,0)</f>
        <v>0</v>
      </c>
      <c r="BI190" s="231">
        <f>IF(N190="nulová",J190,0)</f>
        <v>0</v>
      </c>
      <c r="BJ190" s="23" t="s">
        <v>83</v>
      </c>
      <c r="BK190" s="231">
        <f>ROUND(I190*H190,2)</f>
        <v>0</v>
      </c>
      <c r="BL190" s="23" t="s">
        <v>145</v>
      </c>
      <c r="BM190" s="23" t="s">
        <v>313</v>
      </c>
    </row>
    <row r="191" s="1" customFormat="1">
      <c r="B191" s="45"/>
      <c r="C191" s="73"/>
      <c r="D191" s="232" t="s">
        <v>147</v>
      </c>
      <c r="E191" s="73"/>
      <c r="F191" s="233" t="s">
        <v>306</v>
      </c>
      <c r="G191" s="73"/>
      <c r="H191" s="73"/>
      <c r="I191" s="190"/>
      <c r="J191" s="73"/>
      <c r="K191" s="73"/>
      <c r="L191" s="71"/>
      <c r="M191" s="234"/>
      <c r="N191" s="46"/>
      <c r="O191" s="46"/>
      <c r="P191" s="46"/>
      <c r="Q191" s="46"/>
      <c r="R191" s="46"/>
      <c r="S191" s="46"/>
      <c r="T191" s="94"/>
      <c r="AT191" s="23" t="s">
        <v>147</v>
      </c>
      <c r="AU191" s="23" t="s">
        <v>85</v>
      </c>
    </row>
    <row r="192" s="12" customFormat="1">
      <c r="B192" s="245"/>
      <c r="C192" s="246"/>
      <c r="D192" s="232" t="s">
        <v>149</v>
      </c>
      <c r="E192" s="246"/>
      <c r="F192" s="248" t="s">
        <v>314</v>
      </c>
      <c r="G192" s="246"/>
      <c r="H192" s="249">
        <v>305.99799999999999</v>
      </c>
      <c r="I192" s="250"/>
      <c r="J192" s="246"/>
      <c r="K192" s="246"/>
      <c r="L192" s="251"/>
      <c r="M192" s="252"/>
      <c r="N192" s="253"/>
      <c r="O192" s="253"/>
      <c r="P192" s="253"/>
      <c r="Q192" s="253"/>
      <c r="R192" s="253"/>
      <c r="S192" s="253"/>
      <c r="T192" s="254"/>
      <c r="AT192" s="255" t="s">
        <v>149</v>
      </c>
      <c r="AU192" s="255" t="s">
        <v>85</v>
      </c>
      <c r="AV192" s="12" t="s">
        <v>85</v>
      </c>
      <c r="AW192" s="12" t="s">
        <v>6</v>
      </c>
      <c r="AX192" s="12" t="s">
        <v>83</v>
      </c>
      <c r="AY192" s="255" t="s">
        <v>138</v>
      </c>
    </row>
    <row r="193" s="1" customFormat="1" ht="25.5" customHeight="1">
      <c r="B193" s="45"/>
      <c r="C193" s="220" t="s">
        <v>315</v>
      </c>
      <c r="D193" s="220" t="s">
        <v>140</v>
      </c>
      <c r="E193" s="221" t="s">
        <v>316</v>
      </c>
      <c r="F193" s="222" t="s">
        <v>317</v>
      </c>
      <c r="G193" s="223" t="s">
        <v>212</v>
      </c>
      <c r="H193" s="224">
        <v>10.968</v>
      </c>
      <c r="I193" s="225"/>
      <c r="J193" s="226">
        <f>ROUND(I193*H193,2)</f>
        <v>0</v>
      </c>
      <c r="K193" s="222" t="s">
        <v>144</v>
      </c>
      <c r="L193" s="71"/>
      <c r="M193" s="227" t="s">
        <v>21</v>
      </c>
      <c r="N193" s="228" t="s">
        <v>46</v>
      </c>
      <c r="O193" s="46"/>
      <c r="P193" s="229">
        <f>O193*H193</f>
        <v>0</v>
      </c>
      <c r="Q193" s="229">
        <v>0</v>
      </c>
      <c r="R193" s="229">
        <f>Q193*H193</f>
        <v>0</v>
      </c>
      <c r="S193" s="229">
        <v>0</v>
      </c>
      <c r="T193" s="230">
        <f>S193*H193</f>
        <v>0</v>
      </c>
      <c r="AR193" s="23" t="s">
        <v>145</v>
      </c>
      <c r="AT193" s="23" t="s">
        <v>140</v>
      </c>
      <c r="AU193" s="23" t="s">
        <v>85</v>
      </c>
      <c r="AY193" s="23" t="s">
        <v>138</v>
      </c>
      <c r="BE193" s="231">
        <f>IF(N193="základní",J193,0)</f>
        <v>0</v>
      </c>
      <c r="BF193" s="231">
        <f>IF(N193="snížená",J193,0)</f>
        <v>0</v>
      </c>
      <c r="BG193" s="231">
        <f>IF(N193="zákl. přenesená",J193,0)</f>
        <v>0</v>
      </c>
      <c r="BH193" s="231">
        <f>IF(N193="sníž. přenesená",J193,0)</f>
        <v>0</v>
      </c>
      <c r="BI193" s="231">
        <f>IF(N193="nulová",J193,0)</f>
        <v>0</v>
      </c>
      <c r="BJ193" s="23" t="s">
        <v>83</v>
      </c>
      <c r="BK193" s="231">
        <f>ROUND(I193*H193,2)</f>
        <v>0</v>
      </c>
      <c r="BL193" s="23" t="s">
        <v>145</v>
      </c>
      <c r="BM193" s="23" t="s">
        <v>318</v>
      </c>
    </row>
    <row r="194" s="1" customFormat="1">
      <c r="B194" s="45"/>
      <c r="C194" s="73"/>
      <c r="D194" s="232" t="s">
        <v>147</v>
      </c>
      <c r="E194" s="73"/>
      <c r="F194" s="233" t="s">
        <v>319</v>
      </c>
      <c r="G194" s="73"/>
      <c r="H194" s="73"/>
      <c r="I194" s="190"/>
      <c r="J194" s="73"/>
      <c r="K194" s="73"/>
      <c r="L194" s="71"/>
      <c r="M194" s="234"/>
      <c r="N194" s="46"/>
      <c r="O194" s="46"/>
      <c r="P194" s="46"/>
      <c r="Q194" s="46"/>
      <c r="R194" s="46"/>
      <c r="S194" s="46"/>
      <c r="T194" s="94"/>
      <c r="AT194" s="23" t="s">
        <v>147</v>
      </c>
      <c r="AU194" s="23" t="s">
        <v>85</v>
      </c>
    </row>
    <row r="195" s="12" customFormat="1">
      <c r="B195" s="245"/>
      <c r="C195" s="246"/>
      <c r="D195" s="232" t="s">
        <v>149</v>
      </c>
      <c r="E195" s="247" t="s">
        <v>21</v>
      </c>
      <c r="F195" s="248" t="s">
        <v>320</v>
      </c>
      <c r="G195" s="246"/>
      <c r="H195" s="249">
        <v>10.968</v>
      </c>
      <c r="I195" s="250"/>
      <c r="J195" s="246"/>
      <c r="K195" s="246"/>
      <c r="L195" s="251"/>
      <c r="M195" s="252"/>
      <c r="N195" s="253"/>
      <c r="O195" s="253"/>
      <c r="P195" s="253"/>
      <c r="Q195" s="253"/>
      <c r="R195" s="253"/>
      <c r="S195" s="253"/>
      <c r="T195" s="254"/>
      <c r="AT195" s="255" t="s">
        <v>149</v>
      </c>
      <c r="AU195" s="255" t="s">
        <v>85</v>
      </c>
      <c r="AV195" s="12" t="s">
        <v>85</v>
      </c>
      <c r="AW195" s="12" t="s">
        <v>39</v>
      </c>
      <c r="AX195" s="12" t="s">
        <v>83</v>
      </c>
      <c r="AY195" s="255" t="s">
        <v>138</v>
      </c>
    </row>
    <row r="196" s="1" customFormat="1" ht="25.5" customHeight="1">
      <c r="B196" s="45"/>
      <c r="C196" s="220" t="s">
        <v>321</v>
      </c>
      <c r="D196" s="220" t="s">
        <v>140</v>
      </c>
      <c r="E196" s="221" t="s">
        <v>322</v>
      </c>
      <c r="F196" s="222" t="s">
        <v>323</v>
      </c>
      <c r="G196" s="223" t="s">
        <v>212</v>
      </c>
      <c r="H196" s="224">
        <v>10.888999999999999</v>
      </c>
      <c r="I196" s="225"/>
      <c r="J196" s="226">
        <f>ROUND(I196*H196,2)</f>
        <v>0</v>
      </c>
      <c r="K196" s="222" t="s">
        <v>144</v>
      </c>
      <c r="L196" s="71"/>
      <c r="M196" s="227" t="s">
        <v>21</v>
      </c>
      <c r="N196" s="228" t="s">
        <v>46</v>
      </c>
      <c r="O196" s="46"/>
      <c r="P196" s="229">
        <f>O196*H196</f>
        <v>0</v>
      </c>
      <c r="Q196" s="229">
        <v>0</v>
      </c>
      <c r="R196" s="229">
        <f>Q196*H196</f>
        <v>0</v>
      </c>
      <c r="S196" s="229">
        <v>0</v>
      </c>
      <c r="T196" s="230">
        <f>S196*H196</f>
        <v>0</v>
      </c>
      <c r="AR196" s="23" t="s">
        <v>145</v>
      </c>
      <c r="AT196" s="23" t="s">
        <v>140</v>
      </c>
      <c r="AU196" s="23" t="s">
        <v>85</v>
      </c>
      <c r="AY196" s="23" t="s">
        <v>138</v>
      </c>
      <c r="BE196" s="231">
        <f>IF(N196="základní",J196,0)</f>
        <v>0</v>
      </c>
      <c r="BF196" s="231">
        <f>IF(N196="snížená",J196,0)</f>
        <v>0</v>
      </c>
      <c r="BG196" s="231">
        <f>IF(N196="zákl. přenesená",J196,0)</f>
        <v>0</v>
      </c>
      <c r="BH196" s="231">
        <f>IF(N196="sníž. přenesená",J196,0)</f>
        <v>0</v>
      </c>
      <c r="BI196" s="231">
        <f>IF(N196="nulová",J196,0)</f>
        <v>0</v>
      </c>
      <c r="BJ196" s="23" t="s">
        <v>83</v>
      </c>
      <c r="BK196" s="231">
        <f>ROUND(I196*H196,2)</f>
        <v>0</v>
      </c>
      <c r="BL196" s="23" t="s">
        <v>145</v>
      </c>
      <c r="BM196" s="23" t="s">
        <v>324</v>
      </c>
    </row>
    <row r="197" s="1" customFormat="1">
      <c r="B197" s="45"/>
      <c r="C197" s="73"/>
      <c r="D197" s="232" t="s">
        <v>147</v>
      </c>
      <c r="E197" s="73"/>
      <c r="F197" s="233" t="s">
        <v>325</v>
      </c>
      <c r="G197" s="73"/>
      <c r="H197" s="73"/>
      <c r="I197" s="190"/>
      <c r="J197" s="73"/>
      <c r="K197" s="73"/>
      <c r="L197" s="71"/>
      <c r="M197" s="234"/>
      <c r="N197" s="46"/>
      <c r="O197" s="46"/>
      <c r="P197" s="46"/>
      <c r="Q197" s="46"/>
      <c r="R197" s="46"/>
      <c r="S197" s="46"/>
      <c r="T197" s="94"/>
      <c r="AT197" s="23" t="s">
        <v>147</v>
      </c>
      <c r="AU197" s="23" t="s">
        <v>85</v>
      </c>
    </row>
    <row r="198" s="12" customFormat="1">
      <c r="B198" s="245"/>
      <c r="C198" s="246"/>
      <c r="D198" s="232" t="s">
        <v>149</v>
      </c>
      <c r="E198" s="247" t="s">
        <v>21</v>
      </c>
      <c r="F198" s="248" t="s">
        <v>308</v>
      </c>
      <c r="G198" s="246"/>
      <c r="H198" s="249">
        <v>5.8079999999999998</v>
      </c>
      <c r="I198" s="250"/>
      <c r="J198" s="246"/>
      <c r="K198" s="246"/>
      <c r="L198" s="251"/>
      <c r="M198" s="252"/>
      <c r="N198" s="253"/>
      <c r="O198" s="253"/>
      <c r="P198" s="253"/>
      <c r="Q198" s="253"/>
      <c r="R198" s="253"/>
      <c r="S198" s="253"/>
      <c r="T198" s="254"/>
      <c r="AT198" s="255" t="s">
        <v>149</v>
      </c>
      <c r="AU198" s="255" t="s">
        <v>85</v>
      </c>
      <c r="AV198" s="12" t="s">
        <v>85</v>
      </c>
      <c r="AW198" s="12" t="s">
        <v>39</v>
      </c>
      <c r="AX198" s="12" t="s">
        <v>75</v>
      </c>
      <c r="AY198" s="255" t="s">
        <v>138</v>
      </c>
    </row>
    <row r="199" s="12" customFormat="1">
      <c r="B199" s="245"/>
      <c r="C199" s="246"/>
      <c r="D199" s="232" t="s">
        <v>149</v>
      </c>
      <c r="E199" s="247" t="s">
        <v>21</v>
      </c>
      <c r="F199" s="248" t="s">
        <v>309</v>
      </c>
      <c r="G199" s="246"/>
      <c r="H199" s="249">
        <v>5.0810000000000004</v>
      </c>
      <c r="I199" s="250"/>
      <c r="J199" s="246"/>
      <c r="K199" s="246"/>
      <c r="L199" s="251"/>
      <c r="M199" s="252"/>
      <c r="N199" s="253"/>
      <c r="O199" s="253"/>
      <c r="P199" s="253"/>
      <c r="Q199" s="253"/>
      <c r="R199" s="253"/>
      <c r="S199" s="253"/>
      <c r="T199" s="254"/>
      <c r="AT199" s="255" t="s">
        <v>149</v>
      </c>
      <c r="AU199" s="255" t="s">
        <v>85</v>
      </c>
      <c r="AV199" s="12" t="s">
        <v>85</v>
      </c>
      <c r="AW199" s="12" t="s">
        <v>39</v>
      </c>
      <c r="AX199" s="12" t="s">
        <v>75</v>
      </c>
      <c r="AY199" s="255" t="s">
        <v>138</v>
      </c>
    </row>
    <row r="200" s="13" customFormat="1">
      <c r="B200" s="256"/>
      <c r="C200" s="257"/>
      <c r="D200" s="232" t="s">
        <v>149</v>
      </c>
      <c r="E200" s="258" t="s">
        <v>21</v>
      </c>
      <c r="F200" s="259" t="s">
        <v>169</v>
      </c>
      <c r="G200" s="257"/>
      <c r="H200" s="260">
        <v>10.888999999999999</v>
      </c>
      <c r="I200" s="261"/>
      <c r="J200" s="257"/>
      <c r="K200" s="257"/>
      <c r="L200" s="262"/>
      <c r="M200" s="263"/>
      <c r="N200" s="264"/>
      <c r="O200" s="264"/>
      <c r="P200" s="264"/>
      <c r="Q200" s="264"/>
      <c r="R200" s="264"/>
      <c r="S200" s="264"/>
      <c r="T200" s="265"/>
      <c r="AT200" s="266" t="s">
        <v>149</v>
      </c>
      <c r="AU200" s="266" t="s">
        <v>85</v>
      </c>
      <c r="AV200" s="13" t="s">
        <v>145</v>
      </c>
      <c r="AW200" s="13" t="s">
        <v>39</v>
      </c>
      <c r="AX200" s="13" t="s">
        <v>83</v>
      </c>
      <c r="AY200" s="266" t="s">
        <v>138</v>
      </c>
    </row>
    <row r="201" s="1" customFormat="1" ht="25.5" customHeight="1">
      <c r="B201" s="45"/>
      <c r="C201" s="220" t="s">
        <v>326</v>
      </c>
      <c r="D201" s="220" t="s">
        <v>140</v>
      </c>
      <c r="E201" s="221" t="s">
        <v>327</v>
      </c>
      <c r="F201" s="222" t="s">
        <v>328</v>
      </c>
      <c r="G201" s="223" t="s">
        <v>212</v>
      </c>
      <c r="H201" s="224">
        <v>16.728000000000002</v>
      </c>
      <c r="I201" s="225"/>
      <c r="J201" s="226">
        <f>ROUND(I201*H201,2)</f>
        <v>0</v>
      </c>
      <c r="K201" s="222" t="s">
        <v>144</v>
      </c>
      <c r="L201" s="71"/>
      <c r="M201" s="227" t="s">
        <v>21</v>
      </c>
      <c r="N201" s="228" t="s">
        <v>46</v>
      </c>
      <c r="O201" s="46"/>
      <c r="P201" s="229">
        <f>O201*H201</f>
        <v>0</v>
      </c>
      <c r="Q201" s="229">
        <v>0</v>
      </c>
      <c r="R201" s="229">
        <f>Q201*H201</f>
        <v>0</v>
      </c>
      <c r="S201" s="229">
        <v>0</v>
      </c>
      <c r="T201" s="230">
        <f>S201*H201</f>
        <v>0</v>
      </c>
      <c r="AR201" s="23" t="s">
        <v>145</v>
      </c>
      <c r="AT201" s="23" t="s">
        <v>140</v>
      </c>
      <c r="AU201" s="23" t="s">
        <v>85</v>
      </c>
      <c r="AY201" s="23" t="s">
        <v>138</v>
      </c>
      <c r="BE201" s="231">
        <f>IF(N201="základní",J201,0)</f>
        <v>0</v>
      </c>
      <c r="BF201" s="231">
        <f>IF(N201="snížená",J201,0)</f>
        <v>0</v>
      </c>
      <c r="BG201" s="231">
        <f>IF(N201="zákl. přenesená",J201,0)</f>
        <v>0</v>
      </c>
      <c r="BH201" s="231">
        <f>IF(N201="sníž. přenesená",J201,0)</f>
        <v>0</v>
      </c>
      <c r="BI201" s="231">
        <f>IF(N201="nulová",J201,0)</f>
        <v>0</v>
      </c>
      <c r="BJ201" s="23" t="s">
        <v>83</v>
      </c>
      <c r="BK201" s="231">
        <f>ROUND(I201*H201,2)</f>
        <v>0</v>
      </c>
      <c r="BL201" s="23" t="s">
        <v>145</v>
      </c>
      <c r="BM201" s="23" t="s">
        <v>329</v>
      </c>
    </row>
    <row r="202" s="1" customFormat="1">
      <c r="B202" s="45"/>
      <c r="C202" s="73"/>
      <c r="D202" s="232" t="s">
        <v>147</v>
      </c>
      <c r="E202" s="73"/>
      <c r="F202" s="233" t="s">
        <v>325</v>
      </c>
      <c r="G202" s="73"/>
      <c r="H202" s="73"/>
      <c r="I202" s="190"/>
      <c r="J202" s="73"/>
      <c r="K202" s="73"/>
      <c r="L202" s="71"/>
      <c r="M202" s="234"/>
      <c r="N202" s="46"/>
      <c r="O202" s="46"/>
      <c r="P202" s="46"/>
      <c r="Q202" s="46"/>
      <c r="R202" s="46"/>
      <c r="S202" s="46"/>
      <c r="T202" s="94"/>
      <c r="AT202" s="23" t="s">
        <v>147</v>
      </c>
      <c r="AU202" s="23" t="s">
        <v>85</v>
      </c>
    </row>
    <row r="203" s="12" customFormat="1">
      <c r="B203" s="245"/>
      <c r="C203" s="246"/>
      <c r="D203" s="232" t="s">
        <v>149</v>
      </c>
      <c r="E203" s="247" t="s">
        <v>21</v>
      </c>
      <c r="F203" s="248" t="s">
        <v>330</v>
      </c>
      <c r="G203" s="246"/>
      <c r="H203" s="249">
        <v>10.968</v>
      </c>
      <c r="I203" s="250"/>
      <c r="J203" s="246"/>
      <c r="K203" s="246"/>
      <c r="L203" s="251"/>
      <c r="M203" s="252"/>
      <c r="N203" s="253"/>
      <c r="O203" s="253"/>
      <c r="P203" s="253"/>
      <c r="Q203" s="253"/>
      <c r="R203" s="253"/>
      <c r="S203" s="253"/>
      <c r="T203" s="254"/>
      <c r="AT203" s="255" t="s">
        <v>149</v>
      </c>
      <c r="AU203" s="255" t="s">
        <v>85</v>
      </c>
      <c r="AV203" s="12" t="s">
        <v>85</v>
      </c>
      <c r="AW203" s="12" t="s">
        <v>39</v>
      </c>
      <c r="AX203" s="12" t="s">
        <v>75</v>
      </c>
      <c r="AY203" s="255" t="s">
        <v>138</v>
      </c>
    </row>
    <row r="204" s="12" customFormat="1">
      <c r="B204" s="245"/>
      <c r="C204" s="246"/>
      <c r="D204" s="232" t="s">
        <v>149</v>
      </c>
      <c r="E204" s="247" t="s">
        <v>21</v>
      </c>
      <c r="F204" s="248" t="s">
        <v>331</v>
      </c>
      <c r="G204" s="246"/>
      <c r="H204" s="249">
        <v>5.7599999999999998</v>
      </c>
      <c r="I204" s="250"/>
      <c r="J204" s="246"/>
      <c r="K204" s="246"/>
      <c r="L204" s="251"/>
      <c r="M204" s="252"/>
      <c r="N204" s="253"/>
      <c r="O204" s="253"/>
      <c r="P204" s="253"/>
      <c r="Q204" s="253"/>
      <c r="R204" s="253"/>
      <c r="S204" s="253"/>
      <c r="T204" s="254"/>
      <c r="AT204" s="255" t="s">
        <v>149</v>
      </c>
      <c r="AU204" s="255" t="s">
        <v>85</v>
      </c>
      <c r="AV204" s="12" t="s">
        <v>85</v>
      </c>
      <c r="AW204" s="12" t="s">
        <v>39</v>
      </c>
      <c r="AX204" s="12" t="s">
        <v>75</v>
      </c>
      <c r="AY204" s="255" t="s">
        <v>138</v>
      </c>
    </row>
    <row r="205" s="13" customFormat="1">
      <c r="B205" s="256"/>
      <c r="C205" s="257"/>
      <c r="D205" s="232" t="s">
        <v>149</v>
      </c>
      <c r="E205" s="258" t="s">
        <v>21</v>
      </c>
      <c r="F205" s="259" t="s">
        <v>169</v>
      </c>
      <c r="G205" s="257"/>
      <c r="H205" s="260">
        <v>16.728000000000002</v>
      </c>
      <c r="I205" s="261"/>
      <c r="J205" s="257"/>
      <c r="K205" s="257"/>
      <c r="L205" s="262"/>
      <c r="M205" s="263"/>
      <c r="N205" s="264"/>
      <c r="O205" s="264"/>
      <c r="P205" s="264"/>
      <c r="Q205" s="264"/>
      <c r="R205" s="264"/>
      <c r="S205" s="264"/>
      <c r="T205" s="265"/>
      <c r="AT205" s="266" t="s">
        <v>149</v>
      </c>
      <c r="AU205" s="266" t="s">
        <v>85</v>
      </c>
      <c r="AV205" s="13" t="s">
        <v>145</v>
      </c>
      <c r="AW205" s="13" t="s">
        <v>39</v>
      </c>
      <c r="AX205" s="13" t="s">
        <v>83</v>
      </c>
      <c r="AY205" s="266" t="s">
        <v>138</v>
      </c>
    </row>
    <row r="206" s="1" customFormat="1" ht="25.5" customHeight="1">
      <c r="B206" s="45"/>
      <c r="C206" s="220" t="s">
        <v>332</v>
      </c>
      <c r="D206" s="220" t="s">
        <v>140</v>
      </c>
      <c r="E206" s="221" t="s">
        <v>333</v>
      </c>
      <c r="F206" s="222" t="s">
        <v>334</v>
      </c>
      <c r="G206" s="223" t="s">
        <v>212</v>
      </c>
      <c r="H206" s="224">
        <v>10.888999999999999</v>
      </c>
      <c r="I206" s="225"/>
      <c r="J206" s="226">
        <f>ROUND(I206*H206,2)</f>
        <v>0</v>
      </c>
      <c r="K206" s="222" t="s">
        <v>144</v>
      </c>
      <c r="L206" s="71"/>
      <c r="M206" s="227" t="s">
        <v>21</v>
      </c>
      <c r="N206" s="228" t="s">
        <v>46</v>
      </c>
      <c r="O206" s="46"/>
      <c r="P206" s="229">
        <f>O206*H206</f>
        <v>0</v>
      </c>
      <c r="Q206" s="229">
        <v>0</v>
      </c>
      <c r="R206" s="229">
        <f>Q206*H206</f>
        <v>0</v>
      </c>
      <c r="S206" s="229">
        <v>0</v>
      </c>
      <c r="T206" s="230">
        <f>S206*H206</f>
        <v>0</v>
      </c>
      <c r="AR206" s="23" t="s">
        <v>145</v>
      </c>
      <c r="AT206" s="23" t="s">
        <v>140</v>
      </c>
      <c r="AU206" s="23" t="s">
        <v>85</v>
      </c>
      <c r="AY206" s="23" t="s">
        <v>138</v>
      </c>
      <c r="BE206" s="231">
        <f>IF(N206="základní",J206,0)</f>
        <v>0</v>
      </c>
      <c r="BF206" s="231">
        <f>IF(N206="snížená",J206,0)</f>
        <v>0</v>
      </c>
      <c r="BG206" s="231">
        <f>IF(N206="zákl. přenesená",J206,0)</f>
        <v>0</v>
      </c>
      <c r="BH206" s="231">
        <f>IF(N206="sníž. přenesená",J206,0)</f>
        <v>0</v>
      </c>
      <c r="BI206" s="231">
        <f>IF(N206="nulová",J206,0)</f>
        <v>0</v>
      </c>
      <c r="BJ206" s="23" t="s">
        <v>83</v>
      </c>
      <c r="BK206" s="231">
        <f>ROUND(I206*H206,2)</f>
        <v>0</v>
      </c>
      <c r="BL206" s="23" t="s">
        <v>145</v>
      </c>
      <c r="BM206" s="23" t="s">
        <v>335</v>
      </c>
    </row>
    <row r="207" s="1" customFormat="1">
      <c r="B207" s="45"/>
      <c r="C207" s="73"/>
      <c r="D207" s="232" t="s">
        <v>147</v>
      </c>
      <c r="E207" s="73"/>
      <c r="F207" s="233" t="s">
        <v>319</v>
      </c>
      <c r="G207" s="73"/>
      <c r="H207" s="73"/>
      <c r="I207" s="190"/>
      <c r="J207" s="73"/>
      <c r="K207" s="73"/>
      <c r="L207" s="71"/>
      <c r="M207" s="234"/>
      <c r="N207" s="46"/>
      <c r="O207" s="46"/>
      <c r="P207" s="46"/>
      <c r="Q207" s="46"/>
      <c r="R207" s="46"/>
      <c r="S207" s="46"/>
      <c r="T207" s="94"/>
      <c r="AT207" s="23" t="s">
        <v>147</v>
      </c>
      <c r="AU207" s="23" t="s">
        <v>85</v>
      </c>
    </row>
    <row r="208" s="10" customFormat="1" ht="29.88" customHeight="1">
      <c r="B208" s="204"/>
      <c r="C208" s="205"/>
      <c r="D208" s="206" t="s">
        <v>74</v>
      </c>
      <c r="E208" s="218" t="s">
        <v>336</v>
      </c>
      <c r="F208" s="218" t="s">
        <v>337</v>
      </c>
      <c r="G208" s="205"/>
      <c r="H208" s="205"/>
      <c r="I208" s="208"/>
      <c r="J208" s="219">
        <f>BK208</f>
        <v>0</v>
      </c>
      <c r="K208" s="205"/>
      <c r="L208" s="210"/>
      <c r="M208" s="211"/>
      <c r="N208" s="212"/>
      <c r="O208" s="212"/>
      <c r="P208" s="213">
        <f>SUM(P209:P210)</f>
        <v>0</v>
      </c>
      <c r="Q208" s="212"/>
      <c r="R208" s="213">
        <f>SUM(R209:R210)</f>
        <v>0</v>
      </c>
      <c r="S208" s="212"/>
      <c r="T208" s="214">
        <f>SUM(T209:T210)</f>
        <v>0</v>
      </c>
      <c r="AR208" s="215" t="s">
        <v>83</v>
      </c>
      <c r="AT208" s="216" t="s">
        <v>74</v>
      </c>
      <c r="AU208" s="216" t="s">
        <v>83</v>
      </c>
      <c r="AY208" s="215" t="s">
        <v>138</v>
      </c>
      <c r="BK208" s="217">
        <f>SUM(BK209:BK210)</f>
        <v>0</v>
      </c>
    </row>
    <row r="209" s="1" customFormat="1" ht="38.25" customHeight="1">
      <c r="B209" s="45"/>
      <c r="C209" s="220" t="s">
        <v>338</v>
      </c>
      <c r="D209" s="220" t="s">
        <v>140</v>
      </c>
      <c r="E209" s="221" t="s">
        <v>339</v>
      </c>
      <c r="F209" s="222" t="s">
        <v>340</v>
      </c>
      <c r="G209" s="223" t="s">
        <v>212</v>
      </c>
      <c r="H209" s="224">
        <v>27.948</v>
      </c>
      <c r="I209" s="225"/>
      <c r="J209" s="226">
        <f>ROUND(I209*H209,2)</f>
        <v>0</v>
      </c>
      <c r="K209" s="222" t="s">
        <v>144</v>
      </c>
      <c r="L209" s="71"/>
      <c r="M209" s="227" t="s">
        <v>21</v>
      </c>
      <c r="N209" s="228" t="s">
        <v>46</v>
      </c>
      <c r="O209" s="46"/>
      <c r="P209" s="229">
        <f>O209*H209</f>
        <v>0</v>
      </c>
      <c r="Q209" s="229">
        <v>0</v>
      </c>
      <c r="R209" s="229">
        <f>Q209*H209</f>
        <v>0</v>
      </c>
      <c r="S209" s="229">
        <v>0</v>
      </c>
      <c r="T209" s="230">
        <f>S209*H209</f>
        <v>0</v>
      </c>
      <c r="AR209" s="23" t="s">
        <v>145</v>
      </c>
      <c r="AT209" s="23" t="s">
        <v>140</v>
      </c>
      <c r="AU209" s="23" t="s">
        <v>85</v>
      </c>
      <c r="AY209" s="23" t="s">
        <v>138</v>
      </c>
      <c r="BE209" s="231">
        <f>IF(N209="základní",J209,0)</f>
        <v>0</v>
      </c>
      <c r="BF209" s="231">
        <f>IF(N209="snížená",J209,0)</f>
        <v>0</v>
      </c>
      <c r="BG209" s="231">
        <f>IF(N209="zákl. přenesená",J209,0)</f>
        <v>0</v>
      </c>
      <c r="BH209" s="231">
        <f>IF(N209="sníž. přenesená",J209,0)</f>
        <v>0</v>
      </c>
      <c r="BI209" s="231">
        <f>IF(N209="nulová",J209,0)</f>
        <v>0</v>
      </c>
      <c r="BJ209" s="23" t="s">
        <v>83</v>
      </c>
      <c r="BK209" s="231">
        <f>ROUND(I209*H209,2)</f>
        <v>0</v>
      </c>
      <c r="BL209" s="23" t="s">
        <v>145</v>
      </c>
      <c r="BM209" s="23" t="s">
        <v>341</v>
      </c>
    </row>
    <row r="210" s="1" customFormat="1">
      <c r="B210" s="45"/>
      <c r="C210" s="73"/>
      <c r="D210" s="232" t="s">
        <v>147</v>
      </c>
      <c r="E210" s="73"/>
      <c r="F210" s="233" t="s">
        <v>342</v>
      </c>
      <c r="G210" s="73"/>
      <c r="H210" s="73"/>
      <c r="I210" s="190"/>
      <c r="J210" s="73"/>
      <c r="K210" s="73"/>
      <c r="L210" s="71"/>
      <c r="M210" s="234"/>
      <c r="N210" s="46"/>
      <c r="O210" s="46"/>
      <c r="P210" s="46"/>
      <c r="Q210" s="46"/>
      <c r="R210" s="46"/>
      <c r="S210" s="46"/>
      <c r="T210" s="94"/>
      <c r="AT210" s="23" t="s">
        <v>147</v>
      </c>
      <c r="AU210" s="23" t="s">
        <v>85</v>
      </c>
    </row>
    <row r="211" s="10" customFormat="1" ht="37.44" customHeight="1">
      <c r="B211" s="204"/>
      <c r="C211" s="205"/>
      <c r="D211" s="206" t="s">
        <v>74</v>
      </c>
      <c r="E211" s="207" t="s">
        <v>343</v>
      </c>
      <c r="F211" s="207" t="s">
        <v>344</v>
      </c>
      <c r="G211" s="205"/>
      <c r="H211" s="205"/>
      <c r="I211" s="208"/>
      <c r="J211" s="209">
        <f>BK211</f>
        <v>0</v>
      </c>
      <c r="K211" s="205"/>
      <c r="L211" s="210"/>
      <c r="M211" s="211"/>
      <c r="N211" s="212"/>
      <c r="O211" s="212"/>
      <c r="P211" s="213">
        <f>P212+P220+P230+P239+P247</f>
        <v>0</v>
      </c>
      <c r="Q211" s="212"/>
      <c r="R211" s="213">
        <f>R212+R220+R230+R239+R247</f>
        <v>2.2950828000000003</v>
      </c>
      <c r="S211" s="212"/>
      <c r="T211" s="214">
        <f>T212+T220+T230+T239+T247</f>
        <v>0</v>
      </c>
      <c r="AR211" s="215" t="s">
        <v>85</v>
      </c>
      <c r="AT211" s="216" t="s">
        <v>74</v>
      </c>
      <c r="AU211" s="216" t="s">
        <v>75</v>
      </c>
      <c r="AY211" s="215" t="s">
        <v>138</v>
      </c>
      <c r="BK211" s="217">
        <f>BK212+BK220+BK230+BK239+BK247</f>
        <v>0</v>
      </c>
    </row>
    <row r="212" s="10" customFormat="1" ht="19.92" customHeight="1">
      <c r="B212" s="204"/>
      <c r="C212" s="205"/>
      <c r="D212" s="206" t="s">
        <v>74</v>
      </c>
      <c r="E212" s="218" t="s">
        <v>345</v>
      </c>
      <c r="F212" s="218" t="s">
        <v>346</v>
      </c>
      <c r="G212" s="205"/>
      <c r="H212" s="205"/>
      <c r="I212" s="208"/>
      <c r="J212" s="219">
        <f>BK212</f>
        <v>0</v>
      </c>
      <c r="K212" s="205"/>
      <c r="L212" s="210"/>
      <c r="M212" s="211"/>
      <c r="N212" s="212"/>
      <c r="O212" s="212"/>
      <c r="P212" s="213">
        <f>SUM(P213:P219)</f>
        <v>0</v>
      </c>
      <c r="Q212" s="212"/>
      <c r="R212" s="213">
        <f>SUM(R213:R219)</f>
        <v>0.0045360000000000001</v>
      </c>
      <c r="S212" s="212"/>
      <c r="T212" s="214">
        <f>SUM(T213:T219)</f>
        <v>0</v>
      </c>
      <c r="AR212" s="215" t="s">
        <v>85</v>
      </c>
      <c r="AT212" s="216" t="s">
        <v>74</v>
      </c>
      <c r="AU212" s="216" t="s">
        <v>83</v>
      </c>
      <c r="AY212" s="215" t="s">
        <v>138</v>
      </c>
      <c r="BK212" s="217">
        <f>SUM(BK213:BK219)</f>
        <v>0</v>
      </c>
    </row>
    <row r="213" s="1" customFormat="1" ht="16.5" customHeight="1">
      <c r="B213" s="45"/>
      <c r="C213" s="220" t="s">
        <v>347</v>
      </c>
      <c r="D213" s="220" t="s">
        <v>140</v>
      </c>
      <c r="E213" s="221" t="s">
        <v>348</v>
      </c>
      <c r="F213" s="222" t="s">
        <v>349</v>
      </c>
      <c r="G213" s="223" t="s">
        <v>229</v>
      </c>
      <c r="H213" s="224">
        <v>2.3999999999999999</v>
      </c>
      <c r="I213" s="225"/>
      <c r="J213" s="226">
        <f>ROUND(I213*H213,2)</f>
        <v>0</v>
      </c>
      <c r="K213" s="222" t="s">
        <v>144</v>
      </c>
      <c r="L213" s="71"/>
      <c r="M213" s="227" t="s">
        <v>21</v>
      </c>
      <c r="N213" s="228" t="s">
        <v>46</v>
      </c>
      <c r="O213" s="46"/>
      <c r="P213" s="229">
        <f>O213*H213</f>
        <v>0</v>
      </c>
      <c r="Q213" s="229">
        <v>0.00189</v>
      </c>
      <c r="R213" s="229">
        <f>Q213*H213</f>
        <v>0.0045360000000000001</v>
      </c>
      <c r="S213" s="229">
        <v>0</v>
      </c>
      <c r="T213" s="230">
        <f>S213*H213</f>
        <v>0</v>
      </c>
      <c r="AR213" s="23" t="s">
        <v>237</v>
      </c>
      <c r="AT213" s="23" t="s">
        <v>140</v>
      </c>
      <c r="AU213" s="23" t="s">
        <v>85</v>
      </c>
      <c r="AY213" s="23" t="s">
        <v>138</v>
      </c>
      <c r="BE213" s="231">
        <f>IF(N213="základní",J213,0)</f>
        <v>0</v>
      </c>
      <c r="BF213" s="231">
        <f>IF(N213="snížená",J213,0)</f>
        <v>0</v>
      </c>
      <c r="BG213" s="231">
        <f>IF(N213="zákl. přenesená",J213,0)</f>
        <v>0</v>
      </c>
      <c r="BH213" s="231">
        <f>IF(N213="sníž. přenesená",J213,0)</f>
        <v>0</v>
      </c>
      <c r="BI213" s="231">
        <f>IF(N213="nulová",J213,0)</f>
        <v>0</v>
      </c>
      <c r="BJ213" s="23" t="s">
        <v>83</v>
      </c>
      <c r="BK213" s="231">
        <f>ROUND(I213*H213,2)</f>
        <v>0</v>
      </c>
      <c r="BL213" s="23" t="s">
        <v>237</v>
      </c>
      <c r="BM213" s="23" t="s">
        <v>350</v>
      </c>
    </row>
    <row r="214" s="1" customFormat="1">
      <c r="B214" s="45"/>
      <c r="C214" s="73"/>
      <c r="D214" s="232" t="s">
        <v>147</v>
      </c>
      <c r="E214" s="73"/>
      <c r="F214" s="233" t="s">
        <v>351</v>
      </c>
      <c r="G214" s="73"/>
      <c r="H214" s="73"/>
      <c r="I214" s="190"/>
      <c r="J214" s="73"/>
      <c r="K214" s="73"/>
      <c r="L214" s="71"/>
      <c r="M214" s="234"/>
      <c r="N214" s="46"/>
      <c r="O214" s="46"/>
      <c r="P214" s="46"/>
      <c r="Q214" s="46"/>
      <c r="R214" s="46"/>
      <c r="S214" s="46"/>
      <c r="T214" s="94"/>
      <c r="AT214" s="23" t="s">
        <v>147</v>
      </c>
      <c r="AU214" s="23" t="s">
        <v>85</v>
      </c>
    </row>
    <row r="215" s="12" customFormat="1">
      <c r="B215" s="245"/>
      <c r="C215" s="246"/>
      <c r="D215" s="232" t="s">
        <v>149</v>
      </c>
      <c r="E215" s="247" t="s">
        <v>21</v>
      </c>
      <c r="F215" s="248" t="s">
        <v>352</v>
      </c>
      <c r="G215" s="246"/>
      <c r="H215" s="249">
        <v>2.3999999999999999</v>
      </c>
      <c r="I215" s="250"/>
      <c r="J215" s="246"/>
      <c r="K215" s="246"/>
      <c r="L215" s="251"/>
      <c r="M215" s="252"/>
      <c r="N215" s="253"/>
      <c r="O215" s="253"/>
      <c r="P215" s="253"/>
      <c r="Q215" s="253"/>
      <c r="R215" s="253"/>
      <c r="S215" s="253"/>
      <c r="T215" s="254"/>
      <c r="AT215" s="255" t="s">
        <v>149</v>
      </c>
      <c r="AU215" s="255" t="s">
        <v>85</v>
      </c>
      <c r="AV215" s="12" t="s">
        <v>85</v>
      </c>
      <c r="AW215" s="12" t="s">
        <v>39</v>
      </c>
      <c r="AX215" s="12" t="s">
        <v>83</v>
      </c>
      <c r="AY215" s="255" t="s">
        <v>138</v>
      </c>
    </row>
    <row r="216" s="1" customFormat="1" ht="38.25" customHeight="1">
      <c r="B216" s="45"/>
      <c r="C216" s="220" t="s">
        <v>353</v>
      </c>
      <c r="D216" s="220" t="s">
        <v>140</v>
      </c>
      <c r="E216" s="221" t="s">
        <v>354</v>
      </c>
      <c r="F216" s="222" t="s">
        <v>355</v>
      </c>
      <c r="G216" s="223" t="s">
        <v>212</v>
      </c>
      <c r="H216" s="224">
        <v>0.0050000000000000001</v>
      </c>
      <c r="I216" s="225"/>
      <c r="J216" s="226">
        <f>ROUND(I216*H216,2)</f>
        <v>0</v>
      </c>
      <c r="K216" s="222" t="s">
        <v>144</v>
      </c>
      <c r="L216" s="71"/>
      <c r="M216" s="227" t="s">
        <v>21</v>
      </c>
      <c r="N216" s="228" t="s">
        <v>46</v>
      </c>
      <c r="O216" s="46"/>
      <c r="P216" s="229">
        <f>O216*H216</f>
        <v>0</v>
      </c>
      <c r="Q216" s="229">
        <v>0</v>
      </c>
      <c r="R216" s="229">
        <f>Q216*H216</f>
        <v>0</v>
      </c>
      <c r="S216" s="229">
        <v>0</v>
      </c>
      <c r="T216" s="230">
        <f>S216*H216</f>
        <v>0</v>
      </c>
      <c r="AR216" s="23" t="s">
        <v>237</v>
      </c>
      <c r="AT216" s="23" t="s">
        <v>140</v>
      </c>
      <c r="AU216" s="23" t="s">
        <v>85</v>
      </c>
      <c r="AY216" s="23" t="s">
        <v>138</v>
      </c>
      <c r="BE216" s="231">
        <f>IF(N216="základní",J216,0)</f>
        <v>0</v>
      </c>
      <c r="BF216" s="231">
        <f>IF(N216="snížená",J216,0)</f>
        <v>0</v>
      </c>
      <c r="BG216" s="231">
        <f>IF(N216="zákl. přenesená",J216,0)</f>
        <v>0</v>
      </c>
      <c r="BH216" s="231">
        <f>IF(N216="sníž. přenesená",J216,0)</f>
        <v>0</v>
      </c>
      <c r="BI216" s="231">
        <f>IF(N216="nulová",J216,0)</f>
        <v>0</v>
      </c>
      <c r="BJ216" s="23" t="s">
        <v>83</v>
      </c>
      <c r="BK216" s="231">
        <f>ROUND(I216*H216,2)</f>
        <v>0</v>
      </c>
      <c r="BL216" s="23" t="s">
        <v>237</v>
      </c>
      <c r="BM216" s="23" t="s">
        <v>356</v>
      </c>
    </row>
    <row r="217" s="1" customFormat="1">
      <c r="B217" s="45"/>
      <c r="C217" s="73"/>
      <c r="D217" s="232" t="s">
        <v>147</v>
      </c>
      <c r="E217" s="73"/>
      <c r="F217" s="233" t="s">
        <v>357</v>
      </c>
      <c r="G217" s="73"/>
      <c r="H217" s="73"/>
      <c r="I217" s="190"/>
      <c r="J217" s="73"/>
      <c r="K217" s="73"/>
      <c r="L217" s="71"/>
      <c r="M217" s="234"/>
      <c r="N217" s="46"/>
      <c r="O217" s="46"/>
      <c r="P217" s="46"/>
      <c r="Q217" s="46"/>
      <c r="R217" s="46"/>
      <c r="S217" s="46"/>
      <c r="T217" s="94"/>
      <c r="AT217" s="23" t="s">
        <v>147</v>
      </c>
      <c r="AU217" s="23" t="s">
        <v>85</v>
      </c>
    </row>
    <row r="218" s="1" customFormat="1" ht="38.25" customHeight="1">
      <c r="B218" s="45"/>
      <c r="C218" s="220" t="s">
        <v>358</v>
      </c>
      <c r="D218" s="220" t="s">
        <v>140</v>
      </c>
      <c r="E218" s="221" t="s">
        <v>359</v>
      </c>
      <c r="F218" s="222" t="s">
        <v>360</v>
      </c>
      <c r="G218" s="223" t="s">
        <v>212</v>
      </c>
      <c r="H218" s="224">
        <v>0.0050000000000000001</v>
      </c>
      <c r="I218" s="225"/>
      <c r="J218" s="226">
        <f>ROUND(I218*H218,2)</f>
        <v>0</v>
      </c>
      <c r="K218" s="222" t="s">
        <v>144</v>
      </c>
      <c r="L218" s="71"/>
      <c r="M218" s="227" t="s">
        <v>21</v>
      </c>
      <c r="N218" s="228" t="s">
        <v>46</v>
      </c>
      <c r="O218" s="46"/>
      <c r="P218" s="229">
        <f>O218*H218</f>
        <v>0</v>
      </c>
      <c r="Q218" s="229">
        <v>0</v>
      </c>
      <c r="R218" s="229">
        <f>Q218*H218</f>
        <v>0</v>
      </c>
      <c r="S218" s="229">
        <v>0</v>
      </c>
      <c r="T218" s="230">
        <f>S218*H218</f>
        <v>0</v>
      </c>
      <c r="AR218" s="23" t="s">
        <v>237</v>
      </c>
      <c r="AT218" s="23" t="s">
        <v>140</v>
      </c>
      <c r="AU218" s="23" t="s">
        <v>85</v>
      </c>
      <c r="AY218" s="23" t="s">
        <v>138</v>
      </c>
      <c r="BE218" s="231">
        <f>IF(N218="základní",J218,0)</f>
        <v>0</v>
      </c>
      <c r="BF218" s="231">
        <f>IF(N218="snížená",J218,0)</f>
        <v>0</v>
      </c>
      <c r="BG218" s="231">
        <f>IF(N218="zákl. přenesená",J218,0)</f>
        <v>0</v>
      </c>
      <c r="BH218" s="231">
        <f>IF(N218="sníž. přenesená",J218,0)</f>
        <v>0</v>
      </c>
      <c r="BI218" s="231">
        <f>IF(N218="nulová",J218,0)</f>
        <v>0</v>
      </c>
      <c r="BJ218" s="23" t="s">
        <v>83</v>
      </c>
      <c r="BK218" s="231">
        <f>ROUND(I218*H218,2)</f>
        <v>0</v>
      </c>
      <c r="BL218" s="23" t="s">
        <v>237</v>
      </c>
      <c r="BM218" s="23" t="s">
        <v>361</v>
      </c>
    </row>
    <row r="219" s="1" customFormat="1">
      <c r="B219" s="45"/>
      <c r="C219" s="73"/>
      <c r="D219" s="232" t="s">
        <v>147</v>
      </c>
      <c r="E219" s="73"/>
      <c r="F219" s="233" t="s">
        <v>357</v>
      </c>
      <c r="G219" s="73"/>
      <c r="H219" s="73"/>
      <c r="I219" s="190"/>
      <c r="J219" s="73"/>
      <c r="K219" s="73"/>
      <c r="L219" s="71"/>
      <c r="M219" s="234"/>
      <c r="N219" s="46"/>
      <c r="O219" s="46"/>
      <c r="P219" s="46"/>
      <c r="Q219" s="46"/>
      <c r="R219" s="46"/>
      <c r="S219" s="46"/>
      <c r="T219" s="94"/>
      <c r="AT219" s="23" t="s">
        <v>147</v>
      </c>
      <c r="AU219" s="23" t="s">
        <v>85</v>
      </c>
    </row>
    <row r="220" s="10" customFormat="1" ht="29.88" customHeight="1">
      <c r="B220" s="204"/>
      <c r="C220" s="205"/>
      <c r="D220" s="206" t="s">
        <v>74</v>
      </c>
      <c r="E220" s="218" t="s">
        <v>362</v>
      </c>
      <c r="F220" s="218" t="s">
        <v>363</v>
      </c>
      <c r="G220" s="205"/>
      <c r="H220" s="205"/>
      <c r="I220" s="208"/>
      <c r="J220" s="219">
        <f>BK220</f>
        <v>0</v>
      </c>
      <c r="K220" s="205"/>
      <c r="L220" s="210"/>
      <c r="M220" s="211"/>
      <c r="N220" s="212"/>
      <c r="O220" s="212"/>
      <c r="P220" s="213">
        <f>SUM(P221:P229)</f>
        <v>0</v>
      </c>
      <c r="Q220" s="212"/>
      <c r="R220" s="213">
        <f>SUM(R221:R229)</f>
        <v>0.17371999999999999</v>
      </c>
      <c r="S220" s="212"/>
      <c r="T220" s="214">
        <f>SUM(T221:T229)</f>
        <v>0</v>
      </c>
      <c r="AR220" s="215" t="s">
        <v>85</v>
      </c>
      <c r="AT220" s="216" t="s">
        <v>74</v>
      </c>
      <c r="AU220" s="216" t="s">
        <v>83</v>
      </c>
      <c r="AY220" s="215" t="s">
        <v>138</v>
      </c>
      <c r="BK220" s="217">
        <f>SUM(BK221:BK229)</f>
        <v>0</v>
      </c>
    </row>
    <row r="221" s="1" customFormat="1" ht="25.5" customHeight="1">
      <c r="B221" s="45"/>
      <c r="C221" s="220" t="s">
        <v>364</v>
      </c>
      <c r="D221" s="220" t="s">
        <v>140</v>
      </c>
      <c r="E221" s="221" t="s">
        <v>365</v>
      </c>
      <c r="F221" s="222" t="s">
        <v>366</v>
      </c>
      <c r="G221" s="223" t="s">
        <v>367</v>
      </c>
      <c r="H221" s="224">
        <v>109.72</v>
      </c>
      <c r="I221" s="225"/>
      <c r="J221" s="226">
        <f>ROUND(I221*H221,2)</f>
        <v>0</v>
      </c>
      <c r="K221" s="222" t="s">
        <v>21</v>
      </c>
      <c r="L221" s="71"/>
      <c r="M221" s="227" t="s">
        <v>21</v>
      </c>
      <c r="N221" s="228" t="s">
        <v>46</v>
      </c>
      <c r="O221" s="46"/>
      <c r="P221" s="229">
        <f>O221*H221</f>
        <v>0</v>
      </c>
      <c r="Q221" s="229">
        <v>0.001</v>
      </c>
      <c r="R221" s="229">
        <f>Q221*H221</f>
        <v>0.10972</v>
      </c>
      <c r="S221" s="229">
        <v>0</v>
      </c>
      <c r="T221" s="230">
        <f>S221*H221</f>
        <v>0</v>
      </c>
      <c r="AR221" s="23" t="s">
        <v>237</v>
      </c>
      <c r="AT221" s="23" t="s">
        <v>140</v>
      </c>
      <c r="AU221" s="23" t="s">
        <v>85</v>
      </c>
      <c r="AY221" s="23" t="s">
        <v>138</v>
      </c>
      <c r="BE221" s="231">
        <f>IF(N221="základní",J221,0)</f>
        <v>0</v>
      </c>
      <c r="BF221" s="231">
        <f>IF(N221="snížená",J221,0)</f>
        <v>0</v>
      </c>
      <c r="BG221" s="231">
        <f>IF(N221="zákl. přenesená",J221,0)</f>
        <v>0</v>
      </c>
      <c r="BH221" s="231">
        <f>IF(N221="sníž. přenesená",J221,0)</f>
        <v>0</v>
      </c>
      <c r="BI221" s="231">
        <f>IF(N221="nulová",J221,0)</f>
        <v>0</v>
      </c>
      <c r="BJ221" s="23" t="s">
        <v>83</v>
      </c>
      <c r="BK221" s="231">
        <f>ROUND(I221*H221,2)</f>
        <v>0</v>
      </c>
      <c r="BL221" s="23" t="s">
        <v>237</v>
      </c>
      <c r="BM221" s="23" t="s">
        <v>368</v>
      </c>
    </row>
    <row r="222" s="12" customFormat="1">
      <c r="B222" s="245"/>
      <c r="C222" s="246"/>
      <c r="D222" s="232" t="s">
        <v>149</v>
      </c>
      <c r="E222" s="247" t="s">
        <v>21</v>
      </c>
      <c r="F222" s="248" t="s">
        <v>369</v>
      </c>
      <c r="G222" s="246"/>
      <c r="H222" s="249">
        <v>109.72</v>
      </c>
      <c r="I222" s="250"/>
      <c r="J222" s="246"/>
      <c r="K222" s="246"/>
      <c r="L222" s="251"/>
      <c r="M222" s="252"/>
      <c r="N222" s="253"/>
      <c r="O222" s="253"/>
      <c r="P222" s="253"/>
      <c r="Q222" s="253"/>
      <c r="R222" s="253"/>
      <c r="S222" s="253"/>
      <c r="T222" s="254"/>
      <c r="AT222" s="255" t="s">
        <v>149</v>
      </c>
      <c r="AU222" s="255" t="s">
        <v>85</v>
      </c>
      <c r="AV222" s="12" t="s">
        <v>85</v>
      </c>
      <c r="AW222" s="12" t="s">
        <v>39</v>
      </c>
      <c r="AX222" s="12" t="s">
        <v>83</v>
      </c>
      <c r="AY222" s="255" t="s">
        <v>138</v>
      </c>
    </row>
    <row r="223" s="1" customFormat="1" ht="38.25" customHeight="1">
      <c r="B223" s="45"/>
      <c r="C223" s="220" t="s">
        <v>370</v>
      </c>
      <c r="D223" s="220" t="s">
        <v>140</v>
      </c>
      <c r="E223" s="221" t="s">
        <v>371</v>
      </c>
      <c r="F223" s="222" t="s">
        <v>372</v>
      </c>
      <c r="G223" s="223" t="s">
        <v>298</v>
      </c>
      <c r="H223" s="224">
        <v>1</v>
      </c>
      <c r="I223" s="225"/>
      <c r="J223" s="226">
        <f>ROUND(I223*H223,2)</f>
        <v>0</v>
      </c>
      <c r="K223" s="222" t="s">
        <v>21</v>
      </c>
      <c r="L223" s="71"/>
      <c r="M223" s="227" t="s">
        <v>21</v>
      </c>
      <c r="N223" s="228" t="s">
        <v>46</v>
      </c>
      <c r="O223" s="46"/>
      <c r="P223" s="229">
        <f>O223*H223</f>
        <v>0</v>
      </c>
      <c r="Q223" s="229">
        <v>0.01</v>
      </c>
      <c r="R223" s="229">
        <f>Q223*H223</f>
        <v>0.01</v>
      </c>
      <c r="S223" s="229">
        <v>0</v>
      </c>
      <c r="T223" s="230">
        <f>S223*H223</f>
        <v>0</v>
      </c>
      <c r="AR223" s="23" t="s">
        <v>237</v>
      </c>
      <c r="AT223" s="23" t="s">
        <v>140</v>
      </c>
      <c r="AU223" s="23" t="s">
        <v>85</v>
      </c>
      <c r="AY223" s="23" t="s">
        <v>138</v>
      </c>
      <c r="BE223" s="231">
        <f>IF(N223="základní",J223,0)</f>
        <v>0</v>
      </c>
      <c r="BF223" s="231">
        <f>IF(N223="snížená",J223,0)</f>
        <v>0</v>
      </c>
      <c r="BG223" s="231">
        <f>IF(N223="zákl. přenesená",J223,0)</f>
        <v>0</v>
      </c>
      <c r="BH223" s="231">
        <f>IF(N223="sníž. přenesená",J223,0)</f>
        <v>0</v>
      </c>
      <c r="BI223" s="231">
        <f>IF(N223="nulová",J223,0)</f>
        <v>0</v>
      </c>
      <c r="BJ223" s="23" t="s">
        <v>83</v>
      </c>
      <c r="BK223" s="231">
        <f>ROUND(I223*H223,2)</f>
        <v>0</v>
      </c>
      <c r="BL223" s="23" t="s">
        <v>237</v>
      </c>
      <c r="BM223" s="23" t="s">
        <v>373</v>
      </c>
    </row>
    <row r="224" s="1" customFormat="1" ht="38.25" customHeight="1">
      <c r="B224" s="45"/>
      <c r="C224" s="220" t="s">
        <v>374</v>
      </c>
      <c r="D224" s="220" t="s">
        <v>140</v>
      </c>
      <c r="E224" s="221" t="s">
        <v>375</v>
      </c>
      <c r="F224" s="222" t="s">
        <v>376</v>
      </c>
      <c r="G224" s="223" t="s">
        <v>377</v>
      </c>
      <c r="H224" s="224">
        <v>2</v>
      </c>
      <c r="I224" s="225"/>
      <c r="J224" s="226">
        <f>ROUND(I224*H224,2)</f>
        <v>0</v>
      </c>
      <c r="K224" s="222" t="s">
        <v>21</v>
      </c>
      <c r="L224" s="71"/>
      <c r="M224" s="227" t="s">
        <v>21</v>
      </c>
      <c r="N224" s="228" t="s">
        <v>46</v>
      </c>
      <c r="O224" s="46"/>
      <c r="P224" s="229">
        <f>O224*H224</f>
        <v>0</v>
      </c>
      <c r="Q224" s="229">
        <v>0.014999999999999999</v>
      </c>
      <c r="R224" s="229">
        <f>Q224*H224</f>
        <v>0.029999999999999999</v>
      </c>
      <c r="S224" s="229">
        <v>0</v>
      </c>
      <c r="T224" s="230">
        <f>S224*H224</f>
        <v>0</v>
      </c>
      <c r="AR224" s="23" t="s">
        <v>237</v>
      </c>
      <c r="AT224" s="23" t="s">
        <v>140</v>
      </c>
      <c r="AU224" s="23" t="s">
        <v>85</v>
      </c>
      <c r="AY224" s="23" t="s">
        <v>138</v>
      </c>
      <c r="BE224" s="231">
        <f>IF(N224="základní",J224,0)</f>
        <v>0</v>
      </c>
      <c r="BF224" s="231">
        <f>IF(N224="snížená",J224,0)</f>
        <v>0</v>
      </c>
      <c r="BG224" s="231">
        <f>IF(N224="zákl. přenesená",J224,0)</f>
        <v>0</v>
      </c>
      <c r="BH224" s="231">
        <f>IF(N224="sníž. přenesená",J224,0)</f>
        <v>0</v>
      </c>
      <c r="BI224" s="231">
        <f>IF(N224="nulová",J224,0)</f>
        <v>0</v>
      </c>
      <c r="BJ224" s="23" t="s">
        <v>83</v>
      </c>
      <c r="BK224" s="231">
        <f>ROUND(I224*H224,2)</f>
        <v>0</v>
      </c>
      <c r="BL224" s="23" t="s">
        <v>237</v>
      </c>
      <c r="BM224" s="23" t="s">
        <v>378</v>
      </c>
    </row>
    <row r="225" s="1" customFormat="1" ht="38.25" customHeight="1">
      <c r="B225" s="45"/>
      <c r="C225" s="220" t="s">
        <v>379</v>
      </c>
      <c r="D225" s="220" t="s">
        <v>140</v>
      </c>
      <c r="E225" s="221" t="s">
        <v>380</v>
      </c>
      <c r="F225" s="222" t="s">
        <v>376</v>
      </c>
      <c r="G225" s="223" t="s">
        <v>377</v>
      </c>
      <c r="H225" s="224">
        <v>2</v>
      </c>
      <c r="I225" s="225"/>
      <c r="J225" s="226">
        <f>ROUND(I225*H225,2)</f>
        <v>0</v>
      </c>
      <c r="K225" s="222" t="s">
        <v>21</v>
      </c>
      <c r="L225" s="71"/>
      <c r="M225" s="227" t="s">
        <v>21</v>
      </c>
      <c r="N225" s="228" t="s">
        <v>46</v>
      </c>
      <c r="O225" s="46"/>
      <c r="P225" s="229">
        <f>O225*H225</f>
        <v>0</v>
      </c>
      <c r="Q225" s="229">
        <v>0.012</v>
      </c>
      <c r="R225" s="229">
        <f>Q225*H225</f>
        <v>0.024</v>
      </c>
      <c r="S225" s="229">
        <v>0</v>
      </c>
      <c r="T225" s="230">
        <f>S225*H225</f>
        <v>0</v>
      </c>
      <c r="AR225" s="23" t="s">
        <v>237</v>
      </c>
      <c r="AT225" s="23" t="s">
        <v>140</v>
      </c>
      <c r="AU225" s="23" t="s">
        <v>85</v>
      </c>
      <c r="AY225" s="23" t="s">
        <v>138</v>
      </c>
      <c r="BE225" s="231">
        <f>IF(N225="základní",J225,0)</f>
        <v>0</v>
      </c>
      <c r="BF225" s="231">
        <f>IF(N225="snížená",J225,0)</f>
        <v>0</v>
      </c>
      <c r="BG225" s="231">
        <f>IF(N225="zákl. přenesená",J225,0)</f>
        <v>0</v>
      </c>
      <c r="BH225" s="231">
        <f>IF(N225="sníž. přenesená",J225,0)</f>
        <v>0</v>
      </c>
      <c r="BI225" s="231">
        <f>IF(N225="nulová",J225,0)</f>
        <v>0</v>
      </c>
      <c r="BJ225" s="23" t="s">
        <v>83</v>
      </c>
      <c r="BK225" s="231">
        <f>ROUND(I225*H225,2)</f>
        <v>0</v>
      </c>
      <c r="BL225" s="23" t="s">
        <v>237</v>
      </c>
      <c r="BM225" s="23" t="s">
        <v>381</v>
      </c>
    </row>
    <row r="226" s="1" customFormat="1" ht="38.25" customHeight="1">
      <c r="B226" s="45"/>
      <c r="C226" s="220" t="s">
        <v>382</v>
      </c>
      <c r="D226" s="220" t="s">
        <v>140</v>
      </c>
      <c r="E226" s="221" t="s">
        <v>383</v>
      </c>
      <c r="F226" s="222" t="s">
        <v>384</v>
      </c>
      <c r="G226" s="223" t="s">
        <v>212</v>
      </c>
      <c r="H226" s="224">
        <v>0.17399999999999999</v>
      </c>
      <c r="I226" s="225"/>
      <c r="J226" s="226">
        <f>ROUND(I226*H226,2)</f>
        <v>0</v>
      </c>
      <c r="K226" s="222" t="s">
        <v>144</v>
      </c>
      <c r="L226" s="71"/>
      <c r="M226" s="227" t="s">
        <v>21</v>
      </c>
      <c r="N226" s="228" t="s">
        <v>46</v>
      </c>
      <c r="O226" s="46"/>
      <c r="P226" s="229">
        <f>O226*H226</f>
        <v>0</v>
      </c>
      <c r="Q226" s="229">
        <v>0</v>
      </c>
      <c r="R226" s="229">
        <f>Q226*H226</f>
        <v>0</v>
      </c>
      <c r="S226" s="229">
        <v>0</v>
      </c>
      <c r="T226" s="230">
        <f>S226*H226</f>
        <v>0</v>
      </c>
      <c r="AR226" s="23" t="s">
        <v>237</v>
      </c>
      <c r="AT226" s="23" t="s">
        <v>140</v>
      </c>
      <c r="AU226" s="23" t="s">
        <v>85</v>
      </c>
      <c r="AY226" s="23" t="s">
        <v>138</v>
      </c>
      <c r="BE226" s="231">
        <f>IF(N226="základní",J226,0)</f>
        <v>0</v>
      </c>
      <c r="BF226" s="231">
        <f>IF(N226="snížená",J226,0)</f>
        <v>0</v>
      </c>
      <c r="BG226" s="231">
        <f>IF(N226="zákl. přenesená",J226,0)</f>
        <v>0</v>
      </c>
      <c r="BH226" s="231">
        <f>IF(N226="sníž. přenesená",J226,0)</f>
        <v>0</v>
      </c>
      <c r="BI226" s="231">
        <f>IF(N226="nulová",J226,0)</f>
        <v>0</v>
      </c>
      <c r="BJ226" s="23" t="s">
        <v>83</v>
      </c>
      <c r="BK226" s="231">
        <f>ROUND(I226*H226,2)</f>
        <v>0</v>
      </c>
      <c r="BL226" s="23" t="s">
        <v>237</v>
      </c>
      <c r="BM226" s="23" t="s">
        <v>385</v>
      </c>
    </row>
    <row r="227" s="1" customFormat="1">
      <c r="B227" s="45"/>
      <c r="C227" s="73"/>
      <c r="D227" s="232" t="s">
        <v>147</v>
      </c>
      <c r="E227" s="73"/>
      <c r="F227" s="233" t="s">
        <v>386</v>
      </c>
      <c r="G227" s="73"/>
      <c r="H227" s="73"/>
      <c r="I227" s="190"/>
      <c r="J227" s="73"/>
      <c r="K227" s="73"/>
      <c r="L227" s="71"/>
      <c r="M227" s="234"/>
      <c r="N227" s="46"/>
      <c r="O227" s="46"/>
      <c r="P227" s="46"/>
      <c r="Q227" s="46"/>
      <c r="R227" s="46"/>
      <c r="S227" s="46"/>
      <c r="T227" s="94"/>
      <c r="AT227" s="23" t="s">
        <v>147</v>
      </c>
      <c r="AU227" s="23" t="s">
        <v>85</v>
      </c>
    </row>
    <row r="228" s="1" customFormat="1" ht="38.25" customHeight="1">
      <c r="B228" s="45"/>
      <c r="C228" s="220" t="s">
        <v>387</v>
      </c>
      <c r="D228" s="220" t="s">
        <v>140</v>
      </c>
      <c r="E228" s="221" t="s">
        <v>388</v>
      </c>
      <c r="F228" s="222" t="s">
        <v>389</v>
      </c>
      <c r="G228" s="223" t="s">
        <v>212</v>
      </c>
      <c r="H228" s="224">
        <v>0.17399999999999999</v>
      </c>
      <c r="I228" s="225"/>
      <c r="J228" s="226">
        <f>ROUND(I228*H228,2)</f>
        <v>0</v>
      </c>
      <c r="K228" s="222" t="s">
        <v>144</v>
      </c>
      <c r="L228" s="71"/>
      <c r="M228" s="227" t="s">
        <v>21</v>
      </c>
      <c r="N228" s="228" t="s">
        <v>46</v>
      </c>
      <c r="O228" s="46"/>
      <c r="P228" s="229">
        <f>O228*H228</f>
        <v>0</v>
      </c>
      <c r="Q228" s="229">
        <v>0</v>
      </c>
      <c r="R228" s="229">
        <f>Q228*H228</f>
        <v>0</v>
      </c>
      <c r="S228" s="229">
        <v>0</v>
      </c>
      <c r="T228" s="230">
        <f>S228*H228</f>
        <v>0</v>
      </c>
      <c r="AR228" s="23" t="s">
        <v>237</v>
      </c>
      <c r="AT228" s="23" t="s">
        <v>140</v>
      </c>
      <c r="AU228" s="23" t="s">
        <v>85</v>
      </c>
      <c r="AY228" s="23" t="s">
        <v>138</v>
      </c>
      <c r="BE228" s="231">
        <f>IF(N228="základní",J228,0)</f>
        <v>0</v>
      </c>
      <c r="BF228" s="231">
        <f>IF(N228="snížená",J228,0)</f>
        <v>0</v>
      </c>
      <c r="BG228" s="231">
        <f>IF(N228="zákl. přenesená",J228,0)</f>
        <v>0</v>
      </c>
      <c r="BH228" s="231">
        <f>IF(N228="sníž. přenesená",J228,0)</f>
        <v>0</v>
      </c>
      <c r="BI228" s="231">
        <f>IF(N228="nulová",J228,0)</f>
        <v>0</v>
      </c>
      <c r="BJ228" s="23" t="s">
        <v>83</v>
      </c>
      <c r="BK228" s="231">
        <f>ROUND(I228*H228,2)</f>
        <v>0</v>
      </c>
      <c r="BL228" s="23" t="s">
        <v>237</v>
      </c>
      <c r="BM228" s="23" t="s">
        <v>390</v>
      </c>
    </row>
    <row r="229" s="1" customFormat="1">
      <c r="B229" s="45"/>
      <c r="C229" s="73"/>
      <c r="D229" s="232" t="s">
        <v>147</v>
      </c>
      <c r="E229" s="73"/>
      <c r="F229" s="233" t="s">
        <v>386</v>
      </c>
      <c r="G229" s="73"/>
      <c r="H229" s="73"/>
      <c r="I229" s="190"/>
      <c r="J229" s="73"/>
      <c r="K229" s="73"/>
      <c r="L229" s="71"/>
      <c r="M229" s="234"/>
      <c r="N229" s="46"/>
      <c r="O229" s="46"/>
      <c r="P229" s="46"/>
      <c r="Q229" s="46"/>
      <c r="R229" s="46"/>
      <c r="S229" s="46"/>
      <c r="T229" s="94"/>
      <c r="AT229" s="23" t="s">
        <v>147</v>
      </c>
      <c r="AU229" s="23" t="s">
        <v>85</v>
      </c>
    </row>
    <row r="230" s="10" customFormat="1" ht="29.88" customHeight="1">
      <c r="B230" s="204"/>
      <c r="C230" s="205"/>
      <c r="D230" s="206" t="s">
        <v>74</v>
      </c>
      <c r="E230" s="218" t="s">
        <v>391</v>
      </c>
      <c r="F230" s="218" t="s">
        <v>392</v>
      </c>
      <c r="G230" s="205"/>
      <c r="H230" s="205"/>
      <c r="I230" s="208"/>
      <c r="J230" s="219">
        <f>BK230</f>
        <v>0</v>
      </c>
      <c r="K230" s="205"/>
      <c r="L230" s="210"/>
      <c r="M230" s="211"/>
      <c r="N230" s="212"/>
      <c r="O230" s="212"/>
      <c r="P230" s="213">
        <f>SUM(P231:P238)</f>
        <v>0</v>
      </c>
      <c r="Q230" s="212"/>
      <c r="R230" s="213">
        <f>SUM(R231:R238)</f>
        <v>0.99267000000000005</v>
      </c>
      <c r="S230" s="212"/>
      <c r="T230" s="214">
        <f>SUM(T231:T238)</f>
        <v>0</v>
      </c>
      <c r="AR230" s="215" t="s">
        <v>85</v>
      </c>
      <c r="AT230" s="216" t="s">
        <v>74</v>
      </c>
      <c r="AU230" s="216" t="s">
        <v>83</v>
      </c>
      <c r="AY230" s="215" t="s">
        <v>138</v>
      </c>
      <c r="BK230" s="217">
        <f>SUM(BK231:BK238)</f>
        <v>0</v>
      </c>
    </row>
    <row r="231" s="1" customFormat="1" ht="25.5" customHeight="1">
      <c r="B231" s="45"/>
      <c r="C231" s="220" t="s">
        <v>393</v>
      </c>
      <c r="D231" s="220" t="s">
        <v>140</v>
      </c>
      <c r="E231" s="221" t="s">
        <v>394</v>
      </c>
      <c r="F231" s="222" t="s">
        <v>395</v>
      </c>
      <c r="G231" s="223" t="s">
        <v>143</v>
      </c>
      <c r="H231" s="224">
        <v>8.6999999999999993</v>
      </c>
      <c r="I231" s="225"/>
      <c r="J231" s="226">
        <f>ROUND(I231*H231,2)</f>
        <v>0</v>
      </c>
      <c r="K231" s="222" t="s">
        <v>21</v>
      </c>
      <c r="L231" s="71"/>
      <c r="M231" s="227" t="s">
        <v>21</v>
      </c>
      <c r="N231" s="228" t="s">
        <v>46</v>
      </c>
      <c r="O231" s="46"/>
      <c r="P231" s="229">
        <f>O231*H231</f>
        <v>0</v>
      </c>
      <c r="Q231" s="229">
        <v>0.041500000000000002</v>
      </c>
      <c r="R231" s="229">
        <f>Q231*H231</f>
        <v>0.36104999999999998</v>
      </c>
      <c r="S231" s="229">
        <v>0</v>
      </c>
      <c r="T231" s="230">
        <f>S231*H231</f>
        <v>0</v>
      </c>
      <c r="AR231" s="23" t="s">
        <v>237</v>
      </c>
      <c r="AT231" s="23" t="s">
        <v>140</v>
      </c>
      <c r="AU231" s="23" t="s">
        <v>85</v>
      </c>
      <c r="AY231" s="23" t="s">
        <v>138</v>
      </c>
      <c r="BE231" s="231">
        <f>IF(N231="základní",J231,0)</f>
        <v>0</v>
      </c>
      <c r="BF231" s="231">
        <f>IF(N231="snížená",J231,0)</f>
        <v>0</v>
      </c>
      <c r="BG231" s="231">
        <f>IF(N231="zákl. přenesená",J231,0)</f>
        <v>0</v>
      </c>
      <c r="BH231" s="231">
        <f>IF(N231="sníž. přenesená",J231,0)</f>
        <v>0</v>
      </c>
      <c r="BI231" s="231">
        <f>IF(N231="nulová",J231,0)</f>
        <v>0</v>
      </c>
      <c r="BJ231" s="23" t="s">
        <v>83</v>
      </c>
      <c r="BK231" s="231">
        <f>ROUND(I231*H231,2)</f>
        <v>0</v>
      </c>
      <c r="BL231" s="23" t="s">
        <v>237</v>
      </c>
      <c r="BM231" s="23" t="s">
        <v>396</v>
      </c>
    </row>
    <row r="232" s="12" customFormat="1">
      <c r="B232" s="245"/>
      <c r="C232" s="246"/>
      <c r="D232" s="232" t="s">
        <v>149</v>
      </c>
      <c r="E232" s="247" t="s">
        <v>21</v>
      </c>
      <c r="F232" s="248" t="s">
        <v>397</v>
      </c>
      <c r="G232" s="246"/>
      <c r="H232" s="249">
        <v>8.6999999999999993</v>
      </c>
      <c r="I232" s="250"/>
      <c r="J232" s="246"/>
      <c r="K232" s="246"/>
      <c r="L232" s="251"/>
      <c r="M232" s="252"/>
      <c r="N232" s="253"/>
      <c r="O232" s="253"/>
      <c r="P232" s="253"/>
      <c r="Q232" s="253"/>
      <c r="R232" s="253"/>
      <c r="S232" s="253"/>
      <c r="T232" s="254"/>
      <c r="AT232" s="255" t="s">
        <v>149</v>
      </c>
      <c r="AU232" s="255" t="s">
        <v>85</v>
      </c>
      <c r="AV232" s="12" t="s">
        <v>85</v>
      </c>
      <c r="AW232" s="12" t="s">
        <v>39</v>
      </c>
      <c r="AX232" s="12" t="s">
        <v>83</v>
      </c>
      <c r="AY232" s="255" t="s">
        <v>138</v>
      </c>
    </row>
    <row r="233" s="1" customFormat="1" ht="16.5" customHeight="1">
      <c r="B233" s="45"/>
      <c r="C233" s="267" t="s">
        <v>398</v>
      </c>
      <c r="D233" s="267" t="s">
        <v>399</v>
      </c>
      <c r="E233" s="268" t="s">
        <v>400</v>
      </c>
      <c r="F233" s="269" t="s">
        <v>401</v>
      </c>
      <c r="G233" s="270" t="s">
        <v>143</v>
      </c>
      <c r="H233" s="271">
        <v>9.5700000000000003</v>
      </c>
      <c r="I233" s="272"/>
      <c r="J233" s="273">
        <f>ROUND(I233*H233,2)</f>
        <v>0</v>
      </c>
      <c r="K233" s="269" t="s">
        <v>21</v>
      </c>
      <c r="L233" s="274"/>
      <c r="M233" s="275" t="s">
        <v>21</v>
      </c>
      <c r="N233" s="276" t="s">
        <v>46</v>
      </c>
      <c r="O233" s="46"/>
      <c r="P233" s="229">
        <f>O233*H233</f>
        <v>0</v>
      </c>
      <c r="Q233" s="229">
        <v>0.066000000000000003</v>
      </c>
      <c r="R233" s="229">
        <f>Q233*H233</f>
        <v>0.63162000000000007</v>
      </c>
      <c r="S233" s="229">
        <v>0</v>
      </c>
      <c r="T233" s="230">
        <f>S233*H233</f>
        <v>0</v>
      </c>
      <c r="AR233" s="23" t="s">
        <v>326</v>
      </c>
      <c r="AT233" s="23" t="s">
        <v>399</v>
      </c>
      <c r="AU233" s="23" t="s">
        <v>85</v>
      </c>
      <c r="AY233" s="23" t="s">
        <v>138</v>
      </c>
      <c r="BE233" s="231">
        <f>IF(N233="základní",J233,0)</f>
        <v>0</v>
      </c>
      <c r="BF233" s="231">
        <f>IF(N233="snížená",J233,0)</f>
        <v>0</v>
      </c>
      <c r="BG233" s="231">
        <f>IF(N233="zákl. přenesená",J233,0)</f>
        <v>0</v>
      </c>
      <c r="BH233" s="231">
        <f>IF(N233="sníž. přenesená",J233,0)</f>
        <v>0</v>
      </c>
      <c r="BI233" s="231">
        <f>IF(N233="nulová",J233,0)</f>
        <v>0</v>
      </c>
      <c r="BJ233" s="23" t="s">
        <v>83</v>
      </c>
      <c r="BK233" s="231">
        <f>ROUND(I233*H233,2)</f>
        <v>0</v>
      </c>
      <c r="BL233" s="23" t="s">
        <v>237</v>
      </c>
      <c r="BM233" s="23" t="s">
        <v>402</v>
      </c>
    </row>
    <row r="234" s="12" customFormat="1">
      <c r="B234" s="245"/>
      <c r="C234" s="246"/>
      <c r="D234" s="232" t="s">
        <v>149</v>
      </c>
      <c r="E234" s="246"/>
      <c r="F234" s="248" t="s">
        <v>403</v>
      </c>
      <c r="G234" s="246"/>
      <c r="H234" s="249">
        <v>9.5700000000000003</v>
      </c>
      <c r="I234" s="250"/>
      <c r="J234" s="246"/>
      <c r="K234" s="246"/>
      <c r="L234" s="251"/>
      <c r="M234" s="252"/>
      <c r="N234" s="253"/>
      <c r="O234" s="253"/>
      <c r="P234" s="253"/>
      <c r="Q234" s="253"/>
      <c r="R234" s="253"/>
      <c r="S234" s="253"/>
      <c r="T234" s="254"/>
      <c r="AT234" s="255" t="s">
        <v>149</v>
      </c>
      <c r="AU234" s="255" t="s">
        <v>85</v>
      </c>
      <c r="AV234" s="12" t="s">
        <v>85</v>
      </c>
      <c r="AW234" s="12" t="s">
        <v>6</v>
      </c>
      <c r="AX234" s="12" t="s">
        <v>83</v>
      </c>
      <c r="AY234" s="255" t="s">
        <v>138</v>
      </c>
    </row>
    <row r="235" s="1" customFormat="1" ht="38.25" customHeight="1">
      <c r="B235" s="45"/>
      <c r="C235" s="220" t="s">
        <v>404</v>
      </c>
      <c r="D235" s="220" t="s">
        <v>140</v>
      </c>
      <c r="E235" s="221" t="s">
        <v>405</v>
      </c>
      <c r="F235" s="222" t="s">
        <v>406</v>
      </c>
      <c r="G235" s="223" t="s">
        <v>212</v>
      </c>
      <c r="H235" s="224">
        <v>0.99299999999999999</v>
      </c>
      <c r="I235" s="225"/>
      <c r="J235" s="226">
        <f>ROUND(I235*H235,2)</f>
        <v>0</v>
      </c>
      <c r="K235" s="222" t="s">
        <v>144</v>
      </c>
      <c r="L235" s="71"/>
      <c r="M235" s="227" t="s">
        <v>21</v>
      </c>
      <c r="N235" s="228" t="s">
        <v>46</v>
      </c>
      <c r="O235" s="46"/>
      <c r="P235" s="229">
        <f>O235*H235</f>
        <v>0</v>
      </c>
      <c r="Q235" s="229">
        <v>0</v>
      </c>
      <c r="R235" s="229">
        <f>Q235*H235</f>
        <v>0</v>
      </c>
      <c r="S235" s="229">
        <v>0</v>
      </c>
      <c r="T235" s="230">
        <f>S235*H235</f>
        <v>0</v>
      </c>
      <c r="AR235" s="23" t="s">
        <v>237</v>
      </c>
      <c r="AT235" s="23" t="s">
        <v>140</v>
      </c>
      <c r="AU235" s="23" t="s">
        <v>85</v>
      </c>
      <c r="AY235" s="23" t="s">
        <v>138</v>
      </c>
      <c r="BE235" s="231">
        <f>IF(N235="základní",J235,0)</f>
        <v>0</v>
      </c>
      <c r="BF235" s="231">
        <f>IF(N235="snížená",J235,0)</f>
        <v>0</v>
      </c>
      <c r="BG235" s="231">
        <f>IF(N235="zákl. přenesená",J235,0)</f>
        <v>0</v>
      </c>
      <c r="BH235" s="231">
        <f>IF(N235="sníž. přenesená",J235,0)</f>
        <v>0</v>
      </c>
      <c r="BI235" s="231">
        <f>IF(N235="nulová",J235,0)</f>
        <v>0</v>
      </c>
      <c r="BJ235" s="23" t="s">
        <v>83</v>
      </c>
      <c r="BK235" s="231">
        <f>ROUND(I235*H235,2)</f>
        <v>0</v>
      </c>
      <c r="BL235" s="23" t="s">
        <v>237</v>
      </c>
      <c r="BM235" s="23" t="s">
        <v>407</v>
      </c>
    </row>
    <row r="236" s="1" customFormat="1">
      <c r="B236" s="45"/>
      <c r="C236" s="73"/>
      <c r="D236" s="232" t="s">
        <v>147</v>
      </c>
      <c r="E236" s="73"/>
      <c r="F236" s="233" t="s">
        <v>357</v>
      </c>
      <c r="G236" s="73"/>
      <c r="H236" s="73"/>
      <c r="I236" s="190"/>
      <c r="J236" s="73"/>
      <c r="K236" s="73"/>
      <c r="L236" s="71"/>
      <c r="M236" s="234"/>
      <c r="N236" s="46"/>
      <c r="O236" s="46"/>
      <c r="P236" s="46"/>
      <c r="Q236" s="46"/>
      <c r="R236" s="46"/>
      <c r="S236" s="46"/>
      <c r="T236" s="94"/>
      <c r="AT236" s="23" t="s">
        <v>147</v>
      </c>
      <c r="AU236" s="23" t="s">
        <v>85</v>
      </c>
    </row>
    <row r="237" s="1" customFormat="1" ht="38.25" customHeight="1">
      <c r="B237" s="45"/>
      <c r="C237" s="220" t="s">
        <v>408</v>
      </c>
      <c r="D237" s="220" t="s">
        <v>140</v>
      </c>
      <c r="E237" s="221" t="s">
        <v>409</v>
      </c>
      <c r="F237" s="222" t="s">
        <v>410</v>
      </c>
      <c r="G237" s="223" t="s">
        <v>212</v>
      </c>
      <c r="H237" s="224">
        <v>0.99299999999999999</v>
      </c>
      <c r="I237" s="225"/>
      <c r="J237" s="226">
        <f>ROUND(I237*H237,2)</f>
        <v>0</v>
      </c>
      <c r="K237" s="222" t="s">
        <v>144</v>
      </c>
      <c r="L237" s="71"/>
      <c r="M237" s="227" t="s">
        <v>21</v>
      </c>
      <c r="N237" s="228" t="s">
        <v>46</v>
      </c>
      <c r="O237" s="46"/>
      <c r="P237" s="229">
        <f>O237*H237</f>
        <v>0</v>
      </c>
      <c r="Q237" s="229">
        <v>0</v>
      </c>
      <c r="R237" s="229">
        <f>Q237*H237</f>
        <v>0</v>
      </c>
      <c r="S237" s="229">
        <v>0</v>
      </c>
      <c r="T237" s="230">
        <f>S237*H237</f>
        <v>0</v>
      </c>
      <c r="AR237" s="23" t="s">
        <v>237</v>
      </c>
      <c r="AT237" s="23" t="s">
        <v>140</v>
      </c>
      <c r="AU237" s="23" t="s">
        <v>85</v>
      </c>
      <c r="AY237" s="23" t="s">
        <v>138</v>
      </c>
      <c r="BE237" s="231">
        <f>IF(N237="základní",J237,0)</f>
        <v>0</v>
      </c>
      <c r="BF237" s="231">
        <f>IF(N237="snížená",J237,0)</f>
        <v>0</v>
      </c>
      <c r="BG237" s="231">
        <f>IF(N237="zákl. přenesená",J237,0)</f>
        <v>0</v>
      </c>
      <c r="BH237" s="231">
        <f>IF(N237="sníž. přenesená",J237,0)</f>
        <v>0</v>
      </c>
      <c r="BI237" s="231">
        <f>IF(N237="nulová",J237,0)</f>
        <v>0</v>
      </c>
      <c r="BJ237" s="23" t="s">
        <v>83</v>
      </c>
      <c r="BK237" s="231">
        <f>ROUND(I237*H237,2)</f>
        <v>0</v>
      </c>
      <c r="BL237" s="23" t="s">
        <v>237</v>
      </c>
      <c r="BM237" s="23" t="s">
        <v>411</v>
      </c>
    </row>
    <row r="238" s="1" customFormat="1">
      <c r="B238" s="45"/>
      <c r="C238" s="73"/>
      <c r="D238" s="232" t="s">
        <v>147</v>
      </c>
      <c r="E238" s="73"/>
      <c r="F238" s="233" t="s">
        <v>357</v>
      </c>
      <c r="G238" s="73"/>
      <c r="H238" s="73"/>
      <c r="I238" s="190"/>
      <c r="J238" s="73"/>
      <c r="K238" s="73"/>
      <c r="L238" s="71"/>
      <c r="M238" s="234"/>
      <c r="N238" s="46"/>
      <c r="O238" s="46"/>
      <c r="P238" s="46"/>
      <c r="Q238" s="46"/>
      <c r="R238" s="46"/>
      <c r="S238" s="46"/>
      <c r="T238" s="94"/>
      <c r="AT238" s="23" t="s">
        <v>147</v>
      </c>
      <c r="AU238" s="23" t="s">
        <v>85</v>
      </c>
    </row>
    <row r="239" s="10" customFormat="1" ht="29.88" customHeight="1">
      <c r="B239" s="204"/>
      <c r="C239" s="205"/>
      <c r="D239" s="206" t="s">
        <v>74</v>
      </c>
      <c r="E239" s="218" t="s">
        <v>412</v>
      </c>
      <c r="F239" s="218" t="s">
        <v>413</v>
      </c>
      <c r="G239" s="205"/>
      <c r="H239" s="205"/>
      <c r="I239" s="208"/>
      <c r="J239" s="219">
        <f>BK239</f>
        <v>0</v>
      </c>
      <c r="K239" s="205"/>
      <c r="L239" s="210"/>
      <c r="M239" s="211"/>
      <c r="N239" s="212"/>
      <c r="O239" s="212"/>
      <c r="P239" s="213">
        <f>SUM(P240:P246)</f>
        <v>0</v>
      </c>
      <c r="Q239" s="212"/>
      <c r="R239" s="213">
        <f>SUM(R240:R246)</f>
        <v>1.1236000000000002</v>
      </c>
      <c r="S239" s="212"/>
      <c r="T239" s="214">
        <f>SUM(T240:T246)</f>
        <v>0</v>
      </c>
      <c r="AR239" s="215" t="s">
        <v>85</v>
      </c>
      <c r="AT239" s="216" t="s">
        <v>74</v>
      </c>
      <c r="AU239" s="216" t="s">
        <v>83</v>
      </c>
      <c r="AY239" s="215" t="s">
        <v>138</v>
      </c>
      <c r="BK239" s="217">
        <f>SUM(BK240:BK246)</f>
        <v>0</v>
      </c>
    </row>
    <row r="240" s="1" customFormat="1" ht="38.25" customHeight="1">
      <c r="B240" s="45"/>
      <c r="C240" s="220" t="s">
        <v>414</v>
      </c>
      <c r="D240" s="220" t="s">
        <v>140</v>
      </c>
      <c r="E240" s="221" t="s">
        <v>415</v>
      </c>
      <c r="F240" s="222" t="s">
        <v>416</v>
      </c>
      <c r="G240" s="223" t="s">
        <v>229</v>
      </c>
      <c r="H240" s="224">
        <v>17.399999999999999</v>
      </c>
      <c r="I240" s="225"/>
      <c r="J240" s="226">
        <f>ROUND(I240*H240,2)</f>
        <v>0</v>
      </c>
      <c r="K240" s="222" t="s">
        <v>144</v>
      </c>
      <c r="L240" s="71"/>
      <c r="M240" s="227" t="s">
        <v>21</v>
      </c>
      <c r="N240" s="228" t="s">
        <v>46</v>
      </c>
      <c r="O240" s="46"/>
      <c r="P240" s="229">
        <f>O240*H240</f>
        <v>0</v>
      </c>
      <c r="Q240" s="229">
        <v>0.014</v>
      </c>
      <c r="R240" s="229">
        <f>Q240*H240</f>
        <v>0.24359999999999998</v>
      </c>
      <c r="S240" s="229">
        <v>0</v>
      </c>
      <c r="T240" s="230">
        <f>S240*H240</f>
        <v>0</v>
      </c>
      <c r="AR240" s="23" t="s">
        <v>237</v>
      </c>
      <c r="AT240" s="23" t="s">
        <v>140</v>
      </c>
      <c r="AU240" s="23" t="s">
        <v>85</v>
      </c>
      <c r="AY240" s="23" t="s">
        <v>138</v>
      </c>
      <c r="BE240" s="231">
        <f>IF(N240="základní",J240,0)</f>
        <v>0</v>
      </c>
      <c r="BF240" s="231">
        <f>IF(N240="snížená",J240,0)</f>
        <v>0</v>
      </c>
      <c r="BG240" s="231">
        <f>IF(N240="zákl. přenesená",J240,0)</f>
        <v>0</v>
      </c>
      <c r="BH240" s="231">
        <f>IF(N240="sníž. přenesená",J240,0)</f>
        <v>0</v>
      </c>
      <c r="BI240" s="231">
        <f>IF(N240="nulová",J240,0)</f>
        <v>0</v>
      </c>
      <c r="BJ240" s="23" t="s">
        <v>83</v>
      </c>
      <c r="BK240" s="231">
        <f>ROUND(I240*H240,2)</f>
        <v>0</v>
      </c>
      <c r="BL240" s="23" t="s">
        <v>237</v>
      </c>
      <c r="BM240" s="23" t="s">
        <v>417</v>
      </c>
    </row>
    <row r="241" s="12" customFormat="1">
      <c r="B241" s="245"/>
      <c r="C241" s="246"/>
      <c r="D241" s="232" t="s">
        <v>149</v>
      </c>
      <c r="E241" s="247" t="s">
        <v>21</v>
      </c>
      <c r="F241" s="248" t="s">
        <v>418</v>
      </c>
      <c r="G241" s="246"/>
      <c r="H241" s="249">
        <v>17.399999999999999</v>
      </c>
      <c r="I241" s="250"/>
      <c r="J241" s="246"/>
      <c r="K241" s="246"/>
      <c r="L241" s="251"/>
      <c r="M241" s="252"/>
      <c r="N241" s="253"/>
      <c r="O241" s="253"/>
      <c r="P241" s="253"/>
      <c r="Q241" s="253"/>
      <c r="R241" s="253"/>
      <c r="S241" s="253"/>
      <c r="T241" s="254"/>
      <c r="AT241" s="255" t="s">
        <v>149</v>
      </c>
      <c r="AU241" s="255" t="s">
        <v>85</v>
      </c>
      <c r="AV241" s="12" t="s">
        <v>85</v>
      </c>
      <c r="AW241" s="12" t="s">
        <v>39</v>
      </c>
      <c r="AX241" s="12" t="s">
        <v>83</v>
      </c>
      <c r="AY241" s="255" t="s">
        <v>138</v>
      </c>
    </row>
    <row r="242" s="1" customFormat="1" ht="25.5" customHeight="1">
      <c r="B242" s="45"/>
      <c r="C242" s="267" t="s">
        <v>419</v>
      </c>
      <c r="D242" s="267" t="s">
        <v>399</v>
      </c>
      <c r="E242" s="268" t="s">
        <v>420</v>
      </c>
      <c r="F242" s="269" t="s">
        <v>421</v>
      </c>
      <c r="G242" s="270" t="s">
        <v>229</v>
      </c>
      <c r="H242" s="271">
        <v>17.600000000000001</v>
      </c>
      <c r="I242" s="272"/>
      <c r="J242" s="273">
        <f>ROUND(I242*H242,2)</f>
        <v>0</v>
      </c>
      <c r="K242" s="269" t="s">
        <v>21</v>
      </c>
      <c r="L242" s="274"/>
      <c r="M242" s="275" t="s">
        <v>21</v>
      </c>
      <c r="N242" s="276" t="s">
        <v>46</v>
      </c>
      <c r="O242" s="46"/>
      <c r="P242" s="229">
        <f>O242*H242</f>
        <v>0</v>
      </c>
      <c r="Q242" s="229">
        <v>0.050000000000000003</v>
      </c>
      <c r="R242" s="229">
        <f>Q242*H242</f>
        <v>0.88000000000000012</v>
      </c>
      <c r="S242" s="229">
        <v>0</v>
      </c>
      <c r="T242" s="230">
        <f>S242*H242</f>
        <v>0</v>
      </c>
      <c r="AR242" s="23" t="s">
        <v>326</v>
      </c>
      <c r="AT242" s="23" t="s">
        <v>399</v>
      </c>
      <c r="AU242" s="23" t="s">
        <v>85</v>
      </c>
      <c r="AY242" s="23" t="s">
        <v>138</v>
      </c>
      <c r="BE242" s="231">
        <f>IF(N242="základní",J242,0)</f>
        <v>0</v>
      </c>
      <c r="BF242" s="231">
        <f>IF(N242="snížená",J242,0)</f>
        <v>0</v>
      </c>
      <c r="BG242" s="231">
        <f>IF(N242="zákl. přenesená",J242,0)</f>
        <v>0</v>
      </c>
      <c r="BH242" s="231">
        <f>IF(N242="sníž. přenesená",J242,0)</f>
        <v>0</v>
      </c>
      <c r="BI242" s="231">
        <f>IF(N242="nulová",J242,0)</f>
        <v>0</v>
      </c>
      <c r="BJ242" s="23" t="s">
        <v>83</v>
      </c>
      <c r="BK242" s="231">
        <f>ROUND(I242*H242,2)</f>
        <v>0</v>
      </c>
      <c r="BL242" s="23" t="s">
        <v>237</v>
      </c>
      <c r="BM242" s="23" t="s">
        <v>422</v>
      </c>
    </row>
    <row r="243" s="1" customFormat="1" ht="38.25" customHeight="1">
      <c r="B243" s="45"/>
      <c r="C243" s="220" t="s">
        <v>423</v>
      </c>
      <c r="D243" s="220" t="s">
        <v>140</v>
      </c>
      <c r="E243" s="221" t="s">
        <v>424</v>
      </c>
      <c r="F243" s="222" t="s">
        <v>425</v>
      </c>
      <c r="G243" s="223" t="s">
        <v>212</v>
      </c>
      <c r="H243" s="224">
        <v>1.1240000000000001</v>
      </c>
      <c r="I243" s="225"/>
      <c r="J243" s="226">
        <f>ROUND(I243*H243,2)</f>
        <v>0</v>
      </c>
      <c r="K243" s="222" t="s">
        <v>144</v>
      </c>
      <c r="L243" s="71"/>
      <c r="M243" s="227" t="s">
        <v>21</v>
      </c>
      <c r="N243" s="228" t="s">
        <v>46</v>
      </c>
      <c r="O243" s="46"/>
      <c r="P243" s="229">
        <f>O243*H243</f>
        <v>0</v>
      </c>
      <c r="Q243" s="229">
        <v>0</v>
      </c>
      <c r="R243" s="229">
        <f>Q243*H243</f>
        <v>0</v>
      </c>
      <c r="S243" s="229">
        <v>0</v>
      </c>
      <c r="T243" s="230">
        <f>S243*H243</f>
        <v>0</v>
      </c>
      <c r="AR243" s="23" t="s">
        <v>237</v>
      </c>
      <c r="AT243" s="23" t="s">
        <v>140</v>
      </c>
      <c r="AU243" s="23" t="s">
        <v>85</v>
      </c>
      <c r="AY243" s="23" t="s">
        <v>138</v>
      </c>
      <c r="BE243" s="231">
        <f>IF(N243="základní",J243,0)</f>
        <v>0</v>
      </c>
      <c r="BF243" s="231">
        <f>IF(N243="snížená",J243,0)</f>
        <v>0</v>
      </c>
      <c r="BG243" s="231">
        <f>IF(N243="zákl. přenesená",J243,0)</f>
        <v>0</v>
      </c>
      <c r="BH243" s="231">
        <f>IF(N243="sníž. přenesená",J243,0)</f>
        <v>0</v>
      </c>
      <c r="BI243" s="231">
        <f>IF(N243="nulová",J243,0)</f>
        <v>0</v>
      </c>
      <c r="BJ243" s="23" t="s">
        <v>83</v>
      </c>
      <c r="BK243" s="231">
        <f>ROUND(I243*H243,2)</f>
        <v>0</v>
      </c>
      <c r="BL243" s="23" t="s">
        <v>237</v>
      </c>
      <c r="BM243" s="23" t="s">
        <v>426</v>
      </c>
    </row>
    <row r="244" s="1" customFormat="1">
      <c r="B244" s="45"/>
      <c r="C244" s="73"/>
      <c r="D244" s="232" t="s">
        <v>147</v>
      </c>
      <c r="E244" s="73"/>
      <c r="F244" s="233" t="s">
        <v>427</v>
      </c>
      <c r="G244" s="73"/>
      <c r="H244" s="73"/>
      <c r="I244" s="190"/>
      <c r="J244" s="73"/>
      <c r="K244" s="73"/>
      <c r="L244" s="71"/>
      <c r="M244" s="234"/>
      <c r="N244" s="46"/>
      <c r="O244" s="46"/>
      <c r="P244" s="46"/>
      <c r="Q244" s="46"/>
      <c r="R244" s="46"/>
      <c r="S244" s="46"/>
      <c r="T244" s="94"/>
      <c r="AT244" s="23" t="s">
        <v>147</v>
      </c>
      <c r="AU244" s="23" t="s">
        <v>85</v>
      </c>
    </row>
    <row r="245" s="1" customFormat="1" ht="38.25" customHeight="1">
      <c r="B245" s="45"/>
      <c r="C245" s="220" t="s">
        <v>428</v>
      </c>
      <c r="D245" s="220" t="s">
        <v>140</v>
      </c>
      <c r="E245" s="221" t="s">
        <v>429</v>
      </c>
      <c r="F245" s="222" t="s">
        <v>430</v>
      </c>
      <c r="G245" s="223" t="s">
        <v>212</v>
      </c>
      <c r="H245" s="224">
        <v>1.1240000000000001</v>
      </c>
      <c r="I245" s="225"/>
      <c r="J245" s="226">
        <f>ROUND(I245*H245,2)</f>
        <v>0</v>
      </c>
      <c r="K245" s="222" t="s">
        <v>144</v>
      </c>
      <c r="L245" s="71"/>
      <c r="M245" s="227" t="s">
        <v>21</v>
      </c>
      <c r="N245" s="228" t="s">
        <v>46</v>
      </c>
      <c r="O245" s="46"/>
      <c r="P245" s="229">
        <f>O245*H245</f>
        <v>0</v>
      </c>
      <c r="Q245" s="229">
        <v>0</v>
      </c>
      <c r="R245" s="229">
        <f>Q245*H245</f>
        <v>0</v>
      </c>
      <c r="S245" s="229">
        <v>0</v>
      </c>
      <c r="T245" s="230">
        <f>S245*H245</f>
        <v>0</v>
      </c>
      <c r="AR245" s="23" t="s">
        <v>237</v>
      </c>
      <c r="AT245" s="23" t="s">
        <v>140</v>
      </c>
      <c r="AU245" s="23" t="s">
        <v>85</v>
      </c>
      <c r="AY245" s="23" t="s">
        <v>138</v>
      </c>
      <c r="BE245" s="231">
        <f>IF(N245="základní",J245,0)</f>
        <v>0</v>
      </c>
      <c r="BF245" s="231">
        <f>IF(N245="snížená",J245,0)</f>
        <v>0</v>
      </c>
      <c r="BG245" s="231">
        <f>IF(N245="zákl. přenesená",J245,0)</f>
        <v>0</v>
      </c>
      <c r="BH245" s="231">
        <f>IF(N245="sníž. přenesená",J245,0)</f>
        <v>0</v>
      </c>
      <c r="BI245" s="231">
        <f>IF(N245="nulová",J245,0)</f>
        <v>0</v>
      </c>
      <c r="BJ245" s="23" t="s">
        <v>83</v>
      </c>
      <c r="BK245" s="231">
        <f>ROUND(I245*H245,2)</f>
        <v>0</v>
      </c>
      <c r="BL245" s="23" t="s">
        <v>237</v>
      </c>
      <c r="BM245" s="23" t="s">
        <v>431</v>
      </c>
    </row>
    <row r="246" s="1" customFormat="1">
      <c r="B246" s="45"/>
      <c r="C246" s="73"/>
      <c r="D246" s="232" t="s">
        <v>147</v>
      </c>
      <c r="E246" s="73"/>
      <c r="F246" s="233" t="s">
        <v>427</v>
      </c>
      <c r="G246" s="73"/>
      <c r="H246" s="73"/>
      <c r="I246" s="190"/>
      <c r="J246" s="73"/>
      <c r="K246" s="73"/>
      <c r="L246" s="71"/>
      <c r="M246" s="234"/>
      <c r="N246" s="46"/>
      <c r="O246" s="46"/>
      <c r="P246" s="46"/>
      <c r="Q246" s="46"/>
      <c r="R246" s="46"/>
      <c r="S246" s="46"/>
      <c r="T246" s="94"/>
      <c r="AT246" s="23" t="s">
        <v>147</v>
      </c>
      <c r="AU246" s="23" t="s">
        <v>85</v>
      </c>
    </row>
    <row r="247" s="10" customFormat="1" ht="29.88" customHeight="1">
      <c r="B247" s="204"/>
      <c r="C247" s="205"/>
      <c r="D247" s="206" t="s">
        <v>74</v>
      </c>
      <c r="E247" s="218" t="s">
        <v>432</v>
      </c>
      <c r="F247" s="218" t="s">
        <v>433</v>
      </c>
      <c r="G247" s="205"/>
      <c r="H247" s="205"/>
      <c r="I247" s="208"/>
      <c r="J247" s="219">
        <f>BK247</f>
        <v>0</v>
      </c>
      <c r="K247" s="205"/>
      <c r="L247" s="210"/>
      <c r="M247" s="211"/>
      <c r="N247" s="212"/>
      <c r="O247" s="212"/>
      <c r="P247" s="213">
        <f>SUM(P248:P249)</f>
        <v>0</v>
      </c>
      <c r="Q247" s="212"/>
      <c r="R247" s="213">
        <f>SUM(R248:R249)</f>
        <v>0.00055679999999999998</v>
      </c>
      <c r="S247" s="212"/>
      <c r="T247" s="214">
        <f>SUM(T248:T249)</f>
        <v>0</v>
      </c>
      <c r="AR247" s="215" t="s">
        <v>85</v>
      </c>
      <c r="AT247" s="216" t="s">
        <v>74</v>
      </c>
      <c r="AU247" s="216" t="s">
        <v>83</v>
      </c>
      <c r="AY247" s="215" t="s">
        <v>138</v>
      </c>
      <c r="BK247" s="217">
        <f>SUM(BK248:BK249)</f>
        <v>0</v>
      </c>
    </row>
    <row r="248" s="1" customFormat="1" ht="16.5" customHeight="1">
      <c r="B248" s="45"/>
      <c r="C248" s="220" t="s">
        <v>434</v>
      </c>
      <c r="D248" s="220" t="s">
        <v>140</v>
      </c>
      <c r="E248" s="221" t="s">
        <v>435</v>
      </c>
      <c r="F248" s="222" t="s">
        <v>436</v>
      </c>
      <c r="G248" s="223" t="s">
        <v>143</v>
      </c>
      <c r="H248" s="224">
        <v>1.9199999999999999</v>
      </c>
      <c r="I248" s="225"/>
      <c r="J248" s="226">
        <f>ROUND(I248*H248,2)</f>
        <v>0</v>
      </c>
      <c r="K248" s="222" t="s">
        <v>21</v>
      </c>
      <c r="L248" s="71"/>
      <c r="M248" s="227" t="s">
        <v>21</v>
      </c>
      <c r="N248" s="228" t="s">
        <v>46</v>
      </c>
      <c r="O248" s="46"/>
      <c r="P248" s="229">
        <f>O248*H248</f>
        <v>0</v>
      </c>
      <c r="Q248" s="229">
        <v>0.00029</v>
      </c>
      <c r="R248" s="229">
        <f>Q248*H248</f>
        <v>0.00055679999999999998</v>
      </c>
      <c r="S248" s="229">
        <v>0</v>
      </c>
      <c r="T248" s="230">
        <f>S248*H248</f>
        <v>0</v>
      </c>
      <c r="AR248" s="23" t="s">
        <v>237</v>
      </c>
      <c r="AT248" s="23" t="s">
        <v>140</v>
      </c>
      <c r="AU248" s="23" t="s">
        <v>85</v>
      </c>
      <c r="AY248" s="23" t="s">
        <v>138</v>
      </c>
      <c r="BE248" s="231">
        <f>IF(N248="základní",J248,0)</f>
        <v>0</v>
      </c>
      <c r="BF248" s="231">
        <f>IF(N248="snížená",J248,0)</f>
        <v>0</v>
      </c>
      <c r="BG248" s="231">
        <f>IF(N248="zákl. přenesená",J248,0)</f>
        <v>0</v>
      </c>
      <c r="BH248" s="231">
        <f>IF(N248="sníž. přenesená",J248,0)</f>
        <v>0</v>
      </c>
      <c r="BI248" s="231">
        <f>IF(N248="nulová",J248,0)</f>
        <v>0</v>
      </c>
      <c r="BJ248" s="23" t="s">
        <v>83</v>
      </c>
      <c r="BK248" s="231">
        <f>ROUND(I248*H248,2)</f>
        <v>0</v>
      </c>
      <c r="BL248" s="23" t="s">
        <v>237</v>
      </c>
      <c r="BM248" s="23" t="s">
        <v>437</v>
      </c>
    </row>
    <row r="249" s="12" customFormat="1">
      <c r="B249" s="245"/>
      <c r="C249" s="246"/>
      <c r="D249" s="232" t="s">
        <v>149</v>
      </c>
      <c r="E249" s="247" t="s">
        <v>21</v>
      </c>
      <c r="F249" s="248" t="s">
        <v>438</v>
      </c>
      <c r="G249" s="246"/>
      <c r="H249" s="249">
        <v>1.9199999999999999</v>
      </c>
      <c r="I249" s="250"/>
      <c r="J249" s="246"/>
      <c r="K249" s="246"/>
      <c r="L249" s="251"/>
      <c r="M249" s="252"/>
      <c r="N249" s="253"/>
      <c r="O249" s="253"/>
      <c r="P249" s="253"/>
      <c r="Q249" s="253"/>
      <c r="R249" s="253"/>
      <c r="S249" s="253"/>
      <c r="T249" s="254"/>
      <c r="AT249" s="255" t="s">
        <v>149</v>
      </c>
      <c r="AU249" s="255" t="s">
        <v>85</v>
      </c>
      <c r="AV249" s="12" t="s">
        <v>85</v>
      </c>
      <c r="AW249" s="12" t="s">
        <v>39</v>
      </c>
      <c r="AX249" s="12" t="s">
        <v>83</v>
      </c>
      <c r="AY249" s="255" t="s">
        <v>138</v>
      </c>
    </row>
    <row r="250" s="10" customFormat="1" ht="37.44" customHeight="1">
      <c r="B250" s="204"/>
      <c r="C250" s="205"/>
      <c r="D250" s="206" t="s">
        <v>74</v>
      </c>
      <c r="E250" s="207" t="s">
        <v>439</v>
      </c>
      <c r="F250" s="207" t="s">
        <v>440</v>
      </c>
      <c r="G250" s="205"/>
      <c r="H250" s="205"/>
      <c r="I250" s="208"/>
      <c r="J250" s="209">
        <f>BK250</f>
        <v>0</v>
      </c>
      <c r="K250" s="205"/>
      <c r="L250" s="210"/>
      <c r="M250" s="211"/>
      <c r="N250" s="212"/>
      <c r="O250" s="212"/>
      <c r="P250" s="213">
        <f>P251+P253+P256+P258</f>
        <v>0</v>
      </c>
      <c r="Q250" s="212"/>
      <c r="R250" s="213">
        <f>R251+R253+R256+R258</f>
        <v>0</v>
      </c>
      <c r="S250" s="212"/>
      <c r="T250" s="214">
        <f>T251+T253+T256+T258</f>
        <v>0</v>
      </c>
      <c r="AR250" s="215" t="s">
        <v>173</v>
      </c>
      <c r="AT250" s="216" t="s">
        <v>74</v>
      </c>
      <c r="AU250" s="216" t="s">
        <v>75</v>
      </c>
      <c r="AY250" s="215" t="s">
        <v>138</v>
      </c>
      <c r="BK250" s="217">
        <f>BK251+BK253+BK256+BK258</f>
        <v>0</v>
      </c>
    </row>
    <row r="251" s="10" customFormat="1" ht="19.92" customHeight="1">
      <c r="B251" s="204"/>
      <c r="C251" s="205"/>
      <c r="D251" s="206" t="s">
        <v>74</v>
      </c>
      <c r="E251" s="218" t="s">
        <v>441</v>
      </c>
      <c r="F251" s="218" t="s">
        <v>442</v>
      </c>
      <c r="G251" s="205"/>
      <c r="H251" s="205"/>
      <c r="I251" s="208"/>
      <c r="J251" s="219">
        <f>BK251</f>
        <v>0</v>
      </c>
      <c r="K251" s="205"/>
      <c r="L251" s="210"/>
      <c r="M251" s="211"/>
      <c r="N251" s="212"/>
      <c r="O251" s="212"/>
      <c r="P251" s="213">
        <f>P252</f>
        <v>0</v>
      </c>
      <c r="Q251" s="212"/>
      <c r="R251" s="213">
        <f>R252</f>
        <v>0</v>
      </c>
      <c r="S251" s="212"/>
      <c r="T251" s="214">
        <f>T252</f>
        <v>0</v>
      </c>
      <c r="AR251" s="215" t="s">
        <v>173</v>
      </c>
      <c r="AT251" s="216" t="s">
        <v>74</v>
      </c>
      <c r="AU251" s="216" t="s">
        <v>83</v>
      </c>
      <c r="AY251" s="215" t="s">
        <v>138</v>
      </c>
      <c r="BK251" s="217">
        <f>BK252</f>
        <v>0</v>
      </c>
    </row>
    <row r="252" s="1" customFormat="1" ht="16.5" customHeight="1">
      <c r="B252" s="45"/>
      <c r="C252" s="220" t="s">
        <v>443</v>
      </c>
      <c r="D252" s="220" t="s">
        <v>140</v>
      </c>
      <c r="E252" s="221" t="s">
        <v>444</v>
      </c>
      <c r="F252" s="222" t="s">
        <v>445</v>
      </c>
      <c r="G252" s="223" t="s">
        <v>446</v>
      </c>
      <c r="H252" s="224">
        <v>1</v>
      </c>
      <c r="I252" s="225"/>
      <c r="J252" s="226">
        <f>ROUND(I252*H252,2)</f>
        <v>0</v>
      </c>
      <c r="K252" s="222" t="s">
        <v>144</v>
      </c>
      <c r="L252" s="71"/>
      <c r="M252" s="227" t="s">
        <v>21</v>
      </c>
      <c r="N252" s="228" t="s">
        <v>46</v>
      </c>
      <c r="O252" s="46"/>
      <c r="P252" s="229">
        <f>O252*H252</f>
        <v>0</v>
      </c>
      <c r="Q252" s="229">
        <v>0</v>
      </c>
      <c r="R252" s="229">
        <f>Q252*H252</f>
        <v>0</v>
      </c>
      <c r="S252" s="229">
        <v>0</v>
      </c>
      <c r="T252" s="230">
        <f>S252*H252</f>
        <v>0</v>
      </c>
      <c r="AR252" s="23" t="s">
        <v>447</v>
      </c>
      <c r="AT252" s="23" t="s">
        <v>140</v>
      </c>
      <c r="AU252" s="23" t="s">
        <v>85</v>
      </c>
      <c r="AY252" s="23" t="s">
        <v>138</v>
      </c>
      <c r="BE252" s="231">
        <f>IF(N252="základní",J252,0)</f>
        <v>0</v>
      </c>
      <c r="BF252" s="231">
        <f>IF(N252="snížená",J252,0)</f>
        <v>0</v>
      </c>
      <c r="BG252" s="231">
        <f>IF(N252="zákl. přenesená",J252,0)</f>
        <v>0</v>
      </c>
      <c r="BH252" s="231">
        <f>IF(N252="sníž. přenesená",J252,0)</f>
        <v>0</v>
      </c>
      <c r="BI252" s="231">
        <f>IF(N252="nulová",J252,0)</f>
        <v>0</v>
      </c>
      <c r="BJ252" s="23" t="s">
        <v>83</v>
      </c>
      <c r="BK252" s="231">
        <f>ROUND(I252*H252,2)</f>
        <v>0</v>
      </c>
      <c r="BL252" s="23" t="s">
        <v>447</v>
      </c>
      <c r="BM252" s="23" t="s">
        <v>448</v>
      </c>
    </row>
    <row r="253" s="10" customFormat="1" ht="29.88" customHeight="1">
      <c r="B253" s="204"/>
      <c r="C253" s="205"/>
      <c r="D253" s="206" t="s">
        <v>74</v>
      </c>
      <c r="E253" s="218" t="s">
        <v>449</v>
      </c>
      <c r="F253" s="218" t="s">
        <v>450</v>
      </c>
      <c r="G253" s="205"/>
      <c r="H253" s="205"/>
      <c r="I253" s="208"/>
      <c r="J253" s="219">
        <f>BK253</f>
        <v>0</v>
      </c>
      <c r="K253" s="205"/>
      <c r="L253" s="210"/>
      <c r="M253" s="211"/>
      <c r="N253" s="212"/>
      <c r="O253" s="212"/>
      <c r="P253" s="213">
        <f>SUM(P254:P255)</f>
        <v>0</v>
      </c>
      <c r="Q253" s="212"/>
      <c r="R253" s="213">
        <f>SUM(R254:R255)</f>
        <v>0</v>
      </c>
      <c r="S253" s="212"/>
      <c r="T253" s="214">
        <f>SUM(T254:T255)</f>
        <v>0</v>
      </c>
      <c r="AR253" s="215" t="s">
        <v>173</v>
      </c>
      <c r="AT253" s="216" t="s">
        <v>74</v>
      </c>
      <c r="AU253" s="216" t="s">
        <v>83</v>
      </c>
      <c r="AY253" s="215" t="s">
        <v>138</v>
      </c>
      <c r="BK253" s="217">
        <f>SUM(BK254:BK255)</f>
        <v>0</v>
      </c>
    </row>
    <row r="254" s="1" customFormat="1" ht="16.5" customHeight="1">
      <c r="B254" s="45"/>
      <c r="C254" s="220" t="s">
        <v>451</v>
      </c>
      <c r="D254" s="220" t="s">
        <v>140</v>
      </c>
      <c r="E254" s="221" t="s">
        <v>452</v>
      </c>
      <c r="F254" s="222" t="s">
        <v>450</v>
      </c>
      <c r="G254" s="223" t="s">
        <v>446</v>
      </c>
      <c r="H254" s="224">
        <v>1</v>
      </c>
      <c r="I254" s="225"/>
      <c r="J254" s="226">
        <f>ROUND(I254*H254,2)</f>
        <v>0</v>
      </c>
      <c r="K254" s="222" t="s">
        <v>144</v>
      </c>
      <c r="L254" s="71"/>
      <c r="M254" s="227" t="s">
        <v>21</v>
      </c>
      <c r="N254" s="228" t="s">
        <v>46</v>
      </c>
      <c r="O254" s="46"/>
      <c r="P254" s="229">
        <f>O254*H254</f>
        <v>0</v>
      </c>
      <c r="Q254" s="229">
        <v>0</v>
      </c>
      <c r="R254" s="229">
        <f>Q254*H254</f>
        <v>0</v>
      </c>
      <c r="S254" s="229">
        <v>0</v>
      </c>
      <c r="T254" s="230">
        <f>S254*H254</f>
        <v>0</v>
      </c>
      <c r="AR254" s="23" t="s">
        <v>447</v>
      </c>
      <c r="AT254" s="23" t="s">
        <v>140</v>
      </c>
      <c r="AU254" s="23" t="s">
        <v>85</v>
      </c>
      <c r="AY254" s="23" t="s">
        <v>138</v>
      </c>
      <c r="BE254" s="231">
        <f>IF(N254="základní",J254,0)</f>
        <v>0</v>
      </c>
      <c r="BF254" s="231">
        <f>IF(N254="snížená",J254,0)</f>
        <v>0</v>
      </c>
      <c r="BG254" s="231">
        <f>IF(N254="zákl. přenesená",J254,0)</f>
        <v>0</v>
      </c>
      <c r="BH254" s="231">
        <f>IF(N254="sníž. přenesená",J254,0)</f>
        <v>0</v>
      </c>
      <c r="BI254" s="231">
        <f>IF(N254="nulová",J254,0)</f>
        <v>0</v>
      </c>
      <c r="BJ254" s="23" t="s">
        <v>83</v>
      </c>
      <c r="BK254" s="231">
        <f>ROUND(I254*H254,2)</f>
        <v>0</v>
      </c>
      <c r="BL254" s="23" t="s">
        <v>447</v>
      </c>
      <c r="BM254" s="23" t="s">
        <v>453</v>
      </c>
    </row>
    <row r="255" s="1" customFormat="1" ht="16.5" customHeight="1">
      <c r="B255" s="45"/>
      <c r="C255" s="220" t="s">
        <v>454</v>
      </c>
      <c r="D255" s="220" t="s">
        <v>140</v>
      </c>
      <c r="E255" s="221" t="s">
        <v>455</v>
      </c>
      <c r="F255" s="222" t="s">
        <v>456</v>
      </c>
      <c r="G255" s="223" t="s">
        <v>446</v>
      </c>
      <c r="H255" s="224">
        <v>1</v>
      </c>
      <c r="I255" s="225"/>
      <c r="J255" s="226">
        <f>ROUND(I255*H255,2)</f>
        <v>0</v>
      </c>
      <c r="K255" s="222" t="s">
        <v>144</v>
      </c>
      <c r="L255" s="71"/>
      <c r="M255" s="227" t="s">
        <v>21</v>
      </c>
      <c r="N255" s="228" t="s">
        <v>46</v>
      </c>
      <c r="O255" s="46"/>
      <c r="P255" s="229">
        <f>O255*H255</f>
        <v>0</v>
      </c>
      <c r="Q255" s="229">
        <v>0</v>
      </c>
      <c r="R255" s="229">
        <f>Q255*H255</f>
        <v>0</v>
      </c>
      <c r="S255" s="229">
        <v>0</v>
      </c>
      <c r="T255" s="230">
        <f>S255*H255</f>
        <v>0</v>
      </c>
      <c r="AR255" s="23" t="s">
        <v>447</v>
      </c>
      <c r="AT255" s="23" t="s">
        <v>140</v>
      </c>
      <c r="AU255" s="23" t="s">
        <v>85</v>
      </c>
      <c r="AY255" s="23" t="s">
        <v>138</v>
      </c>
      <c r="BE255" s="231">
        <f>IF(N255="základní",J255,0)</f>
        <v>0</v>
      </c>
      <c r="BF255" s="231">
        <f>IF(N255="snížená",J255,0)</f>
        <v>0</v>
      </c>
      <c r="BG255" s="231">
        <f>IF(N255="zákl. přenesená",J255,0)</f>
        <v>0</v>
      </c>
      <c r="BH255" s="231">
        <f>IF(N255="sníž. přenesená",J255,0)</f>
        <v>0</v>
      </c>
      <c r="BI255" s="231">
        <f>IF(N255="nulová",J255,0)</f>
        <v>0</v>
      </c>
      <c r="BJ255" s="23" t="s">
        <v>83</v>
      </c>
      <c r="BK255" s="231">
        <f>ROUND(I255*H255,2)</f>
        <v>0</v>
      </c>
      <c r="BL255" s="23" t="s">
        <v>447</v>
      </c>
      <c r="BM255" s="23" t="s">
        <v>457</v>
      </c>
    </row>
    <row r="256" s="10" customFormat="1" ht="29.88" customHeight="1">
      <c r="B256" s="204"/>
      <c r="C256" s="205"/>
      <c r="D256" s="206" t="s">
        <v>74</v>
      </c>
      <c r="E256" s="218" t="s">
        <v>458</v>
      </c>
      <c r="F256" s="218" t="s">
        <v>459</v>
      </c>
      <c r="G256" s="205"/>
      <c r="H256" s="205"/>
      <c r="I256" s="208"/>
      <c r="J256" s="219">
        <f>BK256</f>
        <v>0</v>
      </c>
      <c r="K256" s="205"/>
      <c r="L256" s="210"/>
      <c r="M256" s="211"/>
      <c r="N256" s="212"/>
      <c r="O256" s="212"/>
      <c r="P256" s="213">
        <f>P257</f>
        <v>0</v>
      </c>
      <c r="Q256" s="212"/>
      <c r="R256" s="213">
        <f>R257</f>
        <v>0</v>
      </c>
      <c r="S256" s="212"/>
      <c r="T256" s="214">
        <f>T257</f>
        <v>0</v>
      </c>
      <c r="AR256" s="215" t="s">
        <v>173</v>
      </c>
      <c r="AT256" s="216" t="s">
        <v>74</v>
      </c>
      <c r="AU256" s="216" t="s">
        <v>83</v>
      </c>
      <c r="AY256" s="215" t="s">
        <v>138</v>
      </c>
      <c r="BK256" s="217">
        <f>BK257</f>
        <v>0</v>
      </c>
    </row>
    <row r="257" s="1" customFormat="1" ht="16.5" customHeight="1">
      <c r="B257" s="45"/>
      <c r="C257" s="220" t="s">
        <v>460</v>
      </c>
      <c r="D257" s="220" t="s">
        <v>140</v>
      </c>
      <c r="E257" s="221" t="s">
        <v>461</v>
      </c>
      <c r="F257" s="222" t="s">
        <v>462</v>
      </c>
      <c r="G257" s="223" t="s">
        <v>446</v>
      </c>
      <c r="H257" s="224">
        <v>1</v>
      </c>
      <c r="I257" s="225"/>
      <c r="J257" s="226">
        <f>ROUND(I257*H257,2)</f>
        <v>0</v>
      </c>
      <c r="K257" s="222" t="s">
        <v>144</v>
      </c>
      <c r="L257" s="71"/>
      <c r="M257" s="227" t="s">
        <v>21</v>
      </c>
      <c r="N257" s="228" t="s">
        <v>46</v>
      </c>
      <c r="O257" s="46"/>
      <c r="P257" s="229">
        <f>O257*H257</f>
        <v>0</v>
      </c>
      <c r="Q257" s="229">
        <v>0</v>
      </c>
      <c r="R257" s="229">
        <f>Q257*H257</f>
        <v>0</v>
      </c>
      <c r="S257" s="229">
        <v>0</v>
      </c>
      <c r="T257" s="230">
        <f>S257*H257</f>
        <v>0</v>
      </c>
      <c r="AR257" s="23" t="s">
        <v>447</v>
      </c>
      <c r="AT257" s="23" t="s">
        <v>140</v>
      </c>
      <c r="AU257" s="23" t="s">
        <v>85</v>
      </c>
      <c r="AY257" s="23" t="s">
        <v>138</v>
      </c>
      <c r="BE257" s="231">
        <f>IF(N257="základní",J257,0)</f>
        <v>0</v>
      </c>
      <c r="BF257" s="231">
        <f>IF(N257="snížená",J257,0)</f>
        <v>0</v>
      </c>
      <c r="BG257" s="231">
        <f>IF(N257="zákl. přenesená",J257,0)</f>
        <v>0</v>
      </c>
      <c r="BH257" s="231">
        <f>IF(N257="sníž. přenesená",J257,0)</f>
        <v>0</v>
      </c>
      <c r="BI257" s="231">
        <f>IF(N257="nulová",J257,0)</f>
        <v>0</v>
      </c>
      <c r="BJ257" s="23" t="s">
        <v>83</v>
      </c>
      <c r="BK257" s="231">
        <f>ROUND(I257*H257,2)</f>
        <v>0</v>
      </c>
      <c r="BL257" s="23" t="s">
        <v>447</v>
      </c>
      <c r="BM257" s="23" t="s">
        <v>463</v>
      </c>
    </row>
    <row r="258" s="10" customFormat="1" ht="29.88" customHeight="1">
      <c r="B258" s="204"/>
      <c r="C258" s="205"/>
      <c r="D258" s="206" t="s">
        <v>74</v>
      </c>
      <c r="E258" s="218" t="s">
        <v>464</v>
      </c>
      <c r="F258" s="218" t="s">
        <v>465</v>
      </c>
      <c r="G258" s="205"/>
      <c r="H258" s="205"/>
      <c r="I258" s="208"/>
      <c r="J258" s="219">
        <f>BK258</f>
        <v>0</v>
      </c>
      <c r="K258" s="205"/>
      <c r="L258" s="210"/>
      <c r="M258" s="211"/>
      <c r="N258" s="212"/>
      <c r="O258" s="212"/>
      <c r="P258" s="213">
        <f>P259</f>
        <v>0</v>
      </c>
      <c r="Q258" s="212"/>
      <c r="R258" s="213">
        <f>R259</f>
        <v>0</v>
      </c>
      <c r="S258" s="212"/>
      <c r="T258" s="214">
        <f>T259</f>
        <v>0</v>
      </c>
      <c r="AR258" s="215" t="s">
        <v>173</v>
      </c>
      <c r="AT258" s="216" t="s">
        <v>74</v>
      </c>
      <c r="AU258" s="216" t="s">
        <v>83</v>
      </c>
      <c r="AY258" s="215" t="s">
        <v>138</v>
      </c>
      <c r="BK258" s="217">
        <f>BK259</f>
        <v>0</v>
      </c>
    </row>
    <row r="259" s="1" customFormat="1" ht="16.5" customHeight="1">
      <c r="B259" s="45"/>
      <c r="C259" s="220" t="s">
        <v>466</v>
      </c>
      <c r="D259" s="220" t="s">
        <v>140</v>
      </c>
      <c r="E259" s="221" t="s">
        <v>467</v>
      </c>
      <c r="F259" s="222" t="s">
        <v>468</v>
      </c>
      <c r="G259" s="223" t="s">
        <v>446</v>
      </c>
      <c r="H259" s="224">
        <v>1</v>
      </c>
      <c r="I259" s="225"/>
      <c r="J259" s="226">
        <f>ROUND(I259*H259,2)</f>
        <v>0</v>
      </c>
      <c r="K259" s="222" t="s">
        <v>144</v>
      </c>
      <c r="L259" s="71"/>
      <c r="M259" s="227" t="s">
        <v>21</v>
      </c>
      <c r="N259" s="277" t="s">
        <v>46</v>
      </c>
      <c r="O259" s="278"/>
      <c r="P259" s="279">
        <f>O259*H259</f>
        <v>0</v>
      </c>
      <c r="Q259" s="279">
        <v>0</v>
      </c>
      <c r="R259" s="279">
        <f>Q259*H259</f>
        <v>0</v>
      </c>
      <c r="S259" s="279">
        <v>0</v>
      </c>
      <c r="T259" s="280">
        <f>S259*H259</f>
        <v>0</v>
      </c>
      <c r="AR259" s="23" t="s">
        <v>447</v>
      </c>
      <c r="AT259" s="23" t="s">
        <v>140</v>
      </c>
      <c r="AU259" s="23" t="s">
        <v>85</v>
      </c>
      <c r="AY259" s="23" t="s">
        <v>138</v>
      </c>
      <c r="BE259" s="231">
        <f>IF(N259="základní",J259,0)</f>
        <v>0</v>
      </c>
      <c r="BF259" s="231">
        <f>IF(N259="snížená",J259,0)</f>
        <v>0</v>
      </c>
      <c r="BG259" s="231">
        <f>IF(N259="zákl. přenesená",J259,0)</f>
        <v>0</v>
      </c>
      <c r="BH259" s="231">
        <f>IF(N259="sníž. přenesená",J259,0)</f>
        <v>0</v>
      </c>
      <c r="BI259" s="231">
        <f>IF(N259="nulová",J259,0)</f>
        <v>0</v>
      </c>
      <c r="BJ259" s="23" t="s">
        <v>83</v>
      </c>
      <c r="BK259" s="231">
        <f>ROUND(I259*H259,2)</f>
        <v>0</v>
      </c>
      <c r="BL259" s="23" t="s">
        <v>447</v>
      </c>
      <c r="BM259" s="23" t="s">
        <v>469</v>
      </c>
    </row>
    <row r="260" s="1" customFormat="1" ht="6.96" customHeight="1">
      <c r="B260" s="66"/>
      <c r="C260" s="67"/>
      <c r="D260" s="67"/>
      <c r="E260" s="67"/>
      <c r="F260" s="67"/>
      <c r="G260" s="67"/>
      <c r="H260" s="67"/>
      <c r="I260" s="165"/>
      <c r="J260" s="67"/>
      <c r="K260" s="67"/>
      <c r="L260" s="71"/>
    </row>
  </sheetData>
  <sheetProtection sheet="1" autoFilter="0" formatColumns="0" formatRows="0" objects="1" scenarios="1" spinCount="100000" saltValue="TdLsLOwdGePrfyCA47bRg7PEFIPScAkIVEx/ROEcy65Sa2mBaRi9mGlG41RV5dvhSYIGWwR+jgR2phouOsT4Qg==" hashValue="a4PYa/qx+g70o9S9skvbw+kE7O9K4Z02a/bcp/efa9AJrS4p93KNfjUZyPaN9tb6t76pJ0YBla/zxIJbTDmXzg==" algorithmName="SHA-512" password="CC35"/>
  <autoFilter ref="C95:K259"/>
  <mergeCells count="10">
    <mergeCell ref="E7:H7"/>
    <mergeCell ref="E9:H9"/>
    <mergeCell ref="E24:H24"/>
    <mergeCell ref="E45:H45"/>
    <mergeCell ref="E47:H47"/>
    <mergeCell ref="J51:J52"/>
    <mergeCell ref="E86:H86"/>
    <mergeCell ref="E88:H88"/>
    <mergeCell ref="G1:H1"/>
    <mergeCell ref="L2:V2"/>
  </mergeCells>
  <hyperlinks>
    <hyperlink ref="F1:G1" location="C2" display="1) Krycí list soupisu"/>
    <hyperlink ref="G1:H1" location="C54" display="2) Rekapitulace"/>
    <hyperlink ref="J1" location="C9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89</v>
      </c>
      <c r="G1" s="138" t="s">
        <v>90</v>
      </c>
      <c r="H1" s="138"/>
      <c r="I1" s="139"/>
      <c r="J1" s="138" t="s">
        <v>91</v>
      </c>
      <c r="K1" s="137" t="s">
        <v>92</v>
      </c>
      <c r="L1" s="138" t="s">
        <v>93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88</v>
      </c>
    </row>
    <row r="3" ht="6.96" customHeight="1">
      <c r="B3" s="24"/>
      <c r="C3" s="25"/>
      <c r="D3" s="25"/>
      <c r="E3" s="25"/>
      <c r="F3" s="25"/>
      <c r="G3" s="25"/>
      <c r="H3" s="25"/>
      <c r="I3" s="140"/>
      <c r="J3" s="25"/>
      <c r="K3" s="26"/>
      <c r="AT3" s="23" t="s">
        <v>85</v>
      </c>
    </row>
    <row r="4" ht="36.96" customHeight="1">
      <c r="B4" s="27"/>
      <c r="C4" s="28"/>
      <c r="D4" s="29" t="s">
        <v>94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ŘEŠENÍ SCHODIŠTĚ, OBJEKTU 29.DUBNA č.259/33</v>
      </c>
      <c r="F7" s="39"/>
      <c r="G7" s="39"/>
      <c r="H7" s="39"/>
      <c r="I7" s="141"/>
      <c r="J7" s="28"/>
      <c r="K7" s="30"/>
    </row>
    <row r="8" s="1" customFormat="1">
      <c r="B8" s="45"/>
      <c r="C8" s="46"/>
      <c r="D8" s="39" t="s">
        <v>95</v>
      </c>
      <c r="E8" s="46"/>
      <c r="F8" s="46"/>
      <c r="G8" s="46"/>
      <c r="H8" s="46"/>
      <c r="I8" s="143"/>
      <c r="J8" s="46"/>
      <c r="K8" s="50"/>
    </row>
    <row r="9" s="1" customFormat="1" ht="36.96" customHeight="1">
      <c r="B9" s="45"/>
      <c r="C9" s="46"/>
      <c r="D9" s="46"/>
      <c r="E9" s="144" t="s">
        <v>470</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28. 5. 2021</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32</v>
      </c>
      <c r="K15" s="50"/>
    </row>
    <row r="16" s="1" customFormat="1" ht="6.96" customHeight="1">
      <c r="B16" s="45"/>
      <c r="C16" s="46"/>
      <c r="D16" s="46"/>
      <c r="E16" s="46"/>
      <c r="F16" s="46"/>
      <c r="G16" s="46"/>
      <c r="H16" s="46"/>
      <c r="I16" s="143"/>
      <c r="J16" s="46"/>
      <c r="K16" s="50"/>
    </row>
    <row r="17" s="1" customFormat="1" ht="14.4" customHeight="1">
      <c r="B17" s="45"/>
      <c r="C17" s="46"/>
      <c r="D17" s="39" t="s">
        <v>33</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35</v>
      </c>
      <c r="E20" s="46"/>
      <c r="F20" s="46"/>
      <c r="G20" s="46"/>
      <c r="H20" s="46"/>
      <c r="I20" s="145" t="s">
        <v>28</v>
      </c>
      <c r="J20" s="34" t="s">
        <v>36</v>
      </c>
      <c r="K20" s="50"/>
    </row>
    <row r="21" s="1" customFormat="1" ht="18" customHeight="1">
      <c r="B21" s="45"/>
      <c r="C21" s="46"/>
      <c r="D21" s="46"/>
      <c r="E21" s="34" t="s">
        <v>37</v>
      </c>
      <c r="F21" s="46"/>
      <c r="G21" s="46"/>
      <c r="H21" s="46"/>
      <c r="I21" s="145" t="s">
        <v>31</v>
      </c>
      <c r="J21" s="34" t="s">
        <v>38</v>
      </c>
      <c r="K21" s="50"/>
    </row>
    <row r="22" s="1" customFormat="1" ht="6.96" customHeight="1">
      <c r="B22" s="45"/>
      <c r="C22" s="46"/>
      <c r="D22" s="46"/>
      <c r="E22" s="46"/>
      <c r="F22" s="46"/>
      <c r="G22" s="46"/>
      <c r="H22" s="46"/>
      <c r="I22" s="143"/>
      <c r="J22" s="46"/>
      <c r="K22" s="50"/>
    </row>
    <row r="23" s="1" customFormat="1" ht="14.4" customHeight="1">
      <c r="B23" s="45"/>
      <c r="C23" s="46"/>
      <c r="D23" s="39" t="s">
        <v>40</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s="1" customFormat="1" ht="14.4" customHeight="1">
      <c r="B30" s="45"/>
      <c r="C30" s="46"/>
      <c r="D30" s="54" t="s">
        <v>45</v>
      </c>
      <c r="E30" s="54" t="s">
        <v>46</v>
      </c>
      <c r="F30" s="156">
        <f>ROUND(SUM(BE96:BE286), 2)</f>
        <v>0</v>
      </c>
      <c r="G30" s="46"/>
      <c r="H30" s="46"/>
      <c r="I30" s="157">
        <v>0.20999999999999999</v>
      </c>
      <c r="J30" s="156">
        <f>ROUND(ROUND((SUM(BE96:BE286)), 2)*I30, 2)</f>
        <v>0</v>
      </c>
      <c r="K30" s="50"/>
    </row>
    <row r="31" s="1" customFormat="1" ht="14.4" customHeight="1">
      <c r="B31" s="45"/>
      <c r="C31" s="46"/>
      <c r="D31" s="46"/>
      <c r="E31" s="54" t="s">
        <v>47</v>
      </c>
      <c r="F31" s="156">
        <f>ROUND(SUM(BF96:BF286), 2)</f>
        <v>0</v>
      </c>
      <c r="G31" s="46"/>
      <c r="H31" s="46"/>
      <c r="I31" s="157">
        <v>0.14999999999999999</v>
      </c>
      <c r="J31" s="156">
        <f>ROUND(ROUND((SUM(BF96:BF286)), 2)*I31, 2)</f>
        <v>0</v>
      </c>
      <c r="K31" s="50"/>
    </row>
    <row r="32" hidden="1" s="1" customFormat="1" ht="14.4" customHeight="1">
      <c r="B32" s="45"/>
      <c r="C32" s="46"/>
      <c r="D32" s="46"/>
      <c r="E32" s="54" t="s">
        <v>48</v>
      </c>
      <c r="F32" s="156">
        <f>ROUND(SUM(BG96:BG286), 2)</f>
        <v>0</v>
      </c>
      <c r="G32" s="46"/>
      <c r="H32" s="46"/>
      <c r="I32" s="157">
        <v>0.20999999999999999</v>
      </c>
      <c r="J32" s="156">
        <v>0</v>
      </c>
      <c r="K32" s="50"/>
    </row>
    <row r="33" hidden="1" s="1" customFormat="1" ht="14.4" customHeight="1">
      <c r="B33" s="45"/>
      <c r="C33" s="46"/>
      <c r="D33" s="46"/>
      <c r="E33" s="54" t="s">
        <v>49</v>
      </c>
      <c r="F33" s="156">
        <f>ROUND(SUM(BH96:BH286), 2)</f>
        <v>0</v>
      </c>
      <c r="G33" s="46"/>
      <c r="H33" s="46"/>
      <c r="I33" s="157">
        <v>0.14999999999999999</v>
      </c>
      <c r="J33" s="156">
        <v>0</v>
      </c>
      <c r="K33" s="50"/>
    </row>
    <row r="34" hidden="1" s="1" customFormat="1" ht="14.4" customHeight="1">
      <c r="B34" s="45"/>
      <c r="C34" s="46"/>
      <c r="D34" s="46"/>
      <c r="E34" s="54" t="s">
        <v>50</v>
      </c>
      <c r="F34" s="156">
        <f>ROUND(SUM(BI96:BI286),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ŘEŠENÍ SCHODIŠTĚ, OBJEKTU 29.DUBNA č.259/33</v>
      </c>
      <c r="F45" s="39"/>
      <c r="G45" s="39"/>
      <c r="H45" s="39"/>
      <c r="I45" s="143"/>
      <c r="J45" s="46"/>
      <c r="K45" s="50"/>
    </row>
    <row r="46" s="1" customFormat="1" ht="14.4" customHeight="1">
      <c r="B46" s="45"/>
      <c r="C46" s="39" t="s">
        <v>95</v>
      </c>
      <c r="D46" s="46"/>
      <c r="E46" s="46"/>
      <c r="F46" s="46"/>
      <c r="G46" s="46"/>
      <c r="H46" s="46"/>
      <c r="I46" s="143"/>
      <c r="J46" s="46"/>
      <c r="K46" s="50"/>
    </row>
    <row r="47" s="1" customFormat="1" ht="17.25" customHeight="1">
      <c r="B47" s="45"/>
      <c r="C47" s="46"/>
      <c r="D47" s="46"/>
      <c r="E47" s="144" t="str">
        <f>E9</f>
        <v>SO.02 - ŘEŠENÍ SCHODIŠTĚ TĚLOCVIČNA</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29.DUBNA 259/33, OSTRAVA- VÝŠKOVICE</v>
      </c>
      <c r="G49" s="46"/>
      <c r="H49" s="46"/>
      <c r="I49" s="145" t="s">
        <v>25</v>
      </c>
      <c r="J49" s="146" t="str">
        <f>IF(J12="","",J12)</f>
        <v>28. 5. 2021</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v>
      </c>
      <c r="G51" s="46"/>
      <c r="H51" s="46"/>
      <c r="I51" s="145" t="s">
        <v>35</v>
      </c>
      <c r="J51" s="43" t="str">
        <f>E21</f>
        <v>BYVAST pro s.r.o. - Ing. Kvapilová, Ing. J.Cigánek</v>
      </c>
      <c r="K51" s="50"/>
    </row>
    <row r="52" s="1" customFormat="1" ht="14.4" customHeight="1">
      <c r="B52" s="45"/>
      <c r="C52" s="39" t="s">
        <v>33</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98</v>
      </c>
      <c r="D54" s="158"/>
      <c r="E54" s="158"/>
      <c r="F54" s="158"/>
      <c r="G54" s="158"/>
      <c r="H54" s="158"/>
      <c r="I54" s="172"/>
      <c r="J54" s="173" t="s">
        <v>99</v>
      </c>
      <c r="K54" s="174"/>
    </row>
    <row r="55" s="1" customFormat="1" ht="10.32" customHeight="1">
      <c r="B55" s="45"/>
      <c r="C55" s="46"/>
      <c r="D55" s="46"/>
      <c r="E55" s="46"/>
      <c r="F55" s="46"/>
      <c r="G55" s="46"/>
      <c r="H55" s="46"/>
      <c r="I55" s="143"/>
      <c r="J55" s="46"/>
      <c r="K55" s="50"/>
    </row>
    <row r="56" s="1" customFormat="1" ht="29.28" customHeight="1">
      <c r="B56" s="45"/>
      <c r="C56" s="175" t="s">
        <v>100</v>
      </c>
      <c r="D56" s="46"/>
      <c r="E56" s="46"/>
      <c r="F56" s="46"/>
      <c r="G56" s="46"/>
      <c r="H56" s="46"/>
      <c r="I56" s="143"/>
      <c r="J56" s="154">
        <f>J96</f>
        <v>0</v>
      </c>
      <c r="K56" s="50"/>
      <c r="AU56" s="23" t="s">
        <v>101</v>
      </c>
    </row>
    <row r="57" s="7" customFormat="1" ht="24.96" customHeight="1">
      <c r="B57" s="176"/>
      <c r="C57" s="177"/>
      <c r="D57" s="178" t="s">
        <v>102</v>
      </c>
      <c r="E57" s="179"/>
      <c r="F57" s="179"/>
      <c r="G57" s="179"/>
      <c r="H57" s="179"/>
      <c r="I57" s="180"/>
      <c r="J57" s="181">
        <f>J97</f>
        <v>0</v>
      </c>
      <c r="K57" s="182"/>
    </row>
    <row r="58" s="8" customFormat="1" ht="19.92" customHeight="1">
      <c r="B58" s="183"/>
      <c r="C58" s="184"/>
      <c r="D58" s="185" t="s">
        <v>103</v>
      </c>
      <c r="E58" s="186"/>
      <c r="F58" s="186"/>
      <c r="G58" s="186"/>
      <c r="H58" s="186"/>
      <c r="I58" s="187"/>
      <c r="J58" s="188">
        <f>J98</f>
        <v>0</v>
      </c>
      <c r="K58" s="189"/>
    </row>
    <row r="59" s="8" customFormat="1" ht="19.92" customHeight="1">
      <c r="B59" s="183"/>
      <c r="C59" s="184"/>
      <c r="D59" s="185" t="s">
        <v>104</v>
      </c>
      <c r="E59" s="186"/>
      <c r="F59" s="186"/>
      <c r="G59" s="186"/>
      <c r="H59" s="186"/>
      <c r="I59" s="187"/>
      <c r="J59" s="188">
        <f>J119</f>
        <v>0</v>
      </c>
      <c r="K59" s="189"/>
    </row>
    <row r="60" s="8" customFormat="1" ht="19.92" customHeight="1">
      <c r="B60" s="183"/>
      <c r="C60" s="184"/>
      <c r="D60" s="185" t="s">
        <v>106</v>
      </c>
      <c r="E60" s="186"/>
      <c r="F60" s="186"/>
      <c r="G60" s="186"/>
      <c r="H60" s="186"/>
      <c r="I60" s="187"/>
      <c r="J60" s="188">
        <f>J149</f>
        <v>0</v>
      </c>
      <c r="K60" s="189"/>
    </row>
    <row r="61" s="8" customFormat="1" ht="19.92" customHeight="1">
      <c r="B61" s="183"/>
      <c r="C61" s="184"/>
      <c r="D61" s="185" t="s">
        <v>471</v>
      </c>
      <c r="E61" s="186"/>
      <c r="F61" s="186"/>
      <c r="G61" s="186"/>
      <c r="H61" s="186"/>
      <c r="I61" s="187"/>
      <c r="J61" s="188">
        <f>J174</f>
        <v>0</v>
      </c>
      <c r="K61" s="189"/>
    </row>
    <row r="62" s="8" customFormat="1" ht="19.92" customHeight="1">
      <c r="B62" s="183"/>
      <c r="C62" s="184"/>
      <c r="D62" s="185" t="s">
        <v>108</v>
      </c>
      <c r="E62" s="186"/>
      <c r="F62" s="186"/>
      <c r="G62" s="186"/>
      <c r="H62" s="186"/>
      <c r="I62" s="187"/>
      <c r="J62" s="188">
        <f>J180</f>
        <v>0</v>
      </c>
      <c r="K62" s="189"/>
    </row>
    <row r="63" s="8" customFormat="1" ht="19.92" customHeight="1">
      <c r="B63" s="183"/>
      <c r="C63" s="184"/>
      <c r="D63" s="185" t="s">
        <v>109</v>
      </c>
      <c r="E63" s="186"/>
      <c r="F63" s="186"/>
      <c r="G63" s="186"/>
      <c r="H63" s="186"/>
      <c r="I63" s="187"/>
      <c r="J63" s="188">
        <f>J202</f>
        <v>0</v>
      </c>
      <c r="K63" s="189"/>
    </row>
    <row r="64" s="8" customFormat="1" ht="19.92" customHeight="1">
      <c r="B64" s="183"/>
      <c r="C64" s="184"/>
      <c r="D64" s="185" t="s">
        <v>110</v>
      </c>
      <c r="E64" s="186"/>
      <c r="F64" s="186"/>
      <c r="G64" s="186"/>
      <c r="H64" s="186"/>
      <c r="I64" s="187"/>
      <c r="J64" s="188">
        <f>J227</f>
        <v>0</v>
      </c>
      <c r="K64" s="189"/>
    </row>
    <row r="65" s="7" customFormat="1" ht="24.96" customHeight="1">
      <c r="B65" s="176"/>
      <c r="C65" s="177"/>
      <c r="D65" s="178" t="s">
        <v>111</v>
      </c>
      <c r="E65" s="179"/>
      <c r="F65" s="179"/>
      <c r="G65" s="179"/>
      <c r="H65" s="179"/>
      <c r="I65" s="180"/>
      <c r="J65" s="181">
        <f>J230</f>
        <v>0</v>
      </c>
      <c r="K65" s="182"/>
    </row>
    <row r="66" s="8" customFormat="1" ht="19.92" customHeight="1">
      <c r="B66" s="183"/>
      <c r="C66" s="184"/>
      <c r="D66" s="185" t="s">
        <v>472</v>
      </c>
      <c r="E66" s="186"/>
      <c r="F66" s="186"/>
      <c r="G66" s="186"/>
      <c r="H66" s="186"/>
      <c r="I66" s="187"/>
      <c r="J66" s="188">
        <f>J231</f>
        <v>0</v>
      </c>
      <c r="K66" s="189"/>
    </row>
    <row r="67" s="8" customFormat="1" ht="19.92" customHeight="1">
      <c r="B67" s="183"/>
      <c r="C67" s="184"/>
      <c r="D67" s="185" t="s">
        <v>113</v>
      </c>
      <c r="E67" s="186"/>
      <c r="F67" s="186"/>
      <c r="G67" s="186"/>
      <c r="H67" s="186"/>
      <c r="I67" s="187"/>
      <c r="J67" s="188">
        <f>J233</f>
        <v>0</v>
      </c>
      <c r="K67" s="189"/>
    </row>
    <row r="68" s="8" customFormat="1" ht="19.92" customHeight="1">
      <c r="B68" s="183"/>
      <c r="C68" s="184"/>
      <c r="D68" s="185" t="s">
        <v>114</v>
      </c>
      <c r="E68" s="186"/>
      <c r="F68" s="186"/>
      <c r="G68" s="186"/>
      <c r="H68" s="186"/>
      <c r="I68" s="187"/>
      <c r="J68" s="188">
        <f>J254</f>
        <v>0</v>
      </c>
      <c r="K68" s="189"/>
    </row>
    <row r="69" s="8" customFormat="1" ht="19.92" customHeight="1">
      <c r="B69" s="183"/>
      <c r="C69" s="184"/>
      <c r="D69" s="185" t="s">
        <v>115</v>
      </c>
      <c r="E69" s="186"/>
      <c r="F69" s="186"/>
      <c r="G69" s="186"/>
      <c r="H69" s="186"/>
      <c r="I69" s="187"/>
      <c r="J69" s="188">
        <f>J264</f>
        <v>0</v>
      </c>
      <c r="K69" s="189"/>
    </row>
    <row r="70" s="7" customFormat="1" ht="24.96" customHeight="1">
      <c r="B70" s="176"/>
      <c r="C70" s="177"/>
      <c r="D70" s="178" t="s">
        <v>473</v>
      </c>
      <c r="E70" s="179"/>
      <c r="F70" s="179"/>
      <c r="G70" s="179"/>
      <c r="H70" s="179"/>
      <c r="I70" s="180"/>
      <c r="J70" s="181">
        <f>J272</f>
        <v>0</v>
      </c>
      <c r="K70" s="182"/>
    </row>
    <row r="71" s="8" customFormat="1" ht="19.92" customHeight="1">
      <c r="B71" s="183"/>
      <c r="C71" s="184"/>
      <c r="D71" s="185" t="s">
        <v>474</v>
      </c>
      <c r="E71" s="186"/>
      <c r="F71" s="186"/>
      <c r="G71" s="186"/>
      <c r="H71" s="186"/>
      <c r="I71" s="187"/>
      <c r="J71" s="188">
        <f>J273</f>
        <v>0</v>
      </c>
      <c r="K71" s="189"/>
    </row>
    <row r="72" s="7" customFormat="1" ht="24.96" customHeight="1">
      <c r="B72" s="176"/>
      <c r="C72" s="177"/>
      <c r="D72" s="178" t="s">
        <v>117</v>
      </c>
      <c r="E72" s="179"/>
      <c r="F72" s="179"/>
      <c r="G72" s="179"/>
      <c r="H72" s="179"/>
      <c r="I72" s="180"/>
      <c r="J72" s="181">
        <f>J277</f>
        <v>0</v>
      </c>
      <c r="K72" s="182"/>
    </row>
    <row r="73" s="8" customFormat="1" ht="19.92" customHeight="1">
      <c r="B73" s="183"/>
      <c r="C73" s="184"/>
      <c r="D73" s="185" t="s">
        <v>118</v>
      </c>
      <c r="E73" s="186"/>
      <c r="F73" s="186"/>
      <c r="G73" s="186"/>
      <c r="H73" s="186"/>
      <c r="I73" s="187"/>
      <c r="J73" s="188">
        <f>J278</f>
        <v>0</v>
      </c>
      <c r="K73" s="189"/>
    </row>
    <row r="74" s="8" customFormat="1" ht="19.92" customHeight="1">
      <c r="B74" s="183"/>
      <c r="C74" s="184"/>
      <c r="D74" s="185" t="s">
        <v>119</v>
      </c>
      <c r="E74" s="186"/>
      <c r="F74" s="186"/>
      <c r="G74" s="186"/>
      <c r="H74" s="186"/>
      <c r="I74" s="187"/>
      <c r="J74" s="188">
        <f>J280</f>
        <v>0</v>
      </c>
      <c r="K74" s="189"/>
    </row>
    <row r="75" s="8" customFormat="1" ht="19.92" customHeight="1">
      <c r="B75" s="183"/>
      <c r="C75" s="184"/>
      <c r="D75" s="185" t="s">
        <v>120</v>
      </c>
      <c r="E75" s="186"/>
      <c r="F75" s="186"/>
      <c r="G75" s="186"/>
      <c r="H75" s="186"/>
      <c r="I75" s="187"/>
      <c r="J75" s="188">
        <f>J283</f>
        <v>0</v>
      </c>
      <c r="K75" s="189"/>
    </row>
    <row r="76" s="8" customFormat="1" ht="19.92" customHeight="1">
      <c r="B76" s="183"/>
      <c r="C76" s="184"/>
      <c r="D76" s="185" t="s">
        <v>121</v>
      </c>
      <c r="E76" s="186"/>
      <c r="F76" s="186"/>
      <c r="G76" s="186"/>
      <c r="H76" s="186"/>
      <c r="I76" s="187"/>
      <c r="J76" s="188">
        <f>J285</f>
        <v>0</v>
      </c>
      <c r="K76" s="189"/>
    </row>
    <row r="77" s="1" customFormat="1" ht="21.84" customHeight="1">
      <c r="B77" s="45"/>
      <c r="C77" s="46"/>
      <c r="D77" s="46"/>
      <c r="E77" s="46"/>
      <c r="F77" s="46"/>
      <c r="G77" s="46"/>
      <c r="H77" s="46"/>
      <c r="I77" s="143"/>
      <c r="J77" s="46"/>
      <c r="K77" s="50"/>
    </row>
    <row r="78" s="1" customFormat="1" ht="6.96" customHeight="1">
      <c r="B78" s="66"/>
      <c r="C78" s="67"/>
      <c r="D78" s="67"/>
      <c r="E78" s="67"/>
      <c r="F78" s="67"/>
      <c r="G78" s="67"/>
      <c r="H78" s="67"/>
      <c r="I78" s="165"/>
      <c r="J78" s="67"/>
      <c r="K78" s="68"/>
    </row>
    <row r="82" s="1" customFormat="1" ht="6.96" customHeight="1">
      <c r="B82" s="69"/>
      <c r="C82" s="70"/>
      <c r="D82" s="70"/>
      <c r="E82" s="70"/>
      <c r="F82" s="70"/>
      <c r="G82" s="70"/>
      <c r="H82" s="70"/>
      <c r="I82" s="168"/>
      <c r="J82" s="70"/>
      <c r="K82" s="70"/>
      <c r="L82" s="71"/>
    </row>
    <row r="83" s="1" customFormat="1" ht="36.96" customHeight="1">
      <c r="B83" s="45"/>
      <c r="C83" s="72" t="s">
        <v>122</v>
      </c>
      <c r="D83" s="73"/>
      <c r="E83" s="73"/>
      <c r="F83" s="73"/>
      <c r="G83" s="73"/>
      <c r="H83" s="73"/>
      <c r="I83" s="190"/>
      <c r="J83" s="73"/>
      <c r="K83" s="73"/>
      <c r="L83" s="71"/>
    </row>
    <row r="84" s="1" customFormat="1" ht="6.96" customHeight="1">
      <c r="B84" s="45"/>
      <c r="C84" s="73"/>
      <c r="D84" s="73"/>
      <c r="E84" s="73"/>
      <c r="F84" s="73"/>
      <c r="G84" s="73"/>
      <c r="H84" s="73"/>
      <c r="I84" s="190"/>
      <c r="J84" s="73"/>
      <c r="K84" s="73"/>
      <c r="L84" s="71"/>
    </row>
    <row r="85" s="1" customFormat="1" ht="14.4" customHeight="1">
      <c r="B85" s="45"/>
      <c r="C85" s="75" t="s">
        <v>18</v>
      </c>
      <c r="D85" s="73"/>
      <c r="E85" s="73"/>
      <c r="F85" s="73"/>
      <c r="G85" s="73"/>
      <c r="H85" s="73"/>
      <c r="I85" s="190"/>
      <c r="J85" s="73"/>
      <c r="K85" s="73"/>
      <c r="L85" s="71"/>
    </row>
    <row r="86" s="1" customFormat="1" ht="16.5" customHeight="1">
      <c r="B86" s="45"/>
      <c r="C86" s="73"/>
      <c r="D86" s="73"/>
      <c r="E86" s="191" t="str">
        <f>E7</f>
        <v>ŘEŠENÍ SCHODIŠTĚ, OBJEKTU 29.DUBNA č.259/33</v>
      </c>
      <c r="F86" s="75"/>
      <c r="G86" s="75"/>
      <c r="H86" s="75"/>
      <c r="I86" s="190"/>
      <c r="J86" s="73"/>
      <c r="K86" s="73"/>
      <c r="L86" s="71"/>
    </row>
    <row r="87" s="1" customFormat="1" ht="14.4" customHeight="1">
      <c r="B87" s="45"/>
      <c r="C87" s="75" t="s">
        <v>95</v>
      </c>
      <c r="D87" s="73"/>
      <c r="E87" s="73"/>
      <c r="F87" s="73"/>
      <c r="G87" s="73"/>
      <c r="H87" s="73"/>
      <c r="I87" s="190"/>
      <c r="J87" s="73"/>
      <c r="K87" s="73"/>
      <c r="L87" s="71"/>
    </row>
    <row r="88" s="1" customFormat="1" ht="17.25" customHeight="1">
      <c r="B88" s="45"/>
      <c r="C88" s="73"/>
      <c r="D88" s="73"/>
      <c r="E88" s="81" t="str">
        <f>E9</f>
        <v>SO.02 - ŘEŠENÍ SCHODIŠTĚ TĚLOCVIČNA</v>
      </c>
      <c r="F88" s="73"/>
      <c r="G88" s="73"/>
      <c r="H88" s="73"/>
      <c r="I88" s="190"/>
      <c r="J88" s="73"/>
      <c r="K88" s="73"/>
      <c r="L88" s="71"/>
    </row>
    <row r="89" s="1" customFormat="1" ht="6.96" customHeight="1">
      <c r="B89" s="45"/>
      <c r="C89" s="73"/>
      <c r="D89" s="73"/>
      <c r="E89" s="73"/>
      <c r="F89" s="73"/>
      <c r="G89" s="73"/>
      <c r="H89" s="73"/>
      <c r="I89" s="190"/>
      <c r="J89" s="73"/>
      <c r="K89" s="73"/>
      <c r="L89" s="71"/>
    </row>
    <row r="90" s="1" customFormat="1" ht="18" customHeight="1">
      <c r="B90" s="45"/>
      <c r="C90" s="75" t="s">
        <v>23</v>
      </c>
      <c r="D90" s="73"/>
      <c r="E90" s="73"/>
      <c r="F90" s="192" t="str">
        <f>F12</f>
        <v>29.DUBNA 259/33, OSTRAVA- VÝŠKOVICE</v>
      </c>
      <c r="G90" s="73"/>
      <c r="H90" s="73"/>
      <c r="I90" s="193" t="s">
        <v>25</v>
      </c>
      <c r="J90" s="84" t="str">
        <f>IF(J12="","",J12)</f>
        <v>28. 5. 2021</v>
      </c>
      <c r="K90" s="73"/>
      <c r="L90" s="71"/>
    </row>
    <row r="91" s="1" customFormat="1" ht="6.96" customHeight="1">
      <c r="B91" s="45"/>
      <c r="C91" s="73"/>
      <c r="D91" s="73"/>
      <c r="E91" s="73"/>
      <c r="F91" s="73"/>
      <c r="G91" s="73"/>
      <c r="H91" s="73"/>
      <c r="I91" s="190"/>
      <c r="J91" s="73"/>
      <c r="K91" s="73"/>
      <c r="L91" s="71"/>
    </row>
    <row r="92" s="1" customFormat="1">
      <c r="B92" s="45"/>
      <c r="C92" s="75" t="s">
        <v>27</v>
      </c>
      <c r="D92" s="73"/>
      <c r="E92" s="73"/>
      <c r="F92" s="192" t="str">
        <f>E15</f>
        <v>statutární město Ostrava</v>
      </c>
      <c r="G92" s="73"/>
      <c r="H92" s="73"/>
      <c r="I92" s="193" t="s">
        <v>35</v>
      </c>
      <c r="J92" s="192" t="str">
        <f>E21</f>
        <v>BYVAST pro s.r.o. - Ing. Kvapilová, Ing. J.Cigánek</v>
      </c>
      <c r="K92" s="73"/>
      <c r="L92" s="71"/>
    </row>
    <row r="93" s="1" customFormat="1" ht="14.4" customHeight="1">
      <c r="B93" s="45"/>
      <c r="C93" s="75" t="s">
        <v>33</v>
      </c>
      <c r="D93" s="73"/>
      <c r="E93" s="73"/>
      <c r="F93" s="192" t="str">
        <f>IF(E18="","",E18)</f>
        <v/>
      </c>
      <c r="G93" s="73"/>
      <c r="H93" s="73"/>
      <c r="I93" s="190"/>
      <c r="J93" s="73"/>
      <c r="K93" s="73"/>
      <c r="L93" s="71"/>
    </row>
    <row r="94" s="1" customFormat="1" ht="10.32" customHeight="1">
      <c r="B94" s="45"/>
      <c r="C94" s="73"/>
      <c r="D94" s="73"/>
      <c r="E94" s="73"/>
      <c r="F94" s="73"/>
      <c r="G94" s="73"/>
      <c r="H94" s="73"/>
      <c r="I94" s="190"/>
      <c r="J94" s="73"/>
      <c r="K94" s="73"/>
      <c r="L94" s="71"/>
    </row>
    <row r="95" s="9" customFormat="1" ht="29.28" customHeight="1">
      <c r="B95" s="194"/>
      <c r="C95" s="195" t="s">
        <v>123</v>
      </c>
      <c r="D95" s="196" t="s">
        <v>60</v>
      </c>
      <c r="E95" s="196" t="s">
        <v>56</v>
      </c>
      <c r="F95" s="196" t="s">
        <v>124</v>
      </c>
      <c r="G95" s="196" t="s">
        <v>125</v>
      </c>
      <c r="H95" s="196" t="s">
        <v>126</v>
      </c>
      <c r="I95" s="197" t="s">
        <v>127</v>
      </c>
      <c r="J95" s="196" t="s">
        <v>99</v>
      </c>
      <c r="K95" s="198" t="s">
        <v>128</v>
      </c>
      <c r="L95" s="199"/>
      <c r="M95" s="101" t="s">
        <v>129</v>
      </c>
      <c r="N95" s="102" t="s">
        <v>45</v>
      </c>
      <c r="O95" s="102" t="s">
        <v>130</v>
      </c>
      <c r="P95" s="102" t="s">
        <v>131</v>
      </c>
      <c r="Q95" s="102" t="s">
        <v>132</v>
      </c>
      <c r="R95" s="102" t="s">
        <v>133</v>
      </c>
      <c r="S95" s="102" t="s">
        <v>134</v>
      </c>
      <c r="T95" s="103" t="s">
        <v>135</v>
      </c>
    </row>
    <row r="96" s="1" customFormat="1" ht="29.28" customHeight="1">
      <c r="B96" s="45"/>
      <c r="C96" s="107" t="s">
        <v>100</v>
      </c>
      <c r="D96" s="73"/>
      <c r="E96" s="73"/>
      <c r="F96" s="73"/>
      <c r="G96" s="73"/>
      <c r="H96" s="73"/>
      <c r="I96" s="190"/>
      <c r="J96" s="200">
        <f>BK96</f>
        <v>0</v>
      </c>
      <c r="K96" s="73"/>
      <c r="L96" s="71"/>
      <c r="M96" s="104"/>
      <c r="N96" s="105"/>
      <c r="O96" s="105"/>
      <c r="P96" s="201">
        <f>P97+P230+P272+P277</f>
        <v>0</v>
      </c>
      <c r="Q96" s="105"/>
      <c r="R96" s="201">
        <f>R97+R230+R272+R277</f>
        <v>12.666619040000002</v>
      </c>
      <c r="S96" s="105"/>
      <c r="T96" s="202">
        <f>T97+T230+T272+T277</f>
        <v>21.912324000000002</v>
      </c>
      <c r="AT96" s="23" t="s">
        <v>74</v>
      </c>
      <c r="AU96" s="23" t="s">
        <v>101</v>
      </c>
      <c r="BK96" s="203">
        <f>BK97+BK230+BK272+BK277</f>
        <v>0</v>
      </c>
    </row>
    <row r="97" s="10" customFormat="1" ht="37.44" customHeight="1">
      <c r="B97" s="204"/>
      <c r="C97" s="205"/>
      <c r="D97" s="206" t="s">
        <v>74</v>
      </c>
      <c r="E97" s="207" t="s">
        <v>136</v>
      </c>
      <c r="F97" s="207" t="s">
        <v>137</v>
      </c>
      <c r="G97" s="205"/>
      <c r="H97" s="205"/>
      <c r="I97" s="208"/>
      <c r="J97" s="209">
        <f>BK97</f>
        <v>0</v>
      </c>
      <c r="K97" s="205"/>
      <c r="L97" s="210"/>
      <c r="M97" s="211"/>
      <c r="N97" s="212"/>
      <c r="O97" s="212"/>
      <c r="P97" s="213">
        <f>P98+P119+P149+P174+P180+P202+P227</f>
        <v>0</v>
      </c>
      <c r="Q97" s="212"/>
      <c r="R97" s="213">
        <f>R98+R119+R149+R174+R180+R202+R227</f>
        <v>10.878249040000002</v>
      </c>
      <c r="S97" s="212"/>
      <c r="T97" s="214">
        <f>T98+T119+T149+T174+T180+T202+T227</f>
        <v>21.901324000000002</v>
      </c>
      <c r="AR97" s="215" t="s">
        <v>83</v>
      </c>
      <c r="AT97" s="216" t="s">
        <v>74</v>
      </c>
      <c r="AU97" s="216" t="s">
        <v>75</v>
      </c>
      <c r="AY97" s="215" t="s">
        <v>138</v>
      </c>
      <c r="BK97" s="217">
        <f>BK98+BK119+BK149+BK174+BK180+BK202+BK227</f>
        <v>0</v>
      </c>
    </row>
    <row r="98" s="10" customFormat="1" ht="19.92" customHeight="1">
      <c r="B98" s="204"/>
      <c r="C98" s="205"/>
      <c r="D98" s="206" t="s">
        <v>74</v>
      </c>
      <c r="E98" s="218" t="s">
        <v>83</v>
      </c>
      <c r="F98" s="218" t="s">
        <v>139</v>
      </c>
      <c r="G98" s="205"/>
      <c r="H98" s="205"/>
      <c r="I98" s="208"/>
      <c r="J98" s="219">
        <f>BK98</f>
        <v>0</v>
      </c>
      <c r="K98" s="205"/>
      <c r="L98" s="210"/>
      <c r="M98" s="211"/>
      <c r="N98" s="212"/>
      <c r="O98" s="212"/>
      <c r="P98" s="213">
        <f>SUM(P99:P118)</f>
        <v>0</v>
      </c>
      <c r="Q98" s="212"/>
      <c r="R98" s="213">
        <f>SUM(R99:R118)</f>
        <v>0</v>
      </c>
      <c r="S98" s="212"/>
      <c r="T98" s="214">
        <f>SUM(T99:T118)</f>
        <v>4.6398399999999995</v>
      </c>
      <c r="AR98" s="215" t="s">
        <v>83</v>
      </c>
      <c r="AT98" s="216" t="s">
        <v>74</v>
      </c>
      <c r="AU98" s="216" t="s">
        <v>83</v>
      </c>
      <c r="AY98" s="215" t="s">
        <v>138</v>
      </c>
      <c r="BK98" s="217">
        <f>SUM(BK99:BK118)</f>
        <v>0</v>
      </c>
    </row>
    <row r="99" s="1" customFormat="1" ht="38.25" customHeight="1">
      <c r="B99" s="45"/>
      <c r="C99" s="220" t="s">
        <v>83</v>
      </c>
      <c r="D99" s="220" t="s">
        <v>140</v>
      </c>
      <c r="E99" s="221" t="s">
        <v>475</v>
      </c>
      <c r="F99" s="222" t="s">
        <v>476</v>
      </c>
      <c r="G99" s="223" t="s">
        <v>143</v>
      </c>
      <c r="H99" s="224">
        <v>4.0720000000000001</v>
      </c>
      <c r="I99" s="225"/>
      <c r="J99" s="226">
        <f>ROUND(I99*H99,2)</f>
        <v>0</v>
      </c>
      <c r="K99" s="222" t="s">
        <v>144</v>
      </c>
      <c r="L99" s="71"/>
      <c r="M99" s="227" t="s">
        <v>21</v>
      </c>
      <c r="N99" s="228" t="s">
        <v>46</v>
      </c>
      <c r="O99" s="46"/>
      <c r="P99" s="229">
        <f>O99*H99</f>
        <v>0</v>
      </c>
      <c r="Q99" s="229">
        <v>0</v>
      </c>
      <c r="R99" s="229">
        <f>Q99*H99</f>
        <v>0</v>
      </c>
      <c r="S99" s="229">
        <v>0.32000000000000001</v>
      </c>
      <c r="T99" s="230">
        <f>S99*H99</f>
        <v>1.30304</v>
      </c>
      <c r="AR99" s="23" t="s">
        <v>145</v>
      </c>
      <c r="AT99" s="23" t="s">
        <v>140</v>
      </c>
      <c r="AU99" s="23" t="s">
        <v>85</v>
      </c>
      <c r="AY99" s="23" t="s">
        <v>138</v>
      </c>
      <c r="BE99" s="231">
        <f>IF(N99="základní",J99,0)</f>
        <v>0</v>
      </c>
      <c r="BF99" s="231">
        <f>IF(N99="snížená",J99,0)</f>
        <v>0</v>
      </c>
      <c r="BG99" s="231">
        <f>IF(N99="zákl. přenesená",J99,0)</f>
        <v>0</v>
      </c>
      <c r="BH99" s="231">
        <f>IF(N99="sníž. přenesená",J99,0)</f>
        <v>0</v>
      </c>
      <c r="BI99" s="231">
        <f>IF(N99="nulová",J99,0)</f>
        <v>0</v>
      </c>
      <c r="BJ99" s="23" t="s">
        <v>83</v>
      </c>
      <c r="BK99" s="231">
        <f>ROUND(I99*H99,2)</f>
        <v>0</v>
      </c>
      <c r="BL99" s="23" t="s">
        <v>145</v>
      </c>
      <c r="BM99" s="23" t="s">
        <v>477</v>
      </c>
    </row>
    <row r="100" s="1" customFormat="1">
      <c r="B100" s="45"/>
      <c r="C100" s="73"/>
      <c r="D100" s="232" t="s">
        <v>147</v>
      </c>
      <c r="E100" s="73"/>
      <c r="F100" s="233" t="s">
        <v>478</v>
      </c>
      <c r="G100" s="73"/>
      <c r="H100" s="73"/>
      <c r="I100" s="190"/>
      <c r="J100" s="73"/>
      <c r="K100" s="73"/>
      <c r="L100" s="71"/>
      <c r="M100" s="234"/>
      <c r="N100" s="46"/>
      <c r="O100" s="46"/>
      <c r="P100" s="46"/>
      <c r="Q100" s="46"/>
      <c r="R100" s="46"/>
      <c r="S100" s="46"/>
      <c r="T100" s="94"/>
      <c r="AT100" s="23" t="s">
        <v>147</v>
      </c>
      <c r="AU100" s="23" t="s">
        <v>85</v>
      </c>
    </row>
    <row r="101" s="11" customFormat="1">
      <c r="B101" s="235"/>
      <c r="C101" s="236"/>
      <c r="D101" s="232" t="s">
        <v>149</v>
      </c>
      <c r="E101" s="237" t="s">
        <v>21</v>
      </c>
      <c r="F101" s="238" t="s">
        <v>479</v>
      </c>
      <c r="G101" s="236"/>
      <c r="H101" s="237" t="s">
        <v>21</v>
      </c>
      <c r="I101" s="239"/>
      <c r="J101" s="236"/>
      <c r="K101" s="236"/>
      <c r="L101" s="240"/>
      <c r="M101" s="241"/>
      <c r="N101" s="242"/>
      <c r="O101" s="242"/>
      <c r="P101" s="242"/>
      <c r="Q101" s="242"/>
      <c r="R101" s="242"/>
      <c r="S101" s="242"/>
      <c r="T101" s="243"/>
      <c r="AT101" s="244" t="s">
        <v>149</v>
      </c>
      <c r="AU101" s="244" t="s">
        <v>85</v>
      </c>
      <c r="AV101" s="11" t="s">
        <v>83</v>
      </c>
      <c r="AW101" s="11" t="s">
        <v>39</v>
      </c>
      <c r="AX101" s="11" t="s">
        <v>75</v>
      </c>
      <c r="AY101" s="244" t="s">
        <v>138</v>
      </c>
    </row>
    <row r="102" s="12" customFormat="1">
      <c r="B102" s="245"/>
      <c r="C102" s="246"/>
      <c r="D102" s="232" t="s">
        <v>149</v>
      </c>
      <c r="E102" s="247" t="s">
        <v>21</v>
      </c>
      <c r="F102" s="248" t="s">
        <v>480</v>
      </c>
      <c r="G102" s="246"/>
      <c r="H102" s="249">
        <v>4.0720000000000001</v>
      </c>
      <c r="I102" s="250"/>
      <c r="J102" s="246"/>
      <c r="K102" s="246"/>
      <c r="L102" s="251"/>
      <c r="M102" s="252"/>
      <c r="N102" s="253"/>
      <c r="O102" s="253"/>
      <c r="P102" s="253"/>
      <c r="Q102" s="253"/>
      <c r="R102" s="253"/>
      <c r="S102" s="253"/>
      <c r="T102" s="254"/>
      <c r="AT102" s="255" t="s">
        <v>149</v>
      </c>
      <c r="AU102" s="255" t="s">
        <v>85</v>
      </c>
      <c r="AV102" s="12" t="s">
        <v>85</v>
      </c>
      <c r="AW102" s="12" t="s">
        <v>39</v>
      </c>
      <c r="AX102" s="12" t="s">
        <v>83</v>
      </c>
      <c r="AY102" s="255" t="s">
        <v>138</v>
      </c>
    </row>
    <row r="103" s="1" customFormat="1" ht="38.25" customHeight="1">
      <c r="B103" s="45"/>
      <c r="C103" s="220" t="s">
        <v>85</v>
      </c>
      <c r="D103" s="220" t="s">
        <v>140</v>
      </c>
      <c r="E103" s="221" t="s">
        <v>481</v>
      </c>
      <c r="F103" s="222" t="s">
        <v>482</v>
      </c>
      <c r="G103" s="223" t="s">
        <v>143</v>
      </c>
      <c r="H103" s="224">
        <v>5.3280000000000003</v>
      </c>
      <c r="I103" s="225"/>
      <c r="J103" s="226">
        <f>ROUND(I103*H103,2)</f>
        <v>0</v>
      </c>
      <c r="K103" s="222" t="s">
        <v>144</v>
      </c>
      <c r="L103" s="71"/>
      <c r="M103" s="227" t="s">
        <v>21</v>
      </c>
      <c r="N103" s="228" t="s">
        <v>46</v>
      </c>
      <c r="O103" s="46"/>
      <c r="P103" s="229">
        <f>O103*H103</f>
        <v>0</v>
      </c>
      <c r="Q103" s="229">
        <v>0</v>
      </c>
      <c r="R103" s="229">
        <f>Q103*H103</f>
        <v>0</v>
      </c>
      <c r="S103" s="229">
        <v>0.28999999999999998</v>
      </c>
      <c r="T103" s="230">
        <f>S103*H103</f>
        <v>1.5451200000000001</v>
      </c>
      <c r="AR103" s="23" t="s">
        <v>145</v>
      </c>
      <c r="AT103" s="23" t="s">
        <v>140</v>
      </c>
      <c r="AU103" s="23" t="s">
        <v>85</v>
      </c>
      <c r="AY103" s="23" t="s">
        <v>138</v>
      </c>
      <c r="BE103" s="231">
        <f>IF(N103="základní",J103,0)</f>
        <v>0</v>
      </c>
      <c r="BF103" s="231">
        <f>IF(N103="snížená",J103,0)</f>
        <v>0</v>
      </c>
      <c r="BG103" s="231">
        <f>IF(N103="zákl. přenesená",J103,0)</f>
        <v>0</v>
      </c>
      <c r="BH103" s="231">
        <f>IF(N103="sníž. přenesená",J103,0)</f>
        <v>0</v>
      </c>
      <c r="BI103" s="231">
        <f>IF(N103="nulová",J103,0)</f>
        <v>0</v>
      </c>
      <c r="BJ103" s="23" t="s">
        <v>83</v>
      </c>
      <c r="BK103" s="231">
        <f>ROUND(I103*H103,2)</f>
        <v>0</v>
      </c>
      <c r="BL103" s="23" t="s">
        <v>145</v>
      </c>
      <c r="BM103" s="23" t="s">
        <v>483</v>
      </c>
    </row>
    <row r="104" s="1" customFormat="1">
      <c r="B104" s="45"/>
      <c r="C104" s="73"/>
      <c r="D104" s="232" t="s">
        <v>147</v>
      </c>
      <c r="E104" s="73"/>
      <c r="F104" s="233" t="s">
        <v>148</v>
      </c>
      <c r="G104" s="73"/>
      <c r="H104" s="73"/>
      <c r="I104" s="190"/>
      <c r="J104" s="73"/>
      <c r="K104" s="73"/>
      <c r="L104" s="71"/>
      <c r="M104" s="234"/>
      <c r="N104" s="46"/>
      <c r="O104" s="46"/>
      <c r="P104" s="46"/>
      <c r="Q104" s="46"/>
      <c r="R104" s="46"/>
      <c r="S104" s="46"/>
      <c r="T104" s="94"/>
      <c r="AT104" s="23" t="s">
        <v>147</v>
      </c>
      <c r="AU104" s="23" t="s">
        <v>85</v>
      </c>
    </row>
    <row r="105" s="12" customFormat="1">
      <c r="B105" s="245"/>
      <c r="C105" s="246"/>
      <c r="D105" s="232" t="s">
        <v>149</v>
      </c>
      <c r="E105" s="247" t="s">
        <v>21</v>
      </c>
      <c r="F105" s="248" t="s">
        <v>484</v>
      </c>
      <c r="G105" s="246"/>
      <c r="H105" s="249">
        <v>5.3280000000000003</v>
      </c>
      <c r="I105" s="250"/>
      <c r="J105" s="246"/>
      <c r="K105" s="246"/>
      <c r="L105" s="251"/>
      <c r="M105" s="252"/>
      <c r="N105" s="253"/>
      <c r="O105" s="253"/>
      <c r="P105" s="253"/>
      <c r="Q105" s="253"/>
      <c r="R105" s="253"/>
      <c r="S105" s="253"/>
      <c r="T105" s="254"/>
      <c r="AT105" s="255" t="s">
        <v>149</v>
      </c>
      <c r="AU105" s="255" t="s">
        <v>85</v>
      </c>
      <c r="AV105" s="12" t="s">
        <v>85</v>
      </c>
      <c r="AW105" s="12" t="s">
        <v>39</v>
      </c>
      <c r="AX105" s="12" t="s">
        <v>83</v>
      </c>
      <c r="AY105" s="255" t="s">
        <v>138</v>
      </c>
    </row>
    <row r="106" s="1" customFormat="1" ht="38.25" customHeight="1">
      <c r="B106" s="45"/>
      <c r="C106" s="220" t="s">
        <v>158</v>
      </c>
      <c r="D106" s="220" t="s">
        <v>140</v>
      </c>
      <c r="E106" s="221" t="s">
        <v>141</v>
      </c>
      <c r="F106" s="222" t="s">
        <v>142</v>
      </c>
      <c r="G106" s="223" t="s">
        <v>143</v>
      </c>
      <c r="H106" s="224">
        <v>4.0720000000000001</v>
      </c>
      <c r="I106" s="225"/>
      <c r="J106" s="226">
        <f>ROUND(I106*H106,2)</f>
        <v>0</v>
      </c>
      <c r="K106" s="222" t="s">
        <v>144</v>
      </c>
      <c r="L106" s="71"/>
      <c r="M106" s="227" t="s">
        <v>21</v>
      </c>
      <c r="N106" s="228" t="s">
        <v>46</v>
      </c>
      <c r="O106" s="46"/>
      <c r="P106" s="229">
        <f>O106*H106</f>
        <v>0</v>
      </c>
      <c r="Q106" s="229">
        <v>0</v>
      </c>
      <c r="R106" s="229">
        <f>Q106*H106</f>
        <v>0</v>
      </c>
      <c r="S106" s="229">
        <v>0.44</v>
      </c>
      <c r="T106" s="230">
        <f>S106*H106</f>
        <v>1.7916799999999999</v>
      </c>
      <c r="AR106" s="23" t="s">
        <v>145</v>
      </c>
      <c r="AT106" s="23" t="s">
        <v>140</v>
      </c>
      <c r="AU106" s="23" t="s">
        <v>85</v>
      </c>
      <c r="AY106" s="23" t="s">
        <v>138</v>
      </c>
      <c r="BE106" s="231">
        <f>IF(N106="základní",J106,0)</f>
        <v>0</v>
      </c>
      <c r="BF106" s="231">
        <f>IF(N106="snížená",J106,0)</f>
        <v>0</v>
      </c>
      <c r="BG106" s="231">
        <f>IF(N106="zákl. přenesená",J106,0)</f>
        <v>0</v>
      </c>
      <c r="BH106" s="231">
        <f>IF(N106="sníž. přenesená",J106,0)</f>
        <v>0</v>
      </c>
      <c r="BI106" s="231">
        <f>IF(N106="nulová",J106,0)</f>
        <v>0</v>
      </c>
      <c r="BJ106" s="23" t="s">
        <v>83</v>
      </c>
      <c r="BK106" s="231">
        <f>ROUND(I106*H106,2)</f>
        <v>0</v>
      </c>
      <c r="BL106" s="23" t="s">
        <v>145</v>
      </c>
      <c r="BM106" s="23" t="s">
        <v>485</v>
      </c>
    </row>
    <row r="107" s="1" customFormat="1">
      <c r="B107" s="45"/>
      <c r="C107" s="73"/>
      <c r="D107" s="232" t="s">
        <v>147</v>
      </c>
      <c r="E107" s="73"/>
      <c r="F107" s="233" t="s">
        <v>148</v>
      </c>
      <c r="G107" s="73"/>
      <c r="H107" s="73"/>
      <c r="I107" s="190"/>
      <c r="J107" s="73"/>
      <c r="K107" s="73"/>
      <c r="L107" s="71"/>
      <c r="M107" s="234"/>
      <c r="N107" s="46"/>
      <c r="O107" s="46"/>
      <c r="P107" s="46"/>
      <c r="Q107" s="46"/>
      <c r="R107" s="46"/>
      <c r="S107" s="46"/>
      <c r="T107" s="94"/>
      <c r="AT107" s="23" t="s">
        <v>147</v>
      </c>
      <c r="AU107" s="23" t="s">
        <v>85</v>
      </c>
    </row>
    <row r="108" s="12" customFormat="1">
      <c r="B108" s="245"/>
      <c r="C108" s="246"/>
      <c r="D108" s="232" t="s">
        <v>149</v>
      </c>
      <c r="E108" s="247" t="s">
        <v>21</v>
      </c>
      <c r="F108" s="248" t="s">
        <v>486</v>
      </c>
      <c r="G108" s="246"/>
      <c r="H108" s="249">
        <v>4.0720000000000001</v>
      </c>
      <c r="I108" s="250"/>
      <c r="J108" s="246"/>
      <c r="K108" s="246"/>
      <c r="L108" s="251"/>
      <c r="M108" s="252"/>
      <c r="N108" s="253"/>
      <c r="O108" s="253"/>
      <c r="P108" s="253"/>
      <c r="Q108" s="253"/>
      <c r="R108" s="253"/>
      <c r="S108" s="253"/>
      <c r="T108" s="254"/>
      <c r="AT108" s="255" t="s">
        <v>149</v>
      </c>
      <c r="AU108" s="255" t="s">
        <v>85</v>
      </c>
      <c r="AV108" s="12" t="s">
        <v>85</v>
      </c>
      <c r="AW108" s="12" t="s">
        <v>39</v>
      </c>
      <c r="AX108" s="12" t="s">
        <v>83</v>
      </c>
      <c r="AY108" s="255" t="s">
        <v>138</v>
      </c>
    </row>
    <row r="109" s="1" customFormat="1" ht="38.25" customHeight="1">
      <c r="B109" s="45"/>
      <c r="C109" s="220" t="s">
        <v>145</v>
      </c>
      <c r="D109" s="220" t="s">
        <v>140</v>
      </c>
      <c r="E109" s="221" t="s">
        <v>159</v>
      </c>
      <c r="F109" s="222" t="s">
        <v>160</v>
      </c>
      <c r="G109" s="223" t="s">
        <v>154</v>
      </c>
      <c r="H109" s="224">
        <v>0.88500000000000001</v>
      </c>
      <c r="I109" s="225"/>
      <c r="J109" s="226">
        <f>ROUND(I109*H109,2)</f>
        <v>0</v>
      </c>
      <c r="K109" s="222" t="s">
        <v>144</v>
      </c>
      <c r="L109" s="71"/>
      <c r="M109" s="227" t="s">
        <v>21</v>
      </c>
      <c r="N109" s="228" t="s">
        <v>46</v>
      </c>
      <c r="O109" s="46"/>
      <c r="P109" s="229">
        <f>O109*H109</f>
        <v>0</v>
      </c>
      <c r="Q109" s="229">
        <v>0</v>
      </c>
      <c r="R109" s="229">
        <f>Q109*H109</f>
        <v>0</v>
      </c>
      <c r="S109" s="229">
        <v>0</v>
      </c>
      <c r="T109" s="230">
        <f>S109*H109</f>
        <v>0</v>
      </c>
      <c r="AR109" s="23" t="s">
        <v>145</v>
      </c>
      <c r="AT109" s="23" t="s">
        <v>140</v>
      </c>
      <c r="AU109" s="23" t="s">
        <v>85</v>
      </c>
      <c r="AY109" s="23" t="s">
        <v>138</v>
      </c>
      <c r="BE109" s="231">
        <f>IF(N109="základní",J109,0)</f>
        <v>0</v>
      </c>
      <c r="BF109" s="231">
        <f>IF(N109="snížená",J109,0)</f>
        <v>0</v>
      </c>
      <c r="BG109" s="231">
        <f>IF(N109="zákl. přenesená",J109,0)</f>
        <v>0</v>
      </c>
      <c r="BH109" s="231">
        <f>IF(N109="sníž. přenesená",J109,0)</f>
        <v>0</v>
      </c>
      <c r="BI109" s="231">
        <f>IF(N109="nulová",J109,0)</f>
        <v>0</v>
      </c>
      <c r="BJ109" s="23" t="s">
        <v>83</v>
      </c>
      <c r="BK109" s="231">
        <f>ROUND(I109*H109,2)</f>
        <v>0</v>
      </c>
      <c r="BL109" s="23" t="s">
        <v>145</v>
      </c>
      <c r="BM109" s="23" t="s">
        <v>487</v>
      </c>
    </row>
    <row r="110" s="1" customFormat="1">
      <c r="B110" s="45"/>
      <c r="C110" s="73"/>
      <c r="D110" s="232" t="s">
        <v>147</v>
      </c>
      <c r="E110" s="73"/>
      <c r="F110" s="233" t="s">
        <v>162</v>
      </c>
      <c r="G110" s="73"/>
      <c r="H110" s="73"/>
      <c r="I110" s="190"/>
      <c r="J110" s="73"/>
      <c r="K110" s="73"/>
      <c r="L110" s="71"/>
      <c r="M110" s="234"/>
      <c r="N110" s="46"/>
      <c r="O110" s="46"/>
      <c r="P110" s="46"/>
      <c r="Q110" s="46"/>
      <c r="R110" s="46"/>
      <c r="S110" s="46"/>
      <c r="T110" s="94"/>
      <c r="AT110" s="23" t="s">
        <v>147</v>
      </c>
      <c r="AU110" s="23" t="s">
        <v>85</v>
      </c>
    </row>
    <row r="111" s="12" customFormat="1">
      <c r="B111" s="245"/>
      <c r="C111" s="246"/>
      <c r="D111" s="232" t="s">
        <v>149</v>
      </c>
      <c r="E111" s="247" t="s">
        <v>21</v>
      </c>
      <c r="F111" s="248" t="s">
        <v>488</v>
      </c>
      <c r="G111" s="246"/>
      <c r="H111" s="249">
        <v>0.72999999999999998</v>
      </c>
      <c r="I111" s="250"/>
      <c r="J111" s="246"/>
      <c r="K111" s="246"/>
      <c r="L111" s="251"/>
      <c r="M111" s="252"/>
      <c r="N111" s="253"/>
      <c r="O111" s="253"/>
      <c r="P111" s="253"/>
      <c r="Q111" s="253"/>
      <c r="R111" s="253"/>
      <c r="S111" s="253"/>
      <c r="T111" s="254"/>
      <c r="AT111" s="255" t="s">
        <v>149</v>
      </c>
      <c r="AU111" s="255" t="s">
        <v>85</v>
      </c>
      <c r="AV111" s="12" t="s">
        <v>85</v>
      </c>
      <c r="AW111" s="12" t="s">
        <v>39</v>
      </c>
      <c r="AX111" s="12" t="s">
        <v>75</v>
      </c>
      <c r="AY111" s="255" t="s">
        <v>138</v>
      </c>
    </row>
    <row r="112" s="12" customFormat="1">
      <c r="B112" s="245"/>
      <c r="C112" s="246"/>
      <c r="D112" s="232" t="s">
        <v>149</v>
      </c>
      <c r="E112" s="247" t="s">
        <v>21</v>
      </c>
      <c r="F112" s="248" t="s">
        <v>489</v>
      </c>
      <c r="G112" s="246"/>
      <c r="H112" s="249">
        <v>0.155</v>
      </c>
      <c r="I112" s="250"/>
      <c r="J112" s="246"/>
      <c r="K112" s="246"/>
      <c r="L112" s="251"/>
      <c r="M112" s="252"/>
      <c r="N112" s="253"/>
      <c r="O112" s="253"/>
      <c r="P112" s="253"/>
      <c r="Q112" s="253"/>
      <c r="R112" s="253"/>
      <c r="S112" s="253"/>
      <c r="T112" s="254"/>
      <c r="AT112" s="255" t="s">
        <v>149</v>
      </c>
      <c r="AU112" s="255" t="s">
        <v>85</v>
      </c>
      <c r="AV112" s="12" t="s">
        <v>85</v>
      </c>
      <c r="AW112" s="12" t="s">
        <v>39</v>
      </c>
      <c r="AX112" s="12" t="s">
        <v>75</v>
      </c>
      <c r="AY112" s="255" t="s">
        <v>138</v>
      </c>
    </row>
    <row r="113" s="13" customFormat="1">
      <c r="B113" s="256"/>
      <c r="C113" s="257"/>
      <c r="D113" s="232" t="s">
        <v>149</v>
      </c>
      <c r="E113" s="258" t="s">
        <v>21</v>
      </c>
      <c r="F113" s="259" t="s">
        <v>169</v>
      </c>
      <c r="G113" s="257"/>
      <c r="H113" s="260">
        <v>0.88500000000000001</v>
      </c>
      <c r="I113" s="261"/>
      <c r="J113" s="257"/>
      <c r="K113" s="257"/>
      <c r="L113" s="262"/>
      <c r="M113" s="263"/>
      <c r="N113" s="264"/>
      <c r="O113" s="264"/>
      <c r="P113" s="264"/>
      <c r="Q113" s="264"/>
      <c r="R113" s="264"/>
      <c r="S113" s="264"/>
      <c r="T113" s="265"/>
      <c r="AT113" s="266" t="s">
        <v>149</v>
      </c>
      <c r="AU113" s="266" t="s">
        <v>85</v>
      </c>
      <c r="AV113" s="13" t="s">
        <v>145</v>
      </c>
      <c r="AW113" s="13" t="s">
        <v>39</v>
      </c>
      <c r="AX113" s="13" t="s">
        <v>83</v>
      </c>
      <c r="AY113" s="266" t="s">
        <v>138</v>
      </c>
    </row>
    <row r="114" s="1" customFormat="1" ht="38.25" customHeight="1">
      <c r="B114" s="45"/>
      <c r="C114" s="220" t="s">
        <v>173</v>
      </c>
      <c r="D114" s="220" t="s">
        <v>140</v>
      </c>
      <c r="E114" s="221" t="s">
        <v>170</v>
      </c>
      <c r="F114" s="222" t="s">
        <v>171</v>
      </c>
      <c r="G114" s="223" t="s">
        <v>154</v>
      </c>
      <c r="H114" s="224">
        <v>0.88500000000000001</v>
      </c>
      <c r="I114" s="225"/>
      <c r="J114" s="226">
        <f>ROUND(I114*H114,2)</f>
        <v>0</v>
      </c>
      <c r="K114" s="222" t="s">
        <v>144</v>
      </c>
      <c r="L114" s="71"/>
      <c r="M114" s="227" t="s">
        <v>21</v>
      </c>
      <c r="N114" s="228" t="s">
        <v>46</v>
      </c>
      <c r="O114" s="46"/>
      <c r="P114" s="229">
        <f>O114*H114</f>
        <v>0</v>
      </c>
      <c r="Q114" s="229">
        <v>0</v>
      </c>
      <c r="R114" s="229">
        <f>Q114*H114</f>
        <v>0</v>
      </c>
      <c r="S114" s="229">
        <v>0</v>
      </c>
      <c r="T114" s="230">
        <f>S114*H114</f>
        <v>0</v>
      </c>
      <c r="AR114" s="23" t="s">
        <v>145</v>
      </c>
      <c r="AT114" s="23" t="s">
        <v>140</v>
      </c>
      <c r="AU114" s="23" t="s">
        <v>85</v>
      </c>
      <c r="AY114" s="23" t="s">
        <v>138</v>
      </c>
      <c r="BE114" s="231">
        <f>IF(N114="základní",J114,0)</f>
        <v>0</v>
      </c>
      <c r="BF114" s="231">
        <f>IF(N114="snížená",J114,0)</f>
        <v>0</v>
      </c>
      <c r="BG114" s="231">
        <f>IF(N114="zákl. přenesená",J114,0)</f>
        <v>0</v>
      </c>
      <c r="BH114" s="231">
        <f>IF(N114="sníž. přenesená",J114,0)</f>
        <v>0</v>
      </c>
      <c r="BI114" s="231">
        <f>IF(N114="nulová",J114,0)</f>
        <v>0</v>
      </c>
      <c r="BJ114" s="23" t="s">
        <v>83</v>
      </c>
      <c r="BK114" s="231">
        <f>ROUND(I114*H114,2)</f>
        <v>0</v>
      </c>
      <c r="BL114" s="23" t="s">
        <v>145</v>
      </c>
      <c r="BM114" s="23" t="s">
        <v>490</v>
      </c>
    </row>
    <row r="115" s="1" customFormat="1">
      <c r="B115" s="45"/>
      <c r="C115" s="73"/>
      <c r="D115" s="232" t="s">
        <v>147</v>
      </c>
      <c r="E115" s="73"/>
      <c r="F115" s="233" t="s">
        <v>162</v>
      </c>
      <c r="G115" s="73"/>
      <c r="H115" s="73"/>
      <c r="I115" s="190"/>
      <c r="J115" s="73"/>
      <c r="K115" s="73"/>
      <c r="L115" s="71"/>
      <c r="M115" s="234"/>
      <c r="N115" s="46"/>
      <c r="O115" s="46"/>
      <c r="P115" s="46"/>
      <c r="Q115" s="46"/>
      <c r="R115" s="46"/>
      <c r="S115" s="46"/>
      <c r="T115" s="94"/>
      <c r="AT115" s="23" t="s">
        <v>147</v>
      </c>
      <c r="AU115" s="23" t="s">
        <v>85</v>
      </c>
    </row>
    <row r="116" s="1" customFormat="1" ht="16.5" customHeight="1">
      <c r="B116" s="45"/>
      <c r="C116" s="220" t="s">
        <v>180</v>
      </c>
      <c r="D116" s="220" t="s">
        <v>140</v>
      </c>
      <c r="E116" s="221" t="s">
        <v>174</v>
      </c>
      <c r="F116" s="222" t="s">
        <v>175</v>
      </c>
      <c r="G116" s="223" t="s">
        <v>154</v>
      </c>
      <c r="H116" s="224">
        <v>0.29899999999999999</v>
      </c>
      <c r="I116" s="225"/>
      <c r="J116" s="226">
        <f>ROUND(I116*H116,2)</f>
        <v>0</v>
      </c>
      <c r="K116" s="222" t="s">
        <v>21</v>
      </c>
      <c r="L116" s="71"/>
      <c r="M116" s="227" t="s">
        <v>21</v>
      </c>
      <c r="N116" s="228" t="s">
        <v>46</v>
      </c>
      <c r="O116" s="46"/>
      <c r="P116" s="229">
        <f>O116*H116</f>
        <v>0</v>
      </c>
      <c r="Q116" s="229">
        <v>0</v>
      </c>
      <c r="R116" s="229">
        <f>Q116*H116</f>
        <v>0</v>
      </c>
      <c r="S116" s="229">
        <v>0</v>
      </c>
      <c r="T116" s="230">
        <f>S116*H116</f>
        <v>0</v>
      </c>
      <c r="AR116" s="23" t="s">
        <v>145</v>
      </c>
      <c r="AT116" s="23" t="s">
        <v>140</v>
      </c>
      <c r="AU116" s="23" t="s">
        <v>85</v>
      </c>
      <c r="AY116" s="23" t="s">
        <v>138</v>
      </c>
      <c r="BE116" s="231">
        <f>IF(N116="základní",J116,0)</f>
        <v>0</v>
      </c>
      <c r="BF116" s="231">
        <f>IF(N116="snížená",J116,0)</f>
        <v>0</v>
      </c>
      <c r="BG116" s="231">
        <f>IF(N116="zákl. přenesená",J116,0)</f>
        <v>0</v>
      </c>
      <c r="BH116" s="231">
        <f>IF(N116="sníž. přenesená",J116,0)</f>
        <v>0</v>
      </c>
      <c r="BI116" s="231">
        <f>IF(N116="nulová",J116,0)</f>
        <v>0</v>
      </c>
      <c r="BJ116" s="23" t="s">
        <v>83</v>
      </c>
      <c r="BK116" s="231">
        <f>ROUND(I116*H116,2)</f>
        <v>0</v>
      </c>
      <c r="BL116" s="23" t="s">
        <v>145</v>
      </c>
      <c r="BM116" s="23" t="s">
        <v>491</v>
      </c>
    </row>
    <row r="117" s="1" customFormat="1">
      <c r="B117" s="45"/>
      <c r="C117" s="73"/>
      <c r="D117" s="232" t="s">
        <v>147</v>
      </c>
      <c r="E117" s="73"/>
      <c r="F117" s="233" t="s">
        <v>177</v>
      </c>
      <c r="G117" s="73"/>
      <c r="H117" s="73"/>
      <c r="I117" s="190"/>
      <c r="J117" s="73"/>
      <c r="K117" s="73"/>
      <c r="L117" s="71"/>
      <c r="M117" s="234"/>
      <c r="N117" s="46"/>
      <c r="O117" s="46"/>
      <c r="P117" s="46"/>
      <c r="Q117" s="46"/>
      <c r="R117" s="46"/>
      <c r="S117" s="46"/>
      <c r="T117" s="94"/>
      <c r="AT117" s="23" t="s">
        <v>147</v>
      </c>
      <c r="AU117" s="23" t="s">
        <v>85</v>
      </c>
    </row>
    <row r="118" s="12" customFormat="1">
      <c r="B118" s="245"/>
      <c r="C118" s="246"/>
      <c r="D118" s="232" t="s">
        <v>149</v>
      </c>
      <c r="E118" s="247" t="s">
        <v>21</v>
      </c>
      <c r="F118" s="248" t="s">
        <v>492</v>
      </c>
      <c r="G118" s="246"/>
      <c r="H118" s="249">
        <v>0.29899999999999999</v>
      </c>
      <c r="I118" s="250"/>
      <c r="J118" s="246"/>
      <c r="K118" s="246"/>
      <c r="L118" s="251"/>
      <c r="M118" s="252"/>
      <c r="N118" s="253"/>
      <c r="O118" s="253"/>
      <c r="P118" s="253"/>
      <c r="Q118" s="253"/>
      <c r="R118" s="253"/>
      <c r="S118" s="253"/>
      <c r="T118" s="254"/>
      <c r="AT118" s="255" t="s">
        <v>149</v>
      </c>
      <c r="AU118" s="255" t="s">
        <v>85</v>
      </c>
      <c r="AV118" s="12" t="s">
        <v>85</v>
      </c>
      <c r="AW118" s="12" t="s">
        <v>39</v>
      </c>
      <c r="AX118" s="12" t="s">
        <v>83</v>
      </c>
      <c r="AY118" s="255" t="s">
        <v>138</v>
      </c>
    </row>
    <row r="119" s="10" customFormat="1" ht="29.88" customHeight="1">
      <c r="B119" s="204"/>
      <c r="C119" s="205"/>
      <c r="D119" s="206" t="s">
        <v>74</v>
      </c>
      <c r="E119" s="218" t="s">
        <v>85</v>
      </c>
      <c r="F119" s="218" t="s">
        <v>179</v>
      </c>
      <c r="G119" s="205"/>
      <c r="H119" s="205"/>
      <c r="I119" s="208"/>
      <c r="J119" s="219">
        <f>BK119</f>
        <v>0</v>
      </c>
      <c r="K119" s="205"/>
      <c r="L119" s="210"/>
      <c r="M119" s="211"/>
      <c r="N119" s="212"/>
      <c r="O119" s="212"/>
      <c r="P119" s="213">
        <f>SUM(P120:P148)</f>
        <v>0</v>
      </c>
      <c r="Q119" s="212"/>
      <c r="R119" s="213">
        <f>SUM(R120:R148)</f>
        <v>4.7898332900000007</v>
      </c>
      <c r="S119" s="212"/>
      <c r="T119" s="214">
        <f>SUM(T120:T148)</f>
        <v>0</v>
      </c>
      <c r="AR119" s="215" t="s">
        <v>83</v>
      </c>
      <c r="AT119" s="216" t="s">
        <v>74</v>
      </c>
      <c r="AU119" s="216" t="s">
        <v>83</v>
      </c>
      <c r="AY119" s="215" t="s">
        <v>138</v>
      </c>
      <c r="BK119" s="217">
        <f>SUM(BK120:BK148)</f>
        <v>0</v>
      </c>
    </row>
    <row r="120" s="1" customFormat="1" ht="38.25" customHeight="1">
      <c r="B120" s="45"/>
      <c r="C120" s="220" t="s">
        <v>187</v>
      </c>
      <c r="D120" s="220" t="s">
        <v>140</v>
      </c>
      <c r="E120" s="221" t="s">
        <v>493</v>
      </c>
      <c r="F120" s="222" t="s">
        <v>494</v>
      </c>
      <c r="G120" s="223" t="s">
        <v>143</v>
      </c>
      <c r="H120" s="224">
        <v>3.8079999999999998</v>
      </c>
      <c r="I120" s="225"/>
      <c r="J120" s="226">
        <f>ROUND(I120*H120,2)</f>
        <v>0</v>
      </c>
      <c r="K120" s="222" t="s">
        <v>144</v>
      </c>
      <c r="L120" s="71"/>
      <c r="M120" s="227" t="s">
        <v>21</v>
      </c>
      <c r="N120" s="228" t="s">
        <v>46</v>
      </c>
      <c r="O120" s="46"/>
      <c r="P120" s="229">
        <f>O120*H120</f>
        <v>0</v>
      </c>
      <c r="Q120" s="229">
        <v>0</v>
      </c>
      <c r="R120" s="229">
        <f>Q120*H120</f>
        <v>0</v>
      </c>
      <c r="S120" s="229">
        <v>0</v>
      </c>
      <c r="T120" s="230">
        <f>S120*H120</f>
        <v>0</v>
      </c>
      <c r="AR120" s="23" t="s">
        <v>145</v>
      </c>
      <c r="AT120" s="23" t="s">
        <v>140</v>
      </c>
      <c r="AU120" s="23" t="s">
        <v>85</v>
      </c>
      <c r="AY120" s="23" t="s">
        <v>138</v>
      </c>
      <c r="BE120" s="231">
        <f>IF(N120="základní",J120,0)</f>
        <v>0</v>
      </c>
      <c r="BF120" s="231">
        <f>IF(N120="snížená",J120,0)</f>
        <v>0</v>
      </c>
      <c r="BG120" s="231">
        <f>IF(N120="zákl. přenesená",J120,0)</f>
        <v>0</v>
      </c>
      <c r="BH120" s="231">
        <f>IF(N120="sníž. přenesená",J120,0)</f>
        <v>0</v>
      </c>
      <c r="BI120" s="231">
        <f>IF(N120="nulová",J120,0)</f>
        <v>0</v>
      </c>
      <c r="BJ120" s="23" t="s">
        <v>83</v>
      </c>
      <c r="BK120" s="231">
        <f>ROUND(I120*H120,2)</f>
        <v>0</v>
      </c>
      <c r="BL120" s="23" t="s">
        <v>145</v>
      </c>
      <c r="BM120" s="23" t="s">
        <v>495</v>
      </c>
    </row>
    <row r="121" s="1" customFormat="1">
      <c r="B121" s="45"/>
      <c r="C121" s="73"/>
      <c r="D121" s="232" t="s">
        <v>147</v>
      </c>
      <c r="E121" s="73"/>
      <c r="F121" s="233" t="s">
        <v>496</v>
      </c>
      <c r="G121" s="73"/>
      <c r="H121" s="73"/>
      <c r="I121" s="190"/>
      <c r="J121" s="73"/>
      <c r="K121" s="73"/>
      <c r="L121" s="71"/>
      <c r="M121" s="234"/>
      <c r="N121" s="46"/>
      <c r="O121" s="46"/>
      <c r="P121" s="46"/>
      <c r="Q121" s="46"/>
      <c r="R121" s="46"/>
      <c r="S121" s="46"/>
      <c r="T121" s="94"/>
      <c r="AT121" s="23" t="s">
        <v>147</v>
      </c>
      <c r="AU121" s="23" t="s">
        <v>85</v>
      </c>
    </row>
    <row r="122" s="12" customFormat="1">
      <c r="B122" s="245"/>
      <c r="C122" s="246"/>
      <c r="D122" s="232" t="s">
        <v>149</v>
      </c>
      <c r="E122" s="247" t="s">
        <v>21</v>
      </c>
      <c r="F122" s="248" t="s">
        <v>497</v>
      </c>
      <c r="G122" s="246"/>
      <c r="H122" s="249">
        <v>3.8079999999999998</v>
      </c>
      <c r="I122" s="250"/>
      <c r="J122" s="246"/>
      <c r="K122" s="246"/>
      <c r="L122" s="251"/>
      <c r="M122" s="252"/>
      <c r="N122" s="253"/>
      <c r="O122" s="253"/>
      <c r="P122" s="253"/>
      <c r="Q122" s="253"/>
      <c r="R122" s="253"/>
      <c r="S122" s="253"/>
      <c r="T122" s="254"/>
      <c r="AT122" s="255" t="s">
        <v>149</v>
      </c>
      <c r="AU122" s="255" t="s">
        <v>85</v>
      </c>
      <c r="AV122" s="12" t="s">
        <v>85</v>
      </c>
      <c r="AW122" s="12" t="s">
        <v>39</v>
      </c>
      <c r="AX122" s="12" t="s">
        <v>83</v>
      </c>
      <c r="AY122" s="255" t="s">
        <v>138</v>
      </c>
    </row>
    <row r="123" s="1" customFormat="1" ht="25.5" customHeight="1">
      <c r="B123" s="45"/>
      <c r="C123" s="220" t="s">
        <v>193</v>
      </c>
      <c r="D123" s="220" t="s">
        <v>140</v>
      </c>
      <c r="E123" s="221" t="s">
        <v>181</v>
      </c>
      <c r="F123" s="222" t="s">
        <v>182</v>
      </c>
      <c r="G123" s="223" t="s">
        <v>154</v>
      </c>
      <c r="H123" s="224">
        <v>0.51400000000000001</v>
      </c>
      <c r="I123" s="225"/>
      <c r="J123" s="226">
        <f>ROUND(I123*H123,2)</f>
        <v>0</v>
      </c>
      <c r="K123" s="222" t="s">
        <v>144</v>
      </c>
      <c r="L123" s="71"/>
      <c r="M123" s="227" t="s">
        <v>21</v>
      </c>
      <c r="N123" s="228" t="s">
        <v>46</v>
      </c>
      <c r="O123" s="46"/>
      <c r="P123" s="229">
        <f>O123*H123</f>
        <v>0</v>
      </c>
      <c r="Q123" s="229">
        <v>2.1600000000000001</v>
      </c>
      <c r="R123" s="229">
        <f>Q123*H123</f>
        <v>1.1102400000000001</v>
      </c>
      <c r="S123" s="229">
        <v>0</v>
      </c>
      <c r="T123" s="230">
        <f>S123*H123</f>
        <v>0</v>
      </c>
      <c r="AR123" s="23" t="s">
        <v>145</v>
      </c>
      <c r="AT123" s="23" t="s">
        <v>140</v>
      </c>
      <c r="AU123" s="23" t="s">
        <v>85</v>
      </c>
      <c r="AY123" s="23" t="s">
        <v>138</v>
      </c>
      <c r="BE123" s="231">
        <f>IF(N123="základní",J123,0)</f>
        <v>0</v>
      </c>
      <c r="BF123" s="231">
        <f>IF(N123="snížená",J123,0)</f>
        <v>0</v>
      </c>
      <c r="BG123" s="231">
        <f>IF(N123="zákl. přenesená",J123,0)</f>
        <v>0</v>
      </c>
      <c r="BH123" s="231">
        <f>IF(N123="sníž. přenesená",J123,0)</f>
        <v>0</v>
      </c>
      <c r="BI123" s="231">
        <f>IF(N123="nulová",J123,0)</f>
        <v>0</v>
      </c>
      <c r="BJ123" s="23" t="s">
        <v>83</v>
      </c>
      <c r="BK123" s="231">
        <f>ROUND(I123*H123,2)</f>
        <v>0</v>
      </c>
      <c r="BL123" s="23" t="s">
        <v>145</v>
      </c>
      <c r="BM123" s="23" t="s">
        <v>498</v>
      </c>
    </row>
    <row r="124" s="1" customFormat="1">
      <c r="B124" s="45"/>
      <c r="C124" s="73"/>
      <c r="D124" s="232" t="s">
        <v>147</v>
      </c>
      <c r="E124" s="73"/>
      <c r="F124" s="233" t="s">
        <v>184</v>
      </c>
      <c r="G124" s="73"/>
      <c r="H124" s="73"/>
      <c r="I124" s="190"/>
      <c r="J124" s="73"/>
      <c r="K124" s="73"/>
      <c r="L124" s="71"/>
      <c r="M124" s="234"/>
      <c r="N124" s="46"/>
      <c r="O124" s="46"/>
      <c r="P124" s="46"/>
      <c r="Q124" s="46"/>
      <c r="R124" s="46"/>
      <c r="S124" s="46"/>
      <c r="T124" s="94"/>
      <c r="AT124" s="23" t="s">
        <v>147</v>
      </c>
      <c r="AU124" s="23" t="s">
        <v>85</v>
      </c>
    </row>
    <row r="125" s="11" customFormat="1">
      <c r="B125" s="235"/>
      <c r="C125" s="236"/>
      <c r="D125" s="232" t="s">
        <v>149</v>
      </c>
      <c r="E125" s="237" t="s">
        <v>21</v>
      </c>
      <c r="F125" s="238" t="s">
        <v>499</v>
      </c>
      <c r="G125" s="236"/>
      <c r="H125" s="237" t="s">
        <v>21</v>
      </c>
      <c r="I125" s="239"/>
      <c r="J125" s="236"/>
      <c r="K125" s="236"/>
      <c r="L125" s="240"/>
      <c r="M125" s="241"/>
      <c r="N125" s="242"/>
      <c r="O125" s="242"/>
      <c r="P125" s="242"/>
      <c r="Q125" s="242"/>
      <c r="R125" s="242"/>
      <c r="S125" s="242"/>
      <c r="T125" s="243"/>
      <c r="AT125" s="244" t="s">
        <v>149</v>
      </c>
      <c r="AU125" s="244" t="s">
        <v>85</v>
      </c>
      <c r="AV125" s="11" t="s">
        <v>83</v>
      </c>
      <c r="AW125" s="11" t="s">
        <v>39</v>
      </c>
      <c r="AX125" s="11" t="s">
        <v>75</v>
      </c>
      <c r="AY125" s="244" t="s">
        <v>138</v>
      </c>
    </row>
    <row r="126" s="12" customFormat="1">
      <c r="B126" s="245"/>
      <c r="C126" s="246"/>
      <c r="D126" s="232" t="s">
        <v>149</v>
      </c>
      <c r="E126" s="247" t="s">
        <v>21</v>
      </c>
      <c r="F126" s="248" t="s">
        <v>500</v>
      </c>
      <c r="G126" s="246"/>
      <c r="H126" s="249">
        <v>0.42399999999999999</v>
      </c>
      <c r="I126" s="250"/>
      <c r="J126" s="246"/>
      <c r="K126" s="246"/>
      <c r="L126" s="251"/>
      <c r="M126" s="252"/>
      <c r="N126" s="253"/>
      <c r="O126" s="253"/>
      <c r="P126" s="253"/>
      <c r="Q126" s="253"/>
      <c r="R126" s="253"/>
      <c r="S126" s="253"/>
      <c r="T126" s="254"/>
      <c r="AT126" s="255" t="s">
        <v>149</v>
      </c>
      <c r="AU126" s="255" t="s">
        <v>85</v>
      </c>
      <c r="AV126" s="12" t="s">
        <v>85</v>
      </c>
      <c r="AW126" s="12" t="s">
        <v>39</v>
      </c>
      <c r="AX126" s="12" t="s">
        <v>75</v>
      </c>
      <c r="AY126" s="255" t="s">
        <v>138</v>
      </c>
    </row>
    <row r="127" s="12" customFormat="1">
      <c r="B127" s="245"/>
      <c r="C127" s="246"/>
      <c r="D127" s="232" t="s">
        <v>149</v>
      </c>
      <c r="E127" s="247" t="s">
        <v>21</v>
      </c>
      <c r="F127" s="248" t="s">
        <v>501</v>
      </c>
      <c r="G127" s="246"/>
      <c r="H127" s="249">
        <v>0.089999999999999997</v>
      </c>
      <c r="I127" s="250"/>
      <c r="J127" s="246"/>
      <c r="K127" s="246"/>
      <c r="L127" s="251"/>
      <c r="M127" s="252"/>
      <c r="N127" s="253"/>
      <c r="O127" s="253"/>
      <c r="P127" s="253"/>
      <c r="Q127" s="253"/>
      <c r="R127" s="253"/>
      <c r="S127" s="253"/>
      <c r="T127" s="254"/>
      <c r="AT127" s="255" t="s">
        <v>149</v>
      </c>
      <c r="AU127" s="255" t="s">
        <v>85</v>
      </c>
      <c r="AV127" s="12" t="s">
        <v>85</v>
      </c>
      <c r="AW127" s="12" t="s">
        <v>39</v>
      </c>
      <c r="AX127" s="12" t="s">
        <v>75</v>
      </c>
      <c r="AY127" s="255" t="s">
        <v>138</v>
      </c>
    </row>
    <row r="128" s="13" customFormat="1">
      <c r="B128" s="256"/>
      <c r="C128" s="257"/>
      <c r="D128" s="232" t="s">
        <v>149</v>
      </c>
      <c r="E128" s="258" t="s">
        <v>21</v>
      </c>
      <c r="F128" s="259" t="s">
        <v>169</v>
      </c>
      <c r="G128" s="257"/>
      <c r="H128" s="260">
        <v>0.51400000000000001</v>
      </c>
      <c r="I128" s="261"/>
      <c r="J128" s="257"/>
      <c r="K128" s="257"/>
      <c r="L128" s="262"/>
      <c r="M128" s="263"/>
      <c r="N128" s="264"/>
      <c r="O128" s="264"/>
      <c r="P128" s="264"/>
      <c r="Q128" s="264"/>
      <c r="R128" s="264"/>
      <c r="S128" s="264"/>
      <c r="T128" s="265"/>
      <c r="AT128" s="266" t="s">
        <v>149</v>
      </c>
      <c r="AU128" s="266" t="s">
        <v>85</v>
      </c>
      <c r="AV128" s="13" t="s">
        <v>145</v>
      </c>
      <c r="AW128" s="13" t="s">
        <v>39</v>
      </c>
      <c r="AX128" s="13" t="s">
        <v>83</v>
      </c>
      <c r="AY128" s="266" t="s">
        <v>138</v>
      </c>
    </row>
    <row r="129" s="1" customFormat="1" ht="25.5" customHeight="1">
      <c r="B129" s="45"/>
      <c r="C129" s="220" t="s">
        <v>199</v>
      </c>
      <c r="D129" s="220" t="s">
        <v>140</v>
      </c>
      <c r="E129" s="221" t="s">
        <v>188</v>
      </c>
      <c r="F129" s="222" t="s">
        <v>189</v>
      </c>
      <c r="G129" s="223" t="s">
        <v>154</v>
      </c>
      <c r="H129" s="224">
        <v>1.2070000000000001</v>
      </c>
      <c r="I129" s="225"/>
      <c r="J129" s="226">
        <f>ROUND(I129*H129,2)</f>
        <v>0</v>
      </c>
      <c r="K129" s="222" t="s">
        <v>144</v>
      </c>
      <c r="L129" s="71"/>
      <c r="M129" s="227" t="s">
        <v>21</v>
      </c>
      <c r="N129" s="228" t="s">
        <v>46</v>
      </c>
      <c r="O129" s="46"/>
      <c r="P129" s="229">
        <f>O129*H129</f>
        <v>0</v>
      </c>
      <c r="Q129" s="229">
        <v>2.45329</v>
      </c>
      <c r="R129" s="229">
        <f>Q129*H129</f>
        <v>2.9611210300000002</v>
      </c>
      <c r="S129" s="229">
        <v>0</v>
      </c>
      <c r="T129" s="230">
        <f>S129*H129</f>
        <v>0</v>
      </c>
      <c r="AR129" s="23" t="s">
        <v>145</v>
      </c>
      <c r="AT129" s="23" t="s">
        <v>140</v>
      </c>
      <c r="AU129" s="23" t="s">
        <v>85</v>
      </c>
      <c r="AY129" s="23" t="s">
        <v>138</v>
      </c>
      <c r="BE129" s="231">
        <f>IF(N129="základní",J129,0)</f>
        <v>0</v>
      </c>
      <c r="BF129" s="231">
        <f>IF(N129="snížená",J129,0)</f>
        <v>0</v>
      </c>
      <c r="BG129" s="231">
        <f>IF(N129="zákl. přenesená",J129,0)</f>
        <v>0</v>
      </c>
      <c r="BH129" s="231">
        <f>IF(N129="sníž. přenesená",J129,0)</f>
        <v>0</v>
      </c>
      <c r="BI129" s="231">
        <f>IF(N129="nulová",J129,0)</f>
        <v>0</v>
      </c>
      <c r="BJ129" s="23" t="s">
        <v>83</v>
      </c>
      <c r="BK129" s="231">
        <f>ROUND(I129*H129,2)</f>
        <v>0</v>
      </c>
      <c r="BL129" s="23" t="s">
        <v>145</v>
      </c>
      <c r="BM129" s="23" t="s">
        <v>502</v>
      </c>
    </row>
    <row r="130" s="1" customFormat="1">
      <c r="B130" s="45"/>
      <c r="C130" s="73"/>
      <c r="D130" s="232" t="s">
        <v>147</v>
      </c>
      <c r="E130" s="73"/>
      <c r="F130" s="233" t="s">
        <v>191</v>
      </c>
      <c r="G130" s="73"/>
      <c r="H130" s="73"/>
      <c r="I130" s="190"/>
      <c r="J130" s="73"/>
      <c r="K130" s="73"/>
      <c r="L130" s="71"/>
      <c r="M130" s="234"/>
      <c r="N130" s="46"/>
      <c r="O130" s="46"/>
      <c r="P130" s="46"/>
      <c r="Q130" s="46"/>
      <c r="R130" s="46"/>
      <c r="S130" s="46"/>
      <c r="T130" s="94"/>
      <c r="AT130" s="23" t="s">
        <v>147</v>
      </c>
      <c r="AU130" s="23" t="s">
        <v>85</v>
      </c>
    </row>
    <row r="131" s="11" customFormat="1">
      <c r="B131" s="235"/>
      <c r="C131" s="236"/>
      <c r="D131" s="232" t="s">
        <v>149</v>
      </c>
      <c r="E131" s="237" t="s">
        <v>21</v>
      </c>
      <c r="F131" s="238" t="s">
        <v>503</v>
      </c>
      <c r="G131" s="236"/>
      <c r="H131" s="237" t="s">
        <v>21</v>
      </c>
      <c r="I131" s="239"/>
      <c r="J131" s="236"/>
      <c r="K131" s="236"/>
      <c r="L131" s="240"/>
      <c r="M131" s="241"/>
      <c r="N131" s="242"/>
      <c r="O131" s="242"/>
      <c r="P131" s="242"/>
      <c r="Q131" s="242"/>
      <c r="R131" s="242"/>
      <c r="S131" s="242"/>
      <c r="T131" s="243"/>
      <c r="AT131" s="244" t="s">
        <v>149</v>
      </c>
      <c r="AU131" s="244" t="s">
        <v>85</v>
      </c>
      <c r="AV131" s="11" t="s">
        <v>83</v>
      </c>
      <c r="AW131" s="11" t="s">
        <v>39</v>
      </c>
      <c r="AX131" s="11" t="s">
        <v>75</v>
      </c>
      <c r="AY131" s="244" t="s">
        <v>138</v>
      </c>
    </row>
    <row r="132" s="12" customFormat="1">
      <c r="B132" s="245"/>
      <c r="C132" s="246"/>
      <c r="D132" s="232" t="s">
        <v>149</v>
      </c>
      <c r="E132" s="247" t="s">
        <v>21</v>
      </c>
      <c r="F132" s="248" t="s">
        <v>504</v>
      </c>
      <c r="G132" s="246"/>
      <c r="H132" s="249">
        <v>0.80300000000000005</v>
      </c>
      <c r="I132" s="250"/>
      <c r="J132" s="246"/>
      <c r="K132" s="246"/>
      <c r="L132" s="251"/>
      <c r="M132" s="252"/>
      <c r="N132" s="253"/>
      <c r="O132" s="253"/>
      <c r="P132" s="253"/>
      <c r="Q132" s="253"/>
      <c r="R132" s="253"/>
      <c r="S132" s="253"/>
      <c r="T132" s="254"/>
      <c r="AT132" s="255" t="s">
        <v>149</v>
      </c>
      <c r="AU132" s="255" t="s">
        <v>85</v>
      </c>
      <c r="AV132" s="12" t="s">
        <v>85</v>
      </c>
      <c r="AW132" s="12" t="s">
        <v>39</v>
      </c>
      <c r="AX132" s="12" t="s">
        <v>75</v>
      </c>
      <c r="AY132" s="255" t="s">
        <v>138</v>
      </c>
    </row>
    <row r="133" s="11" customFormat="1">
      <c r="B133" s="235"/>
      <c r="C133" s="236"/>
      <c r="D133" s="232" t="s">
        <v>149</v>
      </c>
      <c r="E133" s="237" t="s">
        <v>21</v>
      </c>
      <c r="F133" s="238" t="s">
        <v>505</v>
      </c>
      <c r="G133" s="236"/>
      <c r="H133" s="237" t="s">
        <v>21</v>
      </c>
      <c r="I133" s="239"/>
      <c r="J133" s="236"/>
      <c r="K133" s="236"/>
      <c r="L133" s="240"/>
      <c r="M133" s="241"/>
      <c r="N133" s="242"/>
      <c r="O133" s="242"/>
      <c r="P133" s="242"/>
      <c r="Q133" s="242"/>
      <c r="R133" s="242"/>
      <c r="S133" s="242"/>
      <c r="T133" s="243"/>
      <c r="AT133" s="244" t="s">
        <v>149</v>
      </c>
      <c r="AU133" s="244" t="s">
        <v>85</v>
      </c>
      <c r="AV133" s="11" t="s">
        <v>83</v>
      </c>
      <c r="AW133" s="11" t="s">
        <v>39</v>
      </c>
      <c r="AX133" s="11" t="s">
        <v>75</v>
      </c>
      <c r="AY133" s="244" t="s">
        <v>138</v>
      </c>
    </row>
    <row r="134" s="12" customFormat="1">
      <c r="B134" s="245"/>
      <c r="C134" s="246"/>
      <c r="D134" s="232" t="s">
        <v>149</v>
      </c>
      <c r="E134" s="247" t="s">
        <v>21</v>
      </c>
      <c r="F134" s="248" t="s">
        <v>506</v>
      </c>
      <c r="G134" s="246"/>
      <c r="H134" s="249">
        <v>0.40400000000000003</v>
      </c>
      <c r="I134" s="250"/>
      <c r="J134" s="246"/>
      <c r="K134" s="246"/>
      <c r="L134" s="251"/>
      <c r="M134" s="252"/>
      <c r="N134" s="253"/>
      <c r="O134" s="253"/>
      <c r="P134" s="253"/>
      <c r="Q134" s="253"/>
      <c r="R134" s="253"/>
      <c r="S134" s="253"/>
      <c r="T134" s="254"/>
      <c r="AT134" s="255" t="s">
        <v>149</v>
      </c>
      <c r="AU134" s="255" t="s">
        <v>85</v>
      </c>
      <c r="AV134" s="12" t="s">
        <v>85</v>
      </c>
      <c r="AW134" s="12" t="s">
        <v>39</v>
      </c>
      <c r="AX134" s="12" t="s">
        <v>75</v>
      </c>
      <c r="AY134" s="255" t="s">
        <v>138</v>
      </c>
    </row>
    <row r="135" s="13" customFormat="1">
      <c r="B135" s="256"/>
      <c r="C135" s="257"/>
      <c r="D135" s="232" t="s">
        <v>149</v>
      </c>
      <c r="E135" s="258" t="s">
        <v>21</v>
      </c>
      <c r="F135" s="259" t="s">
        <v>169</v>
      </c>
      <c r="G135" s="257"/>
      <c r="H135" s="260">
        <v>1.2070000000000001</v>
      </c>
      <c r="I135" s="261"/>
      <c r="J135" s="257"/>
      <c r="K135" s="257"/>
      <c r="L135" s="262"/>
      <c r="M135" s="263"/>
      <c r="N135" s="264"/>
      <c r="O135" s="264"/>
      <c r="P135" s="264"/>
      <c r="Q135" s="264"/>
      <c r="R135" s="264"/>
      <c r="S135" s="264"/>
      <c r="T135" s="265"/>
      <c r="AT135" s="266" t="s">
        <v>149</v>
      </c>
      <c r="AU135" s="266" t="s">
        <v>85</v>
      </c>
      <c r="AV135" s="13" t="s">
        <v>145</v>
      </c>
      <c r="AW135" s="13" t="s">
        <v>39</v>
      </c>
      <c r="AX135" s="13" t="s">
        <v>83</v>
      </c>
      <c r="AY135" s="266" t="s">
        <v>138</v>
      </c>
    </row>
    <row r="136" s="1" customFormat="1" ht="16.5" customHeight="1">
      <c r="B136" s="45"/>
      <c r="C136" s="220" t="s">
        <v>203</v>
      </c>
      <c r="D136" s="220" t="s">
        <v>140</v>
      </c>
      <c r="E136" s="221" t="s">
        <v>194</v>
      </c>
      <c r="F136" s="222" t="s">
        <v>195</v>
      </c>
      <c r="G136" s="223" t="s">
        <v>143</v>
      </c>
      <c r="H136" s="224">
        <v>2.6899999999999999</v>
      </c>
      <c r="I136" s="225"/>
      <c r="J136" s="226">
        <f>ROUND(I136*H136,2)</f>
        <v>0</v>
      </c>
      <c r="K136" s="222" t="s">
        <v>144</v>
      </c>
      <c r="L136" s="71"/>
      <c r="M136" s="227" t="s">
        <v>21</v>
      </c>
      <c r="N136" s="228" t="s">
        <v>46</v>
      </c>
      <c r="O136" s="46"/>
      <c r="P136" s="229">
        <f>O136*H136</f>
        <v>0</v>
      </c>
      <c r="Q136" s="229">
        <v>0.0026900000000000001</v>
      </c>
      <c r="R136" s="229">
        <f>Q136*H136</f>
        <v>0.0072361000000000005</v>
      </c>
      <c r="S136" s="229">
        <v>0</v>
      </c>
      <c r="T136" s="230">
        <f>S136*H136</f>
        <v>0</v>
      </c>
      <c r="AR136" s="23" t="s">
        <v>145</v>
      </c>
      <c r="AT136" s="23" t="s">
        <v>140</v>
      </c>
      <c r="AU136" s="23" t="s">
        <v>85</v>
      </c>
      <c r="AY136" s="23" t="s">
        <v>138</v>
      </c>
      <c r="BE136" s="231">
        <f>IF(N136="základní",J136,0)</f>
        <v>0</v>
      </c>
      <c r="BF136" s="231">
        <f>IF(N136="snížená",J136,0)</f>
        <v>0</v>
      </c>
      <c r="BG136" s="231">
        <f>IF(N136="zákl. přenesená",J136,0)</f>
        <v>0</v>
      </c>
      <c r="BH136" s="231">
        <f>IF(N136="sníž. přenesená",J136,0)</f>
        <v>0</v>
      </c>
      <c r="BI136" s="231">
        <f>IF(N136="nulová",J136,0)</f>
        <v>0</v>
      </c>
      <c r="BJ136" s="23" t="s">
        <v>83</v>
      </c>
      <c r="BK136" s="231">
        <f>ROUND(I136*H136,2)</f>
        <v>0</v>
      </c>
      <c r="BL136" s="23" t="s">
        <v>145</v>
      </c>
      <c r="BM136" s="23" t="s">
        <v>507</v>
      </c>
    </row>
    <row r="137" s="1" customFormat="1">
      <c r="B137" s="45"/>
      <c r="C137" s="73"/>
      <c r="D137" s="232" t="s">
        <v>147</v>
      </c>
      <c r="E137" s="73"/>
      <c r="F137" s="233" t="s">
        <v>197</v>
      </c>
      <c r="G137" s="73"/>
      <c r="H137" s="73"/>
      <c r="I137" s="190"/>
      <c r="J137" s="73"/>
      <c r="K137" s="73"/>
      <c r="L137" s="71"/>
      <c r="M137" s="234"/>
      <c r="N137" s="46"/>
      <c r="O137" s="46"/>
      <c r="P137" s="46"/>
      <c r="Q137" s="46"/>
      <c r="R137" s="46"/>
      <c r="S137" s="46"/>
      <c r="T137" s="94"/>
      <c r="AT137" s="23" t="s">
        <v>147</v>
      </c>
      <c r="AU137" s="23" t="s">
        <v>85</v>
      </c>
    </row>
    <row r="138" s="12" customFormat="1">
      <c r="B138" s="245"/>
      <c r="C138" s="246"/>
      <c r="D138" s="232" t="s">
        <v>149</v>
      </c>
      <c r="E138" s="247" t="s">
        <v>21</v>
      </c>
      <c r="F138" s="248" t="s">
        <v>508</v>
      </c>
      <c r="G138" s="246"/>
      <c r="H138" s="249">
        <v>2.6899999999999999</v>
      </c>
      <c r="I138" s="250"/>
      <c r="J138" s="246"/>
      <c r="K138" s="246"/>
      <c r="L138" s="251"/>
      <c r="M138" s="252"/>
      <c r="N138" s="253"/>
      <c r="O138" s="253"/>
      <c r="P138" s="253"/>
      <c r="Q138" s="253"/>
      <c r="R138" s="253"/>
      <c r="S138" s="253"/>
      <c r="T138" s="254"/>
      <c r="AT138" s="255" t="s">
        <v>149</v>
      </c>
      <c r="AU138" s="255" t="s">
        <v>85</v>
      </c>
      <c r="AV138" s="12" t="s">
        <v>85</v>
      </c>
      <c r="AW138" s="12" t="s">
        <v>39</v>
      </c>
      <c r="AX138" s="12" t="s">
        <v>83</v>
      </c>
      <c r="AY138" s="255" t="s">
        <v>138</v>
      </c>
    </row>
    <row r="139" s="1" customFormat="1" ht="16.5" customHeight="1">
      <c r="B139" s="45"/>
      <c r="C139" s="220" t="s">
        <v>209</v>
      </c>
      <c r="D139" s="220" t="s">
        <v>140</v>
      </c>
      <c r="E139" s="221" t="s">
        <v>200</v>
      </c>
      <c r="F139" s="222" t="s">
        <v>201</v>
      </c>
      <c r="G139" s="223" t="s">
        <v>143</v>
      </c>
      <c r="H139" s="224">
        <v>2.6899999999999999</v>
      </c>
      <c r="I139" s="225"/>
      <c r="J139" s="226">
        <f>ROUND(I139*H139,2)</f>
        <v>0</v>
      </c>
      <c r="K139" s="222" t="s">
        <v>144</v>
      </c>
      <c r="L139" s="71"/>
      <c r="M139" s="227" t="s">
        <v>21</v>
      </c>
      <c r="N139" s="228" t="s">
        <v>46</v>
      </c>
      <c r="O139" s="46"/>
      <c r="P139" s="229">
        <f>O139*H139</f>
        <v>0</v>
      </c>
      <c r="Q139" s="229">
        <v>0</v>
      </c>
      <c r="R139" s="229">
        <f>Q139*H139</f>
        <v>0</v>
      </c>
      <c r="S139" s="229">
        <v>0</v>
      </c>
      <c r="T139" s="230">
        <f>S139*H139</f>
        <v>0</v>
      </c>
      <c r="AR139" s="23" t="s">
        <v>145</v>
      </c>
      <c r="AT139" s="23" t="s">
        <v>140</v>
      </c>
      <c r="AU139" s="23" t="s">
        <v>85</v>
      </c>
      <c r="AY139" s="23" t="s">
        <v>138</v>
      </c>
      <c r="BE139" s="231">
        <f>IF(N139="základní",J139,0)</f>
        <v>0</v>
      </c>
      <c r="BF139" s="231">
        <f>IF(N139="snížená",J139,0)</f>
        <v>0</v>
      </c>
      <c r="BG139" s="231">
        <f>IF(N139="zákl. přenesená",J139,0)</f>
        <v>0</v>
      </c>
      <c r="BH139" s="231">
        <f>IF(N139="sníž. přenesená",J139,0)</f>
        <v>0</v>
      </c>
      <c r="BI139" s="231">
        <f>IF(N139="nulová",J139,0)</f>
        <v>0</v>
      </c>
      <c r="BJ139" s="23" t="s">
        <v>83</v>
      </c>
      <c r="BK139" s="231">
        <f>ROUND(I139*H139,2)</f>
        <v>0</v>
      </c>
      <c r="BL139" s="23" t="s">
        <v>145</v>
      </c>
      <c r="BM139" s="23" t="s">
        <v>509</v>
      </c>
    </row>
    <row r="140" s="1" customFormat="1">
      <c r="B140" s="45"/>
      <c r="C140" s="73"/>
      <c r="D140" s="232" t="s">
        <v>147</v>
      </c>
      <c r="E140" s="73"/>
      <c r="F140" s="233" t="s">
        <v>197</v>
      </c>
      <c r="G140" s="73"/>
      <c r="H140" s="73"/>
      <c r="I140" s="190"/>
      <c r="J140" s="73"/>
      <c r="K140" s="73"/>
      <c r="L140" s="71"/>
      <c r="M140" s="234"/>
      <c r="N140" s="46"/>
      <c r="O140" s="46"/>
      <c r="P140" s="46"/>
      <c r="Q140" s="46"/>
      <c r="R140" s="46"/>
      <c r="S140" s="46"/>
      <c r="T140" s="94"/>
      <c r="AT140" s="23" t="s">
        <v>147</v>
      </c>
      <c r="AU140" s="23" t="s">
        <v>85</v>
      </c>
    </row>
    <row r="141" s="1" customFormat="1" ht="25.5" customHeight="1">
      <c r="B141" s="45"/>
      <c r="C141" s="220" t="s">
        <v>216</v>
      </c>
      <c r="D141" s="220" t="s">
        <v>140</v>
      </c>
      <c r="E141" s="221" t="s">
        <v>510</v>
      </c>
      <c r="F141" s="222" t="s">
        <v>511</v>
      </c>
      <c r="G141" s="223" t="s">
        <v>154</v>
      </c>
      <c r="H141" s="224">
        <v>0.28799999999999998</v>
      </c>
      <c r="I141" s="225"/>
      <c r="J141" s="226">
        <f>ROUND(I141*H141,2)</f>
        <v>0</v>
      </c>
      <c r="K141" s="222" t="s">
        <v>144</v>
      </c>
      <c r="L141" s="71"/>
      <c r="M141" s="227" t="s">
        <v>21</v>
      </c>
      <c r="N141" s="228" t="s">
        <v>46</v>
      </c>
      <c r="O141" s="46"/>
      <c r="P141" s="229">
        <f>O141*H141</f>
        <v>0</v>
      </c>
      <c r="Q141" s="229">
        <v>2.45329</v>
      </c>
      <c r="R141" s="229">
        <f>Q141*H141</f>
        <v>0.70654751999999998</v>
      </c>
      <c r="S141" s="229">
        <v>0</v>
      </c>
      <c r="T141" s="230">
        <f>S141*H141</f>
        <v>0</v>
      </c>
      <c r="AR141" s="23" t="s">
        <v>145</v>
      </c>
      <c r="AT141" s="23" t="s">
        <v>140</v>
      </c>
      <c r="AU141" s="23" t="s">
        <v>85</v>
      </c>
      <c r="AY141" s="23" t="s">
        <v>138</v>
      </c>
      <c r="BE141" s="231">
        <f>IF(N141="základní",J141,0)</f>
        <v>0</v>
      </c>
      <c r="BF141" s="231">
        <f>IF(N141="snížená",J141,0)</f>
        <v>0</v>
      </c>
      <c r="BG141" s="231">
        <f>IF(N141="zákl. přenesená",J141,0)</f>
        <v>0</v>
      </c>
      <c r="BH141" s="231">
        <f>IF(N141="sníž. přenesená",J141,0)</f>
        <v>0</v>
      </c>
      <c r="BI141" s="231">
        <f>IF(N141="nulová",J141,0)</f>
        <v>0</v>
      </c>
      <c r="BJ141" s="23" t="s">
        <v>83</v>
      </c>
      <c r="BK141" s="231">
        <f>ROUND(I141*H141,2)</f>
        <v>0</v>
      </c>
      <c r="BL141" s="23" t="s">
        <v>145</v>
      </c>
      <c r="BM141" s="23" t="s">
        <v>512</v>
      </c>
    </row>
    <row r="142" s="1" customFormat="1">
      <c r="B142" s="45"/>
      <c r="C142" s="73"/>
      <c r="D142" s="232" t="s">
        <v>147</v>
      </c>
      <c r="E142" s="73"/>
      <c r="F142" s="233" t="s">
        <v>191</v>
      </c>
      <c r="G142" s="73"/>
      <c r="H142" s="73"/>
      <c r="I142" s="190"/>
      <c r="J142" s="73"/>
      <c r="K142" s="73"/>
      <c r="L142" s="71"/>
      <c r="M142" s="234"/>
      <c r="N142" s="46"/>
      <c r="O142" s="46"/>
      <c r="P142" s="46"/>
      <c r="Q142" s="46"/>
      <c r="R142" s="46"/>
      <c r="S142" s="46"/>
      <c r="T142" s="94"/>
      <c r="AT142" s="23" t="s">
        <v>147</v>
      </c>
      <c r="AU142" s="23" t="s">
        <v>85</v>
      </c>
    </row>
    <row r="143" s="12" customFormat="1">
      <c r="B143" s="245"/>
      <c r="C143" s="246"/>
      <c r="D143" s="232" t="s">
        <v>149</v>
      </c>
      <c r="E143" s="247" t="s">
        <v>21</v>
      </c>
      <c r="F143" s="248" t="s">
        <v>513</v>
      </c>
      <c r="G143" s="246"/>
      <c r="H143" s="249">
        <v>0.28799999999999998</v>
      </c>
      <c r="I143" s="250"/>
      <c r="J143" s="246"/>
      <c r="K143" s="246"/>
      <c r="L143" s="251"/>
      <c r="M143" s="252"/>
      <c r="N143" s="253"/>
      <c r="O143" s="253"/>
      <c r="P143" s="253"/>
      <c r="Q143" s="253"/>
      <c r="R143" s="253"/>
      <c r="S143" s="253"/>
      <c r="T143" s="254"/>
      <c r="AT143" s="255" t="s">
        <v>149</v>
      </c>
      <c r="AU143" s="255" t="s">
        <v>85</v>
      </c>
      <c r="AV143" s="12" t="s">
        <v>85</v>
      </c>
      <c r="AW143" s="12" t="s">
        <v>39</v>
      </c>
      <c r="AX143" s="12" t="s">
        <v>83</v>
      </c>
      <c r="AY143" s="255" t="s">
        <v>138</v>
      </c>
    </row>
    <row r="144" s="1" customFormat="1" ht="16.5" customHeight="1">
      <c r="B144" s="45"/>
      <c r="C144" s="220" t="s">
        <v>222</v>
      </c>
      <c r="D144" s="220" t="s">
        <v>140</v>
      </c>
      <c r="E144" s="221" t="s">
        <v>514</v>
      </c>
      <c r="F144" s="222" t="s">
        <v>515</v>
      </c>
      <c r="G144" s="223" t="s">
        <v>143</v>
      </c>
      <c r="H144" s="224">
        <v>1.776</v>
      </c>
      <c r="I144" s="225"/>
      <c r="J144" s="226">
        <f>ROUND(I144*H144,2)</f>
        <v>0</v>
      </c>
      <c r="K144" s="222" t="s">
        <v>144</v>
      </c>
      <c r="L144" s="71"/>
      <c r="M144" s="227" t="s">
        <v>21</v>
      </c>
      <c r="N144" s="228" t="s">
        <v>46</v>
      </c>
      <c r="O144" s="46"/>
      <c r="P144" s="229">
        <f>O144*H144</f>
        <v>0</v>
      </c>
      <c r="Q144" s="229">
        <v>0.00264</v>
      </c>
      <c r="R144" s="229">
        <f>Q144*H144</f>
        <v>0.00468864</v>
      </c>
      <c r="S144" s="229">
        <v>0</v>
      </c>
      <c r="T144" s="230">
        <f>S144*H144</f>
        <v>0</v>
      </c>
      <c r="AR144" s="23" t="s">
        <v>145</v>
      </c>
      <c r="AT144" s="23" t="s">
        <v>140</v>
      </c>
      <c r="AU144" s="23" t="s">
        <v>85</v>
      </c>
      <c r="AY144" s="23" t="s">
        <v>138</v>
      </c>
      <c r="BE144" s="231">
        <f>IF(N144="základní",J144,0)</f>
        <v>0</v>
      </c>
      <c r="BF144" s="231">
        <f>IF(N144="snížená",J144,0)</f>
        <v>0</v>
      </c>
      <c r="BG144" s="231">
        <f>IF(N144="zákl. přenesená",J144,0)</f>
        <v>0</v>
      </c>
      <c r="BH144" s="231">
        <f>IF(N144="sníž. přenesená",J144,0)</f>
        <v>0</v>
      </c>
      <c r="BI144" s="231">
        <f>IF(N144="nulová",J144,0)</f>
        <v>0</v>
      </c>
      <c r="BJ144" s="23" t="s">
        <v>83</v>
      </c>
      <c r="BK144" s="231">
        <f>ROUND(I144*H144,2)</f>
        <v>0</v>
      </c>
      <c r="BL144" s="23" t="s">
        <v>145</v>
      </c>
      <c r="BM144" s="23" t="s">
        <v>516</v>
      </c>
    </row>
    <row r="145" s="1" customFormat="1">
      <c r="B145" s="45"/>
      <c r="C145" s="73"/>
      <c r="D145" s="232" t="s">
        <v>147</v>
      </c>
      <c r="E145" s="73"/>
      <c r="F145" s="233" t="s">
        <v>197</v>
      </c>
      <c r="G145" s="73"/>
      <c r="H145" s="73"/>
      <c r="I145" s="190"/>
      <c r="J145" s="73"/>
      <c r="K145" s="73"/>
      <c r="L145" s="71"/>
      <c r="M145" s="234"/>
      <c r="N145" s="46"/>
      <c r="O145" s="46"/>
      <c r="P145" s="46"/>
      <c r="Q145" s="46"/>
      <c r="R145" s="46"/>
      <c r="S145" s="46"/>
      <c r="T145" s="94"/>
      <c r="AT145" s="23" t="s">
        <v>147</v>
      </c>
      <c r="AU145" s="23" t="s">
        <v>85</v>
      </c>
    </row>
    <row r="146" s="12" customFormat="1">
      <c r="B146" s="245"/>
      <c r="C146" s="246"/>
      <c r="D146" s="232" t="s">
        <v>149</v>
      </c>
      <c r="E146" s="247" t="s">
        <v>21</v>
      </c>
      <c r="F146" s="248" t="s">
        <v>517</v>
      </c>
      <c r="G146" s="246"/>
      <c r="H146" s="249">
        <v>1.776</v>
      </c>
      <c r="I146" s="250"/>
      <c r="J146" s="246"/>
      <c r="K146" s="246"/>
      <c r="L146" s="251"/>
      <c r="M146" s="252"/>
      <c r="N146" s="253"/>
      <c r="O146" s="253"/>
      <c r="P146" s="253"/>
      <c r="Q146" s="253"/>
      <c r="R146" s="253"/>
      <c r="S146" s="253"/>
      <c r="T146" s="254"/>
      <c r="AT146" s="255" t="s">
        <v>149</v>
      </c>
      <c r="AU146" s="255" t="s">
        <v>85</v>
      </c>
      <c r="AV146" s="12" t="s">
        <v>85</v>
      </c>
      <c r="AW146" s="12" t="s">
        <v>39</v>
      </c>
      <c r="AX146" s="12" t="s">
        <v>83</v>
      </c>
      <c r="AY146" s="255" t="s">
        <v>138</v>
      </c>
    </row>
    <row r="147" s="1" customFormat="1" ht="16.5" customHeight="1">
      <c r="B147" s="45"/>
      <c r="C147" s="220" t="s">
        <v>226</v>
      </c>
      <c r="D147" s="220" t="s">
        <v>140</v>
      </c>
      <c r="E147" s="221" t="s">
        <v>518</v>
      </c>
      <c r="F147" s="222" t="s">
        <v>519</v>
      </c>
      <c r="G147" s="223" t="s">
        <v>143</v>
      </c>
      <c r="H147" s="224">
        <v>1.776</v>
      </c>
      <c r="I147" s="225"/>
      <c r="J147" s="226">
        <f>ROUND(I147*H147,2)</f>
        <v>0</v>
      </c>
      <c r="K147" s="222" t="s">
        <v>144</v>
      </c>
      <c r="L147" s="71"/>
      <c r="M147" s="227" t="s">
        <v>21</v>
      </c>
      <c r="N147" s="228" t="s">
        <v>46</v>
      </c>
      <c r="O147" s="46"/>
      <c r="P147" s="229">
        <f>O147*H147</f>
        <v>0</v>
      </c>
      <c r="Q147" s="229">
        <v>0</v>
      </c>
      <c r="R147" s="229">
        <f>Q147*H147</f>
        <v>0</v>
      </c>
      <c r="S147" s="229">
        <v>0</v>
      </c>
      <c r="T147" s="230">
        <f>S147*H147</f>
        <v>0</v>
      </c>
      <c r="AR147" s="23" t="s">
        <v>145</v>
      </c>
      <c r="AT147" s="23" t="s">
        <v>140</v>
      </c>
      <c r="AU147" s="23" t="s">
        <v>85</v>
      </c>
      <c r="AY147" s="23" t="s">
        <v>138</v>
      </c>
      <c r="BE147" s="231">
        <f>IF(N147="základní",J147,0)</f>
        <v>0</v>
      </c>
      <c r="BF147" s="231">
        <f>IF(N147="snížená",J147,0)</f>
        <v>0</v>
      </c>
      <c r="BG147" s="231">
        <f>IF(N147="zákl. přenesená",J147,0)</f>
        <v>0</v>
      </c>
      <c r="BH147" s="231">
        <f>IF(N147="sníž. přenesená",J147,0)</f>
        <v>0</v>
      </c>
      <c r="BI147" s="231">
        <f>IF(N147="nulová",J147,0)</f>
        <v>0</v>
      </c>
      <c r="BJ147" s="23" t="s">
        <v>83</v>
      </c>
      <c r="BK147" s="231">
        <f>ROUND(I147*H147,2)</f>
        <v>0</v>
      </c>
      <c r="BL147" s="23" t="s">
        <v>145</v>
      </c>
      <c r="BM147" s="23" t="s">
        <v>520</v>
      </c>
    </row>
    <row r="148" s="1" customFormat="1">
      <c r="B148" s="45"/>
      <c r="C148" s="73"/>
      <c r="D148" s="232" t="s">
        <v>147</v>
      </c>
      <c r="E148" s="73"/>
      <c r="F148" s="233" t="s">
        <v>197</v>
      </c>
      <c r="G148" s="73"/>
      <c r="H148" s="73"/>
      <c r="I148" s="190"/>
      <c r="J148" s="73"/>
      <c r="K148" s="73"/>
      <c r="L148" s="71"/>
      <c r="M148" s="234"/>
      <c r="N148" s="46"/>
      <c r="O148" s="46"/>
      <c r="P148" s="46"/>
      <c r="Q148" s="46"/>
      <c r="R148" s="46"/>
      <c r="S148" s="46"/>
      <c r="T148" s="94"/>
      <c r="AT148" s="23" t="s">
        <v>147</v>
      </c>
      <c r="AU148" s="23" t="s">
        <v>85</v>
      </c>
    </row>
    <row r="149" s="10" customFormat="1" ht="29.88" customHeight="1">
      <c r="B149" s="204"/>
      <c r="C149" s="205"/>
      <c r="D149" s="206" t="s">
        <v>74</v>
      </c>
      <c r="E149" s="218" t="s">
        <v>145</v>
      </c>
      <c r="F149" s="218" t="s">
        <v>236</v>
      </c>
      <c r="G149" s="205"/>
      <c r="H149" s="205"/>
      <c r="I149" s="208"/>
      <c r="J149" s="219">
        <f>BK149</f>
        <v>0</v>
      </c>
      <c r="K149" s="205"/>
      <c r="L149" s="210"/>
      <c r="M149" s="211"/>
      <c r="N149" s="212"/>
      <c r="O149" s="212"/>
      <c r="P149" s="213">
        <f>SUM(P150:P173)</f>
        <v>0</v>
      </c>
      <c r="Q149" s="212"/>
      <c r="R149" s="213">
        <f>SUM(R150:R173)</f>
        <v>5.0237151900000008</v>
      </c>
      <c r="S149" s="212"/>
      <c r="T149" s="214">
        <f>SUM(T150:T173)</f>
        <v>0</v>
      </c>
      <c r="AR149" s="215" t="s">
        <v>83</v>
      </c>
      <c r="AT149" s="216" t="s">
        <v>74</v>
      </c>
      <c r="AU149" s="216" t="s">
        <v>83</v>
      </c>
      <c r="AY149" s="215" t="s">
        <v>138</v>
      </c>
      <c r="BK149" s="217">
        <f>SUM(BK150:BK173)</f>
        <v>0</v>
      </c>
    </row>
    <row r="150" s="1" customFormat="1" ht="38.25" customHeight="1">
      <c r="B150" s="45"/>
      <c r="C150" s="220" t="s">
        <v>10</v>
      </c>
      <c r="D150" s="220" t="s">
        <v>140</v>
      </c>
      <c r="E150" s="221" t="s">
        <v>521</v>
      </c>
      <c r="F150" s="222" t="s">
        <v>522</v>
      </c>
      <c r="G150" s="223" t="s">
        <v>154</v>
      </c>
      <c r="H150" s="224">
        <v>1.4390000000000001</v>
      </c>
      <c r="I150" s="225"/>
      <c r="J150" s="226">
        <f>ROUND(I150*H150,2)</f>
        <v>0</v>
      </c>
      <c r="K150" s="222" t="s">
        <v>144</v>
      </c>
      <c r="L150" s="71"/>
      <c r="M150" s="227" t="s">
        <v>21</v>
      </c>
      <c r="N150" s="228" t="s">
        <v>46</v>
      </c>
      <c r="O150" s="46"/>
      <c r="P150" s="229">
        <f>O150*H150</f>
        <v>0</v>
      </c>
      <c r="Q150" s="229">
        <v>2.45343</v>
      </c>
      <c r="R150" s="229">
        <f>Q150*H150</f>
        <v>3.5304857700000003</v>
      </c>
      <c r="S150" s="229">
        <v>0</v>
      </c>
      <c r="T150" s="230">
        <f>S150*H150</f>
        <v>0</v>
      </c>
      <c r="AR150" s="23" t="s">
        <v>145</v>
      </c>
      <c r="AT150" s="23" t="s">
        <v>140</v>
      </c>
      <c r="AU150" s="23" t="s">
        <v>85</v>
      </c>
      <c r="AY150" s="23" t="s">
        <v>138</v>
      </c>
      <c r="BE150" s="231">
        <f>IF(N150="základní",J150,0)</f>
        <v>0</v>
      </c>
      <c r="BF150" s="231">
        <f>IF(N150="snížená",J150,0)</f>
        <v>0</v>
      </c>
      <c r="BG150" s="231">
        <f>IF(N150="zákl. přenesená",J150,0)</f>
        <v>0</v>
      </c>
      <c r="BH150" s="231">
        <f>IF(N150="sníž. přenesená",J150,0)</f>
        <v>0</v>
      </c>
      <c r="BI150" s="231">
        <f>IF(N150="nulová",J150,0)</f>
        <v>0</v>
      </c>
      <c r="BJ150" s="23" t="s">
        <v>83</v>
      </c>
      <c r="BK150" s="231">
        <f>ROUND(I150*H150,2)</f>
        <v>0</v>
      </c>
      <c r="BL150" s="23" t="s">
        <v>145</v>
      </c>
      <c r="BM150" s="23" t="s">
        <v>523</v>
      </c>
    </row>
    <row r="151" s="1" customFormat="1">
      <c r="B151" s="45"/>
      <c r="C151" s="73"/>
      <c r="D151" s="232" t="s">
        <v>147</v>
      </c>
      <c r="E151" s="73"/>
      <c r="F151" s="233" t="s">
        <v>524</v>
      </c>
      <c r="G151" s="73"/>
      <c r="H151" s="73"/>
      <c r="I151" s="190"/>
      <c r="J151" s="73"/>
      <c r="K151" s="73"/>
      <c r="L151" s="71"/>
      <c r="M151" s="234"/>
      <c r="N151" s="46"/>
      <c r="O151" s="46"/>
      <c r="P151" s="46"/>
      <c r="Q151" s="46"/>
      <c r="R151" s="46"/>
      <c r="S151" s="46"/>
      <c r="T151" s="94"/>
      <c r="AT151" s="23" t="s">
        <v>147</v>
      </c>
      <c r="AU151" s="23" t="s">
        <v>85</v>
      </c>
    </row>
    <row r="152" s="11" customFormat="1">
      <c r="B152" s="235"/>
      <c r="C152" s="236"/>
      <c r="D152" s="232" t="s">
        <v>149</v>
      </c>
      <c r="E152" s="237" t="s">
        <v>21</v>
      </c>
      <c r="F152" s="238" t="s">
        <v>525</v>
      </c>
      <c r="G152" s="236"/>
      <c r="H152" s="237" t="s">
        <v>21</v>
      </c>
      <c r="I152" s="239"/>
      <c r="J152" s="236"/>
      <c r="K152" s="236"/>
      <c r="L152" s="240"/>
      <c r="M152" s="241"/>
      <c r="N152" s="242"/>
      <c r="O152" s="242"/>
      <c r="P152" s="242"/>
      <c r="Q152" s="242"/>
      <c r="R152" s="242"/>
      <c r="S152" s="242"/>
      <c r="T152" s="243"/>
      <c r="AT152" s="244" t="s">
        <v>149</v>
      </c>
      <c r="AU152" s="244" t="s">
        <v>85</v>
      </c>
      <c r="AV152" s="11" t="s">
        <v>83</v>
      </c>
      <c r="AW152" s="11" t="s">
        <v>39</v>
      </c>
      <c r="AX152" s="11" t="s">
        <v>75</v>
      </c>
      <c r="AY152" s="244" t="s">
        <v>138</v>
      </c>
    </row>
    <row r="153" s="12" customFormat="1">
      <c r="B153" s="245"/>
      <c r="C153" s="246"/>
      <c r="D153" s="232" t="s">
        <v>149</v>
      </c>
      <c r="E153" s="247" t="s">
        <v>21</v>
      </c>
      <c r="F153" s="248" t="s">
        <v>526</v>
      </c>
      <c r="G153" s="246"/>
      <c r="H153" s="249">
        <v>1.4390000000000001</v>
      </c>
      <c r="I153" s="250"/>
      <c r="J153" s="246"/>
      <c r="K153" s="246"/>
      <c r="L153" s="251"/>
      <c r="M153" s="252"/>
      <c r="N153" s="253"/>
      <c r="O153" s="253"/>
      <c r="P153" s="253"/>
      <c r="Q153" s="253"/>
      <c r="R153" s="253"/>
      <c r="S153" s="253"/>
      <c r="T153" s="254"/>
      <c r="AT153" s="255" t="s">
        <v>149</v>
      </c>
      <c r="AU153" s="255" t="s">
        <v>85</v>
      </c>
      <c r="AV153" s="12" t="s">
        <v>85</v>
      </c>
      <c r="AW153" s="12" t="s">
        <v>39</v>
      </c>
      <c r="AX153" s="12" t="s">
        <v>83</v>
      </c>
      <c r="AY153" s="255" t="s">
        <v>138</v>
      </c>
    </row>
    <row r="154" s="1" customFormat="1" ht="25.5" customHeight="1">
      <c r="B154" s="45"/>
      <c r="C154" s="220" t="s">
        <v>237</v>
      </c>
      <c r="D154" s="220" t="s">
        <v>140</v>
      </c>
      <c r="E154" s="221" t="s">
        <v>527</v>
      </c>
      <c r="F154" s="222" t="s">
        <v>528</v>
      </c>
      <c r="G154" s="223" t="s">
        <v>143</v>
      </c>
      <c r="H154" s="224">
        <v>5.0549999999999997</v>
      </c>
      <c r="I154" s="225"/>
      <c r="J154" s="226">
        <f>ROUND(I154*H154,2)</f>
        <v>0</v>
      </c>
      <c r="K154" s="222" t="s">
        <v>144</v>
      </c>
      <c r="L154" s="71"/>
      <c r="M154" s="227" t="s">
        <v>21</v>
      </c>
      <c r="N154" s="228" t="s">
        <v>46</v>
      </c>
      <c r="O154" s="46"/>
      <c r="P154" s="229">
        <f>O154*H154</f>
        <v>0</v>
      </c>
      <c r="Q154" s="229">
        <v>0.0053299999999999997</v>
      </c>
      <c r="R154" s="229">
        <f>Q154*H154</f>
        <v>0.026943149999999996</v>
      </c>
      <c r="S154" s="229">
        <v>0</v>
      </c>
      <c r="T154" s="230">
        <f>S154*H154</f>
        <v>0</v>
      </c>
      <c r="AR154" s="23" t="s">
        <v>145</v>
      </c>
      <c r="AT154" s="23" t="s">
        <v>140</v>
      </c>
      <c r="AU154" s="23" t="s">
        <v>85</v>
      </c>
      <c r="AY154" s="23" t="s">
        <v>138</v>
      </c>
      <c r="BE154" s="231">
        <f>IF(N154="základní",J154,0)</f>
        <v>0</v>
      </c>
      <c r="BF154" s="231">
        <f>IF(N154="snížená",J154,0)</f>
        <v>0</v>
      </c>
      <c r="BG154" s="231">
        <f>IF(N154="zákl. přenesená",J154,0)</f>
        <v>0</v>
      </c>
      <c r="BH154" s="231">
        <f>IF(N154="sníž. přenesená",J154,0)</f>
        <v>0</v>
      </c>
      <c r="BI154" s="231">
        <f>IF(N154="nulová",J154,0)</f>
        <v>0</v>
      </c>
      <c r="BJ154" s="23" t="s">
        <v>83</v>
      </c>
      <c r="BK154" s="231">
        <f>ROUND(I154*H154,2)</f>
        <v>0</v>
      </c>
      <c r="BL154" s="23" t="s">
        <v>145</v>
      </c>
      <c r="BM154" s="23" t="s">
        <v>529</v>
      </c>
    </row>
    <row r="155" s="1" customFormat="1">
      <c r="B155" s="45"/>
      <c r="C155" s="73"/>
      <c r="D155" s="232" t="s">
        <v>147</v>
      </c>
      <c r="E155" s="73"/>
      <c r="F155" s="233" t="s">
        <v>530</v>
      </c>
      <c r="G155" s="73"/>
      <c r="H155" s="73"/>
      <c r="I155" s="190"/>
      <c r="J155" s="73"/>
      <c r="K155" s="73"/>
      <c r="L155" s="71"/>
      <c r="M155" s="234"/>
      <c r="N155" s="46"/>
      <c r="O155" s="46"/>
      <c r="P155" s="46"/>
      <c r="Q155" s="46"/>
      <c r="R155" s="46"/>
      <c r="S155" s="46"/>
      <c r="T155" s="94"/>
      <c r="AT155" s="23" t="s">
        <v>147</v>
      </c>
      <c r="AU155" s="23" t="s">
        <v>85</v>
      </c>
    </row>
    <row r="156" s="12" customFormat="1">
      <c r="B156" s="245"/>
      <c r="C156" s="246"/>
      <c r="D156" s="232" t="s">
        <v>149</v>
      </c>
      <c r="E156" s="247" t="s">
        <v>21</v>
      </c>
      <c r="F156" s="248" t="s">
        <v>531</v>
      </c>
      <c r="G156" s="246"/>
      <c r="H156" s="249">
        <v>5.0549999999999997</v>
      </c>
      <c r="I156" s="250"/>
      <c r="J156" s="246"/>
      <c r="K156" s="246"/>
      <c r="L156" s="251"/>
      <c r="M156" s="252"/>
      <c r="N156" s="253"/>
      <c r="O156" s="253"/>
      <c r="P156" s="253"/>
      <c r="Q156" s="253"/>
      <c r="R156" s="253"/>
      <c r="S156" s="253"/>
      <c r="T156" s="254"/>
      <c r="AT156" s="255" t="s">
        <v>149</v>
      </c>
      <c r="AU156" s="255" t="s">
        <v>85</v>
      </c>
      <c r="AV156" s="12" t="s">
        <v>85</v>
      </c>
      <c r="AW156" s="12" t="s">
        <v>39</v>
      </c>
      <c r="AX156" s="12" t="s">
        <v>83</v>
      </c>
      <c r="AY156" s="255" t="s">
        <v>138</v>
      </c>
    </row>
    <row r="157" s="1" customFormat="1" ht="25.5" customHeight="1">
      <c r="B157" s="45"/>
      <c r="C157" s="220" t="s">
        <v>242</v>
      </c>
      <c r="D157" s="220" t="s">
        <v>140</v>
      </c>
      <c r="E157" s="221" t="s">
        <v>532</v>
      </c>
      <c r="F157" s="222" t="s">
        <v>533</v>
      </c>
      <c r="G157" s="223" t="s">
        <v>143</v>
      </c>
      <c r="H157" s="224">
        <v>5.0549999999999997</v>
      </c>
      <c r="I157" s="225"/>
      <c r="J157" s="226">
        <f>ROUND(I157*H157,2)</f>
        <v>0</v>
      </c>
      <c r="K157" s="222" t="s">
        <v>144</v>
      </c>
      <c r="L157" s="71"/>
      <c r="M157" s="227" t="s">
        <v>21</v>
      </c>
      <c r="N157" s="228" t="s">
        <v>46</v>
      </c>
      <c r="O157" s="46"/>
      <c r="P157" s="229">
        <f>O157*H157</f>
        <v>0</v>
      </c>
      <c r="Q157" s="229">
        <v>0</v>
      </c>
      <c r="R157" s="229">
        <f>Q157*H157</f>
        <v>0</v>
      </c>
      <c r="S157" s="229">
        <v>0</v>
      </c>
      <c r="T157" s="230">
        <f>S157*H157</f>
        <v>0</v>
      </c>
      <c r="AR157" s="23" t="s">
        <v>145</v>
      </c>
      <c r="AT157" s="23" t="s">
        <v>140</v>
      </c>
      <c r="AU157" s="23" t="s">
        <v>85</v>
      </c>
      <c r="AY157" s="23" t="s">
        <v>138</v>
      </c>
      <c r="BE157" s="231">
        <f>IF(N157="základní",J157,0)</f>
        <v>0</v>
      </c>
      <c r="BF157" s="231">
        <f>IF(N157="snížená",J157,0)</f>
        <v>0</v>
      </c>
      <c r="BG157" s="231">
        <f>IF(N157="zákl. přenesená",J157,0)</f>
        <v>0</v>
      </c>
      <c r="BH157" s="231">
        <f>IF(N157="sníž. přenesená",J157,0)</f>
        <v>0</v>
      </c>
      <c r="BI157" s="231">
        <f>IF(N157="nulová",J157,0)</f>
        <v>0</v>
      </c>
      <c r="BJ157" s="23" t="s">
        <v>83</v>
      </c>
      <c r="BK157" s="231">
        <f>ROUND(I157*H157,2)</f>
        <v>0</v>
      </c>
      <c r="BL157" s="23" t="s">
        <v>145</v>
      </c>
      <c r="BM157" s="23" t="s">
        <v>534</v>
      </c>
    </row>
    <row r="158" s="1" customFormat="1">
      <c r="B158" s="45"/>
      <c r="C158" s="73"/>
      <c r="D158" s="232" t="s">
        <v>147</v>
      </c>
      <c r="E158" s="73"/>
      <c r="F158" s="233" t="s">
        <v>530</v>
      </c>
      <c r="G158" s="73"/>
      <c r="H158" s="73"/>
      <c r="I158" s="190"/>
      <c r="J158" s="73"/>
      <c r="K158" s="73"/>
      <c r="L158" s="71"/>
      <c r="M158" s="234"/>
      <c r="N158" s="46"/>
      <c r="O158" s="46"/>
      <c r="P158" s="46"/>
      <c r="Q158" s="46"/>
      <c r="R158" s="46"/>
      <c r="S158" s="46"/>
      <c r="T158" s="94"/>
      <c r="AT158" s="23" t="s">
        <v>147</v>
      </c>
      <c r="AU158" s="23" t="s">
        <v>85</v>
      </c>
    </row>
    <row r="159" s="1" customFormat="1" ht="25.5" customHeight="1">
      <c r="B159" s="45"/>
      <c r="C159" s="220" t="s">
        <v>247</v>
      </c>
      <c r="D159" s="220" t="s">
        <v>140</v>
      </c>
      <c r="E159" s="221" t="s">
        <v>535</v>
      </c>
      <c r="F159" s="222" t="s">
        <v>536</v>
      </c>
      <c r="G159" s="223" t="s">
        <v>143</v>
      </c>
      <c r="H159" s="224">
        <v>5.0549999999999997</v>
      </c>
      <c r="I159" s="225"/>
      <c r="J159" s="226">
        <f>ROUND(I159*H159,2)</f>
        <v>0</v>
      </c>
      <c r="K159" s="222" t="s">
        <v>144</v>
      </c>
      <c r="L159" s="71"/>
      <c r="M159" s="227" t="s">
        <v>21</v>
      </c>
      <c r="N159" s="228" t="s">
        <v>46</v>
      </c>
      <c r="O159" s="46"/>
      <c r="P159" s="229">
        <f>O159*H159</f>
        <v>0</v>
      </c>
      <c r="Q159" s="229">
        <v>0.00080999999999999996</v>
      </c>
      <c r="R159" s="229">
        <f>Q159*H159</f>
        <v>0.0040945499999999998</v>
      </c>
      <c r="S159" s="229">
        <v>0</v>
      </c>
      <c r="T159" s="230">
        <f>S159*H159</f>
        <v>0</v>
      </c>
      <c r="AR159" s="23" t="s">
        <v>145</v>
      </c>
      <c r="AT159" s="23" t="s">
        <v>140</v>
      </c>
      <c r="AU159" s="23" t="s">
        <v>85</v>
      </c>
      <c r="AY159" s="23" t="s">
        <v>138</v>
      </c>
      <c r="BE159" s="231">
        <f>IF(N159="základní",J159,0)</f>
        <v>0</v>
      </c>
      <c r="BF159" s="231">
        <f>IF(N159="snížená",J159,0)</f>
        <v>0</v>
      </c>
      <c r="BG159" s="231">
        <f>IF(N159="zákl. přenesená",J159,0)</f>
        <v>0</v>
      </c>
      <c r="BH159" s="231">
        <f>IF(N159="sníž. přenesená",J159,0)</f>
        <v>0</v>
      </c>
      <c r="BI159" s="231">
        <f>IF(N159="nulová",J159,0)</f>
        <v>0</v>
      </c>
      <c r="BJ159" s="23" t="s">
        <v>83</v>
      </c>
      <c r="BK159" s="231">
        <f>ROUND(I159*H159,2)</f>
        <v>0</v>
      </c>
      <c r="BL159" s="23" t="s">
        <v>145</v>
      </c>
      <c r="BM159" s="23" t="s">
        <v>537</v>
      </c>
    </row>
    <row r="160" s="1" customFormat="1">
      <c r="B160" s="45"/>
      <c r="C160" s="73"/>
      <c r="D160" s="232" t="s">
        <v>147</v>
      </c>
      <c r="E160" s="73"/>
      <c r="F160" s="233" t="s">
        <v>538</v>
      </c>
      <c r="G160" s="73"/>
      <c r="H160" s="73"/>
      <c r="I160" s="190"/>
      <c r="J160" s="73"/>
      <c r="K160" s="73"/>
      <c r="L160" s="71"/>
      <c r="M160" s="234"/>
      <c r="N160" s="46"/>
      <c r="O160" s="46"/>
      <c r="P160" s="46"/>
      <c r="Q160" s="46"/>
      <c r="R160" s="46"/>
      <c r="S160" s="46"/>
      <c r="T160" s="94"/>
      <c r="AT160" s="23" t="s">
        <v>147</v>
      </c>
      <c r="AU160" s="23" t="s">
        <v>85</v>
      </c>
    </row>
    <row r="161" s="1" customFormat="1" ht="25.5" customHeight="1">
      <c r="B161" s="45"/>
      <c r="C161" s="220" t="s">
        <v>252</v>
      </c>
      <c r="D161" s="220" t="s">
        <v>140</v>
      </c>
      <c r="E161" s="221" t="s">
        <v>539</v>
      </c>
      <c r="F161" s="222" t="s">
        <v>540</v>
      </c>
      <c r="G161" s="223" t="s">
        <v>143</v>
      </c>
      <c r="H161" s="224">
        <v>5.0549999999999997</v>
      </c>
      <c r="I161" s="225"/>
      <c r="J161" s="226">
        <f>ROUND(I161*H161,2)</f>
        <v>0</v>
      </c>
      <c r="K161" s="222" t="s">
        <v>144</v>
      </c>
      <c r="L161" s="71"/>
      <c r="M161" s="227" t="s">
        <v>21</v>
      </c>
      <c r="N161" s="228" t="s">
        <v>46</v>
      </c>
      <c r="O161" s="46"/>
      <c r="P161" s="229">
        <f>O161*H161</f>
        <v>0</v>
      </c>
      <c r="Q161" s="229">
        <v>0</v>
      </c>
      <c r="R161" s="229">
        <f>Q161*H161</f>
        <v>0</v>
      </c>
      <c r="S161" s="229">
        <v>0</v>
      </c>
      <c r="T161" s="230">
        <f>S161*H161</f>
        <v>0</v>
      </c>
      <c r="AR161" s="23" t="s">
        <v>145</v>
      </c>
      <c r="AT161" s="23" t="s">
        <v>140</v>
      </c>
      <c r="AU161" s="23" t="s">
        <v>85</v>
      </c>
      <c r="AY161" s="23" t="s">
        <v>138</v>
      </c>
      <c r="BE161" s="231">
        <f>IF(N161="základní",J161,0)</f>
        <v>0</v>
      </c>
      <c r="BF161" s="231">
        <f>IF(N161="snížená",J161,0)</f>
        <v>0</v>
      </c>
      <c r="BG161" s="231">
        <f>IF(N161="zákl. přenesená",J161,0)</f>
        <v>0</v>
      </c>
      <c r="BH161" s="231">
        <f>IF(N161="sníž. přenesená",J161,0)</f>
        <v>0</v>
      </c>
      <c r="BI161" s="231">
        <f>IF(N161="nulová",J161,0)</f>
        <v>0</v>
      </c>
      <c r="BJ161" s="23" t="s">
        <v>83</v>
      </c>
      <c r="BK161" s="231">
        <f>ROUND(I161*H161,2)</f>
        <v>0</v>
      </c>
      <c r="BL161" s="23" t="s">
        <v>145</v>
      </c>
      <c r="BM161" s="23" t="s">
        <v>541</v>
      </c>
    </row>
    <row r="162" s="1" customFormat="1">
      <c r="B162" s="45"/>
      <c r="C162" s="73"/>
      <c r="D162" s="232" t="s">
        <v>147</v>
      </c>
      <c r="E162" s="73"/>
      <c r="F162" s="233" t="s">
        <v>538</v>
      </c>
      <c r="G162" s="73"/>
      <c r="H162" s="73"/>
      <c r="I162" s="190"/>
      <c r="J162" s="73"/>
      <c r="K162" s="73"/>
      <c r="L162" s="71"/>
      <c r="M162" s="234"/>
      <c r="N162" s="46"/>
      <c r="O162" s="46"/>
      <c r="P162" s="46"/>
      <c r="Q162" s="46"/>
      <c r="R162" s="46"/>
      <c r="S162" s="46"/>
      <c r="T162" s="94"/>
      <c r="AT162" s="23" t="s">
        <v>147</v>
      </c>
      <c r="AU162" s="23" t="s">
        <v>85</v>
      </c>
    </row>
    <row r="163" s="1" customFormat="1" ht="63.75" customHeight="1">
      <c r="B163" s="45"/>
      <c r="C163" s="220" t="s">
        <v>257</v>
      </c>
      <c r="D163" s="220" t="s">
        <v>140</v>
      </c>
      <c r="E163" s="221" t="s">
        <v>542</v>
      </c>
      <c r="F163" s="222" t="s">
        <v>543</v>
      </c>
      <c r="G163" s="223" t="s">
        <v>212</v>
      </c>
      <c r="H163" s="224">
        <v>0.014999999999999999</v>
      </c>
      <c r="I163" s="225"/>
      <c r="J163" s="226">
        <f>ROUND(I163*H163,2)</f>
        <v>0</v>
      </c>
      <c r="K163" s="222" t="s">
        <v>144</v>
      </c>
      <c r="L163" s="71"/>
      <c r="M163" s="227" t="s">
        <v>21</v>
      </c>
      <c r="N163" s="228" t="s">
        <v>46</v>
      </c>
      <c r="O163" s="46"/>
      <c r="P163" s="229">
        <f>O163*H163</f>
        <v>0</v>
      </c>
      <c r="Q163" s="229">
        <v>1.0551600000000001</v>
      </c>
      <c r="R163" s="229">
        <f>Q163*H163</f>
        <v>0.015827400000000002</v>
      </c>
      <c r="S163" s="229">
        <v>0</v>
      </c>
      <c r="T163" s="230">
        <f>S163*H163</f>
        <v>0</v>
      </c>
      <c r="AR163" s="23" t="s">
        <v>145</v>
      </c>
      <c r="AT163" s="23" t="s">
        <v>140</v>
      </c>
      <c r="AU163" s="23" t="s">
        <v>85</v>
      </c>
      <c r="AY163" s="23" t="s">
        <v>138</v>
      </c>
      <c r="BE163" s="231">
        <f>IF(N163="základní",J163,0)</f>
        <v>0</v>
      </c>
      <c r="BF163" s="231">
        <f>IF(N163="snížená",J163,0)</f>
        <v>0</v>
      </c>
      <c r="BG163" s="231">
        <f>IF(N163="zákl. přenesená",J163,0)</f>
        <v>0</v>
      </c>
      <c r="BH163" s="231">
        <f>IF(N163="sníž. přenesená",J163,0)</f>
        <v>0</v>
      </c>
      <c r="BI163" s="231">
        <f>IF(N163="nulová",J163,0)</f>
        <v>0</v>
      </c>
      <c r="BJ163" s="23" t="s">
        <v>83</v>
      </c>
      <c r="BK163" s="231">
        <f>ROUND(I163*H163,2)</f>
        <v>0</v>
      </c>
      <c r="BL163" s="23" t="s">
        <v>145</v>
      </c>
      <c r="BM163" s="23" t="s">
        <v>544</v>
      </c>
    </row>
    <row r="164" s="12" customFormat="1">
      <c r="B164" s="245"/>
      <c r="C164" s="246"/>
      <c r="D164" s="232" t="s">
        <v>149</v>
      </c>
      <c r="E164" s="247" t="s">
        <v>21</v>
      </c>
      <c r="F164" s="248" t="s">
        <v>545</v>
      </c>
      <c r="G164" s="246"/>
      <c r="H164" s="249">
        <v>0.014999999999999999</v>
      </c>
      <c r="I164" s="250"/>
      <c r="J164" s="246"/>
      <c r="K164" s="246"/>
      <c r="L164" s="251"/>
      <c r="M164" s="252"/>
      <c r="N164" s="253"/>
      <c r="O164" s="253"/>
      <c r="P164" s="253"/>
      <c r="Q164" s="253"/>
      <c r="R164" s="253"/>
      <c r="S164" s="253"/>
      <c r="T164" s="254"/>
      <c r="AT164" s="255" t="s">
        <v>149</v>
      </c>
      <c r="AU164" s="255" t="s">
        <v>85</v>
      </c>
      <c r="AV164" s="12" t="s">
        <v>85</v>
      </c>
      <c r="AW164" s="12" t="s">
        <v>39</v>
      </c>
      <c r="AX164" s="12" t="s">
        <v>83</v>
      </c>
      <c r="AY164" s="255" t="s">
        <v>138</v>
      </c>
    </row>
    <row r="165" s="1" customFormat="1" ht="63.75" customHeight="1">
      <c r="B165" s="45"/>
      <c r="C165" s="220" t="s">
        <v>9</v>
      </c>
      <c r="D165" s="220" t="s">
        <v>140</v>
      </c>
      <c r="E165" s="221" t="s">
        <v>546</v>
      </c>
      <c r="F165" s="222" t="s">
        <v>547</v>
      </c>
      <c r="G165" s="223" t="s">
        <v>212</v>
      </c>
      <c r="H165" s="224">
        <v>0.072999999999999995</v>
      </c>
      <c r="I165" s="225"/>
      <c r="J165" s="226">
        <f>ROUND(I165*H165,2)</f>
        <v>0</v>
      </c>
      <c r="K165" s="222" t="s">
        <v>144</v>
      </c>
      <c r="L165" s="71"/>
      <c r="M165" s="227" t="s">
        <v>21</v>
      </c>
      <c r="N165" s="228" t="s">
        <v>46</v>
      </c>
      <c r="O165" s="46"/>
      <c r="P165" s="229">
        <f>O165*H165</f>
        <v>0</v>
      </c>
      <c r="Q165" s="229">
        <v>1.06277</v>
      </c>
      <c r="R165" s="229">
        <f>Q165*H165</f>
        <v>0.077582209999999999</v>
      </c>
      <c r="S165" s="229">
        <v>0</v>
      </c>
      <c r="T165" s="230">
        <f>S165*H165</f>
        <v>0</v>
      </c>
      <c r="AR165" s="23" t="s">
        <v>145</v>
      </c>
      <c r="AT165" s="23" t="s">
        <v>140</v>
      </c>
      <c r="AU165" s="23" t="s">
        <v>85</v>
      </c>
      <c r="AY165" s="23" t="s">
        <v>138</v>
      </c>
      <c r="BE165" s="231">
        <f>IF(N165="základní",J165,0)</f>
        <v>0</v>
      </c>
      <c r="BF165" s="231">
        <f>IF(N165="snížená",J165,0)</f>
        <v>0</v>
      </c>
      <c r="BG165" s="231">
        <f>IF(N165="zákl. přenesená",J165,0)</f>
        <v>0</v>
      </c>
      <c r="BH165" s="231">
        <f>IF(N165="sníž. přenesená",J165,0)</f>
        <v>0</v>
      </c>
      <c r="BI165" s="231">
        <f>IF(N165="nulová",J165,0)</f>
        <v>0</v>
      </c>
      <c r="BJ165" s="23" t="s">
        <v>83</v>
      </c>
      <c r="BK165" s="231">
        <f>ROUND(I165*H165,2)</f>
        <v>0</v>
      </c>
      <c r="BL165" s="23" t="s">
        <v>145</v>
      </c>
      <c r="BM165" s="23" t="s">
        <v>548</v>
      </c>
    </row>
    <row r="166" s="12" customFormat="1">
      <c r="B166" s="245"/>
      <c r="C166" s="246"/>
      <c r="D166" s="232" t="s">
        <v>149</v>
      </c>
      <c r="E166" s="247" t="s">
        <v>21</v>
      </c>
      <c r="F166" s="248" t="s">
        <v>549</v>
      </c>
      <c r="G166" s="246"/>
      <c r="H166" s="249">
        <v>0.072999999999999995</v>
      </c>
      <c r="I166" s="250"/>
      <c r="J166" s="246"/>
      <c r="K166" s="246"/>
      <c r="L166" s="251"/>
      <c r="M166" s="252"/>
      <c r="N166" s="253"/>
      <c r="O166" s="253"/>
      <c r="P166" s="253"/>
      <c r="Q166" s="253"/>
      <c r="R166" s="253"/>
      <c r="S166" s="253"/>
      <c r="T166" s="254"/>
      <c r="AT166" s="255" t="s">
        <v>149</v>
      </c>
      <c r="AU166" s="255" t="s">
        <v>85</v>
      </c>
      <c r="AV166" s="12" t="s">
        <v>85</v>
      </c>
      <c r="AW166" s="12" t="s">
        <v>39</v>
      </c>
      <c r="AX166" s="12" t="s">
        <v>83</v>
      </c>
      <c r="AY166" s="255" t="s">
        <v>138</v>
      </c>
    </row>
    <row r="167" s="1" customFormat="1" ht="25.5" customHeight="1">
      <c r="B167" s="45"/>
      <c r="C167" s="220" t="s">
        <v>267</v>
      </c>
      <c r="D167" s="220" t="s">
        <v>140</v>
      </c>
      <c r="E167" s="221" t="s">
        <v>238</v>
      </c>
      <c r="F167" s="222" t="s">
        <v>239</v>
      </c>
      <c r="G167" s="223" t="s">
        <v>154</v>
      </c>
      <c r="H167" s="224">
        <v>0.53600000000000003</v>
      </c>
      <c r="I167" s="225"/>
      <c r="J167" s="226">
        <f>ROUND(I167*H167,2)</f>
        <v>0</v>
      </c>
      <c r="K167" s="222" t="s">
        <v>144</v>
      </c>
      <c r="L167" s="71"/>
      <c r="M167" s="227" t="s">
        <v>21</v>
      </c>
      <c r="N167" s="228" t="s">
        <v>46</v>
      </c>
      <c r="O167" s="46"/>
      <c r="P167" s="229">
        <f>O167*H167</f>
        <v>0</v>
      </c>
      <c r="Q167" s="229">
        <v>2.4533700000000001</v>
      </c>
      <c r="R167" s="229">
        <f>Q167*H167</f>
        <v>1.3150063200000002</v>
      </c>
      <c r="S167" s="229">
        <v>0</v>
      </c>
      <c r="T167" s="230">
        <f>S167*H167</f>
        <v>0</v>
      </c>
      <c r="AR167" s="23" t="s">
        <v>145</v>
      </c>
      <c r="AT167" s="23" t="s">
        <v>140</v>
      </c>
      <c r="AU167" s="23" t="s">
        <v>85</v>
      </c>
      <c r="AY167" s="23" t="s">
        <v>138</v>
      </c>
      <c r="BE167" s="231">
        <f>IF(N167="základní",J167,0)</f>
        <v>0</v>
      </c>
      <c r="BF167" s="231">
        <f>IF(N167="snížená",J167,0)</f>
        <v>0</v>
      </c>
      <c r="BG167" s="231">
        <f>IF(N167="zákl. přenesená",J167,0)</f>
        <v>0</v>
      </c>
      <c r="BH167" s="231">
        <f>IF(N167="sníž. přenesená",J167,0)</f>
        <v>0</v>
      </c>
      <c r="BI167" s="231">
        <f>IF(N167="nulová",J167,0)</f>
        <v>0</v>
      </c>
      <c r="BJ167" s="23" t="s">
        <v>83</v>
      </c>
      <c r="BK167" s="231">
        <f>ROUND(I167*H167,2)</f>
        <v>0</v>
      </c>
      <c r="BL167" s="23" t="s">
        <v>145</v>
      </c>
      <c r="BM167" s="23" t="s">
        <v>550</v>
      </c>
    </row>
    <row r="168" s="12" customFormat="1">
      <c r="B168" s="245"/>
      <c r="C168" s="246"/>
      <c r="D168" s="232" t="s">
        <v>149</v>
      </c>
      <c r="E168" s="247" t="s">
        <v>21</v>
      </c>
      <c r="F168" s="248" t="s">
        <v>551</v>
      </c>
      <c r="G168" s="246"/>
      <c r="H168" s="249">
        <v>0.53600000000000003</v>
      </c>
      <c r="I168" s="250"/>
      <c r="J168" s="246"/>
      <c r="K168" s="246"/>
      <c r="L168" s="251"/>
      <c r="M168" s="252"/>
      <c r="N168" s="253"/>
      <c r="O168" s="253"/>
      <c r="P168" s="253"/>
      <c r="Q168" s="253"/>
      <c r="R168" s="253"/>
      <c r="S168" s="253"/>
      <c r="T168" s="254"/>
      <c r="AT168" s="255" t="s">
        <v>149</v>
      </c>
      <c r="AU168" s="255" t="s">
        <v>85</v>
      </c>
      <c r="AV168" s="12" t="s">
        <v>85</v>
      </c>
      <c r="AW168" s="12" t="s">
        <v>39</v>
      </c>
      <c r="AX168" s="12" t="s">
        <v>83</v>
      </c>
      <c r="AY168" s="255" t="s">
        <v>138</v>
      </c>
    </row>
    <row r="169" s="1" customFormat="1" ht="25.5" customHeight="1">
      <c r="B169" s="45"/>
      <c r="C169" s="220" t="s">
        <v>272</v>
      </c>
      <c r="D169" s="220" t="s">
        <v>140</v>
      </c>
      <c r="E169" s="221" t="s">
        <v>243</v>
      </c>
      <c r="F169" s="222" t="s">
        <v>244</v>
      </c>
      <c r="G169" s="223" t="s">
        <v>212</v>
      </c>
      <c r="H169" s="224">
        <v>0.033000000000000002</v>
      </c>
      <c r="I169" s="225"/>
      <c r="J169" s="226">
        <f>ROUND(I169*H169,2)</f>
        <v>0</v>
      </c>
      <c r="K169" s="222" t="s">
        <v>144</v>
      </c>
      <c r="L169" s="71"/>
      <c r="M169" s="227" t="s">
        <v>21</v>
      </c>
      <c r="N169" s="228" t="s">
        <v>46</v>
      </c>
      <c r="O169" s="46"/>
      <c r="P169" s="229">
        <f>O169*H169</f>
        <v>0</v>
      </c>
      <c r="Q169" s="229">
        <v>1.06277</v>
      </c>
      <c r="R169" s="229">
        <f>Q169*H169</f>
        <v>0.035071410000000004</v>
      </c>
      <c r="S169" s="229">
        <v>0</v>
      </c>
      <c r="T169" s="230">
        <f>S169*H169</f>
        <v>0</v>
      </c>
      <c r="AR169" s="23" t="s">
        <v>145</v>
      </c>
      <c r="AT169" s="23" t="s">
        <v>140</v>
      </c>
      <c r="AU169" s="23" t="s">
        <v>85</v>
      </c>
      <c r="AY169" s="23" t="s">
        <v>138</v>
      </c>
      <c r="BE169" s="231">
        <f>IF(N169="základní",J169,0)</f>
        <v>0</v>
      </c>
      <c r="BF169" s="231">
        <f>IF(N169="snížená",J169,0)</f>
        <v>0</v>
      </c>
      <c r="BG169" s="231">
        <f>IF(N169="zákl. přenesená",J169,0)</f>
        <v>0</v>
      </c>
      <c r="BH169" s="231">
        <f>IF(N169="sníž. přenesená",J169,0)</f>
        <v>0</v>
      </c>
      <c r="BI169" s="231">
        <f>IF(N169="nulová",J169,0)</f>
        <v>0</v>
      </c>
      <c r="BJ169" s="23" t="s">
        <v>83</v>
      </c>
      <c r="BK169" s="231">
        <f>ROUND(I169*H169,2)</f>
        <v>0</v>
      </c>
      <c r="BL169" s="23" t="s">
        <v>145</v>
      </c>
      <c r="BM169" s="23" t="s">
        <v>552</v>
      </c>
    </row>
    <row r="170" s="12" customFormat="1">
      <c r="B170" s="245"/>
      <c r="C170" s="246"/>
      <c r="D170" s="232" t="s">
        <v>149</v>
      </c>
      <c r="E170" s="247" t="s">
        <v>21</v>
      </c>
      <c r="F170" s="248" t="s">
        <v>553</v>
      </c>
      <c r="G170" s="246"/>
      <c r="H170" s="249">
        <v>0.033000000000000002</v>
      </c>
      <c r="I170" s="250"/>
      <c r="J170" s="246"/>
      <c r="K170" s="246"/>
      <c r="L170" s="251"/>
      <c r="M170" s="252"/>
      <c r="N170" s="253"/>
      <c r="O170" s="253"/>
      <c r="P170" s="253"/>
      <c r="Q170" s="253"/>
      <c r="R170" s="253"/>
      <c r="S170" s="253"/>
      <c r="T170" s="254"/>
      <c r="AT170" s="255" t="s">
        <v>149</v>
      </c>
      <c r="AU170" s="255" t="s">
        <v>85</v>
      </c>
      <c r="AV170" s="12" t="s">
        <v>85</v>
      </c>
      <c r="AW170" s="12" t="s">
        <v>39</v>
      </c>
      <c r="AX170" s="12" t="s">
        <v>83</v>
      </c>
      <c r="AY170" s="255" t="s">
        <v>138</v>
      </c>
    </row>
    <row r="171" s="1" customFormat="1" ht="25.5" customHeight="1">
      <c r="B171" s="45"/>
      <c r="C171" s="220" t="s">
        <v>278</v>
      </c>
      <c r="D171" s="220" t="s">
        <v>140</v>
      </c>
      <c r="E171" s="221" t="s">
        <v>248</v>
      </c>
      <c r="F171" s="222" t="s">
        <v>249</v>
      </c>
      <c r="G171" s="223" t="s">
        <v>143</v>
      </c>
      <c r="H171" s="224">
        <v>1.4590000000000001</v>
      </c>
      <c r="I171" s="225"/>
      <c r="J171" s="226">
        <f>ROUND(I171*H171,2)</f>
        <v>0</v>
      </c>
      <c r="K171" s="222" t="s">
        <v>144</v>
      </c>
      <c r="L171" s="71"/>
      <c r="M171" s="227" t="s">
        <v>21</v>
      </c>
      <c r="N171" s="228" t="s">
        <v>46</v>
      </c>
      <c r="O171" s="46"/>
      <c r="P171" s="229">
        <f>O171*H171</f>
        <v>0</v>
      </c>
      <c r="Q171" s="229">
        <v>0.01282</v>
      </c>
      <c r="R171" s="229">
        <f>Q171*H171</f>
        <v>0.01870438</v>
      </c>
      <c r="S171" s="229">
        <v>0</v>
      </c>
      <c r="T171" s="230">
        <f>S171*H171</f>
        <v>0</v>
      </c>
      <c r="AR171" s="23" t="s">
        <v>145</v>
      </c>
      <c r="AT171" s="23" t="s">
        <v>140</v>
      </c>
      <c r="AU171" s="23" t="s">
        <v>85</v>
      </c>
      <c r="AY171" s="23" t="s">
        <v>138</v>
      </c>
      <c r="BE171" s="231">
        <f>IF(N171="základní",J171,0)</f>
        <v>0</v>
      </c>
      <c r="BF171" s="231">
        <f>IF(N171="snížená",J171,0)</f>
        <v>0</v>
      </c>
      <c r="BG171" s="231">
        <f>IF(N171="zákl. přenesená",J171,0)</f>
        <v>0</v>
      </c>
      <c r="BH171" s="231">
        <f>IF(N171="sníž. přenesená",J171,0)</f>
        <v>0</v>
      </c>
      <c r="BI171" s="231">
        <f>IF(N171="nulová",J171,0)</f>
        <v>0</v>
      </c>
      <c r="BJ171" s="23" t="s">
        <v>83</v>
      </c>
      <c r="BK171" s="231">
        <f>ROUND(I171*H171,2)</f>
        <v>0</v>
      </c>
      <c r="BL171" s="23" t="s">
        <v>145</v>
      </c>
      <c r="BM171" s="23" t="s">
        <v>554</v>
      </c>
    </row>
    <row r="172" s="12" customFormat="1">
      <c r="B172" s="245"/>
      <c r="C172" s="246"/>
      <c r="D172" s="232" t="s">
        <v>149</v>
      </c>
      <c r="E172" s="247" t="s">
        <v>21</v>
      </c>
      <c r="F172" s="248" t="s">
        <v>555</v>
      </c>
      <c r="G172" s="246"/>
      <c r="H172" s="249">
        <v>1.4590000000000001</v>
      </c>
      <c r="I172" s="250"/>
      <c r="J172" s="246"/>
      <c r="K172" s="246"/>
      <c r="L172" s="251"/>
      <c r="M172" s="252"/>
      <c r="N172" s="253"/>
      <c r="O172" s="253"/>
      <c r="P172" s="253"/>
      <c r="Q172" s="253"/>
      <c r="R172" s="253"/>
      <c r="S172" s="253"/>
      <c r="T172" s="254"/>
      <c r="AT172" s="255" t="s">
        <v>149</v>
      </c>
      <c r="AU172" s="255" t="s">
        <v>85</v>
      </c>
      <c r="AV172" s="12" t="s">
        <v>85</v>
      </c>
      <c r="AW172" s="12" t="s">
        <v>39</v>
      </c>
      <c r="AX172" s="12" t="s">
        <v>83</v>
      </c>
      <c r="AY172" s="255" t="s">
        <v>138</v>
      </c>
    </row>
    <row r="173" s="1" customFormat="1" ht="25.5" customHeight="1">
      <c r="B173" s="45"/>
      <c r="C173" s="220" t="s">
        <v>283</v>
      </c>
      <c r="D173" s="220" t="s">
        <v>140</v>
      </c>
      <c r="E173" s="221" t="s">
        <v>253</v>
      </c>
      <c r="F173" s="222" t="s">
        <v>254</v>
      </c>
      <c r="G173" s="223" t="s">
        <v>143</v>
      </c>
      <c r="H173" s="224">
        <v>1.4590000000000001</v>
      </c>
      <c r="I173" s="225"/>
      <c r="J173" s="226">
        <f>ROUND(I173*H173,2)</f>
        <v>0</v>
      </c>
      <c r="K173" s="222" t="s">
        <v>144</v>
      </c>
      <c r="L173" s="71"/>
      <c r="M173" s="227" t="s">
        <v>21</v>
      </c>
      <c r="N173" s="228" t="s">
        <v>46</v>
      </c>
      <c r="O173" s="46"/>
      <c r="P173" s="229">
        <f>O173*H173</f>
        <v>0</v>
      </c>
      <c r="Q173" s="229">
        <v>0</v>
      </c>
      <c r="R173" s="229">
        <f>Q173*H173</f>
        <v>0</v>
      </c>
      <c r="S173" s="229">
        <v>0</v>
      </c>
      <c r="T173" s="230">
        <f>S173*H173</f>
        <v>0</v>
      </c>
      <c r="AR173" s="23" t="s">
        <v>145</v>
      </c>
      <c r="AT173" s="23" t="s">
        <v>140</v>
      </c>
      <c r="AU173" s="23" t="s">
        <v>85</v>
      </c>
      <c r="AY173" s="23" t="s">
        <v>138</v>
      </c>
      <c r="BE173" s="231">
        <f>IF(N173="základní",J173,0)</f>
        <v>0</v>
      </c>
      <c r="BF173" s="231">
        <f>IF(N173="snížená",J173,0)</f>
        <v>0</v>
      </c>
      <c r="BG173" s="231">
        <f>IF(N173="zákl. přenesená",J173,0)</f>
        <v>0</v>
      </c>
      <c r="BH173" s="231">
        <f>IF(N173="sníž. přenesená",J173,0)</f>
        <v>0</v>
      </c>
      <c r="BI173" s="231">
        <f>IF(N173="nulová",J173,0)</f>
        <v>0</v>
      </c>
      <c r="BJ173" s="23" t="s">
        <v>83</v>
      </c>
      <c r="BK173" s="231">
        <f>ROUND(I173*H173,2)</f>
        <v>0</v>
      </c>
      <c r="BL173" s="23" t="s">
        <v>145</v>
      </c>
      <c r="BM173" s="23" t="s">
        <v>556</v>
      </c>
    </row>
    <row r="174" s="10" customFormat="1" ht="29.88" customHeight="1">
      <c r="B174" s="204"/>
      <c r="C174" s="205"/>
      <c r="D174" s="206" t="s">
        <v>74</v>
      </c>
      <c r="E174" s="218" t="s">
        <v>173</v>
      </c>
      <c r="F174" s="218" t="s">
        <v>557</v>
      </c>
      <c r="G174" s="205"/>
      <c r="H174" s="205"/>
      <c r="I174" s="208"/>
      <c r="J174" s="219">
        <f>BK174</f>
        <v>0</v>
      </c>
      <c r="K174" s="205"/>
      <c r="L174" s="210"/>
      <c r="M174" s="211"/>
      <c r="N174" s="212"/>
      <c r="O174" s="212"/>
      <c r="P174" s="213">
        <f>SUM(P175:P179)</f>
        <v>0</v>
      </c>
      <c r="Q174" s="212"/>
      <c r="R174" s="213">
        <f>SUM(R175:R179)</f>
        <v>1.0634191999999998</v>
      </c>
      <c r="S174" s="212"/>
      <c r="T174" s="214">
        <f>SUM(T175:T179)</f>
        <v>0</v>
      </c>
      <c r="AR174" s="215" t="s">
        <v>83</v>
      </c>
      <c r="AT174" s="216" t="s">
        <v>74</v>
      </c>
      <c r="AU174" s="216" t="s">
        <v>83</v>
      </c>
      <c r="AY174" s="215" t="s">
        <v>138</v>
      </c>
      <c r="BK174" s="217">
        <f>SUM(BK175:BK179)</f>
        <v>0</v>
      </c>
    </row>
    <row r="175" s="1" customFormat="1" ht="25.5" customHeight="1">
      <c r="B175" s="45"/>
      <c r="C175" s="220" t="s">
        <v>290</v>
      </c>
      <c r="D175" s="220" t="s">
        <v>140</v>
      </c>
      <c r="E175" s="221" t="s">
        <v>558</v>
      </c>
      <c r="F175" s="222" t="s">
        <v>559</v>
      </c>
      <c r="G175" s="223" t="s">
        <v>143</v>
      </c>
      <c r="H175" s="224">
        <v>3.8079999999999998</v>
      </c>
      <c r="I175" s="225"/>
      <c r="J175" s="226">
        <f>ROUND(I175*H175,2)</f>
        <v>0</v>
      </c>
      <c r="K175" s="222" t="s">
        <v>144</v>
      </c>
      <c r="L175" s="71"/>
      <c r="M175" s="227" t="s">
        <v>21</v>
      </c>
      <c r="N175" s="228" t="s">
        <v>46</v>
      </c>
      <c r="O175" s="46"/>
      <c r="P175" s="229">
        <f>O175*H175</f>
        <v>0</v>
      </c>
      <c r="Q175" s="229">
        <v>0</v>
      </c>
      <c r="R175" s="229">
        <f>Q175*H175</f>
        <v>0</v>
      </c>
      <c r="S175" s="229">
        <v>0</v>
      </c>
      <c r="T175" s="230">
        <f>S175*H175</f>
        <v>0</v>
      </c>
      <c r="AR175" s="23" t="s">
        <v>145</v>
      </c>
      <c r="AT175" s="23" t="s">
        <v>140</v>
      </c>
      <c r="AU175" s="23" t="s">
        <v>85</v>
      </c>
      <c r="AY175" s="23" t="s">
        <v>138</v>
      </c>
      <c r="BE175" s="231">
        <f>IF(N175="základní",J175,0)</f>
        <v>0</v>
      </c>
      <c r="BF175" s="231">
        <f>IF(N175="snížená",J175,0)</f>
        <v>0</v>
      </c>
      <c r="BG175" s="231">
        <f>IF(N175="zákl. přenesená",J175,0)</f>
        <v>0</v>
      </c>
      <c r="BH175" s="231">
        <f>IF(N175="sníž. přenesená",J175,0)</f>
        <v>0</v>
      </c>
      <c r="BI175" s="231">
        <f>IF(N175="nulová",J175,0)</f>
        <v>0</v>
      </c>
      <c r="BJ175" s="23" t="s">
        <v>83</v>
      </c>
      <c r="BK175" s="231">
        <f>ROUND(I175*H175,2)</f>
        <v>0</v>
      </c>
      <c r="BL175" s="23" t="s">
        <v>145</v>
      </c>
      <c r="BM175" s="23" t="s">
        <v>560</v>
      </c>
    </row>
    <row r="176" s="1" customFormat="1" ht="51" customHeight="1">
      <c r="B176" s="45"/>
      <c r="C176" s="220" t="s">
        <v>295</v>
      </c>
      <c r="D176" s="220" t="s">
        <v>140</v>
      </c>
      <c r="E176" s="221" t="s">
        <v>561</v>
      </c>
      <c r="F176" s="222" t="s">
        <v>562</v>
      </c>
      <c r="G176" s="223" t="s">
        <v>143</v>
      </c>
      <c r="H176" s="224">
        <v>3.8079999999999998</v>
      </c>
      <c r="I176" s="225"/>
      <c r="J176" s="226">
        <f>ROUND(I176*H176,2)</f>
        <v>0</v>
      </c>
      <c r="K176" s="222" t="s">
        <v>144</v>
      </c>
      <c r="L176" s="71"/>
      <c r="M176" s="227" t="s">
        <v>21</v>
      </c>
      <c r="N176" s="228" t="s">
        <v>46</v>
      </c>
      <c r="O176" s="46"/>
      <c r="P176" s="229">
        <f>O176*H176</f>
        <v>0</v>
      </c>
      <c r="Q176" s="229">
        <v>0.085650000000000004</v>
      </c>
      <c r="R176" s="229">
        <f>Q176*H176</f>
        <v>0.32615519999999998</v>
      </c>
      <c r="S176" s="229">
        <v>0</v>
      </c>
      <c r="T176" s="230">
        <f>S176*H176</f>
        <v>0</v>
      </c>
      <c r="AR176" s="23" t="s">
        <v>145</v>
      </c>
      <c r="AT176" s="23" t="s">
        <v>140</v>
      </c>
      <c r="AU176" s="23" t="s">
        <v>85</v>
      </c>
      <c r="AY176" s="23" t="s">
        <v>138</v>
      </c>
      <c r="BE176" s="231">
        <f>IF(N176="základní",J176,0)</f>
        <v>0</v>
      </c>
      <c r="BF176" s="231">
        <f>IF(N176="snížená",J176,0)</f>
        <v>0</v>
      </c>
      <c r="BG176" s="231">
        <f>IF(N176="zákl. přenesená",J176,0)</f>
        <v>0</v>
      </c>
      <c r="BH176" s="231">
        <f>IF(N176="sníž. přenesená",J176,0)</f>
        <v>0</v>
      </c>
      <c r="BI176" s="231">
        <f>IF(N176="nulová",J176,0)</f>
        <v>0</v>
      </c>
      <c r="BJ176" s="23" t="s">
        <v>83</v>
      </c>
      <c r="BK176" s="231">
        <f>ROUND(I176*H176,2)</f>
        <v>0</v>
      </c>
      <c r="BL176" s="23" t="s">
        <v>145</v>
      </c>
      <c r="BM176" s="23" t="s">
        <v>563</v>
      </c>
    </row>
    <row r="177" s="1" customFormat="1">
      <c r="B177" s="45"/>
      <c r="C177" s="73"/>
      <c r="D177" s="232" t="s">
        <v>147</v>
      </c>
      <c r="E177" s="73"/>
      <c r="F177" s="233" t="s">
        <v>564</v>
      </c>
      <c r="G177" s="73"/>
      <c r="H177" s="73"/>
      <c r="I177" s="190"/>
      <c r="J177" s="73"/>
      <c r="K177" s="73"/>
      <c r="L177" s="71"/>
      <c r="M177" s="234"/>
      <c r="N177" s="46"/>
      <c r="O177" s="46"/>
      <c r="P177" s="46"/>
      <c r="Q177" s="46"/>
      <c r="R177" s="46"/>
      <c r="S177" s="46"/>
      <c r="T177" s="94"/>
      <c r="AT177" s="23" t="s">
        <v>147</v>
      </c>
      <c r="AU177" s="23" t="s">
        <v>85</v>
      </c>
    </row>
    <row r="178" s="1" customFormat="1" ht="16.5" customHeight="1">
      <c r="B178" s="45"/>
      <c r="C178" s="267" t="s">
        <v>302</v>
      </c>
      <c r="D178" s="267" t="s">
        <v>399</v>
      </c>
      <c r="E178" s="268" t="s">
        <v>565</v>
      </c>
      <c r="F178" s="269" t="s">
        <v>566</v>
      </c>
      <c r="G178" s="270" t="s">
        <v>143</v>
      </c>
      <c r="H178" s="271">
        <v>4.1890000000000001</v>
      </c>
      <c r="I178" s="272"/>
      <c r="J178" s="273">
        <f>ROUND(I178*H178,2)</f>
        <v>0</v>
      </c>
      <c r="K178" s="269" t="s">
        <v>144</v>
      </c>
      <c r="L178" s="274"/>
      <c r="M178" s="275" t="s">
        <v>21</v>
      </c>
      <c r="N178" s="276" t="s">
        <v>46</v>
      </c>
      <c r="O178" s="46"/>
      <c r="P178" s="229">
        <f>O178*H178</f>
        <v>0</v>
      </c>
      <c r="Q178" s="229">
        <v>0.17599999999999999</v>
      </c>
      <c r="R178" s="229">
        <f>Q178*H178</f>
        <v>0.73726399999999992</v>
      </c>
      <c r="S178" s="229">
        <v>0</v>
      </c>
      <c r="T178" s="230">
        <f>S178*H178</f>
        <v>0</v>
      </c>
      <c r="AR178" s="23" t="s">
        <v>193</v>
      </c>
      <c r="AT178" s="23" t="s">
        <v>399</v>
      </c>
      <c r="AU178" s="23" t="s">
        <v>85</v>
      </c>
      <c r="AY178" s="23" t="s">
        <v>138</v>
      </c>
      <c r="BE178" s="231">
        <f>IF(N178="základní",J178,0)</f>
        <v>0</v>
      </c>
      <c r="BF178" s="231">
        <f>IF(N178="snížená",J178,0)</f>
        <v>0</v>
      </c>
      <c r="BG178" s="231">
        <f>IF(N178="zákl. přenesená",J178,0)</f>
        <v>0</v>
      </c>
      <c r="BH178" s="231">
        <f>IF(N178="sníž. přenesená",J178,0)</f>
        <v>0</v>
      </c>
      <c r="BI178" s="231">
        <f>IF(N178="nulová",J178,0)</f>
        <v>0</v>
      </c>
      <c r="BJ178" s="23" t="s">
        <v>83</v>
      </c>
      <c r="BK178" s="231">
        <f>ROUND(I178*H178,2)</f>
        <v>0</v>
      </c>
      <c r="BL178" s="23" t="s">
        <v>145</v>
      </c>
      <c r="BM178" s="23" t="s">
        <v>567</v>
      </c>
    </row>
    <row r="179" s="12" customFormat="1">
      <c r="B179" s="245"/>
      <c r="C179" s="246"/>
      <c r="D179" s="232" t="s">
        <v>149</v>
      </c>
      <c r="E179" s="246"/>
      <c r="F179" s="248" t="s">
        <v>568</v>
      </c>
      <c r="G179" s="246"/>
      <c r="H179" s="249">
        <v>4.1890000000000001</v>
      </c>
      <c r="I179" s="250"/>
      <c r="J179" s="246"/>
      <c r="K179" s="246"/>
      <c r="L179" s="251"/>
      <c r="M179" s="252"/>
      <c r="N179" s="253"/>
      <c r="O179" s="253"/>
      <c r="P179" s="253"/>
      <c r="Q179" s="253"/>
      <c r="R179" s="253"/>
      <c r="S179" s="253"/>
      <c r="T179" s="254"/>
      <c r="AT179" s="255" t="s">
        <v>149</v>
      </c>
      <c r="AU179" s="255" t="s">
        <v>85</v>
      </c>
      <c r="AV179" s="12" t="s">
        <v>85</v>
      </c>
      <c r="AW179" s="12" t="s">
        <v>6</v>
      </c>
      <c r="AX179" s="12" t="s">
        <v>83</v>
      </c>
      <c r="AY179" s="255" t="s">
        <v>138</v>
      </c>
    </row>
    <row r="180" s="10" customFormat="1" ht="29.88" customHeight="1">
      <c r="B180" s="204"/>
      <c r="C180" s="205"/>
      <c r="D180" s="206" t="s">
        <v>74</v>
      </c>
      <c r="E180" s="218" t="s">
        <v>199</v>
      </c>
      <c r="F180" s="218" t="s">
        <v>266</v>
      </c>
      <c r="G180" s="205"/>
      <c r="H180" s="205"/>
      <c r="I180" s="208"/>
      <c r="J180" s="219">
        <f>BK180</f>
        <v>0</v>
      </c>
      <c r="K180" s="205"/>
      <c r="L180" s="210"/>
      <c r="M180" s="211"/>
      <c r="N180" s="212"/>
      <c r="O180" s="212"/>
      <c r="P180" s="213">
        <f>SUM(P181:P201)</f>
        <v>0</v>
      </c>
      <c r="Q180" s="212"/>
      <c r="R180" s="213">
        <f>SUM(R181:R201)</f>
        <v>0.0012813600000000001</v>
      </c>
      <c r="S180" s="212"/>
      <c r="T180" s="214">
        <f>SUM(T181:T201)</f>
        <v>17.261484000000003</v>
      </c>
      <c r="AR180" s="215" t="s">
        <v>83</v>
      </c>
      <c r="AT180" s="216" t="s">
        <v>74</v>
      </c>
      <c r="AU180" s="216" t="s">
        <v>83</v>
      </c>
      <c r="AY180" s="215" t="s">
        <v>138</v>
      </c>
      <c r="BK180" s="217">
        <f>SUM(BK181:BK201)</f>
        <v>0</v>
      </c>
    </row>
    <row r="181" s="1" customFormat="1" ht="25.5" customHeight="1">
      <c r="B181" s="45"/>
      <c r="C181" s="220" t="s">
        <v>310</v>
      </c>
      <c r="D181" s="220" t="s">
        <v>140</v>
      </c>
      <c r="E181" s="221" t="s">
        <v>268</v>
      </c>
      <c r="F181" s="222" t="s">
        <v>269</v>
      </c>
      <c r="G181" s="223" t="s">
        <v>143</v>
      </c>
      <c r="H181" s="224">
        <v>1.272</v>
      </c>
      <c r="I181" s="225"/>
      <c r="J181" s="226">
        <f>ROUND(I181*H181,2)</f>
        <v>0</v>
      </c>
      <c r="K181" s="222" t="s">
        <v>144</v>
      </c>
      <c r="L181" s="71"/>
      <c r="M181" s="227" t="s">
        <v>21</v>
      </c>
      <c r="N181" s="228" t="s">
        <v>46</v>
      </c>
      <c r="O181" s="46"/>
      <c r="P181" s="229">
        <f>O181*H181</f>
        <v>0</v>
      </c>
      <c r="Q181" s="229">
        <v>0.00063000000000000003</v>
      </c>
      <c r="R181" s="229">
        <f>Q181*H181</f>
        <v>0.00080136000000000009</v>
      </c>
      <c r="S181" s="229">
        <v>0</v>
      </c>
      <c r="T181" s="230">
        <f>S181*H181</f>
        <v>0</v>
      </c>
      <c r="AR181" s="23" t="s">
        <v>145</v>
      </c>
      <c r="AT181" s="23" t="s">
        <v>140</v>
      </c>
      <c r="AU181" s="23" t="s">
        <v>85</v>
      </c>
      <c r="AY181" s="23" t="s">
        <v>138</v>
      </c>
      <c r="BE181" s="231">
        <f>IF(N181="základní",J181,0)</f>
        <v>0</v>
      </c>
      <c r="BF181" s="231">
        <f>IF(N181="snížená",J181,0)</f>
        <v>0</v>
      </c>
      <c r="BG181" s="231">
        <f>IF(N181="zákl. přenesená",J181,0)</f>
        <v>0</v>
      </c>
      <c r="BH181" s="231">
        <f>IF(N181="sníž. přenesená",J181,0)</f>
        <v>0</v>
      </c>
      <c r="BI181" s="231">
        <f>IF(N181="nulová",J181,0)</f>
        <v>0</v>
      </c>
      <c r="BJ181" s="23" t="s">
        <v>83</v>
      </c>
      <c r="BK181" s="231">
        <f>ROUND(I181*H181,2)</f>
        <v>0</v>
      </c>
      <c r="BL181" s="23" t="s">
        <v>145</v>
      </c>
      <c r="BM181" s="23" t="s">
        <v>569</v>
      </c>
    </row>
    <row r="182" s="12" customFormat="1">
      <c r="B182" s="245"/>
      <c r="C182" s="246"/>
      <c r="D182" s="232" t="s">
        <v>149</v>
      </c>
      <c r="E182" s="247" t="s">
        <v>21</v>
      </c>
      <c r="F182" s="248" t="s">
        <v>570</v>
      </c>
      <c r="G182" s="246"/>
      <c r="H182" s="249">
        <v>1.272</v>
      </c>
      <c r="I182" s="250"/>
      <c r="J182" s="246"/>
      <c r="K182" s="246"/>
      <c r="L182" s="251"/>
      <c r="M182" s="252"/>
      <c r="N182" s="253"/>
      <c r="O182" s="253"/>
      <c r="P182" s="253"/>
      <c r="Q182" s="253"/>
      <c r="R182" s="253"/>
      <c r="S182" s="253"/>
      <c r="T182" s="254"/>
      <c r="AT182" s="255" t="s">
        <v>149</v>
      </c>
      <c r="AU182" s="255" t="s">
        <v>85</v>
      </c>
      <c r="AV182" s="12" t="s">
        <v>85</v>
      </c>
      <c r="AW182" s="12" t="s">
        <v>39</v>
      </c>
      <c r="AX182" s="12" t="s">
        <v>83</v>
      </c>
      <c r="AY182" s="255" t="s">
        <v>138</v>
      </c>
    </row>
    <row r="183" s="1" customFormat="1" ht="25.5" customHeight="1">
      <c r="B183" s="45"/>
      <c r="C183" s="220" t="s">
        <v>315</v>
      </c>
      <c r="D183" s="220" t="s">
        <v>140</v>
      </c>
      <c r="E183" s="221" t="s">
        <v>571</v>
      </c>
      <c r="F183" s="222" t="s">
        <v>572</v>
      </c>
      <c r="G183" s="223" t="s">
        <v>573</v>
      </c>
      <c r="H183" s="224">
        <v>24</v>
      </c>
      <c r="I183" s="225"/>
      <c r="J183" s="226">
        <f>ROUND(I183*H183,2)</f>
        <v>0</v>
      </c>
      <c r="K183" s="222" t="s">
        <v>144</v>
      </c>
      <c r="L183" s="71"/>
      <c r="M183" s="227" t="s">
        <v>21</v>
      </c>
      <c r="N183" s="228" t="s">
        <v>46</v>
      </c>
      <c r="O183" s="46"/>
      <c r="P183" s="229">
        <f>O183*H183</f>
        <v>0</v>
      </c>
      <c r="Q183" s="229">
        <v>2.0000000000000002E-05</v>
      </c>
      <c r="R183" s="229">
        <f>Q183*H183</f>
        <v>0.00048000000000000007</v>
      </c>
      <c r="S183" s="229">
        <v>0</v>
      </c>
      <c r="T183" s="230">
        <f>S183*H183</f>
        <v>0</v>
      </c>
      <c r="AR183" s="23" t="s">
        <v>145</v>
      </c>
      <c r="AT183" s="23" t="s">
        <v>140</v>
      </c>
      <c r="AU183" s="23" t="s">
        <v>85</v>
      </c>
      <c r="AY183" s="23" t="s">
        <v>138</v>
      </c>
      <c r="BE183" s="231">
        <f>IF(N183="základní",J183,0)</f>
        <v>0</v>
      </c>
      <c r="BF183" s="231">
        <f>IF(N183="snížená",J183,0)</f>
        <v>0</v>
      </c>
      <c r="BG183" s="231">
        <f>IF(N183="zákl. přenesená",J183,0)</f>
        <v>0</v>
      </c>
      <c r="BH183" s="231">
        <f>IF(N183="sníž. přenesená",J183,0)</f>
        <v>0</v>
      </c>
      <c r="BI183" s="231">
        <f>IF(N183="nulová",J183,0)</f>
        <v>0</v>
      </c>
      <c r="BJ183" s="23" t="s">
        <v>83</v>
      </c>
      <c r="BK183" s="231">
        <f>ROUND(I183*H183,2)</f>
        <v>0</v>
      </c>
      <c r="BL183" s="23" t="s">
        <v>145</v>
      </c>
      <c r="BM183" s="23" t="s">
        <v>574</v>
      </c>
    </row>
    <row r="184" s="1" customFormat="1">
      <c r="B184" s="45"/>
      <c r="C184" s="73"/>
      <c r="D184" s="232" t="s">
        <v>147</v>
      </c>
      <c r="E184" s="73"/>
      <c r="F184" s="233" t="s">
        <v>575</v>
      </c>
      <c r="G184" s="73"/>
      <c r="H184" s="73"/>
      <c r="I184" s="190"/>
      <c r="J184" s="73"/>
      <c r="K184" s="73"/>
      <c r="L184" s="71"/>
      <c r="M184" s="234"/>
      <c r="N184" s="46"/>
      <c r="O184" s="46"/>
      <c r="P184" s="46"/>
      <c r="Q184" s="46"/>
      <c r="R184" s="46"/>
      <c r="S184" s="46"/>
      <c r="T184" s="94"/>
      <c r="AT184" s="23" t="s">
        <v>147</v>
      </c>
      <c r="AU184" s="23" t="s">
        <v>85</v>
      </c>
    </row>
    <row r="185" s="12" customFormat="1">
      <c r="B185" s="245"/>
      <c r="C185" s="246"/>
      <c r="D185" s="232" t="s">
        <v>149</v>
      </c>
      <c r="E185" s="247" t="s">
        <v>21</v>
      </c>
      <c r="F185" s="248" t="s">
        <v>576</v>
      </c>
      <c r="G185" s="246"/>
      <c r="H185" s="249">
        <v>24</v>
      </c>
      <c r="I185" s="250"/>
      <c r="J185" s="246"/>
      <c r="K185" s="246"/>
      <c r="L185" s="251"/>
      <c r="M185" s="252"/>
      <c r="N185" s="253"/>
      <c r="O185" s="253"/>
      <c r="P185" s="253"/>
      <c r="Q185" s="253"/>
      <c r="R185" s="253"/>
      <c r="S185" s="253"/>
      <c r="T185" s="254"/>
      <c r="AT185" s="255" t="s">
        <v>149</v>
      </c>
      <c r="AU185" s="255" t="s">
        <v>85</v>
      </c>
      <c r="AV185" s="12" t="s">
        <v>85</v>
      </c>
      <c r="AW185" s="12" t="s">
        <v>39</v>
      </c>
      <c r="AX185" s="12" t="s">
        <v>83</v>
      </c>
      <c r="AY185" s="255" t="s">
        <v>138</v>
      </c>
    </row>
    <row r="186" s="1" customFormat="1" ht="16.5" customHeight="1">
      <c r="B186" s="45"/>
      <c r="C186" s="220" t="s">
        <v>321</v>
      </c>
      <c r="D186" s="220" t="s">
        <v>140</v>
      </c>
      <c r="E186" s="221" t="s">
        <v>273</v>
      </c>
      <c r="F186" s="222" t="s">
        <v>274</v>
      </c>
      <c r="G186" s="223" t="s">
        <v>154</v>
      </c>
      <c r="H186" s="224">
        <v>1.3560000000000001</v>
      </c>
      <c r="I186" s="225"/>
      <c r="J186" s="226">
        <f>ROUND(I186*H186,2)</f>
        <v>0</v>
      </c>
      <c r="K186" s="222" t="s">
        <v>144</v>
      </c>
      <c r="L186" s="71"/>
      <c r="M186" s="227" t="s">
        <v>21</v>
      </c>
      <c r="N186" s="228" t="s">
        <v>46</v>
      </c>
      <c r="O186" s="46"/>
      <c r="P186" s="229">
        <f>O186*H186</f>
        <v>0</v>
      </c>
      <c r="Q186" s="229">
        <v>0</v>
      </c>
      <c r="R186" s="229">
        <f>Q186*H186</f>
        <v>0</v>
      </c>
      <c r="S186" s="229">
        <v>2.3999999999999999</v>
      </c>
      <c r="T186" s="230">
        <f>S186*H186</f>
        <v>3.2544</v>
      </c>
      <c r="AR186" s="23" t="s">
        <v>145</v>
      </c>
      <c r="AT186" s="23" t="s">
        <v>140</v>
      </c>
      <c r="AU186" s="23" t="s">
        <v>85</v>
      </c>
      <c r="AY186" s="23" t="s">
        <v>138</v>
      </c>
      <c r="BE186" s="231">
        <f>IF(N186="základní",J186,0)</f>
        <v>0</v>
      </c>
      <c r="BF186" s="231">
        <f>IF(N186="snížená",J186,0)</f>
        <v>0</v>
      </c>
      <c r="BG186" s="231">
        <f>IF(N186="zákl. přenesená",J186,0)</f>
        <v>0</v>
      </c>
      <c r="BH186" s="231">
        <f>IF(N186="sníž. přenesená",J186,0)</f>
        <v>0</v>
      </c>
      <c r="BI186" s="231">
        <f>IF(N186="nulová",J186,0)</f>
        <v>0</v>
      </c>
      <c r="BJ186" s="23" t="s">
        <v>83</v>
      </c>
      <c r="BK186" s="231">
        <f>ROUND(I186*H186,2)</f>
        <v>0</v>
      </c>
      <c r="BL186" s="23" t="s">
        <v>145</v>
      </c>
      <c r="BM186" s="23" t="s">
        <v>577</v>
      </c>
    </row>
    <row r="187" s="12" customFormat="1">
      <c r="B187" s="245"/>
      <c r="C187" s="246"/>
      <c r="D187" s="232" t="s">
        <v>149</v>
      </c>
      <c r="E187" s="247" t="s">
        <v>21</v>
      </c>
      <c r="F187" s="248" t="s">
        <v>578</v>
      </c>
      <c r="G187" s="246"/>
      <c r="H187" s="249">
        <v>0.55700000000000005</v>
      </c>
      <c r="I187" s="250"/>
      <c r="J187" s="246"/>
      <c r="K187" s="246"/>
      <c r="L187" s="251"/>
      <c r="M187" s="252"/>
      <c r="N187" s="253"/>
      <c r="O187" s="253"/>
      <c r="P187" s="253"/>
      <c r="Q187" s="253"/>
      <c r="R187" s="253"/>
      <c r="S187" s="253"/>
      <c r="T187" s="254"/>
      <c r="AT187" s="255" t="s">
        <v>149</v>
      </c>
      <c r="AU187" s="255" t="s">
        <v>85</v>
      </c>
      <c r="AV187" s="12" t="s">
        <v>85</v>
      </c>
      <c r="AW187" s="12" t="s">
        <v>39</v>
      </c>
      <c r="AX187" s="12" t="s">
        <v>75</v>
      </c>
      <c r="AY187" s="255" t="s">
        <v>138</v>
      </c>
    </row>
    <row r="188" s="12" customFormat="1">
      <c r="B188" s="245"/>
      <c r="C188" s="246"/>
      <c r="D188" s="232" t="s">
        <v>149</v>
      </c>
      <c r="E188" s="247" t="s">
        <v>21</v>
      </c>
      <c r="F188" s="248" t="s">
        <v>579</v>
      </c>
      <c r="G188" s="246"/>
      <c r="H188" s="249">
        <v>0.79900000000000004</v>
      </c>
      <c r="I188" s="250"/>
      <c r="J188" s="246"/>
      <c r="K188" s="246"/>
      <c r="L188" s="251"/>
      <c r="M188" s="252"/>
      <c r="N188" s="253"/>
      <c r="O188" s="253"/>
      <c r="P188" s="253"/>
      <c r="Q188" s="253"/>
      <c r="R188" s="253"/>
      <c r="S188" s="253"/>
      <c r="T188" s="254"/>
      <c r="AT188" s="255" t="s">
        <v>149</v>
      </c>
      <c r="AU188" s="255" t="s">
        <v>85</v>
      </c>
      <c r="AV188" s="12" t="s">
        <v>85</v>
      </c>
      <c r="AW188" s="12" t="s">
        <v>39</v>
      </c>
      <c r="AX188" s="12" t="s">
        <v>75</v>
      </c>
      <c r="AY188" s="255" t="s">
        <v>138</v>
      </c>
    </row>
    <row r="189" s="13" customFormat="1">
      <c r="B189" s="256"/>
      <c r="C189" s="257"/>
      <c r="D189" s="232" t="s">
        <v>149</v>
      </c>
      <c r="E189" s="258" t="s">
        <v>21</v>
      </c>
      <c r="F189" s="259" t="s">
        <v>169</v>
      </c>
      <c r="G189" s="257"/>
      <c r="H189" s="260">
        <v>1.3560000000000001</v>
      </c>
      <c r="I189" s="261"/>
      <c r="J189" s="257"/>
      <c r="K189" s="257"/>
      <c r="L189" s="262"/>
      <c r="M189" s="263"/>
      <c r="N189" s="264"/>
      <c r="O189" s="264"/>
      <c r="P189" s="264"/>
      <c r="Q189" s="264"/>
      <c r="R189" s="264"/>
      <c r="S189" s="264"/>
      <c r="T189" s="265"/>
      <c r="AT189" s="266" t="s">
        <v>149</v>
      </c>
      <c r="AU189" s="266" t="s">
        <v>85</v>
      </c>
      <c r="AV189" s="13" t="s">
        <v>145</v>
      </c>
      <c r="AW189" s="13" t="s">
        <v>39</v>
      </c>
      <c r="AX189" s="13" t="s">
        <v>83</v>
      </c>
      <c r="AY189" s="266" t="s">
        <v>138</v>
      </c>
    </row>
    <row r="190" s="1" customFormat="1" ht="25.5" customHeight="1">
      <c r="B190" s="45"/>
      <c r="C190" s="220" t="s">
        <v>326</v>
      </c>
      <c r="D190" s="220" t="s">
        <v>140</v>
      </c>
      <c r="E190" s="221" t="s">
        <v>580</v>
      </c>
      <c r="F190" s="222" t="s">
        <v>581</v>
      </c>
      <c r="G190" s="223" t="s">
        <v>154</v>
      </c>
      <c r="H190" s="224">
        <v>5.415</v>
      </c>
      <c r="I190" s="225"/>
      <c r="J190" s="226">
        <f>ROUND(I190*H190,2)</f>
        <v>0</v>
      </c>
      <c r="K190" s="222" t="s">
        <v>144</v>
      </c>
      <c r="L190" s="71"/>
      <c r="M190" s="227" t="s">
        <v>21</v>
      </c>
      <c r="N190" s="228" t="s">
        <v>46</v>
      </c>
      <c r="O190" s="46"/>
      <c r="P190" s="229">
        <f>O190*H190</f>
        <v>0</v>
      </c>
      <c r="Q190" s="229">
        <v>0</v>
      </c>
      <c r="R190" s="229">
        <f>Q190*H190</f>
        <v>0</v>
      </c>
      <c r="S190" s="229">
        <v>2.1000000000000001</v>
      </c>
      <c r="T190" s="230">
        <f>S190*H190</f>
        <v>11.371500000000001</v>
      </c>
      <c r="AR190" s="23" t="s">
        <v>145</v>
      </c>
      <c r="AT190" s="23" t="s">
        <v>140</v>
      </c>
      <c r="AU190" s="23" t="s">
        <v>85</v>
      </c>
      <c r="AY190" s="23" t="s">
        <v>138</v>
      </c>
      <c r="BE190" s="231">
        <f>IF(N190="základní",J190,0)</f>
        <v>0</v>
      </c>
      <c r="BF190" s="231">
        <f>IF(N190="snížená",J190,0)</f>
        <v>0</v>
      </c>
      <c r="BG190" s="231">
        <f>IF(N190="zákl. přenesená",J190,0)</f>
        <v>0</v>
      </c>
      <c r="BH190" s="231">
        <f>IF(N190="sníž. přenesená",J190,0)</f>
        <v>0</v>
      </c>
      <c r="BI190" s="231">
        <f>IF(N190="nulová",J190,0)</f>
        <v>0</v>
      </c>
      <c r="BJ190" s="23" t="s">
        <v>83</v>
      </c>
      <c r="BK190" s="231">
        <f>ROUND(I190*H190,2)</f>
        <v>0</v>
      </c>
      <c r="BL190" s="23" t="s">
        <v>145</v>
      </c>
      <c r="BM190" s="23" t="s">
        <v>582</v>
      </c>
    </row>
    <row r="191" s="1" customFormat="1">
      <c r="B191" s="45"/>
      <c r="C191" s="73"/>
      <c r="D191" s="232" t="s">
        <v>147</v>
      </c>
      <c r="E191" s="73"/>
      <c r="F191" s="233" t="s">
        <v>583</v>
      </c>
      <c r="G191" s="73"/>
      <c r="H191" s="73"/>
      <c r="I191" s="190"/>
      <c r="J191" s="73"/>
      <c r="K191" s="73"/>
      <c r="L191" s="71"/>
      <c r="M191" s="234"/>
      <c r="N191" s="46"/>
      <c r="O191" s="46"/>
      <c r="P191" s="46"/>
      <c r="Q191" s="46"/>
      <c r="R191" s="46"/>
      <c r="S191" s="46"/>
      <c r="T191" s="94"/>
      <c r="AT191" s="23" t="s">
        <v>147</v>
      </c>
      <c r="AU191" s="23" t="s">
        <v>85</v>
      </c>
    </row>
    <row r="192" s="12" customFormat="1">
      <c r="B192" s="245"/>
      <c r="C192" s="246"/>
      <c r="D192" s="232" t="s">
        <v>149</v>
      </c>
      <c r="E192" s="247" t="s">
        <v>21</v>
      </c>
      <c r="F192" s="248" t="s">
        <v>584</v>
      </c>
      <c r="G192" s="246"/>
      <c r="H192" s="249">
        <v>5.415</v>
      </c>
      <c r="I192" s="250"/>
      <c r="J192" s="246"/>
      <c r="K192" s="246"/>
      <c r="L192" s="251"/>
      <c r="M192" s="252"/>
      <c r="N192" s="253"/>
      <c r="O192" s="253"/>
      <c r="P192" s="253"/>
      <c r="Q192" s="253"/>
      <c r="R192" s="253"/>
      <c r="S192" s="253"/>
      <c r="T192" s="254"/>
      <c r="AT192" s="255" t="s">
        <v>149</v>
      </c>
      <c r="AU192" s="255" t="s">
        <v>85</v>
      </c>
      <c r="AV192" s="12" t="s">
        <v>85</v>
      </c>
      <c r="AW192" s="12" t="s">
        <v>39</v>
      </c>
      <c r="AX192" s="12" t="s">
        <v>83</v>
      </c>
      <c r="AY192" s="255" t="s">
        <v>138</v>
      </c>
    </row>
    <row r="193" s="1" customFormat="1" ht="16.5" customHeight="1">
      <c r="B193" s="45"/>
      <c r="C193" s="220" t="s">
        <v>332</v>
      </c>
      <c r="D193" s="220" t="s">
        <v>140</v>
      </c>
      <c r="E193" s="221" t="s">
        <v>291</v>
      </c>
      <c r="F193" s="222" t="s">
        <v>292</v>
      </c>
      <c r="G193" s="223" t="s">
        <v>143</v>
      </c>
      <c r="H193" s="224">
        <v>1.74</v>
      </c>
      <c r="I193" s="225"/>
      <c r="J193" s="226">
        <f>ROUND(I193*H193,2)</f>
        <v>0</v>
      </c>
      <c r="K193" s="222" t="s">
        <v>144</v>
      </c>
      <c r="L193" s="71"/>
      <c r="M193" s="227" t="s">
        <v>21</v>
      </c>
      <c r="N193" s="228" t="s">
        <v>46</v>
      </c>
      <c r="O193" s="46"/>
      <c r="P193" s="229">
        <f>O193*H193</f>
        <v>0</v>
      </c>
      <c r="Q193" s="229">
        <v>0</v>
      </c>
      <c r="R193" s="229">
        <f>Q193*H193</f>
        <v>0</v>
      </c>
      <c r="S193" s="229">
        <v>0.432</v>
      </c>
      <c r="T193" s="230">
        <f>S193*H193</f>
        <v>0.75168000000000001</v>
      </c>
      <c r="AR193" s="23" t="s">
        <v>145</v>
      </c>
      <c r="AT193" s="23" t="s">
        <v>140</v>
      </c>
      <c r="AU193" s="23" t="s">
        <v>85</v>
      </c>
      <c r="AY193" s="23" t="s">
        <v>138</v>
      </c>
      <c r="BE193" s="231">
        <f>IF(N193="základní",J193,0)</f>
        <v>0</v>
      </c>
      <c r="BF193" s="231">
        <f>IF(N193="snížená",J193,0)</f>
        <v>0</v>
      </c>
      <c r="BG193" s="231">
        <f>IF(N193="zákl. přenesená",J193,0)</f>
        <v>0</v>
      </c>
      <c r="BH193" s="231">
        <f>IF(N193="sníž. přenesená",J193,0)</f>
        <v>0</v>
      </c>
      <c r="BI193" s="231">
        <f>IF(N193="nulová",J193,0)</f>
        <v>0</v>
      </c>
      <c r="BJ193" s="23" t="s">
        <v>83</v>
      </c>
      <c r="BK193" s="231">
        <f>ROUND(I193*H193,2)</f>
        <v>0</v>
      </c>
      <c r="BL193" s="23" t="s">
        <v>145</v>
      </c>
      <c r="BM193" s="23" t="s">
        <v>585</v>
      </c>
    </row>
    <row r="194" s="12" customFormat="1">
      <c r="B194" s="245"/>
      <c r="C194" s="246"/>
      <c r="D194" s="232" t="s">
        <v>149</v>
      </c>
      <c r="E194" s="247" t="s">
        <v>21</v>
      </c>
      <c r="F194" s="248" t="s">
        <v>586</v>
      </c>
      <c r="G194" s="246"/>
      <c r="H194" s="249">
        <v>1.74</v>
      </c>
      <c r="I194" s="250"/>
      <c r="J194" s="246"/>
      <c r="K194" s="246"/>
      <c r="L194" s="251"/>
      <c r="M194" s="252"/>
      <c r="N194" s="253"/>
      <c r="O194" s="253"/>
      <c r="P194" s="253"/>
      <c r="Q194" s="253"/>
      <c r="R194" s="253"/>
      <c r="S194" s="253"/>
      <c r="T194" s="254"/>
      <c r="AT194" s="255" t="s">
        <v>149</v>
      </c>
      <c r="AU194" s="255" t="s">
        <v>85</v>
      </c>
      <c r="AV194" s="12" t="s">
        <v>85</v>
      </c>
      <c r="AW194" s="12" t="s">
        <v>39</v>
      </c>
      <c r="AX194" s="12" t="s">
        <v>83</v>
      </c>
      <c r="AY194" s="255" t="s">
        <v>138</v>
      </c>
    </row>
    <row r="195" s="1" customFormat="1" ht="25.5" customHeight="1">
      <c r="B195" s="45"/>
      <c r="C195" s="220" t="s">
        <v>338</v>
      </c>
      <c r="D195" s="220" t="s">
        <v>140</v>
      </c>
      <c r="E195" s="221" t="s">
        <v>587</v>
      </c>
      <c r="F195" s="222" t="s">
        <v>588</v>
      </c>
      <c r="G195" s="223" t="s">
        <v>212</v>
      </c>
      <c r="H195" s="224">
        <v>0.087999999999999995</v>
      </c>
      <c r="I195" s="225"/>
      <c r="J195" s="226">
        <f>ROUND(I195*H195,2)</f>
        <v>0</v>
      </c>
      <c r="K195" s="222" t="s">
        <v>144</v>
      </c>
      <c r="L195" s="71"/>
      <c r="M195" s="227" t="s">
        <v>21</v>
      </c>
      <c r="N195" s="228" t="s">
        <v>46</v>
      </c>
      <c r="O195" s="46"/>
      <c r="P195" s="229">
        <f>O195*H195</f>
        <v>0</v>
      </c>
      <c r="Q195" s="229">
        <v>0</v>
      </c>
      <c r="R195" s="229">
        <f>Q195*H195</f>
        <v>0</v>
      </c>
      <c r="S195" s="229">
        <v>1.258</v>
      </c>
      <c r="T195" s="230">
        <f>S195*H195</f>
        <v>0.110704</v>
      </c>
      <c r="AR195" s="23" t="s">
        <v>145</v>
      </c>
      <c r="AT195" s="23" t="s">
        <v>140</v>
      </c>
      <c r="AU195" s="23" t="s">
        <v>85</v>
      </c>
      <c r="AY195" s="23" t="s">
        <v>138</v>
      </c>
      <c r="BE195" s="231">
        <f>IF(N195="základní",J195,0)</f>
        <v>0</v>
      </c>
      <c r="BF195" s="231">
        <f>IF(N195="snížená",J195,0)</f>
        <v>0</v>
      </c>
      <c r="BG195" s="231">
        <f>IF(N195="zákl. přenesená",J195,0)</f>
        <v>0</v>
      </c>
      <c r="BH195" s="231">
        <f>IF(N195="sníž. přenesená",J195,0)</f>
        <v>0</v>
      </c>
      <c r="BI195" s="231">
        <f>IF(N195="nulová",J195,0)</f>
        <v>0</v>
      </c>
      <c r="BJ195" s="23" t="s">
        <v>83</v>
      </c>
      <c r="BK195" s="231">
        <f>ROUND(I195*H195,2)</f>
        <v>0</v>
      </c>
      <c r="BL195" s="23" t="s">
        <v>145</v>
      </c>
      <c r="BM195" s="23" t="s">
        <v>589</v>
      </c>
    </row>
    <row r="196" s="12" customFormat="1">
      <c r="B196" s="245"/>
      <c r="C196" s="246"/>
      <c r="D196" s="232" t="s">
        <v>149</v>
      </c>
      <c r="E196" s="247" t="s">
        <v>21</v>
      </c>
      <c r="F196" s="248" t="s">
        <v>590</v>
      </c>
      <c r="G196" s="246"/>
      <c r="H196" s="249">
        <v>0.087999999999999995</v>
      </c>
      <c r="I196" s="250"/>
      <c r="J196" s="246"/>
      <c r="K196" s="246"/>
      <c r="L196" s="251"/>
      <c r="M196" s="252"/>
      <c r="N196" s="253"/>
      <c r="O196" s="253"/>
      <c r="P196" s="253"/>
      <c r="Q196" s="253"/>
      <c r="R196" s="253"/>
      <c r="S196" s="253"/>
      <c r="T196" s="254"/>
      <c r="AT196" s="255" t="s">
        <v>149</v>
      </c>
      <c r="AU196" s="255" t="s">
        <v>85</v>
      </c>
      <c r="AV196" s="12" t="s">
        <v>85</v>
      </c>
      <c r="AW196" s="12" t="s">
        <v>39</v>
      </c>
      <c r="AX196" s="12" t="s">
        <v>83</v>
      </c>
      <c r="AY196" s="255" t="s">
        <v>138</v>
      </c>
    </row>
    <row r="197" s="1" customFormat="1" ht="25.5" customHeight="1">
      <c r="B197" s="45"/>
      <c r="C197" s="220" t="s">
        <v>347</v>
      </c>
      <c r="D197" s="220" t="s">
        <v>140</v>
      </c>
      <c r="E197" s="221" t="s">
        <v>591</v>
      </c>
      <c r="F197" s="222" t="s">
        <v>592</v>
      </c>
      <c r="G197" s="223" t="s">
        <v>154</v>
      </c>
      <c r="H197" s="224">
        <v>0.80600000000000005</v>
      </c>
      <c r="I197" s="225"/>
      <c r="J197" s="226">
        <f>ROUND(I197*H197,2)</f>
        <v>0</v>
      </c>
      <c r="K197" s="222" t="s">
        <v>144</v>
      </c>
      <c r="L197" s="71"/>
      <c r="M197" s="227" t="s">
        <v>21</v>
      </c>
      <c r="N197" s="228" t="s">
        <v>46</v>
      </c>
      <c r="O197" s="46"/>
      <c r="P197" s="229">
        <f>O197*H197</f>
        <v>0</v>
      </c>
      <c r="Q197" s="229">
        <v>0</v>
      </c>
      <c r="R197" s="229">
        <f>Q197*H197</f>
        <v>0</v>
      </c>
      <c r="S197" s="229">
        <v>2.2000000000000002</v>
      </c>
      <c r="T197" s="230">
        <f>S197*H197</f>
        <v>1.7732000000000003</v>
      </c>
      <c r="AR197" s="23" t="s">
        <v>145</v>
      </c>
      <c r="AT197" s="23" t="s">
        <v>140</v>
      </c>
      <c r="AU197" s="23" t="s">
        <v>85</v>
      </c>
      <c r="AY197" s="23" t="s">
        <v>138</v>
      </c>
      <c r="BE197" s="231">
        <f>IF(N197="základní",J197,0)</f>
        <v>0</v>
      </c>
      <c r="BF197" s="231">
        <f>IF(N197="snížená",J197,0)</f>
        <v>0</v>
      </c>
      <c r="BG197" s="231">
        <f>IF(N197="zákl. přenesená",J197,0)</f>
        <v>0</v>
      </c>
      <c r="BH197" s="231">
        <f>IF(N197="sníž. přenesená",J197,0)</f>
        <v>0</v>
      </c>
      <c r="BI197" s="231">
        <f>IF(N197="nulová",J197,0)</f>
        <v>0</v>
      </c>
      <c r="BJ197" s="23" t="s">
        <v>83</v>
      </c>
      <c r="BK197" s="231">
        <f>ROUND(I197*H197,2)</f>
        <v>0</v>
      </c>
      <c r="BL197" s="23" t="s">
        <v>145</v>
      </c>
      <c r="BM197" s="23" t="s">
        <v>593</v>
      </c>
    </row>
    <row r="198" s="12" customFormat="1">
      <c r="B198" s="245"/>
      <c r="C198" s="246"/>
      <c r="D198" s="232" t="s">
        <v>149</v>
      </c>
      <c r="E198" s="247" t="s">
        <v>21</v>
      </c>
      <c r="F198" s="248" t="s">
        <v>594</v>
      </c>
      <c r="G198" s="246"/>
      <c r="H198" s="249">
        <v>0.80600000000000005</v>
      </c>
      <c r="I198" s="250"/>
      <c r="J198" s="246"/>
      <c r="K198" s="246"/>
      <c r="L198" s="251"/>
      <c r="M198" s="252"/>
      <c r="N198" s="253"/>
      <c r="O198" s="253"/>
      <c r="P198" s="253"/>
      <c r="Q198" s="253"/>
      <c r="R198" s="253"/>
      <c r="S198" s="253"/>
      <c r="T198" s="254"/>
      <c r="AT198" s="255" t="s">
        <v>149</v>
      </c>
      <c r="AU198" s="255" t="s">
        <v>85</v>
      </c>
      <c r="AV198" s="12" t="s">
        <v>85</v>
      </c>
      <c r="AW198" s="12" t="s">
        <v>39</v>
      </c>
      <c r="AX198" s="12" t="s">
        <v>83</v>
      </c>
      <c r="AY198" s="255" t="s">
        <v>138</v>
      </c>
    </row>
    <row r="199" s="1" customFormat="1" ht="16.5" customHeight="1">
      <c r="B199" s="45"/>
      <c r="C199" s="220" t="s">
        <v>353</v>
      </c>
      <c r="D199" s="220" t="s">
        <v>140</v>
      </c>
      <c r="E199" s="221" t="s">
        <v>296</v>
      </c>
      <c r="F199" s="222" t="s">
        <v>595</v>
      </c>
      <c r="G199" s="223" t="s">
        <v>298</v>
      </c>
      <c r="H199" s="224">
        <v>1</v>
      </c>
      <c r="I199" s="225"/>
      <c r="J199" s="226">
        <f>ROUND(I199*H199,2)</f>
        <v>0</v>
      </c>
      <c r="K199" s="222" t="s">
        <v>21</v>
      </c>
      <c r="L199" s="71"/>
      <c r="M199" s="227" t="s">
        <v>21</v>
      </c>
      <c r="N199" s="228" t="s">
        <v>46</v>
      </c>
      <c r="O199" s="46"/>
      <c r="P199" s="229">
        <f>O199*H199</f>
        <v>0</v>
      </c>
      <c r="Q199" s="229">
        <v>0</v>
      </c>
      <c r="R199" s="229">
        <f>Q199*H199</f>
        <v>0</v>
      </c>
      <c r="S199" s="229">
        <v>0</v>
      </c>
      <c r="T199" s="230">
        <f>S199*H199</f>
        <v>0</v>
      </c>
      <c r="AR199" s="23" t="s">
        <v>145</v>
      </c>
      <c r="AT199" s="23" t="s">
        <v>140</v>
      </c>
      <c r="AU199" s="23" t="s">
        <v>85</v>
      </c>
      <c r="AY199" s="23" t="s">
        <v>138</v>
      </c>
      <c r="BE199" s="231">
        <f>IF(N199="základní",J199,0)</f>
        <v>0</v>
      </c>
      <c r="BF199" s="231">
        <f>IF(N199="snížená",J199,0)</f>
        <v>0</v>
      </c>
      <c r="BG199" s="231">
        <f>IF(N199="zákl. přenesená",J199,0)</f>
        <v>0</v>
      </c>
      <c r="BH199" s="231">
        <f>IF(N199="sníž. přenesená",J199,0)</f>
        <v>0</v>
      </c>
      <c r="BI199" s="231">
        <f>IF(N199="nulová",J199,0)</f>
        <v>0</v>
      </c>
      <c r="BJ199" s="23" t="s">
        <v>83</v>
      </c>
      <c r="BK199" s="231">
        <f>ROUND(I199*H199,2)</f>
        <v>0</v>
      </c>
      <c r="BL199" s="23" t="s">
        <v>145</v>
      </c>
      <c r="BM199" s="23" t="s">
        <v>596</v>
      </c>
    </row>
    <row r="200" s="1" customFormat="1" ht="16.5" customHeight="1">
      <c r="B200" s="45"/>
      <c r="C200" s="220" t="s">
        <v>358</v>
      </c>
      <c r="D200" s="220" t="s">
        <v>140</v>
      </c>
      <c r="E200" s="221" t="s">
        <v>597</v>
      </c>
      <c r="F200" s="222" t="s">
        <v>598</v>
      </c>
      <c r="G200" s="223" t="s">
        <v>298</v>
      </c>
      <c r="H200" s="224">
        <v>1</v>
      </c>
      <c r="I200" s="225"/>
      <c r="J200" s="226">
        <f>ROUND(I200*H200,2)</f>
        <v>0</v>
      </c>
      <c r="K200" s="222" t="s">
        <v>21</v>
      </c>
      <c r="L200" s="71"/>
      <c r="M200" s="227" t="s">
        <v>21</v>
      </c>
      <c r="N200" s="228" t="s">
        <v>46</v>
      </c>
      <c r="O200" s="46"/>
      <c r="P200" s="229">
        <f>O200*H200</f>
        <v>0</v>
      </c>
      <c r="Q200" s="229">
        <v>0</v>
      </c>
      <c r="R200" s="229">
        <f>Q200*H200</f>
        <v>0</v>
      </c>
      <c r="S200" s="229">
        <v>0</v>
      </c>
      <c r="T200" s="230">
        <f>S200*H200</f>
        <v>0</v>
      </c>
      <c r="AR200" s="23" t="s">
        <v>145</v>
      </c>
      <c r="AT200" s="23" t="s">
        <v>140</v>
      </c>
      <c r="AU200" s="23" t="s">
        <v>85</v>
      </c>
      <c r="AY200" s="23" t="s">
        <v>138</v>
      </c>
      <c r="BE200" s="231">
        <f>IF(N200="základní",J200,0)</f>
        <v>0</v>
      </c>
      <c r="BF200" s="231">
        <f>IF(N200="snížená",J200,0)</f>
        <v>0</v>
      </c>
      <c r="BG200" s="231">
        <f>IF(N200="zákl. přenesená",J200,0)</f>
        <v>0</v>
      </c>
      <c r="BH200" s="231">
        <f>IF(N200="sníž. přenesená",J200,0)</f>
        <v>0</v>
      </c>
      <c r="BI200" s="231">
        <f>IF(N200="nulová",J200,0)</f>
        <v>0</v>
      </c>
      <c r="BJ200" s="23" t="s">
        <v>83</v>
      </c>
      <c r="BK200" s="231">
        <f>ROUND(I200*H200,2)</f>
        <v>0</v>
      </c>
      <c r="BL200" s="23" t="s">
        <v>145</v>
      </c>
      <c r="BM200" s="23" t="s">
        <v>599</v>
      </c>
    </row>
    <row r="201" s="1" customFormat="1" ht="16.5" customHeight="1">
      <c r="B201" s="45"/>
      <c r="C201" s="220" t="s">
        <v>364</v>
      </c>
      <c r="D201" s="220" t="s">
        <v>140</v>
      </c>
      <c r="E201" s="221" t="s">
        <v>600</v>
      </c>
      <c r="F201" s="222" t="s">
        <v>601</v>
      </c>
      <c r="G201" s="223" t="s">
        <v>298</v>
      </c>
      <c r="H201" s="224">
        <v>1</v>
      </c>
      <c r="I201" s="225"/>
      <c r="J201" s="226">
        <f>ROUND(I201*H201,2)</f>
        <v>0</v>
      </c>
      <c r="K201" s="222" t="s">
        <v>21</v>
      </c>
      <c r="L201" s="71"/>
      <c r="M201" s="227" t="s">
        <v>21</v>
      </c>
      <c r="N201" s="228" t="s">
        <v>46</v>
      </c>
      <c r="O201" s="46"/>
      <c r="P201" s="229">
        <f>O201*H201</f>
        <v>0</v>
      </c>
      <c r="Q201" s="229">
        <v>0</v>
      </c>
      <c r="R201" s="229">
        <f>Q201*H201</f>
        <v>0</v>
      </c>
      <c r="S201" s="229">
        <v>0</v>
      </c>
      <c r="T201" s="230">
        <f>S201*H201</f>
        <v>0</v>
      </c>
      <c r="AR201" s="23" t="s">
        <v>145</v>
      </c>
      <c r="AT201" s="23" t="s">
        <v>140</v>
      </c>
      <c r="AU201" s="23" t="s">
        <v>85</v>
      </c>
      <c r="AY201" s="23" t="s">
        <v>138</v>
      </c>
      <c r="BE201" s="231">
        <f>IF(N201="základní",J201,0)</f>
        <v>0</v>
      </c>
      <c r="BF201" s="231">
        <f>IF(N201="snížená",J201,0)</f>
        <v>0</v>
      </c>
      <c r="BG201" s="231">
        <f>IF(N201="zákl. přenesená",J201,0)</f>
        <v>0</v>
      </c>
      <c r="BH201" s="231">
        <f>IF(N201="sníž. přenesená",J201,0)</f>
        <v>0</v>
      </c>
      <c r="BI201" s="231">
        <f>IF(N201="nulová",J201,0)</f>
        <v>0</v>
      </c>
      <c r="BJ201" s="23" t="s">
        <v>83</v>
      </c>
      <c r="BK201" s="231">
        <f>ROUND(I201*H201,2)</f>
        <v>0</v>
      </c>
      <c r="BL201" s="23" t="s">
        <v>145</v>
      </c>
      <c r="BM201" s="23" t="s">
        <v>602</v>
      </c>
    </row>
    <row r="202" s="10" customFormat="1" ht="29.88" customHeight="1">
      <c r="B202" s="204"/>
      <c r="C202" s="205"/>
      <c r="D202" s="206" t="s">
        <v>74</v>
      </c>
      <c r="E202" s="218" t="s">
        <v>300</v>
      </c>
      <c r="F202" s="218" t="s">
        <v>301</v>
      </c>
      <c r="G202" s="205"/>
      <c r="H202" s="205"/>
      <c r="I202" s="208"/>
      <c r="J202" s="219">
        <f>BK202</f>
        <v>0</v>
      </c>
      <c r="K202" s="205"/>
      <c r="L202" s="210"/>
      <c r="M202" s="211"/>
      <c r="N202" s="212"/>
      <c r="O202" s="212"/>
      <c r="P202" s="213">
        <f>SUM(P203:P226)</f>
        <v>0</v>
      </c>
      <c r="Q202" s="212"/>
      <c r="R202" s="213">
        <f>SUM(R203:R226)</f>
        <v>0</v>
      </c>
      <c r="S202" s="212"/>
      <c r="T202" s="214">
        <f>SUM(T203:T226)</f>
        <v>0</v>
      </c>
      <c r="AR202" s="215" t="s">
        <v>83</v>
      </c>
      <c r="AT202" s="216" t="s">
        <v>74</v>
      </c>
      <c r="AU202" s="216" t="s">
        <v>83</v>
      </c>
      <c r="AY202" s="215" t="s">
        <v>138</v>
      </c>
      <c r="BK202" s="217">
        <f>SUM(BK203:BK226)</f>
        <v>0</v>
      </c>
    </row>
    <row r="203" s="1" customFormat="1" ht="25.5" customHeight="1">
      <c r="B203" s="45"/>
      <c r="C203" s="220" t="s">
        <v>370</v>
      </c>
      <c r="D203" s="220" t="s">
        <v>140</v>
      </c>
      <c r="E203" s="221" t="s">
        <v>303</v>
      </c>
      <c r="F203" s="222" t="s">
        <v>304</v>
      </c>
      <c r="G203" s="223" t="s">
        <v>212</v>
      </c>
      <c r="H203" s="224">
        <v>22.896999999999998</v>
      </c>
      <c r="I203" s="225"/>
      <c r="J203" s="226">
        <f>ROUND(I203*H203,2)</f>
        <v>0</v>
      </c>
      <c r="K203" s="222" t="s">
        <v>144</v>
      </c>
      <c r="L203" s="71"/>
      <c r="M203" s="227" t="s">
        <v>21</v>
      </c>
      <c r="N203" s="228" t="s">
        <v>46</v>
      </c>
      <c r="O203" s="46"/>
      <c r="P203" s="229">
        <f>O203*H203</f>
        <v>0</v>
      </c>
      <c r="Q203" s="229">
        <v>0</v>
      </c>
      <c r="R203" s="229">
        <f>Q203*H203</f>
        <v>0</v>
      </c>
      <c r="S203" s="229">
        <v>0</v>
      </c>
      <c r="T203" s="230">
        <f>S203*H203</f>
        <v>0</v>
      </c>
      <c r="AR203" s="23" t="s">
        <v>145</v>
      </c>
      <c r="AT203" s="23" t="s">
        <v>140</v>
      </c>
      <c r="AU203" s="23" t="s">
        <v>85</v>
      </c>
      <c r="AY203" s="23" t="s">
        <v>138</v>
      </c>
      <c r="BE203" s="231">
        <f>IF(N203="základní",J203,0)</f>
        <v>0</v>
      </c>
      <c r="BF203" s="231">
        <f>IF(N203="snížená",J203,0)</f>
        <v>0</v>
      </c>
      <c r="BG203" s="231">
        <f>IF(N203="zákl. přenesená",J203,0)</f>
        <v>0</v>
      </c>
      <c r="BH203" s="231">
        <f>IF(N203="sníž. přenesená",J203,0)</f>
        <v>0</v>
      </c>
      <c r="BI203" s="231">
        <f>IF(N203="nulová",J203,0)</f>
        <v>0</v>
      </c>
      <c r="BJ203" s="23" t="s">
        <v>83</v>
      </c>
      <c r="BK203" s="231">
        <f>ROUND(I203*H203,2)</f>
        <v>0</v>
      </c>
      <c r="BL203" s="23" t="s">
        <v>145</v>
      </c>
      <c r="BM203" s="23" t="s">
        <v>603</v>
      </c>
    </row>
    <row r="204" s="1" customFormat="1">
      <c r="B204" s="45"/>
      <c r="C204" s="73"/>
      <c r="D204" s="232" t="s">
        <v>147</v>
      </c>
      <c r="E204" s="73"/>
      <c r="F204" s="233" t="s">
        <v>306</v>
      </c>
      <c r="G204" s="73"/>
      <c r="H204" s="73"/>
      <c r="I204" s="190"/>
      <c r="J204" s="73"/>
      <c r="K204" s="73"/>
      <c r="L204" s="71"/>
      <c r="M204" s="234"/>
      <c r="N204" s="46"/>
      <c r="O204" s="46"/>
      <c r="P204" s="46"/>
      <c r="Q204" s="46"/>
      <c r="R204" s="46"/>
      <c r="S204" s="46"/>
      <c r="T204" s="94"/>
      <c r="AT204" s="23" t="s">
        <v>147</v>
      </c>
      <c r="AU204" s="23" t="s">
        <v>85</v>
      </c>
    </row>
    <row r="205" s="12" customFormat="1">
      <c r="B205" s="245"/>
      <c r="C205" s="246"/>
      <c r="D205" s="232" t="s">
        <v>149</v>
      </c>
      <c r="E205" s="247" t="s">
        <v>21</v>
      </c>
      <c r="F205" s="248" t="s">
        <v>604</v>
      </c>
      <c r="G205" s="246"/>
      <c r="H205" s="249">
        <v>3.3370000000000002</v>
      </c>
      <c r="I205" s="250"/>
      <c r="J205" s="246"/>
      <c r="K205" s="246"/>
      <c r="L205" s="251"/>
      <c r="M205" s="252"/>
      <c r="N205" s="253"/>
      <c r="O205" s="253"/>
      <c r="P205" s="253"/>
      <c r="Q205" s="253"/>
      <c r="R205" s="253"/>
      <c r="S205" s="253"/>
      <c r="T205" s="254"/>
      <c r="AT205" s="255" t="s">
        <v>149</v>
      </c>
      <c r="AU205" s="255" t="s">
        <v>85</v>
      </c>
      <c r="AV205" s="12" t="s">
        <v>85</v>
      </c>
      <c r="AW205" s="12" t="s">
        <v>39</v>
      </c>
      <c r="AX205" s="12" t="s">
        <v>75</v>
      </c>
      <c r="AY205" s="255" t="s">
        <v>138</v>
      </c>
    </row>
    <row r="206" s="12" customFormat="1">
      <c r="B206" s="245"/>
      <c r="C206" s="246"/>
      <c r="D206" s="232" t="s">
        <v>149</v>
      </c>
      <c r="E206" s="247" t="s">
        <v>21</v>
      </c>
      <c r="F206" s="248" t="s">
        <v>605</v>
      </c>
      <c r="G206" s="246"/>
      <c r="H206" s="249">
        <v>18.564</v>
      </c>
      <c r="I206" s="250"/>
      <c r="J206" s="246"/>
      <c r="K206" s="246"/>
      <c r="L206" s="251"/>
      <c r="M206" s="252"/>
      <c r="N206" s="253"/>
      <c r="O206" s="253"/>
      <c r="P206" s="253"/>
      <c r="Q206" s="253"/>
      <c r="R206" s="253"/>
      <c r="S206" s="253"/>
      <c r="T206" s="254"/>
      <c r="AT206" s="255" t="s">
        <v>149</v>
      </c>
      <c r="AU206" s="255" t="s">
        <v>85</v>
      </c>
      <c r="AV206" s="12" t="s">
        <v>85</v>
      </c>
      <c r="AW206" s="12" t="s">
        <v>39</v>
      </c>
      <c r="AX206" s="12" t="s">
        <v>75</v>
      </c>
      <c r="AY206" s="255" t="s">
        <v>138</v>
      </c>
    </row>
    <row r="207" s="12" customFormat="1">
      <c r="B207" s="245"/>
      <c r="C207" s="246"/>
      <c r="D207" s="232" t="s">
        <v>149</v>
      </c>
      <c r="E207" s="247" t="s">
        <v>21</v>
      </c>
      <c r="F207" s="248" t="s">
        <v>606</v>
      </c>
      <c r="G207" s="246"/>
      <c r="H207" s="249">
        <v>0.996</v>
      </c>
      <c r="I207" s="250"/>
      <c r="J207" s="246"/>
      <c r="K207" s="246"/>
      <c r="L207" s="251"/>
      <c r="M207" s="252"/>
      <c r="N207" s="253"/>
      <c r="O207" s="253"/>
      <c r="P207" s="253"/>
      <c r="Q207" s="253"/>
      <c r="R207" s="253"/>
      <c r="S207" s="253"/>
      <c r="T207" s="254"/>
      <c r="AT207" s="255" t="s">
        <v>149</v>
      </c>
      <c r="AU207" s="255" t="s">
        <v>85</v>
      </c>
      <c r="AV207" s="12" t="s">
        <v>85</v>
      </c>
      <c r="AW207" s="12" t="s">
        <v>39</v>
      </c>
      <c r="AX207" s="12" t="s">
        <v>75</v>
      </c>
      <c r="AY207" s="255" t="s">
        <v>138</v>
      </c>
    </row>
    <row r="208" s="13" customFormat="1">
      <c r="B208" s="256"/>
      <c r="C208" s="257"/>
      <c r="D208" s="232" t="s">
        <v>149</v>
      </c>
      <c r="E208" s="258" t="s">
        <v>21</v>
      </c>
      <c r="F208" s="259" t="s">
        <v>169</v>
      </c>
      <c r="G208" s="257"/>
      <c r="H208" s="260">
        <v>22.896999999999998</v>
      </c>
      <c r="I208" s="261"/>
      <c r="J208" s="257"/>
      <c r="K208" s="257"/>
      <c r="L208" s="262"/>
      <c r="M208" s="263"/>
      <c r="N208" s="264"/>
      <c r="O208" s="264"/>
      <c r="P208" s="264"/>
      <c r="Q208" s="264"/>
      <c r="R208" s="264"/>
      <c r="S208" s="264"/>
      <c r="T208" s="265"/>
      <c r="AT208" s="266" t="s">
        <v>149</v>
      </c>
      <c r="AU208" s="266" t="s">
        <v>85</v>
      </c>
      <c r="AV208" s="13" t="s">
        <v>145</v>
      </c>
      <c r="AW208" s="13" t="s">
        <v>39</v>
      </c>
      <c r="AX208" s="13" t="s">
        <v>83</v>
      </c>
      <c r="AY208" s="266" t="s">
        <v>138</v>
      </c>
    </row>
    <row r="209" s="1" customFormat="1" ht="25.5" customHeight="1">
      <c r="B209" s="45"/>
      <c r="C209" s="220" t="s">
        <v>374</v>
      </c>
      <c r="D209" s="220" t="s">
        <v>140</v>
      </c>
      <c r="E209" s="221" t="s">
        <v>311</v>
      </c>
      <c r="F209" s="222" t="s">
        <v>312</v>
      </c>
      <c r="G209" s="223" t="s">
        <v>212</v>
      </c>
      <c r="H209" s="224">
        <v>320.55799999999999</v>
      </c>
      <c r="I209" s="225"/>
      <c r="J209" s="226">
        <f>ROUND(I209*H209,2)</f>
        <v>0</v>
      </c>
      <c r="K209" s="222" t="s">
        <v>144</v>
      </c>
      <c r="L209" s="71"/>
      <c r="M209" s="227" t="s">
        <v>21</v>
      </c>
      <c r="N209" s="228" t="s">
        <v>46</v>
      </c>
      <c r="O209" s="46"/>
      <c r="P209" s="229">
        <f>O209*H209</f>
        <v>0</v>
      </c>
      <c r="Q209" s="229">
        <v>0</v>
      </c>
      <c r="R209" s="229">
        <f>Q209*H209</f>
        <v>0</v>
      </c>
      <c r="S209" s="229">
        <v>0</v>
      </c>
      <c r="T209" s="230">
        <f>S209*H209</f>
        <v>0</v>
      </c>
      <c r="AR209" s="23" t="s">
        <v>145</v>
      </c>
      <c r="AT209" s="23" t="s">
        <v>140</v>
      </c>
      <c r="AU209" s="23" t="s">
        <v>85</v>
      </c>
      <c r="AY209" s="23" t="s">
        <v>138</v>
      </c>
      <c r="BE209" s="231">
        <f>IF(N209="základní",J209,0)</f>
        <v>0</v>
      </c>
      <c r="BF209" s="231">
        <f>IF(N209="snížená",J209,0)</f>
        <v>0</v>
      </c>
      <c r="BG209" s="231">
        <f>IF(N209="zákl. přenesená",J209,0)</f>
        <v>0</v>
      </c>
      <c r="BH209" s="231">
        <f>IF(N209="sníž. přenesená",J209,0)</f>
        <v>0</v>
      </c>
      <c r="BI209" s="231">
        <f>IF(N209="nulová",J209,0)</f>
        <v>0</v>
      </c>
      <c r="BJ209" s="23" t="s">
        <v>83</v>
      </c>
      <c r="BK209" s="231">
        <f>ROUND(I209*H209,2)</f>
        <v>0</v>
      </c>
      <c r="BL209" s="23" t="s">
        <v>145</v>
      </c>
      <c r="BM209" s="23" t="s">
        <v>607</v>
      </c>
    </row>
    <row r="210" s="1" customFormat="1">
      <c r="B210" s="45"/>
      <c r="C210" s="73"/>
      <c r="D210" s="232" t="s">
        <v>147</v>
      </c>
      <c r="E210" s="73"/>
      <c r="F210" s="233" t="s">
        <v>306</v>
      </c>
      <c r="G210" s="73"/>
      <c r="H210" s="73"/>
      <c r="I210" s="190"/>
      <c r="J210" s="73"/>
      <c r="K210" s="73"/>
      <c r="L210" s="71"/>
      <c r="M210" s="234"/>
      <c r="N210" s="46"/>
      <c r="O210" s="46"/>
      <c r="P210" s="46"/>
      <c r="Q210" s="46"/>
      <c r="R210" s="46"/>
      <c r="S210" s="46"/>
      <c r="T210" s="94"/>
      <c r="AT210" s="23" t="s">
        <v>147</v>
      </c>
      <c r="AU210" s="23" t="s">
        <v>85</v>
      </c>
    </row>
    <row r="211" s="12" customFormat="1">
      <c r="B211" s="245"/>
      <c r="C211" s="246"/>
      <c r="D211" s="232" t="s">
        <v>149</v>
      </c>
      <c r="E211" s="246"/>
      <c r="F211" s="248" t="s">
        <v>608</v>
      </c>
      <c r="G211" s="246"/>
      <c r="H211" s="249">
        <v>320.55799999999999</v>
      </c>
      <c r="I211" s="250"/>
      <c r="J211" s="246"/>
      <c r="K211" s="246"/>
      <c r="L211" s="251"/>
      <c r="M211" s="252"/>
      <c r="N211" s="253"/>
      <c r="O211" s="253"/>
      <c r="P211" s="253"/>
      <c r="Q211" s="253"/>
      <c r="R211" s="253"/>
      <c r="S211" s="253"/>
      <c r="T211" s="254"/>
      <c r="AT211" s="255" t="s">
        <v>149</v>
      </c>
      <c r="AU211" s="255" t="s">
        <v>85</v>
      </c>
      <c r="AV211" s="12" t="s">
        <v>85</v>
      </c>
      <c r="AW211" s="12" t="s">
        <v>6</v>
      </c>
      <c r="AX211" s="12" t="s">
        <v>83</v>
      </c>
      <c r="AY211" s="255" t="s">
        <v>138</v>
      </c>
    </row>
    <row r="212" s="1" customFormat="1" ht="38.25" customHeight="1">
      <c r="B212" s="45"/>
      <c r="C212" s="220" t="s">
        <v>379</v>
      </c>
      <c r="D212" s="220" t="s">
        <v>140</v>
      </c>
      <c r="E212" s="221" t="s">
        <v>609</v>
      </c>
      <c r="F212" s="222" t="s">
        <v>610</v>
      </c>
      <c r="G212" s="223" t="s">
        <v>212</v>
      </c>
      <c r="H212" s="224">
        <v>18.564</v>
      </c>
      <c r="I212" s="225"/>
      <c r="J212" s="226">
        <f>ROUND(I212*H212,2)</f>
        <v>0</v>
      </c>
      <c r="K212" s="222" t="s">
        <v>144</v>
      </c>
      <c r="L212" s="71"/>
      <c r="M212" s="227" t="s">
        <v>21</v>
      </c>
      <c r="N212" s="228" t="s">
        <v>46</v>
      </c>
      <c r="O212" s="46"/>
      <c r="P212" s="229">
        <f>O212*H212</f>
        <v>0</v>
      </c>
      <c r="Q212" s="229">
        <v>0</v>
      </c>
      <c r="R212" s="229">
        <f>Q212*H212</f>
        <v>0</v>
      </c>
      <c r="S212" s="229">
        <v>0</v>
      </c>
      <c r="T212" s="230">
        <f>S212*H212</f>
        <v>0</v>
      </c>
      <c r="AR212" s="23" t="s">
        <v>145</v>
      </c>
      <c r="AT212" s="23" t="s">
        <v>140</v>
      </c>
      <c r="AU212" s="23" t="s">
        <v>85</v>
      </c>
      <c r="AY212" s="23" t="s">
        <v>138</v>
      </c>
      <c r="BE212" s="231">
        <f>IF(N212="základní",J212,0)</f>
        <v>0</v>
      </c>
      <c r="BF212" s="231">
        <f>IF(N212="snížená",J212,0)</f>
        <v>0</v>
      </c>
      <c r="BG212" s="231">
        <f>IF(N212="zákl. přenesená",J212,0)</f>
        <v>0</v>
      </c>
      <c r="BH212" s="231">
        <f>IF(N212="sníž. přenesená",J212,0)</f>
        <v>0</v>
      </c>
      <c r="BI212" s="231">
        <f>IF(N212="nulová",J212,0)</f>
        <v>0</v>
      </c>
      <c r="BJ212" s="23" t="s">
        <v>83</v>
      </c>
      <c r="BK212" s="231">
        <f>ROUND(I212*H212,2)</f>
        <v>0</v>
      </c>
      <c r="BL212" s="23" t="s">
        <v>145</v>
      </c>
      <c r="BM212" s="23" t="s">
        <v>611</v>
      </c>
    </row>
    <row r="213" s="1" customFormat="1">
      <c r="B213" s="45"/>
      <c r="C213" s="73"/>
      <c r="D213" s="232" t="s">
        <v>147</v>
      </c>
      <c r="E213" s="73"/>
      <c r="F213" s="233" t="s">
        <v>319</v>
      </c>
      <c r="G213" s="73"/>
      <c r="H213" s="73"/>
      <c r="I213" s="190"/>
      <c r="J213" s="73"/>
      <c r="K213" s="73"/>
      <c r="L213" s="71"/>
      <c r="M213" s="234"/>
      <c r="N213" s="46"/>
      <c r="O213" s="46"/>
      <c r="P213" s="46"/>
      <c r="Q213" s="46"/>
      <c r="R213" s="46"/>
      <c r="S213" s="46"/>
      <c r="T213" s="94"/>
      <c r="AT213" s="23" t="s">
        <v>147</v>
      </c>
      <c r="AU213" s="23" t="s">
        <v>85</v>
      </c>
    </row>
    <row r="214" s="12" customFormat="1">
      <c r="B214" s="245"/>
      <c r="C214" s="246"/>
      <c r="D214" s="232" t="s">
        <v>149</v>
      </c>
      <c r="E214" s="247" t="s">
        <v>21</v>
      </c>
      <c r="F214" s="248" t="s">
        <v>605</v>
      </c>
      <c r="G214" s="246"/>
      <c r="H214" s="249">
        <v>18.564</v>
      </c>
      <c r="I214" s="250"/>
      <c r="J214" s="246"/>
      <c r="K214" s="246"/>
      <c r="L214" s="251"/>
      <c r="M214" s="252"/>
      <c r="N214" s="253"/>
      <c r="O214" s="253"/>
      <c r="P214" s="253"/>
      <c r="Q214" s="253"/>
      <c r="R214" s="253"/>
      <c r="S214" s="253"/>
      <c r="T214" s="254"/>
      <c r="AT214" s="255" t="s">
        <v>149</v>
      </c>
      <c r="AU214" s="255" t="s">
        <v>85</v>
      </c>
      <c r="AV214" s="12" t="s">
        <v>85</v>
      </c>
      <c r="AW214" s="12" t="s">
        <v>39</v>
      </c>
      <c r="AX214" s="12" t="s">
        <v>83</v>
      </c>
      <c r="AY214" s="255" t="s">
        <v>138</v>
      </c>
    </row>
    <row r="215" s="1" customFormat="1" ht="25.5" customHeight="1">
      <c r="B215" s="45"/>
      <c r="C215" s="220" t="s">
        <v>382</v>
      </c>
      <c r="D215" s="220" t="s">
        <v>140</v>
      </c>
      <c r="E215" s="221" t="s">
        <v>322</v>
      </c>
      <c r="F215" s="222" t="s">
        <v>323</v>
      </c>
      <c r="G215" s="223" t="s">
        <v>212</v>
      </c>
      <c r="H215" s="224">
        <v>4.931</v>
      </c>
      <c r="I215" s="225"/>
      <c r="J215" s="226">
        <f>ROUND(I215*H215,2)</f>
        <v>0</v>
      </c>
      <c r="K215" s="222" t="s">
        <v>144</v>
      </c>
      <c r="L215" s="71"/>
      <c r="M215" s="227" t="s">
        <v>21</v>
      </c>
      <c r="N215" s="228" t="s">
        <v>46</v>
      </c>
      <c r="O215" s="46"/>
      <c r="P215" s="229">
        <f>O215*H215</f>
        <v>0</v>
      </c>
      <c r="Q215" s="229">
        <v>0</v>
      </c>
      <c r="R215" s="229">
        <f>Q215*H215</f>
        <v>0</v>
      </c>
      <c r="S215" s="229">
        <v>0</v>
      </c>
      <c r="T215" s="230">
        <f>S215*H215</f>
        <v>0</v>
      </c>
      <c r="AR215" s="23" t="s">
        <v>145</v>
      </c>
      <c r="AT215" s="23" t="s">
        <v>140</v>
      </c>
      <c r="AU215" s="23" t="s">
        <v>85</v>
      </c>
      <c r="AY215" s="23" t="s">
        <v>138</v>
      </c>
      <c r="BE215" s="231">
        <f>IF(N215="základní",J215,0)</f>
        <v>0</v>
      </c>
      <c r="BF215" s="231">
        <f>IF(N215="snížená",J215,0)</f>
        <v>0</v>
      </c>
      <c r="BG215" s="231">
        <f>IF(N215="zákl. přenesená",J215,0)</f>
        <v>0</v>
      </c>
      <c r="BH215" s="231">
        <f>IF(N215="sníž. přenesená",J215,0)</f>
        <v>0</v>
      </c>
      <c r="BI215" s="231">
        <f>IF(N215="nulová",J215,0)</f>
        <v>0</v>
      </c>
      <c r="BJ215" s="23" t="s">
        <v>83</v>
      </c>
      <c r="BK215" s="231">
        <f>ROUND(I215*H215,2)</f>
        <v>0</v>
      </c>
      <c r="BL215" s="23" t="s">
        <v>145</v>
      </c>
      <c r="BM215" s="23" t="s">
        <v>612</v>
      </c>
    </row>
    <row r="216" s="1" customFormat="1">
      <c r="B216" s="45"/>
      <c r="C216" s="73"/>
      <c r="D216" s="232" t="s">
        <v>147</v>
      </c>
      <c r="E216" s="73"/>
      <c r="F216" s="233" t="s">
        <v>325</v>
      </c>
      <c r="G216" s="73"/>
      <c r="H216" s="73"/>
      <c r="I216" s="190"/>
      <c r="J216" s="73"/>
      <c r="K216" s="73"/>
      <c r="L216" s="71"/>
      <c r="M216" s="234"/>
      <c r="N216" s="46"/>
      <c r="O216" s="46"/>
      <c r="P216" s="46"/>
      <c r="Q216" s="46"/>
      <c r="R216" s="46"/>
      <c r="S216" s="46"/>
      <c r="T216" s="94"/>
      <c r="AT216" s="23" t="s">
        <v>147</v>
      </c>
      <c r="AU216" s="23" t="s">
        <v>85</v>
      </c>
    </row>
    <row r="217" s="12" customFormat="1">
      <c r="B217" s="245"/>
      <c r="C217" s="246"/>
      <c r="D217" s="232" t="s">
        <v>149</v>
      </c>
      <c r="E217" s="247" t="s">
        <v>21</v>
      </c>
      <c r="F217" s="248" t="s">
        <v>613</v>
      </c>
      <c r="G217" s="246"/>
      <c r="H217" s="249">
        <v>4.3330000000000002</v>
      </c>
      <c r="I217" s="250"/>
      <c r="J217" s="246"/>
      <c r="K217" s="246"/>
      <c r="L217" s="251"/>
      <c r="M217" s="252"/>
      <c r="N217" s="253"/>
      <c r="O217" s="253"/>
      <c r="P217" s="253"/>
      <c r="Q217" s="253"/>
      <c r="R217" s="253"/>
      <c r="S217" s="253"/>
      <c r="T217" s="254"/>
      <c r="AT217" s="255" t="s">
        <v>149</v>
      </c>
      <c r="AU217" s="255" t="s">
        <v>85</v>
      </c>
      <c r="AV217" s="12" t="s">
        <v>85</v>
      </c>
      <c r="AW217" s="12" t="s">
        <v>39</v>
      </c>
      <c r="AX217" s="12" t="s">
        <v>75</v>
      </c>
      <c r="AY217" s="255" t="s">
        <v>138</v>
      </c>
    </row>
    <row r="218" s="12" customFormat="1">
      <c r="B218" s="245"/>
      <c r="C218" s="246"/>
      <c r="D218" s="232" t="s">
        <v>149</v>
      </c>
      <c r="E218" s="247" t="s">
        <v>21</v>
      </c>
      <c r="F218" s="248" t="s">
        <v>614</v>
      </c>
      <c r="G218" s="246"/>
      <c r="H218" s="249">
        <v>0.59799999999999998</v>
      </c>
      <c r="I218" s="250"/>
      <c r="J218" s="246"/>
      <c r="K218" s="246"/>
      <c r="L218" s="251"/>
      <c r="M218" s="252"/>
      <c r="N218" s="253"/>
      <c r="O218" s="253"/>
      <c r="P218" s="253"/>
      <c r="Q218" s="253"/>
      <c r="R218" s="253"/>
      <c r="S218" s="253"/>
      <c r="T218" s="254"/>
      <c r="AT218" s="255" t="s">
        <v>149</v>
      </c>
      <c r="AU218" s="255" t="s">
        <v>85</v>
      </c>
      <c r="AV218" s="12" t="s">
        <v>85</v>
      </c>
      <c r="AW218" s="12" t="s">
        <v>39</v>
      </c>
      <c r="AX218" s="12" t="s">
        <v>75</v>
      </c>
      <c r="AY218" s="255" t="s">
        <v>138</v>
      </c>
    </row>
    <row r="219" s="13" customFormat="1">
      <c r="B219" s="256"/>
      <c r="C219" s="257"/>
      <c r="D219" s="232" t="s">
        <v>149</v>
      </c>
      <c r="E219" s="258" t="s">
        <v>21</v>
      </c>
      <c r="F219" s="259" t="s">
        <v>169</v>
      </c>
      <c r="G219" s="257"/>
      <c r="H219" s="260">
        <v>4.931</v>
      </c>
      <c r="I219" s="261"/>
      <c r="J219" s="257"/>
      <c r="K219" s="257"/>
      <c r="L219" s="262"/>
      <c r="M219" s="263"/>
      <c r="N219" s="264"/>
      <c r="O219" s="264"/>
      <c r="P219" s="264"/>
      <c r="Q219" s="264"/>
      <c r="R219" s="264"/>
      <c r="S219" s="264"/>
      <c r="T219" s="265"/>
      <c r="AT219" s="266" t="s">
        <v>149</v>
      </c>
      <c r="AU219" s="266" t="s">
        <v>85</v>
      </c>
      <c r="AV219" s="13" t="s">
        <v>145</v>
      </c>
      <c r="AW219" s="13" t="s">
        <v>39</v>
      </c>
      <c r="AX219" s="13" t="s">
        <v>83</v>
      </c>
      <c r="AY219" s="266" t="s">
        <v>138</v>
      </c>
    </row>
    <row r="220" s="1" customFormat="1" ht="25.5" customHeight="1">
      <c r="B220" s="45"/>
      <c r="C220" s="220" t="s">
        <v>387</v>
      </c>
      <c r="D220" s="220" t="s">
        <v>140</v>
      </c>
      <c r="E220" s="221" t="s">
        <v>327</v>
      </c>
      <c r="F220" s="222" t="s">
        <v>328</v>
      </c>
      <c r="G220" s="223" t="s">
        <v>212</v>
      </c>
      <c r="H220" s="224">
        <v>18.564</v>
      </c>
      <c r="I220" s="225"/>
      <c r="J220" s="226">
        <f>ROUND(I220*H220,2)</f>
        <v>0</v>
      </c>
      <c r="K220" s="222" t="s">
        <v>144</v>
      </c>
      <c r="L220" s="71"/>
      <c r="M220" s="227" t="s">
        <v>21</v>
      </c>
      <c r="N220" s="228" t="s">
        <v>46</v>
      </c>
      <c r="O220" s="46"/>
      <c r="P220" s="229">
        <f>O220*H220</f>
        <v>0</v>
      </c>
      <c r="Q220" s="229">
        <v>0</v>
      </c>
      <c r="R220" s="229">
        <f>Q220*H220</f>
        <v>0</v>
      </c>
      <c r="S220" s="229">
        <v>0</v>
      </c>
      <c r="T220" s="230">
        <f>S220*H220</f>
        <v>0</v>
      </c>
      <c r="AR220" s="23" t="s">
        <v>145</v>
      </c>
      <c r="AT220" s="23" t="s">
        <v>140</v>
      </c>
      <c r="AU220" s="23" t="s">
        <v>85</v>
      </c>
      <c r="AY220" s="23" t="s">
        <v>138</v>
      </c>
      <c r="BE220" s="231">
        <f>IF(N220="základní",J220,0)</f>
        <v>0</v>
      </c>
      <c r="BF220" s="231">
        <f>IF(N220="snížená",J220,0)</f>
        <v>0</v>
      </c>
      <c r="BG220" s="231">
        <f>IF(N220="zákl. přenesená",J220,0)</f>
        <v>0</v>
      </c>
      <c r="BH220" s="231">
        <f>IF(N220="sníž. přenesená",J220,0)</f>
        <v>0</v>
      </c>
      <c r="BI220" s="231">
        <f>IF(N220="nulová",J220,0)</f>
        <v>0</v>
      </c>
      <c r="BJ220" s="23" t="s">
        <v>83</v>
      </c>
      <c r="BK220" s="231">
        <f>ROUND(I220*H220,2)</f>
        <v>0</v>
      </c>
      <c r="BL220" s="23" t="s">
        <v>145</v>
      </c>
      <c r="BM220" s="23" t="s">
        <v>615</v>
      </c>
    </row>
    <row r="221" s="1" customFormat="1">
      <c r="B221" s="45"/>
      <c r="C221" s="73"/>
      <c r="D221" s="232" t="s">
        <v>147</v>
      </c>
      <c r="E221" s="73"/>
      <c r="F221" s="233" t="s">
        <v>325</v>
      </c>
      <c r="G221" s="73"/>
      <c r="H221" s="73"/>
      <c r="I221" s="190"/>
      <c r="J221" s="73"/>
      <c r="K221" s="73"/>
      <c r="L221" s="71"/>
      <c r="M221" s="234"/>
      <c r="N221" s="46"/>
      <c r="O221" s="46"/>
      <c r="P221" s="46"/>
      <c r="Q221" s="46"/>
      <c r="R221" s="46"/>
      <c r="S221" s="46"/>
      <c r="T221" s="94"/>
      <c r="AT221" s="23" t="s">
        <v>147</v>
      </c>
      <c r="AU221" s="23" t="s">
        <v>85</v>
      </c>
    </row>
    <row r="222" s="1" customFormat="1" ht="25.5" customHeight="1">
      <c r="B222" s="45"/>
      <c r="C222" s="220" t="s">
        <v>393</v>
      </c>
      <c r="D222" s="220" t="s">
        <v>140</v>
      </c>
      <c r="E222" s="221" t="s">
        <v>333</v>
      </c>
      <c r="F222" s="222" t="s">
        <v>334</v>
      </c>
      <c r="G222" s="223" t="s">
        <v>212</v>
      </c>
      <c r="H222" s="224">
        <v>4.3330000000000002</v>
      </c>
      <c r="I222" s="225"/>
      <c r="J222" s="226">
        <f>ROUND(I222*H222,2)</f>
        <v>0</v>
      </c>
      <c r="K222" s="222" t="s">
        <v>144</v>
      </c>
      <c r="L222" s="71"/>
      <c r="M222" s="227" t="s">
        <v>21</v>
      </c>
      <c r="N222" s="228" t="s">
        <v>46</v>
      </c>
      <c r="O222" s="46"/>
      <c r="P222" s="229">
        <f>O222*H222</f>
        <v>0</v>
      </c>
      <c r="Q222" s="229">
        <v>0</v>
      </c>
      <c r="R222" s="229">
        <f>Q222*H222</f>
        <v>0</v>
      </c>
      <c r="S222" s="229">
        <v>0</v>
      </c>
      <c r="T222" s="230">
        <f>S222*H222</f>
        <v>0</v>
      </c>
      <c r="AR222" s="23" t="s">
        <v>145</v>
      </c>
      <c r="AT222" s="23" t="s">
        <v>140</v>
      </c>
      <c r="AU222" s="23" t="s">
        <v>85</v>
      </c>
      <c r="AY222" s="23" t="s">
        <v>138</v>
      </c>
      <c r="BE222" s="231">
        <f>IF(N222="základní",J222,0)</f>
        <v>0</v>
      </c>
      <c r="BF222" s="231">
        <f>IF(N222="snížená",J222,0)</f>
        <v>0</v>
      </c>
      <c r="BG222" s="231">
        <f>IF(N222="zákl. přenesená",J222,0)</f>
        <v>0</v>
      </c>
      <c r="BH222" s="231">
        <f>IF(N222="sníž. přenesená",J222,0)</f>
        <v>0</v>
      </c>
      <c r="BI222" s="231">
        <f>IF(N222="nulová",J222,0)</f>
        <v>0</v>
      </c>
      <c r="BJ222" s="23" t="s">
        <v>83</v>
      </c>
      <c r="BK222" s="231">
        <f>ROUND(I222*H222,2)</f>
        <v>0</v>
      </c>
      <c r="BL222" s="23" t="s">
        <v>145</v>
      </c>
      <c r="BM222" s="23" t="s">
        <v>616</v>
      </c>
    </row>
    <row r="223" s="1" customFormat="1">
      <c r="B223" s="45"/>
      <c r="C223" s="73"/>
      <c r="D223" s="232" t="s">
        <v>147</v>
      </c>
      <c r="E223" s="73"/>
      <c r="F223" s="233" t="s">
        <v>319</v>
      </c>
      <c r="G223" s="73"/>
      <c r="H223" s="73"/>
      <c r="I223" s="190"/>
      <c r="J223" s="73"/>
      <c r="K223" s="73"/>
      <c r="L223" s="71"/>
      <c r="M223" s="234"/>
      <c r="N223" s="46"/>
      <c r="O223" s="46"/>
      <c r="P223" s="46"/>
      <c r="Q223" s="46"/>
      <c r="R223" s="46"/>
      <c r="S223" s="46"/>
      <c r="T223" s="94"/>
      <c r="AT223" s="23" t="s">
        <v>147</v>
      </c>
      <c r="AU223" s="23" t="s">
        <v>85</v>
      </c>
    </row>
    <row r="224" s="12" customFormat="1">
      <c r="B224" s="245"/>
      <c r="C224" s="246"/>
      <c r="D224" s="232" t="s">
        <v>149</v>
      </c>
      <c r="E224" s="247" t="s">
        <v>21</v>
      </c>
      <c r="F224" s="248" t="s">
        <v>604</v>
      </c>
      <c r="G224" s="246"/>
      <c r="H224" s="249">
        <v>3.3370000000000002</v>
      </c>
      <c r="I224" s="250"/>
      <c r="J224" s="246"/>
      <c r="K224" s="246"/>
      <c r="L224" s="251"/>
      <c r="M224" s="252"/>
      <c r="N224" s="253"/>
      <c r="O224" s="253"/>
      <c r="P224" s="253"/>
      <c r="Q224" s="253"/>
      <c r="R224" s="253"/>
      <c r="S224" s="253"/>
      <c r="T224" s="254"/>
      <c r="AT224" s="255" t="s">
        <v>149</v>
      </c>
      <c r="AU224" s="255" t="s">
        <v>85</v>
      </c>
      <c r="AV224" s="12" t="s">
        <v>85</v>
      </c>
      <c r="AW224" s="12" t="s">
        <v>39</v>
      </c>
      <c r="AX224" s="12" t="s">
        <v>75</v>
      </c>
      <c r="AY224" s="255" t="s">
        <v>138</v>
      </c>
    </row>
    <row r="225" s="12" customFormat="1">
      <c r="B225" s="245"/>
      <c r="C225" s="246"/>
      <c r="D225" s="232" t="s">
        <v>149</v>
      </c>
      <c r="E225" s="247" t="s">
        <v>21</v>
      </c>
      <c r="F225" s="248" t="s">
        <v>606</v>
      </c>
      <c r="G225" s="246"/>
      <c r="H225" s="249">
        <v>0.996</v>
      </c>
      <c r="I225" s="250"/>
      <c r="J225" s="246"/>
      <c r="K225" s="246"/>
      <c r="L225" s="251"/>
      <c r="M225" s="252"/>
      <c r="N225" s="253"/>
      <c r="O225" s="253"/>
      <c r="P225" s="253"/>
      <c r="Q225" s="253"/>
      <c r="R225" s="253"/>
      <c r="S225" s="253"/>
      <c r="T225" s="254"/>
      <c r="AT225" s="255" t="s">
        <v>149</v>
      </c>
      <c r="AU225" s="255" t="s">
        <v>85</v>
      </c>
      <c r="AV225" s="12" t="s">
        <v>85</v>
      </c>
      <c r="AW225" s="12" t="s">
        <v>39</v>
      </c>
      <c r="AX225" s="12" t="s">
        <v>75</v>
      </c>
      <c r="AY225" s="255" t="s">
        <v>138</v>
      </c>
    </row>
    <row r="226" s="13" customFormat="1">
      <c r="B226" s="256"/>
      <c r="C226" s="257"/>
      <c r="D226" s="232" t="s">
        <v>149</v>
      </c>
      <c r="E226" s="258" t="s">
        <v>21</v>
      </c>
      <c r="F226" s="259" t="s">
        <v>169</v>
      </c>
      <c r="G226" s="257"/>
      <c r="H226" s="260">
        <v>4.3330000000000002</v>
      </c>
      <c r="I226" s="261"/>
      <c r="J226" s="257"/>
      <c r="K226" s="257"/>
      <c r="L226" s="262"/>
      <c r="M226" s="263"/>
      <c r="N226" s="264"/>
      <c r="O226" s="264"/>
      <c r="P226" s="264"/>
      <c r="Q226" s="264"/>
      <c r="R226" s="264"/>
      <c r="S226" s="264"/>
      <c r="T226" s="265"/>
      <c r="AT226" s="266" t="s">
        <v>149</v>
      </c>
      <c r="AU226" s="266" t="s">
        <v>85</v>
      </c>
      <c r="AV226" s="13" t="s">
        <v>145</v>
      </c>
      <c r="AW226" s="13" t="s">
        <v>39</v>
      </c>
      <c r="AX226" s="13" t="s">
        <v>83</v>
      </c>
      <c r="AY226" s="266" t="s">
        <v>138</v>
      </c>
    </row>
    <row r="227" s="10" customFormat="1" ht="29.88" customHeight="1">
      <c r="B227" s="204"/>
      <c r="C227" s="205"/>
      <c r="D227" s="206" t="s">
        <v>74</v>
      </c>
      <c r="E227" s="218" t="s">
        <v>336</v>
      </c>
      <c r="F227" s="218" t="s">
        <v>337</v>
      </c>
      <c r="G227" s="205"/>
      <c r="H227" s="205"/>
      <c r="I227" s="208"/>
      <c r="J227" s="219">
        <f>BK227</f>
        <v>0</v>
      </c>
      <c r="K227" s="205"/>
      <c r="L227" s="210"/>
      <c r="M227" s="211"/>
      <c r="N227" s="212"/>
      <c r="O227" s="212"/>
      <c r="P227" s="213">
        <f>SUM(P228:P229)</f>
        <v>0</v>
      </c>
      <c r="Q227" s="212"/>
      <c r="R227" s="213">
        <f>SUM(R228:R229)</f>
        <v>0</v>
      </c>
      <c r="S227" s="212"/>
      <c r="T227" s="214">
        <f>SUM(T228:T229)</f>
        <v>0</v>
      </c>
      <c r="AR227" s="215" t="s">
        <v>83</v>
      </c>
      <c r="AT227" s="216" t="s">
        <v>74</v>
      </c>
      <c r="AU227" s="216" t="s">
        <v>83</v>
      </c>
      <c r="AY227" s="215" t="s">
        <v>138</v>
      </c>
      <c r="BK227" s="217">
        <f>SUM(BK228:BK229)</f>
        <v>0</v>
      </c>
    </row>
    <row r="228" s="1" customFormat="1" ht="38.25" customHeight="1">
      <c r="B228" s="45"/>
      <c r="C228" s="220" t="s">
        <v>398</v>
      </c>
      <c r="D228" s="220" t="s">
        <v>140</v>
      </c>
      <c r="E228" s="221" t="s">
        <v>339</v>
      </c>
      <c r="F228" s="222" t="s">
        <v>340</v>
      </c>
      <c r="G228" s="223" t="s">
        <v>212</v>
      </c>
      <c r="H228" s="224">
        <v>10.878</v>
      </c>
      <c r="I228" s="225"/>
      <c r="J228" s="226">
        <f>ROUND(I228*H228,2)</f>
        <v>0</v>
      </c>
      <c r="K228" s="222" t="s">
        <v>144</v>
      </c>
      <c r="L228" s="71"/>
      <c r="M228" s="227" t="s">
        <v>21</v>
      </c>
      <c r="N228" s="228" t="s">
        <v>46</v>
      </c>
      <c r="O228" s="46"/>
      <c r="P228" s="229">
        <f>O228*H228</f>
        <v>0</v>
      </c>
      <c r="Q228" s="229">
        <v>0</v>
      </c>
      <c r="R228" s="229">
        <f>Q228*H228</f>
        <v>0</v>
      </c>
      <c r="S228" s="229">
        <v>0</v>
      </c>
      <c r="T228" s="230">
        <f>S228*H228</f>
        <v>0</v>
      </c>
      <c r="AR228" s="23" t="s">
        <v>145</v>
      </c>
      <c r="AT228" s="23" t="s">
        <v>140</v>
      </c>
      <c r="AU228" s="23" t="s">
        <v>85</v>
      </c>
      <c r="AY228" s="23" t="s">
        <v>138</v>
      </c>
      <c r="BE228" s="231">
        <f>IF(N228="základní",J228,0)</f>
        <v>0</v>
      </c>
      <c r="BF228" s="231">
        <f>IF(N228="snížená",J228,0)</f>
        <v>0</v>
      </c>
      <c r="BG228" s="231">
        <f>IF(N228="zákl. přenesená",J228,0)</f>
        <v>0</v>
      </c>
      <c r="BH228" s="231">
        <f>IF(N228="sníž. přenesená",J228,0)</f>
        <v>0</v>
      </c>
      <c r="BI228" s="231">
        <f>IF(N228="nulová",J228,0)</f>
        <v>0</v>
      </c>
      <c r="BJ228" s="23" t="s">
        <v>83</v>
      </c>
      <c r="BK228" s="231">
        <f>ROUND(I228*H228,2)</f>
        <v>0</v>
      </c>
      <c r="BL228" s="23" t="s">
        <v>145</v>
      </c>
      <c r="BM228" s="23" t="s">
        <v>617</v>
      </c>
    </row>
    <row r="229" s="1" customFormat="1">
      <c r="B229" s="45"/>
      <c r="C229" s="73"/>
      <c r="D229" s="232" t="s">
        <v>147</v>
      </c>
      <c r="E229" s="73"/>
      <c r="F229" s="233" t="s">
        <v>342</v>
      </c>
      <c r="G229" s="73"/>
      <c r="H229" s="73"/>
      <c r="I229" s="190"/>
      <c r="J229" s="73"/>
      <c r="K229" s="73"/>
      <c r="L229" s="71"/>
      <c r="M229" s="234"/>
      <c r="N229" s="46"/>
      <c r="O229" s="46"/>
      <c r="P229" s="46"/>
      <c r="Q229" s="46"/>
      <c r="R229" s="46"/>
      <c r="S229" s="46"/>
      <c r="T229" s="94"/>
      <c r="AT229" s="23" t="s">
        <v>147</v>
      </c>
      <c r="AU229" s="23" t="s">
        <v>85</v>
      </c>
    </row>
    <row r="230" s="10" customFormat="1" ht="37.44" customHeight="1">
      <c r="B230" s="204"/>
      <c r="C230" s="205"/>
      <c r="D230" s="206" t="s">
        <v>74</v>
      </c>
      <c r="E230" s="207" t="s">
        <v>343</v>
      </c>
      <c r="F230" s="207" t="s">
        <v>344</v>
      </c>
      <c r="G230" s="205"/>
      <c r="H230" s="205"/>
      <c r="I230" s="208"/>
      <c r="J230" s="209">
        <f>BK230</f>
        <v>0</v>
      </c>
      <c r="K230" s="205"/>
      <c r="L230" s="210"/>
      <c r="M230" s="211"/>
      <c r="N230" s="212"/>
      <c r="O230" s="212"/>
      <c r="P230" s="213">
        <f>P231+P233+P254+P264</f>
        <v>0</v>
      </c>
      <c r="Q230" s="212"/>
      <c r="R230" s="213">
        <f>R231+R233+R254+R264</f>
        <v>1.78837</v>
      </c>
      <c r="S230" s="212"/>
      <c r="T230" s="214">
        <f>T231+T233+T254+T264</f>
        <v>0.010999999999999999</v>
      </c>
      <c r="AR230" s="215" t="s">
        <v>85</v>
      </c>
      <c r="AT230" s="216" t="s">
        <v>74</v>
      </c>
      <c r="AU230" s="216" t="s">
        <v>75</v>
      </c>
      <c r="AY230" s="215" t="s">
        <v>138</v>
      </c>
      <c r="BK230" s="217">
        <f>BK231+BK233+BK254+BK264</f>
        <v>0</v>
      </c>
    </row>
    <row r="231" s="10" customFormat="1" ht="19.92" customHeight="1">
      <c r="B231" s="204"/>
      <c r="C231" s="205"/>
      <c r="D231" s="206" t="s">
        <v>74</v>
      </c>
      <c r="E231" s="218" t="s">
        <v>618</v>
      </c>
      <c r="F231" s="218" t="s">
        <v>619</v>
      </c>
      <c r="G231" s="205"/>
      <c r="H231" s="205"/>
      <c r="I231" s="208"/>
      <c r="J231" s="219">
        <f>BK231</f>
        <v>0</v>
      </c>
      <c r="K231" s="205"/>
      <c r="L231" s="210"/>
      <c r="M231" s="211"/>
      <c r="N231" s="212"/>
      <c r="O231" s="212"/>
      <c r="P231" s="213">
        <f>P232</f>
        <v>0</v>
      </c>
      <c r="Q231" s="212"/>
      <c r="R231" s="213">
        <f>R232</f>
        <v>0</v>
      </c>
      <c r="S231" s="212"/>
      <c r="T231" s="214">
        <f>T232</f>
        <v>0</v>
      </c>
      <c r="AR231" s="215" t="s">
        <v>85</v>
      </c>
      <c r="AT231" s="216" t="s">
        <v>74</v>
      </c>
      <c r="AU231" s="216" t="s">
        <v>83</v>
      </c>
      <c r="AY231" s="215" t="s">
        <v>138</v>
      </c>
      <c r="BK231" s="217">
        <f>BK232</f>
        <v>0</v>
      </c>
    </row>
    <row r="232" s="1" customFormat="1" ht="38.25" customHeight="1">
      <c r="B232" s="45"/>
      <c r="C232" s="220" t="s">
        <v>404</v>
      </c>
      <c r="D232" s="220" t="s">
        <v>140</v>
      </c>
      <c r="E232" s="221" t="s">
        <v>620</v>
      </c>
      <c r="F232" s="222" t="s">
        <v>621</v>
      </c>
      <c r="G232" s="223" t="s">
        <v>298</v>
      </c>
      <c r="H232" s="224">
        <v>1</v>
      </c>
      <c r="I232" s="225"/>
      <c r="J232" s="226">
        <f>ROUND(I232*H232,2)</f>
        <v>0</v>
      </c>
      <c r="K232" s="222" t="s">
        <v>21</v>
      </c>
      <c r="L232" s="71"/>
      <c r="M232" s="227" t="s">
        <v>21</v>
      </c>
      <c r="N232" s="228" t="s">
        <v>46</v>
      </c>
      <c r="O232" s="46"/>
      <c r="P232" s="229">
        <f>O232*H232</f>
        <v>0</v>
      </c>
      <c r="Q232" s="229">
        <v>0</v>
      </c>
      <c r="R232" s="229">
        <f>Q232*H232</f>
        <v>0</v>
      </c>
      <c r="S232" s="229">
        <v>0</v>
      </c>
      <c r="T232" s="230">
        <f>S232*H232</f>
        <v>0</v>
      </c>
      <c r="AR232" s="23" t="s">
        <v>237</v>
      </c>
      <c r="AT232" s="23" t="s">
        <v>140</v>
      </c>
      <c r="AU232" s="23" t="s">
        <v>85</v>
      </c>
      <c r="AY232" s="23" t="s">
        <v>138</v>
      </c>
      <c r="BE232" s="231">
        <f>IF(N232="základní",J232,0)</f>
        <v>0</v>
      </c>
      <c r="BF232" s="231">
        <f>IF(N232="snížená",J232,0)</f>
        <v>0</v>
      </c>
      <c r="BG232" s="231">
        <f>IF(N232="zákl. přenesená",J232,0)</f>
        <v>0</v>
      </c>
      <c r="BH232" s="231">
        <f>IF(N232="sníž. přenesená",J232,0)</f>
        <v>0</v>
      </c>
      <c r="BI232" s="231">
        <f>IF(N232="nulová",J232,0)</f>
        <v>0</v>
      </c>
      <c r="BJ232" s="23" t="s">
        <v>83</v>
      </c>
      <c r="BK232" s="231">
        <f>ROUND(I232*H232,2)</f>
        <v>0</v>
      </c>
      <c r="BL232" s="23" t="s">
        <v>237</v>
      </c>
      <c r="BM232" s="23" t="s">
        <v>622</v>
      </c>
    </row>
    <row r="233" s="10" customFormat="1" ht="29.88" customHeight="1">
      <c r="B233" s="204"/>
      <c r="C233" s="205"/>
      <c r="D233" s="206" t="s">
        <v>74</v>
      </c>
      <c r="E233" s="218" t="s">
        <v>362</v>
      </c>
      <c r="F233" s="218" t="s">
        <v>363</v>
      </c>
      <c r="G233" s="205"/>
      <c r="H233" s="205"/>
      <c r="I233" s="208"/>
      <c r="J233" s="219">
        <f>BK233</f>
        <v>0</v>
      </c>
      <c r="K233" s="205"/>
      <c r="L233" s="210"/>
      <c r="M233" s="211"/>
      <c r="N233" s="212"/>
      <c r="O233" s="212"/>
      <c r="P233" s="213">
        <f>SUM(P234:P253)</f>
        <v>0</v>
      </c>
      <c r="Q233" s="212"/>
      <c r="R233" s="213">
        <f>SUM(R234:R253)</f>
        <v>0.205485</v>
      </c>
      <c r="S233" s="212"/>
      <c r="T233" s="214">
        <f>SUM(T234:T253)</f>
        <v>0.010999999999999999</v>
      </c>
      <c r="AR233" s="215" t="s">
        <v>85</v>
      </c>
      <c r="AT233" s="216" t="s">
        <v>74</v>
      </c>
      <c r="AU233" s="216" t="s">
        <v>83</v>
      </c>
      <c r="AY233" s="215" t="s">
        <v>138</v>
      </c>
      <c r="BK233" s="217">
        <f>SUM(BK234:BK253)</f>
        <v>0</v>
      </c>
    </row>
    <row r="234" s="1" customFormat="1" ht="16.5" customHeight="1">
      <c r="B234" s="45"/>
      <c r="C234" s="220" t="s">
        <v>408</v>
      </c>
      <c r="D234" s="220" t="s">
        <v>140</v>
      </c>
      <c r="E234" s="221" t="s">
        <v>623</v>
      </c>
      <c r="F234" s="222" t="s">
        <v>624</v>
      </c>
      <c r="G234" s="223" t="s">
        <v>367</v>
      </c>
      <c r="H234" s="224">
        <v>4.5</v>
      </c>
      <c r="I234" s="225"/>
      <c r="J234" s="226">
        <f>ROUND(I234*H234,2)</f>
        <v>0</v>
      </c>
      <c r="K234" s="222" t="s">
        <v>144</v>
      </c>
      <c r="L234" s="71"/>
      <c r="M234" s="227" t="s">
        <v>21</v>
      </c>
      <c r="N234" s="228" t="s">
        <v>46</v>
      </c>
      <c r="O234" s="46"/>
      <c r="P234" s="229">
        <f>O234*H234</f>
        <v>0</v>
      </c>
      <c r="Q234" s="229">
        <v>6.9999999999999994E-05</v>
      </c>
      <c r="R234" s="229">
        <f>Q234*H234</f>
        <v>0.00031499999999999996</v>
      </c>
      <c r="S234" s="229">
        <v>0</v>
      </c>
      <c r="T234" s="230">
        <f>S234*H234</f>
        <v>0</v>
      </c>
      <c r="AR234" s="23" t="s">
        <v>237</v>
      </c>
      <c r="AT234" s="23" t="s">
        <v>140</v>
      </c>
      <c r="AU234" s="23" t="s">
        <v>85</v>
      </c>
      <c r="AY234" s="23" t="s">
        <v>138</v>
      </c>
      <c r="BE234" s="231">
        <f>IF(N234="základní",J234,0)</f>
        <v>0</v>
      </c>
      <c r="BF234" s="231">
        <f>IF(N234="snížená",J234,0)</f>
        <v>0</v>
      </c>
      <c r="BG234" s="231">
        <f>IF(N234="zákl. přenesená",J234,0)</f>
        <v>0</v>
      </c>
      <c r="BH234" s="231">
        <f>IF(N234="sníž. přenesená",J234,0)</f>
        <v>0</v>
      </c>
      <c r="BI234" s="231">
        <f>IF(N234="nulová",J234,0)</f>
        <v>0</v>
      </c>
      <c r="BJ234" s="23" t="s">
        <v>83</v>
      </c>
      <c r="BK234" s="231">
        <f>ROUND(I234*H234,2)</f>
        <v>0</v>
      </c>
      <c r="BL234" s="23" t="s">
        <v>237</v>
      </c>
      <c r="BM234" s="23" t="s">
        <v>625</v>
      </c>
    </row>
    <row r="235" s="1" customFormat="1">
      <c r="B235" s="45"/>
      <c r="C235" s="73"/>
      <c r="D235" s="232" t="s">
        <v>147</v>
      </c>
      <c r="E235" s="73"/>
      <c r="F235" s="233" t="s">
        <v>626</v>
      </c>
      <c r="G235" s="73"/>
      <c r="H235" s="73"/>
      <c r="I235" s="190"/>
      <c r="J235" s="73"/>
      <c r="K235" s="73"/>
      <c r="L235" s="71"/>
      <c r="M235" s="234"/>
      <c r="N235" s="46"/>
      <c r="O235" s="46"/>
      <c r="P235" s="46"/>
      <c r="Q235" s="46"/>
      <c r="R235" s="46"/>
      <c r="S235" s="46"/>
      <c r="T235" s="94"/>
      <c r="AT235" s="23" t="s">
        <v>147</v>
      </c>
      <c r="AU235" s="23" t="s">
        <v>85</v>
      </c>
    </row>
    <row r="236" s="11" customFormat="1">
      <c r="B236" s="235"/>
      <c r="C236" s="236"/>
      <c r="D236" s="232" t="s">
        <v>149</v>
      </c>
      <c r="E236" s="237" t="s">
        <v>21</v>
      </c>
      <c r="F236" s="238" t="s">
        <v>627</v>
      </c>
      <c r="G236" s="236"/>
      <c r="H236" s="237" t="s">
        <v>21</v>
      </c>
      <c r="I236" s="239"/>
      <c r="J236" s="236"/>
      <c r="K236" s="236"/>
      <c r="L236" s="240"/>
      <c r="M236" s="241"/>
      <c r="N236" s="242"/>
      <c r="O236" s="242"/>
      <c r="P236" s="242"/>
      <c r="Q236" s="242"/>
      <c r="R236" s="242"/>
      <c r="S236" s="242"/>
      <c r="T236" s="243"/>
      <c r="AT236" s="244" t="s">
        <v>149</v>
      </c>
      <c r="AU236" s="244" t="s">
        <v>85</v>
      </c>
      <c r="AV236" s="11" t="s">
        <v>83</v>
      </c>
      <c r="AW236" s="11" t="s">
        <v>39</v>
      </c>
      <c r="AX236" s="11" t="s">
        <v>75</v>
      </c>
      <c r="AY236" s="244" t="s">
        <v>138</v>
      </c>
    </row>
    <row r="237" s="12" customFormat="1">
      <c r="B237" s="245"/>
      <c r="C237" s="246"/>
      <c r="D237" s="232" t="s">
        <v>149</v>
      </c>
      <c r="E237" s="247" t="s">
        <v>21</v>
      </c>
      <c r="F237" s="248" t="s">
        <v>628</v>
      </c>
      <c r="G237" s="246"/>
      <c r="H237" s="249">
        <v>4.5</v>
      </c>
      <c r="I237" s="250"/>
      <c r="J237" s="246"/>
      <c r="K237" s="246"/>
      <c r="L237" s="251"/>
      <c r="M237" s="252"/>
      <c r="N237" s="253"/>
      <c r="O237" s="253"/>
      <c r="P237" s="253"/>
      <c r="Q237" s="253"/>
      <c r="R237" s="253"/>
      <c r="S237" s="253"/>
      <c r="T237" s="254"/>
      <c r="AT237" s="255" t="s">
        <v>149</v>
      </c>
      <c r="AU237" s="255" t="s">
        <v>85</v>
      </c>
      <c r="AV237" s="12" t="s">
        <v>85</v>
      </c>
      <c r="AW237" s="12" t="s">
        <v>39</v>
      </c>
      <c r="AX237" s="12" t="s">
        <v>83</v>
      </c>
      <c r="AY237" s="255" t="s">
        <v>138</v>
      </c>
    </row>
    <row r="238" s="1" customFormat="1" ht="16.5" customHeight="1">
      <c r="B238" s="45"/>
      <c r="C238" s="267" t="s">
        <v>414</v>
      </c>
      <c r="D238" s="267" t="s">
        <v>399</v>
      </c>
      <c r="E238" s="268" t="s">
        <v>365</v>
      </c>
      <c r="F238" s="269" t="s">
        <v>629</v>
      </c>
      <c r="G238" s="270" t="s">
        <v>377</v>
      </c>
      <c r="H238" s="271">
        <v>6</v>
      </c>
      <c r="I238" s="272"/>
      <c r="J238" s="273">
        <f>ROUND(I238*H238,2)</f>
        <v>0</v>
      </c>
      <c r="K238" s="269" t="s">
        <v>21</v>
      </c>
      <c r="L238" s="274"/>
      <c r="M238" s="275" t="s">
        <v>21</v>
      </c>
      <c r="N238" s="276" t="s">
        <v>46</v>
      </c>
      <c r="O238" s="46"/>
      <c r="P238" s="229">
        <f>O238*H238</f>
        <v>0</v>
      </c>
      <c r="Q238" s="229">
        <v>0.0074999999999999997</v>
      </c>
      <c r="R238" s="229">
        <f>Q238*H238</f>
        <v>0.044999999999999998</v>
      </c>
      <c r="S238" s="229">
        <v>0</v>
      </c>
      <c r="T238" s="230">
        <f>S238*H238</f>
        <v>0</v>
      </c>
      <c r="AR238" s="23" t="s">
        <v>326</v>
      </c>
      <c r="AT238" s="23" t="s">
        <v>399</v>
      </c>
      <c r="AU238" s="23" t="s">
        <v>85</v>
      </c>
      <c r="AY238" s="23" t="s">
        <v>138</v>
      </c>
      <c r="BE238" s="231">
        <f>IF(N238="základní",J238,0)</f>
        <v>0</v>
      </c>
      <c r="BF238" s="231">
        <f>IF(N238="snížená",J238,0)</f>
        <v>0</v>
      </c>
      <c r="BG238" s="231">
        <f>IF(N238="zákl. přenesená",J238,0)</f>
        <v>0</v>
      </c>
      <c r="BH238" s="231">
        <f>IF(N238="sníž. přenesená",J238,0)</f>
        <v>0</v>
      </c>
      <c r="BI238" s="231">
        <f>IF(N238="nulová",J238,0)</f>
        <v>0</v>
      </c>
      <c r="BJ238" s="23" t="s">
        <v>83</v>
      </c>
      <c r="BK238" s="231">
        <f>ROUND(I238*H238,2)</f>
        <v>0</v>
      </c>
      <c r="BL238" s="23" t="s">
        <v>237</v>
      </c>
      <c r="BM238" s="23" t="s">
        <v>630</v>
      </c>
    </row>
    <row r="239" s="1" customFormat="1" ht="25.5" customHeight="1">
      <c r="B239" s="45"/>
      <c r="C239" s="220" t="s">
        <v>419</v>
      </c>
      <c r="D239" s="220" t="s">
        <v>140</v>
      </c>
      <c r="E239" s="221" t="s">
        <v>631</v>
      </c>
      <c r="F239" s="222" t="s">
        <v>632</v>
      </c>
      <c r="G239" s="223" t="s">
        <v>367</v>
      </c>
      <c r="H239" s="224">
        <v>19.5</v>
      </c>
      <c r="I239" s="225"/>
      <c r="J239" s="226">
        <f>ROUND(I239*H239,2)</f>
        <v>0</v>
      </c>
      <c r="K239" s="222" t="s">
        <v>144</v>
      </c>
      <c r="L239" s="71"/>
      <c r="M239" s="227" t="s">
        <v>21</v>
      </c>
      <c r="N239" s="228" t="s">
        <v>46</v>
      </c>
      <c r="O239" s="46"/>
      <c r="P239" s="229">
        <f>O239*H239</f>
        <v>0</v>
      </c>
      <c r="Q239" s="229">
        <v>6.0000000000000002E-05</v>
      </c>
      <c r="R239" s="229">
        <f>Q239*H239</f>
        <v>0.00117</v>
      </c>
      <c r="S239" s="229">
        <v>0</v>
      </c>
      <c r="T239" s="230">
        <f>S239*H239</f>
        <v>0</v>
      </c>
      <c r="AR239" s="23" t="s">
        <v>237</v>
      </c>
      <c r="AT239" s="23" t="s">
        <v>140</v>
      </c>
      <c r="AU239" s="23" t="s">
        <v>85</v>
      </c>
      <c r="AY239" s="23" t="s">
        <v>138</v>
      </c>
      <c r="BE239" s="231">
        <f>IF(N239="základní",J239,0)</f>
        <v>0</v>
      </c>
      <c r="BF239" s="231">
        <f>IF(N239="snížená",J239,0)</f>
        <v>0</v>
      </c>
      <c r="BG239" s="231">
        <f>IF(N239="zákl. přenesená",J239,0)</f>
        <v>0</v>
      </c>
      <c r="BH239" s="231">
        <f>IF(N239="sníž. přenesená",J239,0)</f>
        <v>0</v>
      </c>
      <c r="BI239" s="231">
        <f>IF(N239="nulová",J239,0)</f>
        <v>0</v>
      </c>
      <c r="BJ239" s="23" t="s">
        <v>83</v>
      </c>
      <c r="BK239" s="231">
        <f>ROUND(I239*H239,2)</f>
        <v>0</v>
      </c>
      <c r="BL239" s="23" t="s">
        <v>237</v>
      </c>
      <c r="BM239" s="23" t="s">
        <v>633</v>
      </c>
    </row>
    <row r="240" s="1" customFormat="1">
      <c r="B240" s="45"/>
      <c r="C240" s="73"/>
      <c r="D240" s="232" t="s">
        <v>147</v>
      </c>
      <c r="E240" s="73"/>
      <c r="F240" s="233" t="s">
        <v>626</v>
      </c>
      <c r="G240" s="73"/>
      <c r="H240" s="73"/>
      <c r="I240" s="190"/>
      <c r="J240" s="73"/>
      <c r="K240" s="73"/>
      <c r="L240" s="71"/>
      <c r="M240" s="234"/>
      <c r="N240" s="46"/>
      <c r="O240" s="46"/>
      <c r="P240" s="46"/>
      <c r="Q240" s="46"/>
      <c r="R240" s="46"/>
      <c r="S240" s="46"/>
      <c r="T240" s="94"/>
      <c r="AT240" s="23" t="s">
        <v>147</v>
      </c>
      <c r="AU240" s="23" t="s">
        <v>85</v>
      </c>
    </row>
    <row r="241" s="12" customFormat="1">
      <c r="B241" s="245"/>
      <c r="C241" s="246"/>
      <c r="D241" s="232" t="s">
        <v>149</v>
      </c>
      <c r="E241" s="247" t="s">
        <v>21</v>
      </c>
      <c r="F241" s="248" t="s">
        <v>634</v>
      </c>
      <c r="G241" s="246"/>
      <c r="H241" s="249">
        <v>9</v>
      </c>
      <c r="I241" s="250"/>
      <c r="J241" s="246"/>
      <c r="K241" s="246"/>
      <c r="L241" s="251"/>
      <c r="M241" s="252"/>
      <c r="N241" s="253"/>
      <c r="O241" s="253"/>
      <c r="P241" s="253"/>
      <c r="Q241" s="253"/>
      <c r="R241" s="253"/>
      <c r="S241" s="253"/>
      <c r="T241" s="254"/>
      <c r="AT241" s="255" t="s">
        <v>149</v>
      </c>
      <c r="AU241" s="255" t="s">
        <v>85</v>
      </c>
      <c r="AV241" s="12" t="s">
        <v>85</v>
      </c>
      <c r="AW241" s="12" t="s">
        <v>39</v>
      </c>
      <c r="AX241" s="12" t="s">
        <v>75</v>
      </c>
      <c r="AY241" s="255" t="s">
        <v>138</v>
      </c>
    </row>
    <row r="242" s="12" customFormat="1">
      <c r="B242" s="245"/>
      <c r="C242" s="246"/>
      <c r="D242" s="232" t="s">
        <v>149</v>
      </c>
      <c r="E242" s="247" t="s">
        <v>21</v>
      </c>
      <c r="F242" s="248" t="s">
        <v>635</v>
      </c>
      <c r="G242" s="246"/>
      <c r="H242" s="249">
        <v>10.5</v>
      </c>
      <c r="I242" s="250"/>
      <c r="J242" s="246"/>
      <c r="K242" s="246"/>
      <c r="L242" s="251"/>
      <c r="M242" s="252"/>
      <c r="N242" s="253"/>
      <c r="O242" s="253"/>
      <c r="P242" s="253"/>
      <c r="Q242" s="253"/>
      <c r="R242" s="253"/>
      <c r="S242" s="253"/>
      <c r="T242" s="254"/>
      <c r="AT242" s="255" t="s">
        <v>149</v>
      </c>
      <c r="AU242" s="255" t="s">
        <v>85</v>
      </c>
      <c r="AV242" s="12" t="s">
        <v>85</v>
      </c>
      <c r="AW242" s="12" t="s">
        <v>39</v>
      </c>
      <c r="AX242" s="12" t="s">
        <v>75</v>
      </c>
      <c r="AY242" s="255" t="s">
        <v>138</v>
      </c>
    </row>
    <row r="243" s="13" customFormat="1">
      <c r="B243" s="256"/>
      <c r="C243" s="257"/>
      <c r="D243" s="232" t="s">
        <v>149</v>
      </c>
      <c r="E243" s="258" t="s">
        <v>21</v>
      </c>
      <c r="F243" s="259" t="s">
        <v>169</v>
      </c>
      <c r="G243" s="257"/>
      <c r="H243" s="260">
        <v>19.5</v>
      </c>
      <c r="I243" s="261"/>
      <c r="J243" s="257"/>
      <c r="K243" s="257"/>
      <c r="L243" s="262"/>
      <c r="M243" s="263"/>
      <c r="N243" s="264"/>
      <c r="O243" s="264"/>
      <c r="P243" s="264"/>
      <c r="Q243" s="264"/>
      <c r="R243" s="264"/>
      <c r="S243" s="264"/>
      <c r="T243" s="265"/>
      <c r="AT243" s="266" t="s">
        <v>149</v>
      </c>
      <c r="AU243" s="266" t="s">
        <v>85</v>
      </c>
      <c r="AV243" s="13" t="s">
        <v>145</v>
      </c>
      <c r="AW243" s="13" t="s">
        <v>39</v>
      </c>
      <c r="AX243" s="13" t="s">
        <v>83</v>
      </c>
      <c r="AY243" s="266" t="s">
        <v>138</v>
      </c>
    </row>
    <row r="244" s="1" customFormat="1" ht="16.5" customHeight="1">
      <c r="B244" s="45"/>
      <c r="C244" s="267" t="s">
        <v>423</v>
      </c>
      <c r="D244" s="267" t="s">
        <v>399</v>
      </c>
      <c r="E244" s="268" t="s">
        <v>371</v>
      </c>
      <c r="F244" s="269" t="s">
        <v>636</v>
      </c>
      <c r="G244" s="270" t="s">
        <v>21</v>
      </c>
      <c r="H244" s="271">
        <v>1</v>
      </c>
      <c r="I244" s="272"/>
      <c r="J244" s="273">
        <f>ROUND(I244*H244,2)</f>
        <v>0</v>
      </c>
      <c r="K244" s="269" t="s">
        <v>21</v>
      </c>
      <c r="L244" s="274"/>
      <c r="M244" s="275" t="s">
        <v>21</v>
      </c>
      <c r="N244" s="276" t="s">
        <v>46</v>
      </c>
      <c r="O244" s="46"/>
      <c r="P244" s="229">
        <f>O244*H244</f>
        <v>0</v>
      </c>
      <c r="Q244" s="229">
        <v>0.0089999999999999993</v>
      </c>
      <c r="R244" s="229">
        <f>Q244*H244</f>
        <v>0.0089999999999999993</v>
      </c>
      <c r="S244" s="229">
        <v>0</v>
      </c>
      <c r="T244" s="230">
        <f>S244*H244</f>
        <v>0</v>
      </c>
      <c r="AR244" s="23" t="s">
        <v>326</v>
      </c>
      <c r="AT244" s="23" t="s">
        <v>399</v>
      </c>
      <c r="AU244" s="23" t="s">
        <v>85</v>
      </c>
      <c r="AY244" s="23" t="s">
        <v>138</v>
      </c>
      <c r="BE244" s="231">
        <f>IF(N244="základní",J244,0)</f>
        <v>0</v>
      </c>
      <c r="BF244" s="231">
        <f>IF(N244="snížená",J244,0)</f>
        <v>0</v>
      </c>
      <c r="BG244" s="231">
        <f>IF(N244="zákl. přenesená",J244,0)</f>
        <v>0</v>
      </c>
      <c r="BH244" s="231">
        <f>IF(N244="sníž. přenesená",J244,0)</f>
        <v>0</v>
      </c>
      <c r="BI244" s="231">
        <f>IF(N244="nulová",J244,0)</f>
        <v>0</v>
      </c>
      <c r="BJ244" s="23" t="s">
        <v>83</v>
      </c>
      <c r="BK244" s="231">
        <f>ROUND(I244*H244,2)</f>
        <v>0</v>
      </c>
      <c r="BL244" s="23" t="s">
        <v>237</v>
      </c>
      <c r="BM244" s="23" t="s">
        <v>637</v>
      </c>
    </row>
    <row r="245" s="1" customFormat="1" ht="16.5" customHeight="1">
      <c r="B245" s="45"/>
      <c r="C245" s="267" t="s">
        <v>428</v>
      </c>
      <c r="D245" s="267" t="s">
        <v>399</v>
      </c>
      <c r="E245" s="268" t="s">
        <v>380</v>
      </c>
      <c r="F245" s="269" t="s">
        <v>638</v>
      </c>
      <c r="G245" s="270" t="s">
        <v>298</v>
      </c>
      <c r="H245" s="271">
        <v>1</v>
      </c>
      <c r="I245" s="272"/>
      <c r="J245" s="273">
        <f>ROUND(I245*H245,2)</f>
        <v>0</v>
      </c>
      <c r="K245" s="269" t="s">
        <v>21</v>
      </c>
      <c r="L245" s="274"/>
      <c r="M245" s="275" t="s">
        <v>21</v>
      </c>
      <c r="N245" s="276" t="s">
        <v>46</v>
      </c>
      <c r="O245" s="46"/>
      <c r="P245" s="229">
        <f>O245*H245</f>
        <v>0</v>
      </c>
      <c r="Q245" s="229">
        <v>0</v>
      </c>
      <c r="R245" s="229">
        <f>Q245*H245</f>
        <v>0</v>
      </c>
      <c r="S245" s="229">
        <v>0</v>
      </c>
      <c r="T245" s="230">
        <f>S245*H245</f>
        <v>0</v>
      </c>
      <c r="AR245" s="23" t="s">
        <v>326</v>
      </c>
      <c r="AT245" s="23" t="s">
        <v>399</v>
      </c>
      <c r="AU245" s="23" t="s">
        <v>85</v>
      </c>
      <c r="AY245" s="23" t="s">
        <v>138</v>
      </c>
      <c r="BE245" s="231">
        <f>IF(N245="základní",J245,0)</f>
        <v>0</v>
      </c>
      <c r="BF245" s="231">
        <f>IF(N245="snížená",J245,0)</f>
        <v>0</v>
      </c>
      <c r="BG245" s="231">
        <f>IF(N245="zákl. přenesená",J245,0)</f>
        <v>0</v>
      </c>
      <c r="BH245" s="231">
        <f>IF(N245="sníž. přenesená",J245,0)</f>
        <v>0</v>
      </c>
      <c r="BI245" s="231">
        <f>IF(N245="nulová",J245,0)</f>
        <v>0</v>
      </c>
      <c r="BJ245" s="23" t="s">
        <v>83</v>
      </c>
      <c r="BK245" s="231">
        <f>ROUND(I245*H245,2)</f>
        <v>0</v>
      </c>
      <c r="BL245" s="23" t="s">
        <v>237</v>
      </c>
      <c r="BM245" s="23" t="s">
        <v>639</v>
      </c>
    </row>
    <row r="246" s="1" customFormat="1" ht="25.5" customHeight="1">
      <c r="B246" s="45"/>
      <c r="C246" s="220" t="s">
        <v>434</v>
      </c>
      <c r="D246" s="220" t="s">
        <v>140</v>
      </c>
      <c r="E246" s="221" t="s">
        <v>640</v>
      </c>
      <c r="F246" s="222" t="s">
        <v>641</v>
      </c>
      <c r="G246" s="223" t="s">
        <v>367</v>
      </c>
      <c r="H246" s="224">
        <v>11</v>
      </c>
      <c r="I246" s="225"/>
      <c r="J246" s="226">
        <f>ROUND(I246*H246,2)</f>
        <v>0</v>
      </c>
      <c r="K246" s="222" t="s">
        <v>144</v>
      </c>
      <c r="L246" s="71"/>
      <c r="M246" s="227" t="s">
        <v>21</v>
      </c>
      <c r="N246" s="228" t="s">
        <v>46</v>
      </c>
      <c r="O246" s="46"/>
      <c r="P246" s="229">
        <f>O246*H246</f>
        <v>0</v>
      </c>
      <c r="Q246" s="229">
        <v>0</v>
      </c>
      <c r="R246" s="229">
        <f>Q246*H246</f>
        <v>0</v>
      </c>
      <c r="S246" s="229">
        <v>0.001</v>
      </c>
      <c r="T246" s="230">
        <f>S246*H246</f>
        <v>0.010999999999999999</v>
      </c>
      <c r="AR246" s="23" t="s">
        <v>237</v>
      </c>
      <c r="AT246" s="23" t="s">
        <v>140</v>
      </c>
      <c r="AU246" s="23" t="s">
        <v>85</v>
      </c>
      <c r="AY246" s="23" t="s">
        <v>138</v>
      </c>
      <c r="BE246" s="231">
        <f>IF(N246="základní",J246,0)</f>
        <v>0</v>
      </c>
      <c r="BF246" s="231">
        <f>IF(N246="snížená",J246,0)</f>
        <v>0</v>
      </c>
      <c r="BG246" s="231">
        <f>IF(N246="zákl. přenesená",J246,0)</f>
        <v>0</v>
      </c>
      <c r="BH246" s="231">
        <f>IF(N246="sníž. přenesená",J246,0)</f>
        <v>0</v>
      </c>
      <c r="BI246" s="231">
        <f>IF(N246="nulová",J246,0)</f>
        <v>0</v>
      </c>
      <c r="BJ246" s="23" t="s">
        <v>83</v>
      </c>
      <c r="BK246" s="231">
        <f>ROUND(I246*H246,2)</f>
        <v>0</v>
      </c>
      <c r="BL246" s="23" t="s">
        <v>237</v>
      </c>
      <c r="BM246" s="23" t="s">
        <v>642</v>
      </c>
    </row>
    <row r="247" s="1" customFormat="1">
      <c r="B247" s="45"/>
      <c r="C247" s="73"/>
      <c r="D247" s="232" t="s">
        <v>147</v>
      </c>
      <c r="E247" s="73"/>
      <c r="F247" s="233" t="s">
        <v>643</v>
      </c>
      <c r="G247" s="73"/>
      <c r="H247" s="73"/>
      <c r="I247" s="190"/>
      <c r="J247" s="73"/>
      <c r="K247" s="73"/>
      <c r="L247" s="71"/>
      <c r="M247" s="234"/>
      <c r="N247" s="46"/>
      <c r="O247" s="46"/>
      <c r="P247" s="46"/>
      <c r="Q247" s="46"/>
      <c r="R247" s="46"/>
      <c r="S247" s="46"/>
      <c r="T247" s="94"/>
      <c r="AT247" s="23" t="s">
        <v>147</v>
      </c>
      <c r="AU247" s="23" t="s">
        <v>85</v>
      </c>
    </row>
    <row r="248" s="12" customFormat="1">
      <c r="B248" s="245"/>
      <c r="C248" s="246"/>
      <c r="D248" s="232" t="s">
        <v>149</v>
      </c>
      <c r="E248" s="247" t="s">
        <v>21</v>
      </c>
      <c r="F248" s="248" t="s">
        <v>644</v>
      </c>
      <c r="G248" s="246"/>
      <c r="H248" s="249">
        <v>11</v>
      </c>
      <c r="I248" s="250"/>
      <c r="J248" s="246"/>
      <c r="K248" s="246"/>
      <c r="L248" s="251"/>
      <c r="M248" s="252"/>
      <c r="N248" s="253"/>
      <c r="O248" s="253"/>
      <c r="P248" s="253"/>
      <c r="Q248" s="253"/>
      <c r="R248" s="253"/>
      <c r="S248" s="253"/>
      <c r="T248" s="254"/>
      <c r="AT248" s="255" t="s">
        <v>149</v>
      </c>
      <c r="AU248" s="255" t="s">
        <v>85</v>
      </c>
      <c r="AV248" s="12" t="s">
        <v>85</v>
      </c>
      <c r="AW248" s="12" t="s">
        <v>39</v>
      </c>
      <c r="AX248" s="12" t="s">
        <v>83</v>
      </c>
      <c r="AY248" s="255" t="s">
        <v>138</v>
      </c>
    </row>
    <row r="249" s="1" customFormat="1" ht="16.5" customHeight="1">
      <c r="B249" s="45"/>
      <c r="C249" s="220" t="s">
        <v>443</v>
      </c>
      <c r="D249" s="220" t="s">
        <v>140</v>
      </c>
      <c r="E249" s="221" t="s">
        <v>375</v>
      </c>
      <c r="F249" s="222" t="s">
        <v>645</v>
      </c>
      <c r="G249" s="223" t="s">
        <v>298</v>
      </c>
      <c r="H249" s="224">
        <v>1</v>
      </c>
      <c r="I249" s="225"/>
      <c r="J249" s="226">
        <f>ROUND(I249*H249,2)</f>
        <v>0</v>
      </c>
      <c r="K249" s="222" t="s">
        <v>21</v>
      </c>
      <c r="L249" s="71"/>
      <c r="M249" s="227" t="s">
        <v>21</v>
      </c>
      <c r="N249" s="228" t="s">
        <v>46</v>
      </c>
      <c r="O249" s="46"/>
      <c r="P249" s="229">
        <f>O249*H249</f>
        <v>0</v>
      </c>
      <c r="Q249" s="229">
        <v>0.14999999999999999</v>
      </c>
      <c r="R249" s="229">
        <f>Q249*H249</f>
        <v>0.14999999999999999</v>
      </c>
      <c r="S249" s="229">
        <v>0</v>
      </c>
      <c r="T249" s="230">
        <f>S249*H249</f>
        <v>0</v>
      </c>
      <c r="AR249" s="23" t="s">
        <v>237</v>
      </c>
      <c r="AT249" s="23" t="s">
        <v>140</v>
      </c>
      <c r="AU249" s="23" t="s">
        <v>85</v>
      </c>
      <c r="AY249" s="23" t="s">
        <v>138</v>
      </c>
      <c r="BE249" s="231">
        <f>IF(N249="základní",J249,0)</f>
        <v>0</v>
      </c>
      <c r="BF249" s="231">
        <f>IF(N249="snížená",J249,0)</f>
        <v>0</v>
      </c>
      <c r="BG249" s="231">
        <f>IF(N249="zákl. přenesená",J249,0)</f>
        <v>0</v>
      </c>
      <c r="BH249" s="231">
        <f>IF(N249="sníž. přenesená",J249,0)</f>
        <v>0</v>
      </c>
      <c r="BI249" s="231">
        <f>IF(N249="nulová",J249,0)</f>
        <v>0</v>
      </c>
      <c r="BJ249" s="23" t="s">
        <v>83</v>
      </c>
      <c r="BK249" s="231">
        <f>ROUND(I249*H249,2)</f>
        <v>0</v>
      </c>
      <c r="BL249" s="23" t="s">
        <v>237</v>
      </c>
      <c r="BM249" s="23" t="s">
        <v>646</v>
      </c>
    </row>
    <row r="250" s="1" customFormat="1" ht="38.25" customHeight="1">
      <c r="B250" s="45"/>
      <c r="C250" s="220" t="s">
        <v>451</v>
      </c>
      <c r="D250" s="220" t="s">
        <v>140</v>
      </c>
      <c r="E250" s="221" t="s">
        <v>383</v>
      </c>
      <c r="F250" s="222" t="s">
        <v>384</v>
      </c>
      <c r="G250" s="223" t="s">
        <v>212</v>
      </c>
      <c r="H250" s="224">
        <v>0.20499999999999999</v>
      </c>
      <c r="I250" s="225"/>
      <c r="J250" s="226">
        <f>ROUND(I250*H250,2)</f>
        <v>0</v>
      </c>
      <c r="K250" s="222" t="s">
        <v>144</v>
      </c>
      <c r="L250" s="71"/>
      <c r="M250" s="227" t="s">
        <v>21</v>
      </c>
      <c r="N250" s="228" t="s">
        <v>46</v>
      </c>
      <c r="O250" s="46"/>
      <c r="P250" s="229">
        <f>O250*H250</f>
        <v>0</v>
      </c>
      <c r="Q250" s="229">
        <v>0</v>
      </c>
      <c r="R250" s="229">
        <f>Q250*H250</f>
        <v>0</v>
      </c>
      <c r="S250" s="229">
        <v>0</v>
      </c>
      <c r="T250" s="230">
        <f>S250*H250</f>
        <v>0</v>
      </c>
      <c r="AR250" s="23" t="s">
        <v>237</v>
      </c>
      <c r="AT250" s="23" t="s">
        <v>140</v>
      </c>
      <c r="AU250" s="23" t="s">
        <v>85</v>
      </c>
      <c r="AY250" s="23" t="s">
        <v>138</v>
      </c>
      <c r="BE250" s="231">
        <f>IF(N250="základní",J250,0)</f>
        <v>0</v>
      </c>
      <c r="BF250" s="231">
        <f>IF(N250="snížená",J250,0)</f>
        <v>0</v>
      </c>
      <c r="BG250" s="231">
        <f>IF(N250="zákl. přenesená",J250,0)</f>
        <v>0</v>
      </c>
      <c r="BH250" s="231">
        <f>IF(N250="sníž. přenesená",J250,0)</f>
        <v>0</v>
      </c>
      <c r="BI250" s="231">
        <f>IF(N250="nulová",J250,0)</f>
        <v>0</v>
      </c>
      <c r="BJ250" s="23" t="s">
        <v>83</v>
      </c>
      <c r="BK250" s="231">
        <f>ROUND(I250*H250,2)</f>
        <v>0</v>
      </c>
      <c r="BL250" s="23" t="s">
        <v>237</v>
      </c>
      <c r="BM250" s="23" t="s">
        <v>647</v>
      </c>
    </row>
    <row r="251" s="1" customFormat="1">
      <c r="B251" s="45"/>
      <c r="C251" s="73"/>
      <c r="D251" s="232" t="s">
        <v>147</v>
      </c>
      <c r="E251" s="73"/>
      <c r="F251" s="233" t="s">
        <v>386</v>
      </c>
      <c r="G251" s="73"/>
      <c r="H251" s="73"/>
      <c r="I251" s="190"/>
      <c r="J251" s="73"/>
      <c r="K251" s="73"/>
      <c r="L251" s="71"/>
      <c r="M251" s="234"/>
      <c r="N251" s="46"/>
      <c r="O251" s="46"/>
      <c r="P251" s="46"/>
      <c r="Q251" s="46"/>
      <c r="R251" s="46"/>
      <c r="S251" s="46"/>
      <c r="T251" s="94"/>
      <c r="AT251" s="23" t="s">
        <v>147</v>
      </c>
      <c r="AU251" s="23" t="s">
        <v>85</v>
      </c>
    </row>
    <row r="252" s="1" customFormat="1" ht="38.25" customHeight="1">
      <c r="B252" s="45"/>
      <c r="C252" s="220" t="s">
        <v>454</v>
      </c>
      <c r="D252" s="220" t="s">
        <v>140</v>
      </c>
      <c r="E252" s="221" t="s">
        <v>388</v>
      </c>
      <c r="F252" s="222" t="s">
        <v>389</v>
      </c>
      <c r="G252" s="223" t="s">
        <v>212</v>
      </c>
      <c r="H252" s="224">
        <v>0.20499999999999999</v>
      </c>
      <c r="I252" s="225"/>
      <c r="J252" s="226">
        <f>ROUND(I252*H252,2)</f>
        <v>0</v>
      </c>
      <c r="K252" s="222" t="s">
        <v>144</v>
      </c>
      <c r="L252" s="71"/>
      <c r="M252" s="227" t="s">
        <v>21</v>
      </c>
      <c r="N252" s="228" t="s">
        <v>46</v>
      </c>
      <c r="O252" s="46"/>
      <c r="P252" s="229">
        <f>O252*H252</f>
        <v>0</v>
      </c>
      <c r="Q252" s="229">
        <v>0</v>
      </c>
      <c r="R252" s="229">
        <f>Q252*H252</f>
        <v>0</v>
      </c>
      <c r="S252" s="229">
        <v>0</v>
      </c>
      <c r="T252" s="230">
        <f>S252*H252</f>
        <v>0</v>
      </c>
      <c r="AR252" s="23" t="s">
        <v>237</v>
      </c>
      <c r="AT252" s="23" t="s">
        <v>140</v>
      </c>
      <c r="AU252" s="23" t="s">
        <v>85</v>
      </c>
      <c r="AY252" s="23" t="s">
        <v>138</v>
      </c>
      <c r="BE252" s="231">
        <f>IF(N252="základní",J252,0)</f>
        <v>0</v>
      </c>
      <c r="BF252" s="231">
        <f>IF(N252="snížená",J252,0)</f>
        <v>0</v>
      </c>
      <c r="BG252" s="231">
        <f>IF(N252="zákl. přenesená",J252,0)</f>
        <v>0</v>
      </c>
      <c r="BH252" s="231">
        <f>IF(N252="sníž. přenesená",J252,0)</f>
        <v>0</v>
      </c>
      <c r="BI252" s="231">
        <f>IF(N252="nulová",J252,0)</f>
        <v>0</v>
      </c>
      <c r="BJ252" s="23" t="s">
        <v>83</v>
      </c>
      <c r="BK252" s="231">
        <f>ROUND(I252*H252,2)</f>
        <v>0</v>
      </c>
      <c r="BL252" s="23" t="s">
        <v>237</v>
      </c>
      <c r="BM252" s="23" t="s">
        <v>648</v>
      </c>
    </row>
    <row r="253" s="1" customFormat="1">
      <c r="B253" s="45"/>
      <c r="C253" s="73"/>
      <c r="D253" s="232" t="s">
        <v>147</v>
      </c>
      <c r="E253" s="73"/>
      <c r="F253" s="233" t="s">
        <v>386</v>
      </c>
      <c r="G253" s="73"/>
      <c r="H253" s="73"/>
      <c r="I253" s="190"/>
      <c r="J253" s="73"/>
      <c r="K253" s="73"/>
      <c r="L253" s="71"/>
      <c r="M253" s="234"/>
      <c r="N253" s="46"/>
      <c r="O253" s="46"/>
      <c r="P253" s="46"/>
      <c r="Q253" s="46"/>
      <c r="R253" s="46"/>
      <c r="S253" s="46"/>
      <c r="T253" s="94"/>
      <c r="AT253" s="23" t="s">
        <v>147</v>
      </c>
      <c r="AU253" s="23" t="s">
        <v>85</v>
      </c>
    </row>
    <row r="254" s="10" customFormat="1" ht="29.88" customHeight="1">
      <c r="B254" s="204"/>
      <c r="C254" s="205"/>
      <c r="D254" s="206" t="s">
        <v>74</v>
      </c>
      <c r="E254" s="218" t="s">
        <v>391</v>
      </c>
      <c r="F254" s="218" t="s">
        <v>392</v>
      </c>
      <c r="G254" s="205"/>
      <c r="H254" s="205"/>
      <c r="I254" s="208"/>
      <c r="J254" s="219">
        <f>BK254</f>
        <v>0</v>
      </c>
      <c r="K254" s="205"/>
      <c r="L254" s="210"/>
      <c r="M254" s="211"/>
      <c r="N254" s="212"/>
      <c r="O254" s="212"/>
      <c r="P254" s="213">
        <f>SUM(P255:P263)</f>
        <v>0</v>
      </c>
      <c r="Q254" s="212"/>
      <c r="R254" s="213">
        <f>SUM(R255:R263)</f>
        <v>1.1357250000000001</v>
      </c>
      <c r="S254" s="212"/>
      <c r="T254" s="214">
        <f>SUM(T255:T263)</f>
        <v>0</v>
      </c>
      <c r="AR254" s="215" t="s">
        <v>85</v>
      </c>
      <c r="AT254" s="216" t="s">
        <v>74</v>
      </c>
      <c r="AU254" s="216" t="s">
        <v>83</v>
      </c>
      <c r="AY254" s="215" t="s">
        <v>138</v>
      </c>
      <c r="BK254" s="217">
        <f>SUM(BK255:BK263)</f>
        <v>0</v>
      </c>
    </row>
    <row r="255" s="1" customFormat="1" ht="25.5" customHeight="1">
      <c r="B255" s="45"/>
      <c r="C255" s="220" t="s">
        <v>460</v>
      </c>
      <c r="D255" s="220" t="s">
        <v>140</v>
      </c>
      <c r="E255" s="221" t="s">
        <v>394</v>
      </c>
      <c r="F255" s="222" t="s">
        <v>395</v>
      </c>
      <c r="G255" s="223" t="s">
        <v>143</v>
      </c>
      <c r="H255" s="224">
        <v>9.9540000000000006</v>
      </c>
      <c r="I255" s="225"/>
      <c r="J255" s="226">
        <f>ROUND(I255*H255,2)</f>
        <v>0</v>
      </c>
      <c r="K255" s="222" t="s">
        <v>21</v>
      </c>
      <c r="L255" s="71"/>
      <c r="M255" s="227" t="s">
        <v>21</v>
      </c>
      <c r="N255" s="228" t="s">
        <v>46</v>
      </c>
      <c r="O255" s="46"/>
      <c r="P255" s="229">
        <f>O255*H255</f>
        <v>0</v>
      </c>
      <c r="Q255" s="229">
        <v>0.041500000000000002</v>
      </c>
      <c r="R255" s="229">
        <f>Q255*H255</f>
        <v>0.41309100000000004</v>
      </c>
      <c r="S255" s="229">
        <v>0</v>
      </c>
      <c r="T255" s="230">
        <f>S255*H255</f>
        <v>0</v>
      </c>
      <c r="AR255" s="23" t="s">
        <v>237</v>
      </c>
      <c r="AT255" s="23" t="s">
        <v>140</v>
      </c>
      <c r="AU255" s="23" t="s">
        <v>85</v>
      </c>
      <c r="AY255" s="23" t="s">
        <v>138</v>
      </c>
      <c r="BE255" s="231">
        <f>IF(N255="základní",J255,0)</f>
        <v>0</v>
      </c>
      <c r="BF255" s="231">
        <f>IF(N255="snížená",J255,0)</f>
        <v>0</v>
      </c>
      <c r="BG255" s="231">
        <f>IF(N255="zákl. přenesená",J255,0)</f>
        <v>0</v>
      </c>
      <c r="BH255" s="231">
        <f>IF(N255="sníž. přenesená",J255,0)</f>
        <v>0</v>
      </c>
      <c r="BI255" s="231">
        <f>IF(N255="nulová",J255,0)</f>
        <v>0</v>
      </c>
      <c r="BJ255" s="23" t="s">
        <v>83</v>
      </c>
      <c r="BK255" s="231">
        <f>ROUND(I255*H255,2)</f>
        <v>0</v>
      </c>
      <c r="BL255" s="23" t="s">
        <v>237</v>
      </c>
      <c r="BM255" s="23" t="s">
        <v>649</v>
      </c>
    </row>
    <row r="256" s="11" customFormat="1">
      <c r="B256" s="235"/>
      <c r="C256" s="236"/>
      <c r="D256" s="232" t="s">
        <v>149</v>
      </c>
      <c r="E256" s="237" t="s">
        <v>21</v>
      </c>
      <c r="F256" s="238" t="s">
        <v>525</v>
      </c>
      <c r="G256" s="236"/>
      <c r="H256" s="237" t="s">
        <v>21</v>
      </c>
      <c r="I256" s="239"/>
      <c r="J256" s="236"/>
      <c r="K256" s="236"/>
      <c r="L256" s="240"/>
      <c r="M256" s="241"/>
      <c r="N256" s="242"/>
      <c r="O256" s="242"/>
      <c r="P256" s="242"/>
      <c r="Q256" s="242"/>
      <c r="R256" s="242"/>
      <c r="S256" s="242"/>
      <c r="T256" s="243"/>
      <c r="AT256" s="244" t="s">
        <v>149</v>
      </c>
      <c r="AU256" s="244" t="s">
        <v>85</v>
      </c>
      <c r="AV256" s="11" t="s">
        <v>83</v>
      </c>
      <c r="AW256" s="11" t="s">
        <v>39</v>
      </c>
      <c r="AX256" s="11" t="s">
        <v>75</v>
      </c>
      <c r="AY256" s="244" t="s">
        <v>138</v>
      </c>
    </row>
    <row r="257" s="12" customFormat="1">
      <c r="B257" s="245"/>
      <c r="C257" s="246"/>
      <c r="D257" s="232" t="s">
        <v>149</v>
      </c>
      <c r="E257" s="247" t="s">
        <v>21</v>
      </c>
      <c r="F257" s="248" t="s">
        <v>650</v>
      </c>
      <c r="G257" s="246"/>
      <c r="H257" s="249">
        <v>9.9540000000000006</v>
      </c>
      <c r="I257" s="250"/>
      <c r="J257" s="246"/>
      <c r="K257" s="246"/>
      <c r="L257" s="251"/>
      <c r="M257" s="252"/>
      <c r="N257" s="253"/>
      <c r="O257" s="253"/>
      <c r="P257" s="253"/>
      <c r="Q257" s="253"/>
      <c r="R257" s="253"/>
      <c r="S257" s="253"/>
      <c r="T257" s="254"/>
      <c r="AT257" s="255" t="s">
        <v>149</v>
      </c>
      <c r="AU257" s="255" t="s">
        <v>85</v>
      </c>
      <c r="AV257" s="12" t="s">
        <v>85</v>
      </c>
      <c r="AW257" s="12" t="s">
        <v>39</v>
      </c>
      <c r="AX257" s="12" t="s">
        <v>83</v>
      </c>
      <c r="AY257" s="255" t="s">
        <v>138</v>
      </c>
    </row>
    <row r="258" s="1" customFormat="1" ht="16.5" customHeight="1">
      <c r="B258" s="45"/>
      <c r="C258" s="267" t="s">
        <v>466</v>
      </c>
      <c r="D258" s="267" t="s">
        <v>399</v>
      </c>
      <c r="E258" s="268" t="s">
        <v>400</v>
      </c>
      <c r="F258" s="269" t="s">
        <v>401</v>
      </c>
      <c r="G258" s="270" t="s">
        <v>143</v>
      </c>
      <c r="H258" s="271">
        <v>10.949</v>
      </c>
      <c r="I258" s="272"/>
      <c r="J258" s="273">
        <f>ROUND(I258*H258,2)</f>
        <v>0</v>
      </c>
      <c r="K258" s="269" t="s">
        <v>21</v>
      </c>
      <c r="L258" s="274"/>
      <c r="M258" s="275" t="s">
        <v>21</v>
      </c>
      <c r="N258" s="276" t="s">
        <v>46</v>
      </c>
      <c r="O258" s="46"/>
      <c r="P258" s="229">
        <f>O258*H258</f>
        <v>0</v>
      </c>
      <c r="Q258" s="229">
        <v>0.066000000000000003</v>
      </c>
      <c r="R258" s="229">
        <f>Q258*H258</f>
        <v>0.722634</v>
      </c>
      <c r="S258" s="229">
        <v>0</v>
      </c>
      <c r="T258" s="230">
        <f>S258*H258</f>
        <v>0</v>
      </c>
      <c r="AR258" s="23" t="s">
        <v>326</v>
      </c>
      <c r="AT258" s="23" t="s">
        <v>399</v>
      </c>
      <c r="AU258" s="23" t="s">
        <v>85</v>
      </c>
      <c r="AY258" s="23" t="s">
        <v>138</v>
      </c>
      <c r="BE258" s="231">
        <f>IF(N258="základní",J258,0)</f>
        <v>0</v>
      </c>
      <c r="BF258" s="231">
        <f>IF(N258="snížená",J258,0)</f>
        <v>0</v>
      </c>
      <c r="BG258" s="231">
        <f>IF(N258="zákl. přenesená",J258,0)</f>
        <v>0</v>
      </c>
      <c r="BH258" s="231">
        <f>IF(N258="sníž. přenesená",J258,0)</f>
        <v>0</v>
      </c>
      <c r="BI258" s="231">
        <f>IF(N258="nulová",J258,0)</f>
        <v>0</v>
      </c>
      <c r="BJ258" s="23" t="s">
        <v>83</v>
      </c>
      <c r="BK258" s="231">
        <f>ROUND(I258*H258,2)</f>
        <v>0</v>
      </c>
      <c r="BL258" s="23" t="s">
        <v>237</v>
      </c>
      <c r="BM258" s="23" t="s">
        <v>651</v>
      </c>
    </row>
    <row r="259" s="12" customFormat="1">
      <c r="B259" s="245"/>
      <c r="C259" s="246"/>
      <c r="D259" s="232" t="s">
        <v>149</v>
      </c>
      <c r="E259" s="246"/>
      <c r="F259" s="248" t="s">
        <v>652</v>
      </c>
      <c r="G259" s="246"/>
      <c r="H259" s="249">
        <v>10.949</v>
      </c>
      <c r="I259" s="250"/>
      <c r="J259" s="246"/>
      <c r="K259" s="246"/>
      <c r="L259" s="251"/>
      <c r="M259" s="252"/>
      <c r="N259" s="253"/>
      <c r="O259" s="253"/>
      <c r="P259" s="253"/>
      <c r="Q259" s="253"/>
      <c r="R259" s="253"/>
      <c r="S259" s="253"/>
      <c r="T259" s="254"/>
      <c r="AT259" s="255" t="s">
        <v>149</v>
      </c>
      <c r="AU259" s="255" t="s">
        <v>85</v>
      </c>
      <c r="AV259" s="12" t="s">
        <v>85</v>
      </c>
      <c r="AW259" s="12" t="s">
        <v>6</v>
      </c>
      <c r="AX259" s="12" t="s">
        <v>83</v>
      </c>
      <c r="AY259" s="255" t="s">
        <v>138</v>
      </c>
    </row>
    <row r="260" s="1" customFormat="1" ht="38.25" customHeight="1">
      <c r="B260" s="45"/>
      <c r="C260" s="220" t="s">
        <v>653</v>
      </c>
      <c r="D260" s="220" t="s">
        <v>140</v>
      </c>
      <c r="E260" s="221" t="s">
        <v>405</v>
      </c>
      <c r="F260" s="222" t="s">
        <v>406</v>
      </c>
      <c r="G260" s="223" t="s">
        <v>212</v>
      </c>
      <c r="H260" s="224">
        <v>1.1359999999999999</v>
      </c>
      <c r="I260" s="225"/>
      <c r="J260" s="226">
        <f>ROUND(I260*H260,2)</f>
        <v>0</v>
      </c>
      <c r="K260" s="222" t="s">
        <v>144</v>
      </c>
      <c r="L260" s="71"/>
      <c r="M260" s="227" t="s">
        <v>21</v>
      </c>
      <c r="N260" s="228" t="s">
        <v>46</v>
      </c>
      <c r="O260" s="46"/>
      <c r="P260" s="229">
        <f>O260*H260</f>
        <v>0</v>
      </c>
      <c r="Q260" s="229">
        <v>0</v>
      </c>
      <c r="R260" s="229">
        <f>Q260*H260</f>
        <v>0</v>
      </c>
      <c r="S260" s="229">
        <v>0</v>
      </c>
      <c r="T260" s="230">
        <f>S260*H260</f>
        <v>0</v>
      </c>
      <c r="AR260" s="23" t="s">
        <v>237</v>
      </c>
      <c r="AT260" s="23" t="s">
        <v>140</v>
      </c>
      <c r="AU260" s="23" t="s">
        <v>85</v>
      </c>
      <c r="AY260" s="23" t="s">
        <v>138</v>
      </c>
      <c r="BE260" s="231">
        <f>IF(N260="základní",J260,0)</f>
        <v>0</v>
      </c>
      <c r="BF260" s="231">
        <f>IF(N260="snížená",J260,0)</f>
        <v>0</v>
      </c>
      <c r="BG260" s="231">
        <f>IF(N260="zákl. přenesená",J260,0)</f>
        <v>0</v>
      </c>
      <c r="BH260" s="231">
        <f>IF(N260="sníž. přenesená",J260,0)</f>
        <v>0</v>
      </c>
      <c r="BI260" s="231">
        <f>IF(N260="nulová",J260,0)</f>
        <v>0</v>
      </c>
      <c r="BJ260" s="23" t="s">
        <v>83</v>
      </c>
      <c r="BK260" s="231">
        <f>ROUND(I260*H260,2)</f>
        <v>0</v>
      </c>
      <c r="BL260" s="23" t="s">
        <v>237</v>
      </c>
      <c r="BM260" s="23" t="s">
        <v>654</v>
      </c>
    </row>
    <row r="261" s="1" customFormat="1">
      <c r="B261" s="45"/>
      <c r="C261" s="73"/>
      <c r="D261" s="232" t="s">
        <v>147</v>
      </c>
      <c r="E261" s="73"/>
      <c r="F261" s="233" t="s">
        <v>357</v>
      </c>
      <c r="G261" s="73"/>
      <c r="H261" s="73"/>
      <c r="I261" s="190"/>
      <c r="J261" s="73"/>
      <c r="K261" s="73"/>
      <c r="L261" s="71"/>
      <c r="M261" s="234"/>
      <c r="N261" s="46"/>
      <c r="O261" s="46"/>
      <c r="P261" s="46"/>
      <c r="Q261" s="46"/>
      <c r="R261" s="46"/>
      <c r="S261" s="46"/>
      <c r="T261" s="94"/>
      <c r="AT261" s="23" t="s">
        <v>147</v>
      </c>
      <c r="AU261" s="23" t="s">
        <v>85</v>
      </c>
    </row>
    <row r="262" s="1" customFormat="1" ht="38.25" customHeight="1">
      <c r="B262" s="45"/>
      <c r="C262" s="220" t="s">
        <v>655</v>
      </c>
      <c r="D262" s="220" t="s">
        <v>140</v>
      </c>
      <c r="E262" s="221" t="s">
        <v>409</v>
      </c>
      <c r="F262" s="222" t="s">
        <v>410</v>
      </c>
      <c r="G262" s="223" t="s">
        <v>212</v>
      </c>
      <c r="H262" s="224">
        <v>1.1359999999999999</v>
      </c>
      <c r="I262" s="225"/>
      <c r="J262" s="226">
        <f>ROUND(I262*H262,2)</f>
        <v>0</v>
      </c>
      <c r="K262" s="222" t="s">
        <v>144</v>
      </c>
      <c r="L262" s="71"/>
      <c r="M262" s="227" t="s">
        <v>21</v>
      </c>
      <c r="N262" s="228" t="s">
        <v>46</v>
      </c>
      <c r="O262" s="46"/>
      <c r="P262" s="229">
        <f>O262*H262</f>
        <v>0</v>
      </c>
      <c r="Q262" s="229">
        <v>0</v>
      </c>
      <c r="R262" s="229">
        <f>Q262*H262</f>
        <v>0</v>
      </c>
      <c r="S262" s="229">
        <v>0</v>
      </c>
      <c r="T262" s="230">
        <f>S262*H262</f>
        <v>0</v>
      </c>
      <c r="AR262" s="23" t="s">
        <v>237</v>
      </c>
      <c r="AT262" s="23" t="s">
        <v>140</v>
      </c>
      <c r="AU262" s="23" t="s">
        <v>85</v>
      </c>
      <c r="AY262" s="23" t="s">
        <v>138</v>
      </c>
      <c r="BE262" s="231">
        <f>IF(N262="základní",J262,0)</f>
        <v>0</v>
      </c>
      <c r="BF262" s="231">
        <f>IF(N262="snížená",J262,0)</f>
        <v>0</v>
      </c>
      <c r="BG262" s="231">
        <f>IF(N262="zákl. přenesená",J262,0)</f>
        <v>0</v>
      </c>
      <c r="BH262" s="231">
        <f>IF(N262="sníž. přenesená",J262,0)</f>
        <v>0</v>
      </c>
      <c r="BI262" s="231">
        <f>IF(N262="nulová",J262,0)</f>
        <v>0</v>
      </c>
      <c r="BJ262" s="23" t="s">
        <v>83</v>
      </c>
      <c r="BK262" s="231">
        <f>ROUND(I262*H262,2)</f>
        <v>0</v>
      </c>
      <c r="BL262" s="23" t="s">
        <v>237</v>
      </c>
      <c r="BM262" s="23" t="s">
        <v>656</v>
      </c>
    </row>
    <row r="263" s="1" customFormat="1">
      <c r="B263" s="45"/>
      <c r="C263" s="73"/>
      <c r="D263" s="232" t="s">
        <v>147</v>
      </c>
      <c r="E263" s="73"/>
      <c r="F263" s="233" t="s">
        <v>357</v>
      </c>
      <c r="G263" s="73"/>
      <c r="H263" s="73"/>
      <c r="I263" s="190"/>
      <c r="J263" s="73"/>
      <c r="K263" s="73"/>
      <c r="L263" s="71"/>
      <c r="M263" s="234"/>
      <c r="N263" s="46"/>
      <c r="O263" s="46"/>
      <c r="P263" s="46"/>
      <c r="Q263" s="46"/>
      <c r="R263" s="46"/>
      <c r="S263" s="46"/>
      <c r="T263" s="94"/>
      <c r="AT263" s="23" t="s">
        <v>147</v>
      </c>
      <c r="AU263" s="23" t="s">
        <v>85</v>
      </c>
    </row>
    <row r="264" s="10" customFormat="1" ht="29.88" customHeight="1">
      <c r="B264" s="204"/>
      <c r="C264" s="205"/>
      <c r="D264" s="206" t="s">
        <v>74</v>
      </c>
      <c r="E264" s="218" t="s">
        <v>412</v>
      </c>
      <c r="F264" s="218" t="s">
        <v>413</v>
      </c>
      <c r="G264" s="205"/>
      <c r="H264" s="205"/>
      <c r="I264" s="208"/>
      <c r="J264" s="219">
        <f>BK264</f>
        <v>0</v>
      </c>
      <c r="K264" s="205"/>
      <c r="L264" s="210"/>
      <c r="M264" s="211"/>
      <c r="N264" s="212"/>
      <c r="O264" s="212"/>
      <c r="P264" s="213">
        <f>SUM(P265:P271)</f>
        <v>0</v>
      </c>
      <c r="Q264" s="212"/>
      <c r="R264" s="213">
        <f>SUM(R265:R271)</f>
        <v>0.44716000000000006</v>
      </c>
      <c r="S264" s="212"/>
      <c r="T264" s="214">
        <f>SUM(T265:T271)</f>
        <v>0</v>
      </c>
      <c r="AR264" s="215" t="s">
        <v>85</v>
      </c>
      <c r="AT264" s="216" t="s">
        <v>74</v>
      </c>
      <c r="AU264" s="216" t="s">
        <v>83</v>
      </c>
      <c r="AY264" s="215" t="s">
        <v>138</v>
      </c>
      <c r="BK264" s="217">
        <f>SUM(BK265:BK271)</f>
        <v>0</v>
      </c>
    </row>
    <row r="265" s="1" customFormat="1" ht="38.25" customHeight="1">
      <c r="B265" s="45"/>
      <c r="C265" s="220" t="s">
        <v>657</v>
      </c>
      <c r="D265" s="220" t="s">
        <v>140</v>
      </c>
      <c r="E265" s="221" t="s">
        <v>415</v>
      </c>
      <c r="F265" s="222" t="s">
        <v>416</v>
      </c>
      <c r="G265" s="223" t="s">
        <v>229</v>
      </c>
      <c r="H265" s="224">
        <v>6.9400000000000004</v>
      </c>
      <c r="I265" s="225"/>
      <c r="J265" s="226">
        <f>ROUND(I265*H265,2)</f>
        <v>0</v>
      </c>
      <c r="K265" s="222" t="s">
        <v>144</v>
      </c>
      <c r="L265" s="71"/>
      <c r="M265" s="227" t="s">
        <v>21</v>
      </c>
      <c r="N265" s="228" t="s">
        <v>46</v>
      </c>
      <c r="O265" s="46"/>
      <c r="P265" s="229">
        <f>O265*H265</f>
        <v>0</v>
      </c>
      <c r="Q265" s="229">
        <v>0.014</v>
      </c>
      <c r="R265" s="229">
        <f>Q265*H265</f>
        <v>0.09716000000000001</v>
      </c>
      <c r="S265" s="229">
        <v>0</v>
      </c>
      <c r="T265" s="230">
        <f>S265*H265</f>
        <v>0</v>
      </c>
      <c r="AR265" s="23" t="s">
        <v>237</v>
      </c>
      <c r="AT265" s="23" t="s">
        <v>140</v>
      </c>
      <c r="AU265" s="23" t="s">
        <v>85</v>
      </c>
      <c r="AY265" s="23" t="s">
        <v>138</v>
      </c>
      <c r="BE265" s="231">
        <f>IF(N265="základní",J265,0)</f>
        <v>0</v>
      </c>
      <c r="BF265" s="231">
        <f>IF(N265="snížená",J265,0)</f>
        <v>0</v>
      </c>
      <c r="BG265" s="231">
        <f>IF(N265="zákl. přenesená",J265,0)</f>
        <v>0</v>
      </c>
      <c r="BH265" s="231">
        <f>IF(N265="sníž. přenesená",J265,0)</f>
        <v>0</v>
      </c>
      <c r="BI265" s="231">
        <f>IF(N265="nulová",J265,0)</f>
        <v>0</v>
      </c>
      <c r="BJ265" s="23" t="s">
        <v>83</v>
      </c>
      <c r="BK265" s="231">
        <f>ROUND(I265*H265,2)</f>
        <v>0</v>
      </c>
      <c r="BL265" s="23" t="s">
        <v>237</v>
      </c>
      <c r="BM265" s="23" t="s">
        <v>658</v>
      </c>
    </row>
    <row r="266" s="12" customFormat="1">
      <c r="B266" s="245"/>
      <c r="C266" s="246"/>
      <c r="D266" s="232" t="s">
        <v>149</v>
      </c>
      <c r="E266" s="247" t="s">
        <v>21</v>
      </c>
      <c r="F266" s="248" t="s">
        <v>659</v>
      </c>
      <c r="G266" s="246"/>
      <c r="H266" s="249">
        <v>6.9400000000000004</v>
      </c>
      <c r="I266" s="250"/>
      <c r="J266" s="246"/>
      <c r="K266" s="246"/>
      <c r="L266" s="251"/>
      <c r="M266" s="252"/>
      <c r="N266" s="253"/>
      <c r="O266" s="253"/>
      <c r="P266" s="253"/>
      <c r="Q266" s="253"/>
      <c r="R266" s="253"/>
      <c r="S266" s="253"/>
      <c r="T266" s="254"/>
      <c r="AT266" s="255" t="s">
        <v>149</v>
      </c>
      <c r="AU266" s="255" t="s">
        <v>85</v>
      </c>
      <c r="AV266" s="12" t="s">
        <v>85</v>
      </c>
      <c r="AW266" s="12" t="s">
        <v>39</v>
      </c>
      <c r="AX266" s="12" t="s">
        <v>83</v>
      </c>
      <c r="AY266" s="255" t="s">
        <v>138</v>
      </c>
    </row>
    <row r="267" s="1" customFormat="1" ht="25.5" customHeight="1">
      <c r="B267" s="45"/>
      <c r="C267" s="267" t="s">
        <v>660</v>
      </c>
      <c r="D267" s="267" t="s">
        <v>399</v>
      </c>
      <c r="E267" s="268" t="s">
        <v>420</v>
      </c>
      <c r="F267" s="269" t="s">
        <v>421</v>
      </c>
      <c r="G267" s="270" t="s">
        <v>229</v>
      </c>
      <c r="H267" s="271">
        <v>7</v>
      </c>
      <c r="I267" s="272"/>
      <c r="J267" s="273">
        <f>ROUND(I267*H267,2)</f>
        <v>0</v>
      </c>
      <c r="K267" s="269" t="s">
        <v>21</v>
      </c>
      <c r="L267" s="274"/>
      <c r="M267" s="275" t="s">
        <v>21</v>
      </c>
      <c r="N267" s="276" t="s">
        <v>46</v>
      </c>
      <c r="O267" s="46"/>
      <c r="P267" s="229">
        <f>O267*H267</f>
        <v>0</v>
      </c>
      <c r="Q267" s="229">
        <v>0.050000000000000003</v>
      </c>
      <c r="R267" s="229">
        <f>Q267*H267</f>
        <v>0.35000000000000003</v>
      </c>
      <c r="S267" s="229">
        <v>0</v>
      </c>
      <c r="T267" s="230">
        <f>S267*H267</f>
        <v>0</v>
      </c>
      <c r="AR267" s="23" t="s">
        <v>326</v>
      </c>
      <c r="AT267" s="23" t="s">
        <v>399</v>
      </c>
      <c r="AU267" s="23" t="s">
        <v>85</v>
      </c>
      <c r="AY267" s="23" t="s">
        <v>138</v>
      </c>
      <c r="BE267" s="231">
        <f>IF(N267="základní",J267,0)</f>
        <v>0</v>
      </c>
      <c r="BF267" s="231">
        <f>IF(N267="snížená",J267,0)</f>
        <v>0</v>
      </c>
      <c r="BG267" s="231">
        <f>IF(N267="zákl. přenesená",J267,0)</f>
        <v>0</v>
      </c>
      <c r="BH267" s="231">
        <f>IF(N267="sníž. přenesená",J267,0)</f>
        <v>0</v>
      </c>
      <c r="BI267" s="231">
        <f>IF(N267="nulová",J267,0)</f>
        <v>0</v>
      </c>
      <c r="BJ267" s="23" t="s">
        <v>83</v>
      </c>
      <c r="BK267" s="231">
        <f>ROUND(I267*H267,2)</f>
        <v>0</v>
      </c>
      <c r="BL267" s="23" t="s">
        <v>237</v>
      </c>
      <c r="BM267" s="23" t="s">
        <v>661</v>
      </c>
    </row>
    <row r="268" s="1" customFormat="1" ht="38.25" customHeight="1">
      <c r="B268" s="45"/>
      <c r="C268" s="220" t="s">
        <v>662</v>
      </c>
      <c r="D268" s="220" t="s">
        <v>140</v>
      </c>
      <c r="E268" s="221" t="s">
        <v>424</v>
      </c>
      <c r="F268" s="222" t="s">
        <v>425</v>
      </c>
      <c r="G268" s="223" t="s">
        <v>212</v>
      </c>
      <c r="H268" s="224">
        <v>0.44700000000000001</v>
      </c>
      <c r="I268" s="225"/>
      <c r="J268" s="226">
        <f>ROUND(I268*H268,2)</f>
        <v>0</v>
      </c>
      <c r="K268" s="222" t="s">
        <v>144</v>
      </c>
      <c r="L268" s="71"/>
      <c r="M268" s="227" t="s">
        <v>21</v>
      </c>
      <c r="N268" s="228" t="s">
        <v>46</v>
      </c>
      <c r="O268" s="46"/>
      <c r="P268" s="229">
        <f>O268*H268</f>
        <v>0</v>
      </c>
      <c r="Q268" s="229">
        <v>0</v>
      </c>
      <c r="R268" s="229">
        <f>Q268*H268</f>
        <v>0</v>
      </c>
      <c r="S268" s="229">
        <v>0</v>
      </c>
      <c r="T268" s="230">
        <f>S268*H268</f>
        <v>0</v>
      </c>
      <c r="AR268" s="23" t="s">
        <v>237</v>
      </c>
      <c r="AT268" s="23" t="s">
        <v>140</v>
      </c>
      <c r="AU268" s="23" t="s">
        <v>85</v>
      </c>
      <c r="AY268" s="23" t="s">
        <v>138</v>
      </c>
      <c r="BE268" s="231">
        <f>IF(N268="základní",J268,0)</f>
        <v>0</v>
      </c>
      <c r="BF268" s="231">
        <f>IF(N268="snížená",J268,0)</f>
        <v>0</v>
      </c>
      <c r="BG268" s="231">
        <f>IF(N268="zákl. přenesená",J268,0)</f>
        <v>0</v>
      </c>
      <c r="BH268" s="231">
        <f>IF(N268="sníž. přenesená",J268,0)</f>
        <v>0</v>
      </c>
      <c r="BI268" s="231">
        <f>IF(N268="nulová",J268,0)</f>
        <v>0</v>
      </c>
      <c r="BJ268" s="23" t="s">
        <v>83</v>
      </c>
      <c r="BK268" s="231">
        <f>ROUND(I268*H268,2)</f>
        <v>0</v>
      </c>
      <c r="BL268" s="23" t="s">
        <v>237</v>
      </c>
      <c r="BM268" s="23" t="s">
        <v>663</v>
      </c>
    </row>
    <row r="269" s="1" customFormat="1">
      <c r="B269" s="45"/>
      <c r="C269" s="73"/>
      <c r="D269" s="232" t="s">
        <v>147</v>
      </c>
      <c r="E269" s="73"/>
      <c r="F269" s="233" t="s">
        <v>427</v>
      </c>
      <c r="G269" s="73"/>
      <c r="H269" s="73"/>
      <c r="I269" s="190"/>
      <c r="J269" s="73"/>
      <c r="K269" s="73"/>
      <c r="L269" s="71"/>
      <c r="M269" s="234"/>
      <c r="N269" s="46"/>
      <c r="O269" s="46"/>
      <c r="P269" s="46"/>
      <c r="Q269" s="46"/>
      <c r="R269" s="46"/>
      <c r="S269" s="46"/>
      <c r="T269" s="94"/>
      <c r="AT269" s="23" t="s">
        <v>147</v>
      </c>
      <c r="AU269" s="23" t="s">
        <v>85</v>
      </c>
    </row>
    <row r="270" s="1" customFormat="1" ht="38.25" customHeight="1">
      <c r="B270" s="45"/>
      <c r="C270" s="220" t="s">
        <v>664</v>
      </c>
      <c r="D270" s="220" t="s">
        <v>140</v>
      </c>
      <c r="E270" s="221" t="s">
        <v>429</v>
      </c>
      <c r="F270" s="222" t="s">
        <v>430</v>
      </c>
      <c r="G270" s="223" t="s">
        <v>212</v>
      </c>
      <c r="H270" s="224">
        <v>0.44700000000000001</v>
      </c>
      <c r="I270" s="225"/>
      <c r="J270" s="226">
        <f>ROUND(I270*H270,2)</f>
        <v>0</v>
      </c>
      <c r="K270" s="222" t="s">
        <v>144</v>
      </c>
      <c r="L270" s="71"/>
      <c r="M270" s="227" t="s">
        <v>21</v>
      </c>
      <c r="N270" s="228" t="s">
        <v>46</v>
      </c>
      <c r="O270" s="46"/>
      <c r="P270" s="229">
        <f>O270*H270</f>
        <v>0</v>
      </c>
      <c r="Q270" s="229">
        <v>0</v>
      </c>
      <c r="R270" s="229">
        <f>Q270*H270</f>
        <v>0</v>
      </c>
      <c r="S270" s="229">
        <v>0</v>
      </c>
      <c r="T270" s="230">
        <f>S270*H270</f>
        <v>0</v>
      </c>
      <c r="AR270" s="23" t="s">
        <v>237</v>
      </c>
      <c r="AT270" s="23" t="s">
        <v>140</v>
      </c>
      <c r="AU270" s="23" t="s">
        <v>85</v>
      </c>
      <c r="AY270" s="23" t="s">
        <v>138</v>
      </c>
      <c r="BE270" s="231">
        <f>IF(N270="základní",J270,0)</f>
        <v>0</v>
      </c>
      <c r="BF270" s="231">
        <f>IF(N270="snížená",J270,0)</f>
        <v>0</v>
      </c>
      <c r="BG270" s="231">
        <f>IF(N270="zákl. přenesená",J270,0)</f>
        <v>0</v>
      </c>
      <c r="BH270" s="231">
        <f>IF(N270="sníž. přenesená",J270,0)</f>
        <v>0</v>
      </c>
      <c r="BI270" s="231">
        <f>IF(N270="nulová",J270,0)</f>
        <v>0</v>
      </c>
      <c r="BJ270" s="23" t="s">
        <v>83</v>
      </c>
      <c r="BK270" s="231">
        <f>ROUND(I270*H270,2)</f>
        <v>0</v>
      </c>
      <c r="BL270" s="23" t="s">
        <v>237</v>
      </c>
      <c r="BM270" s="23" t="s">
        <v>665</v>
      </c>
    </row>
    <row r="271" s="1" customFormat="1">
      <c r="B271" s="45"/>
      <c r="C271" s="73"/>
      <c r="D271" s="232" t="s">
        <v>147</v>
      </c>
      <c r="E271" s="73"/>
      <c r="F271" s="233" t="s">
        <v>427</v>
      </c>
      <c r="G271" s="73"/>
      <c r="H271" s="73"/>
      <c r="I271" s="190"/>
      <c r="J271" s="73"/>
      <c r="K271" s="73"/>
      <c r="L271" s="71"/>
      <c r="M271" s="234"/>
      <c r="N271" s="46"/>
      <c r="O271" s="46"/>
      <c r="P271" s="46"/>
      <c r="Q271" s="46"/>
      <c r="R271" s="46"/>
      <c r="S271" s="46"/>
      <c r="T271" s="94"/>
      <c r="AT271" s="23" t="s">
        <v>147</v>
      </c>
      <c r="AU271" s="23" t="s">
        <v>85</v>
      </c>
    </row>
    <row r="272" s="10" customFormat="1" ht="37.44" customHeight="1">
      <c r="B272" s="204"/>
      <c r="C272" s="205"/>
      <c r="D272" s="206" t="s">
        <v>74</v>
      </c>
      <c r="E272" s="207" t="s">
        <v>399</v>
      </c>
      <c r="F272" s="207" t="s">
        <v>666</v>
      </c>
      <c r="G272" s="205"/>
      <c r="H272" s="205"/>
      <c r="I272" s="208"/>
      <c r="J272" s="209">
        <f>BK272</f>
        <v>0</v>
      </c>
      <c r="K272" s="205"/>
      <c r="L272" s="210"/>
      <c r="M272" s="211"/>
      <c r="N272" s="212"/>
      <c r="O272" s="212"/>
      <c r="P272" s="213">
        <f>P273</f>
        <v>0</v>
      </c>
      <c r="Q272" s="212"/>
      <c r="R272" s="213">
        <f>R273</f>
        <v>0</v>
      </c>
      <c r="S272" s="212"/>
      <c r="T272" s="214">
        <f>T273</f>
        <v>0</v>
      </c>
      <c r="AR272" s="215" t="s">
        <v>158</v>
      </c>
      <c r="AT272" s="216" t="s">
        <v>74</v>
      </c>
      <c r="AU272" s="216" t="s">
        <v>75</v>
      </c>
      <c r="AY272" s="215" t="s">
        <v>138</v>
      </c>
      <c r="BK272" s="217">
        <f>BK273</f>
        <v>0</v>
      </c>
    </row>
    <row r="273" s="10" customFormat="1" ht="19.92" customHeight="1">
      <c r="B273" s="204"/>
      <c r="C273" s="205"/>
      <c r="D273" s="206" t="s">
        <v>74</v>
      </c>
      <c r="E273" s="218" t="s">
        <v>667</v>
      </c>
      <c r="F273" s="218" t="s">
        <v>668</v>
      </c>
      <c r="G273" s="205"/>
      <c r="H273" s="205"/>
      <c r="I273" s="208"/>
      <c r="J273" s="219">
        <f>BK273</f>
        <v>0</v>
      </c>
      <c r="K273" s="205"/>
      <c r="L273" s="210"/>
      <c r="M273" s="211"/>
      <c r="N273" s="212"/>
      <c r="O273" s="212"/>
      <c r="P273" s="213">
        <f>SUM(P274:P276)</f>
        <v>0</v>
      </c>
      <c r="Q273" s="212"/>
      <c r="R273" s="213">
        <f>SUM(R274:R276)</f>
        <v>0</v>
      </c>
      <c r="S273" s="212"/>
      <c r="T273" s="214">
        <f>SUM(T274:T276)</f>
        <v>0</v>
      </c>
      <c r="AR273" s="215" t="s">
        <v>158</v>
      </c>
      <c r="AT273" s="216" t="s">
        <v>74</v>
      </c>
      <c r="AU273" s="216" t="s">
        <v>83</v>
      </c>
      <c r="AY273" s="215" t="s">
        <v>138</v>
      </c>
      <c r="BK273" s="217">
        <f>SUM(BK274:BK276)</f>
        <v>0</v>
      </c>
    </row>
    <row r="274" s="1" customFormat="1" ht="16.5" customHeight="1">
      <c r="B274" s="45"/>
      <c r="C274" s="220" t="s">
        <v>669</v>
      </c>
      <c r="D274" s="220" t="s">
        <v>140</v>
      </c>
      <c r="E274" s="221" t="s">
        <v>670</v>
      </c>
      <c r="F274" s="222" t="s">
        <v>671</v>
      </c>
      <c r="G274" s="223" t="s">
        <v>229</v>
      </c>
      <c r="H274" s="224">
        <v>38</v>
      </c>
      <c r="I274" s="225"/>
      <c r="J274" s="226">
        <f>ROUND(I274*H274,2)</f>
        <v>0</v>
      </c>
      <c r="K274" s="222" t="s">
        <v>21</v>
      </c>
      <c r="L274" s="71"/>
      <c r="M274" s="227" t="s">
        <v>21</v>
      </c>
      <c r="N274" s="228" t="s">
        <v>46</v>
      </c>
      <c r="O274" s="46"/>
      <c r="P274" s="229">
        <f>O274*H274</f>
        <v>0</v>
      </c>
      <c r="Q274" s="229">
        <v>0</v>
      </c>
      <c r="R274" s="229">
        <f>Q274*H274</f>
        <v>0</v>
      </c>
      <c r="S274" s="229">
        <v>0</v>
      </c>
      <c r="T274" s="230">
        <f>S274*H274</f>
        <v>0</v>
      </c>
      <c r="AR274" s="23" t="s">
        <v>669</v>
      </c>
      <c r="AT274" s="23" t="s">
        <v>140</v>
      </c>
      <c r="AU274" s="23" t="s">
        <v>85</v>
      </c>
      <c r="AY274" s="23" t="s">
        <v>138</v>
      </c>
      <c r="BE274" s="231">
        <f>IF(N274="základní",J274,0)</f>
        <v>0</v>
      </c>
      <c r="BF274" s="231">
        <f>IF(N274="snížená",J274,0)</f>
        <v>0</v>
      </c>
      <c r="BG274" s="231">
        <f>IF(N274="zákl. přenesená",J274,0)</f>
        <v>0</v>
      </c>
      <c r="BH274" s="231">
        <f>IF(N274="sníž. přenesená",J274,0)</f>
        <v>0</v>
      </c>
      <c r="BI274" s="231">
        <f>IF(N274="nulová",J274,0)</f>
        <v>0</v>
      </c>
      <c r="BJ274" s="23" t="s">
        <v>83</v>
      </c>
      <c r="BK274" s="231">
        <f>ROUND(I274*H274,2)</f>
        <v>0</v>
      </c>
      <c r="BL274" s="23" t="s">
        <v>669</v>
      </c>
      <c r="BM274" s="23" t="s">
        <v>672</v>
      </c>
    </row>
    <row r="275" s="1" customFormat="1" ht="16.5" customHeight="1">
      <c r="B275" s="45"/>
      <c r="C275" s="267" t="s">
        <v>673</v>
      </c>
      <c r="D275" s="267" t="s">
        <v>399</v>
      </c>
      <c r="E275" s="268" t="s">
        <v>674</v>
      </c>
      <c r="F275" s="269" t="s">
        <v>675</v>
      </c>
      <c r="G275" s="270" t="s">
        <v>229</v>
      </c>
      <c r="H275" s="271">
        <v>39.899999999999999</v>
      </c>
      <c r="I275" s="272"/>
      <c r="J275" s="273">
        <f>ROUND(I275*H275,2)</f>
        <v>0</v>
      </c>
      <c r="K275" s="269" t="s">
        <v>21</v>
      </c>
      <c r="L275" s="274"/>
      <c r="M275" s="275" t="s">
        <v>21</v>
      </c>
      <c r="N275" s="276" t="s">
        <v>46</v>
      </c>
      <c r="O275" s="46"/>
      <c r="P275" s="229">
        <f>O275*H275</f>
        <v>0</v>
      </c>
      <c r="Q275" s="229">
        <v>0</v>
      </c>
      <c r="R275" s="229">
        <f>Q275*H275</f>
        <v>0</v>
      </c>
      <c r="S275" s="229">
        <v>0</v>
      </c>
      <c r="T275" s="230">
        <f>S275*H275</f>
        <v>0</v>
      </c>
      <c r="AR275" s="23" t="s">
        <v>676</v>
      </c>
      <c r="AT275" s="23" t="s">
        <v>399</v>
      </c>
      <c r="AU275" s="23" t="s">
        <v>85</v>
      </c>
      <c r="AY275" s="23" t="s">
        <v>138</v>
      </c>
      <c r="BE275" s="231">
        <f>IF(N275="základní",J275,0)</f>
        <v>0</v>
      </c>
      <c r="BF275" s="231">
        <f>IF(N275="snížená",J275,0)</f>
        <v>0</v>
      </c>
      <c r="BG275" s="231">
        <f>IF(N275="zákl. přenesená",J275,0)</f>
        <v>0</v>
      </c>
      <c r="BH275" s="231">
        <f>IF(N275="sníž. přenesená",J275,0)</f>
        <v>0</v>
      </c>
      <c r="BI275" s="231">
        <f>IF(N275="nulová",J275,0)</f>
        <v>0</v>
      </c>
      <c r="BJ275" s="23" t="s">
        <v>83</v>
      </c>
      <c r="BK275" s="231">
        <f>ROUND(I275*H275,2)</f>
        <v>0</v>
      </c>
      <c r="BL275" s="23" t="s">
        <v>669</v>
      </c>
      <c r="BM275" s="23" t="s">
        <v>677</v>
      </c>
    </row>
    <row r="276" s="12" customFormat="1">
      <c r="B276" s="245"/>
      <c r="C276" s="246"/>
      <c r="D276" s="232" t="s">
        <v>149</v>
      </c>
      <c r="E276" s="246"/>
      <c r="F276" s="248" t="s">
        <v>678</v>
      </c>
      <c r="G276" s="246"/>
      <c r="H276" s="249">
        <v>39.899999999999999</v>
      </c>
      <c r="I276" s="250"/>
      <c r="J276" s="246"/>
      <c r="K276" s="246"/>
      <c r="L276" s="251"/>
      <c r="M276" s="252"/>
      <c r="N276" s="253"/>
      <c r="O276" s="253"/>
      <c r="P276" s="253"/>
      <c r="Q276" s="253"/>
      <c r="R276" s="253"/>
      <c r="S276" s="253"/>
      <c r="T276" s="254"/>
      <c r="AT276" s="255" t="s">
        <v>149</v>
      </c>
      <c r="AU276" s="255" t="s">
        <v>85</v>
      </c>
      <c r="AV276" s="12" t="s">
        <v>85</v>
      </c>
      <c r="AW276" s="12" t="s">
        <v>6</v>
      </c>
      <c r="AX276" s="12" t="s">
        <v>83</v>
      </c>
      <c r="AY276" s="255" t="s">
        <v>138</v>
      </c>
    </row>
    <row r="277" s="10" customFormat="1" ht="37.44" customHeight="1">
      <c r="B277" s="204"/>
      <c r="C277" s="205"/>
      <c r="D277" s="206" t="s">
        <v>74</v>
      </c>
      <c r="E277" s="207" t="s">
        <v>439</v>
      </c>
      <c r="F277" s="207" t="s">
        <v>440</v>
      </c>
      <c r="G277" s="205"/>
      <c r="H277" s="205"/>
      <c r="I277" s="208"/>
      <c r="J277" s="209">
        <f>BK277</f>
        <v>0</v>
      </c>
      <c r="K277" s="205"/>
      <c r="L277" s="210"/>
      <c r="M277" s="211"/>
      <c r="N277" s="212"/>
      <c r="O277" s="212"/>
      <c r="P277" s="213">
        <f>P278+P280+P283+P285</f>
        <v>0</v>
      </c>
      <c r="Q277" s="212"/>
      <c r="R277" s="213">
        <f>R278+R280+R283+R285</f>
        <v>0</v>
      </c>
      <c r="S277" s="212"/>
      <c r="T277" s="214">
        <f>T278+T280+T283+T285</f>
        <v>0</v>
      </c>
      <c r="AR277" s="215" t="s">
        <v>173</v>
      </c>
      <c r="AT277" s="216" t="s">
        <v>74</v>
      </c>
      <c r="AU277" s="216" t="s">
        <v>75</v>
      </c>
      <c r="AY277" s="215" t="s">
        <v>138</v>
      </c>
      <c r="BK277" s="217">
        <f>BK278+BK280+BK283+BK285</f>
        <v>0</v>
      </c>
    </row>
    <row r="278" s="10" customFormat="1" ht="19.92" customHeight="1">
      <c r="B278" s="204"/>
      <c r="C278" s="205"/>
      <c r="D278" s="206" t="s">
        <v>74</v>
      </c>
      <c r="E278" s="218" t="s">
        <v>441</v>
      </c>
      <c r="F278" s="218" t="s">
        <v>442</v>
      </c>
      <c r="G278" s="205"/>
      <c r="H278" s="205"/>
      <c r="I278" s="208"/>
      <c r="J278" s="219">
        <f>BK278</f>
        <v>0</v>
      </c>
      <c r="K278" s="205"/>
      <c r="L278" s="210"/>
      <c r="M278" s="211"/>
      <c r="N278" s="212"/>
      <c r="O278" s="212"/>
      <c r="P278" s="213">
        <f>P279</f>
        <v>0</v>
      </c>
      <c r="Q278" s="212"/>
      <c r="R278" s="213">
        <f>R279</f>
        <v>0</v>
      </c>
      <c r="S278" s="212"/>
      <c r="T278" s="214">
        <f>T279</f>
        <v>0</v>
      </c>
      <c r="AR278" s="215" t="s">
        <v>173</v>
      </c>
      <c r="AT278" s="216" t="s">
        <v>74</v>
      </c>
      <c r="AU278" s="216" t="s">
        <v>83</v>
      </c>
      <c r="AY278" s="215" t="s">
        <v>138</v>
      </c>
      <c r="BK278" s="217">
        <f>BK279</f>
        <v>0</v>
      </c>
    </row>
    <row r="279" s="1" customFormat="1" ht="16.5" customHeight="1">
      <c r="B279" s="45"/>
      <c r="C279" s="220" t="s">
        <v>679</v>
      </c>
      <c r="D279" s="220" t="s">
        <v>140</v>
      </c>
      <c r="E279" s="221" t="s">
        <v>444</v>
      </c>
      <c r="F279" s="222" t="s">
        <v>445</v>
      </c>
      <c r="G279" s="223" t="s">
        <v>446</v>
      </c>
      <c r="H279" s="224">
        <v>1</v>
      </c>
      <c r="I279" s="225"/>
      <c r="J279" s="226">
        <f>ROUND(I279*H279,2)</f>
        <v>0</v>
      </c>
      <c r="K279" s="222" t="s">
        <v>144</v>
      </c>
      <c r="L279" s="71"/>
      <c r="M279" s="227" t="s">
        <v>21</v>
      </c>
      <c r="N279" s="228" t="s">
        <v>46</v>
      </c>
      <c r="O279" s="46"/>
      <c r="P279" s="229">
        <f>O279*H279</f>
        <v>0</v>
      </c>
      <c r="Q279" s="229">
        <v>0</v>
      </c>
      <c r="R279" s="229">
        <f>Q279*H279</f>
        <v>0</v>
      </c>
      <c r="S279" s="229">
        <v>0</v>
      </c>
      <c r="T279" s="230">
        <f>S279*H279</f>
        <v>0</v>
      </c>
      <c r="AR279" s="23" t="s">
        <v>447</v>
      </c>
      <c r="AT279" s="23" t="s">
        <v>140</v>
      </c>
      <c r="AU279" s="23" t="s">
        <v>85</v>
      </c>
      <c r="AY279" s="23" t="s">
        <v>138</v>
      </c>
      <c r="BE279" s="231">
        <f>IF(N279="základní",J279,0)</f>
        <v>0</v>
      </c>
      <c r="BF279" s="231">
        <f>IF(N279="snížená",J279,0)</f>
        <v>0</v>
      </c>
      <c r="BG279" s="231">
        <f>IF(N279="zákl. přenesená",J279,0)</f>
        <v>0</v>
      </c>
      <c r="BH279" s="231">
        <f>IF(N279="sníž. přenesená",J279,0)</f>
        <v>0</v>
      </c>
      <c r="BI279" s="231">
        <f>IF(N279="nulová",J279,0)</f>
        <v>0</v>
      </c>
      <c r="BJ279" s="23" t="s">
        <v>83</v>
      </c>
      <c r="BK279" s="231">
        <f>ROUND(I279*H279,2)</f>
        <v>0</v>
      </c>
      <c r="BL279" s="23" t="s">
        <v>447</v>
      </c>
      <c r="BM279" s="23" t="s">
        <v>680</v>
      </c>
    </row>
    <row r="280" s="10" customFormat="1" ht="29.88" customHeight="1">
      <c r="B280" s="204"/>
      <c r="C280" s="205"/>
      <c r="D280" s="206" t="s">
        <v>74</v>
      </c>
      <c r="E280" s="218" t="s">
        <v>449</v>
      </c>
      <c r="F280" s="218" t="s">
        <v>450</v>
      </c>
      <c r="G280" s="205"/>
      <c r="H280" s="205"/>
      <c r="I280" s="208"/>
      <c r="J280" s="219">
        <f>BK280</f>
        <v>0</v>
      </c>
      <c r="K280" s="205"/>
      <c r="L280" s="210"/>
      <c r="M280" s="211"/>
      <c r="N280" s="212"/>
      <c r="O280" s="212"/>
      <c r="P280" s="213">
        <f>SUM(P281:P282)</f>
        <v>0</v>
      </c>
      <c r="Q280" s="212"/>
      <c r="R280" s="213">
        <f>SUM(R281:R282)</f>
        <v>0</v>
      </c>
      <c r="S280" s="212"/>
      <c r="T280" s="214">
        <f>SUM(T281:T282)</f>
        <v>0</v>
      </c>
      <c r="AR280" s="215" t="s">
        <v>173</v>
      </c>
      <c r="AT280" s="216" t="s">
        <v>74</v>
      </c>
      <c r="AU280" s="216" t="s">
        <v>83</v>
      </c>
      <c r="AY280" s="215" t="s">
        <v>138</v>
      </c>
      <c r="BK280" s="217">
        <f>SUM(BK281:BK282)</f>
        <v>0</v>
      </c>
    </row>
    <row r="281" s="1" customFormat="1" ht="16.5" customHeight="1">
      <c r="B281" s="45"/>
      <c r="C281" s="220" t="s">
        <v>681</v>
      </c>
      <c r="D281" s="220" t="s">
        <v>140</v>
      </c>
      <c r="E281" s="221" t="s">
        <v>452</v>
      </c>
      <c r="F281" s="222" t="s">
        <v>450</v>
      </c>
      <c r="G281" s="223" t="s">
        <v>446</v>
      </c>
      <c r="H281" s="224">
        <v>1</v>
      </c>
      <c r="I281" s="225"/>
      <c r="J281" s="226">
        <f>ROUND(I281*H281,2)</f>
        <v>0</v>
      </c>
      <c r="K281" s="222" t="s">
        <v>144</v>
      </c>
      <c r="L281" s="71"/>
      <c r="M281" s="227" t="s">
        <v>21</v>
      </c>
      <c r="N281" s="228" t="s">
        <v>46</v>
      </c>
      <c r="O281" s="46"/>
      <c r="P281" s="229">
        <f>O281*H281</f>
        <v>0</v>
      </c>
      <c r="Q281" s="229">
        <v>0</v>
      </c>
      <c r="R281" s="229">
        <f>Q281*H281</f>
        <v>0</v>
      </c>
      <c r="S281" s="229">
        <v>0</v>
      </c>
      <c r="T281" s="230">
        <f>S281*H281</f>
        <v>0</v>
      </c>
      <c r="AR281" s="23" t="s">
        <v>447</v>
      </c>
      <c r="AT281" s="23" t="s">
        <v>140</v>
      </c>
      <c r="AU281" s="23" t="s">
        <v>85</v>
      </c>
      <c r="AY281" s="23" t="s">
        <v>138</v>
      </c>
      <c r="BE281" s="231">
        <f>IF(N281="základní",J281,0)</f>
        <v>0</v>
      </c>
      <c r="BF281" s="231">
        <f>IF(N281="snížená",J281,0)</f>
        <v>0</v>
      </c>
      <c r="BG281" s="231">
        <f>IF(N281="zákl. přenesená",J281,0)</f>
        <v>0</v>
      </c>
      <c r="BH281" s="231">
        <f>IF(N281="sníž. přenesená",J281,0)</f>
        <v>0</v>
      </c>
      <c r="BI281" s="231">
        <f>IF(N281="nulová",J281,0)</f>
        <v>0</v>
      </c>
      <c r="BJ281" s="23" t="s">
        <v>83</v>
      </c>
      <c r="BK281" s="231">
        <f>ROUND(I281*H281,2)</f>
        <v>0</v>
      </c>
      <c r="BL281" s="23" t="s">
        <v>447</v>
      </c>
      <c r="BM281" s="23" t="s">
        <v>682</v>
      </c>
    </row>
    <row r="282" s="1" customFormat="1" ht="16.5" customHeight="1">
      <c r="B282" s="45"/>
      <c r="C282" s="220" t="s">
        <v>683</v>
      </c>
      <c r="D282" s="220" t="s">
        <v>140</v>
      </c>
      <c r="E282" s="221" t="s">
        <v>455</v>
      </c>
      <c r="F282" s="222" t="s">
        <v>456</v>
      </c>
      <c r="G282" s="223" t="s">
        <v>446</v>
      </c>
      <c r="H282" s="224">
        <v>1</v>
      </c>
      <c r="I282" s="225"/>
      <c r="J282" s="226">
        <f>ROUND(I282*H282,2)</f>
        <v>0</v>
      </c>
      <c r="K282" s="222" t="s">
        <v>144</v>
      </c>
      <c r="L282" s="71"/>
      <c r="M282" s="227" t="s">
        <v>21</v>
      </c>
      <c r="N282" s="228" t="s">
        <v>46</v>
      </c>
      <c r="O282" s="46"/>
      <c r="P282" s="229">
        <f>O282*H282</f>
        <v>0</v>
      </c>
      <c r="Q282" s="229">
        <v>0</v>
      </c>
      <c r="R282" s="229">
        <f>Q282*H282</f>
        <v>0</v>
      </c>
      <c r="S282" s="229">
        <v>0</v>
      </c>
      <c r="T282" s="230">
        <f>S282*H282</f>
        <v>0</v>
      </c>
      <c r="AR282" s="23" t="s">
        <v>447</v>
      </c>
      <c r="AT282" s="23" t="s">
        <v>140</v>
      </c>
      <c r="AU282" s="23" t="s">
        <v>85</v>
      </c>
      <c r="AY282" s="23" t="s">
        <v>138</v>
      </c>
      <c r="BE282" s="231">
        <f>IF(N282="základní",J282,0)</f>
        <v>0</v>
      </c>
      <c r="BF282" s="231">
        <f>IF(N282="snížená",J282,0)</f>
        <v>0</v>
      </c>
      <c r="BG282" s="231">
        <f>IF(N282="zákl. přenesená",J282,0)</f>
        <v>0</v>
      </c>
      <c r="BH282" s="231">
        <f>IF(N282="sníž. přenesená",J282,0)</f>
        <v>0</v>
      </c>
      <c r="BI282" s="231">
        <f>IF(N282="nulová",J282,0)</f>
        <v>0</v>
      </c>
      <c r="BJ282" s="23" t="s">
        <v>83</v>
      </c>
      <c r="BK282" s="231">
        <f>ROUND(I282*H282,2)</f>
        <v>0</v>
      </c>
      <c r="BL282" s="23" t="s">
        <v>447</v>
      </c>
      <c r="BM282" s="23" t="s">
        <v>684</v>
      </c>
    </row>
    <row r="283" s="10" customFormat="1" ht="29.88" customHeight="1">
      <c r="B283" s="204"/>
      <c r="C283" s="205"/>
      <c r="D283" s="206" t="s">
        <v>74</v>
      </c>
      <c r="E283" s="218" t="s">
        <v>458</v>
      </c>
      <c r="F283" s="218" t="s">
        <v>459</v>
      </c>
      <c r="G283" s="205"/>
      <c r="H283" s="205"/>
      <c r="I283" s="208"/>
      <c r="J283" s="219">
        <f>BK283</f>
        <v>0</v>
      </c>
      <c r="K283" s="205"/>
      <c r="L283" s="210"/>
      <c r="M283" s="211"/>
      <c r="N283" s="212"/>
      <c r="O283" s="212"/>
      <c r="P283" s="213">
        <f>P284</f>
        <v>0</v>
      </c>
      <c r="Q283" s="212"/>
      <c r="R283" s="213">
        <f>R284</f>
        <v>0</v>
      </c>
      <c r="S283" s="212"/>
      <c r="T283" s="214">
        <f>T284</f>
        <v>0</v>
      </c>
      <c r="AR283" s="215" t="s">
        <v>173</v>
      </c>
      <c r="AT283" s="216" t="s">
        <v>74</v>
      </c>
      <c r="AU283" s="216" t="s">
        <v>83</v>
      </c>
      <c r="AY283" s="215" t="s">
        <v>138</v>
      </c>
      <c r="BK283" s="217">
        <f>BK284</f>
        <v>0</v>
      </c>
    </row>
    <row r="284" s="1" customFormat="1" ht="16.5" customHeight="1">
      <c r="B284" s="45"/>
      <c r="C284" s="220" t="s">
        <v>685</v>
      </c>
      <c r="D284" s="220" t="s">
        <v>140</v>
      </c>
      <c r="E284" s="221" t="s">
        <v>461</v>
      </c>
      <c r="F284" s="222" t="s">
        <v>462</v>
      </c>
      <c r="G284" s="223" t="s">
        <v>446</v>
      </c>
      <c r="H284" s="224">
        <v>1</v>
      </c>
      <c r="I284" s="225"/>
      <c r="J284" s="226">
        <f>ROUND(I284*H284,2)</f>
        <v>0</v>
      </c>
      <c r="K284" s="222" t="s">
        <v>144</v>
      </c>
      <c r="L284" s="71"/>
      <c r="M284" s="227" t="s">
        <v>21</v>
      </c>
      <c r="N284" s="228" t="s">
        <v>46</v>
      </c>
      <c r="O284" s="46"/>
      <c r="P284" s="229">
        <f>O284*H284</f>
        <v>0</v>
      </c>
      <c r="Q284" s="229">
        <v>0</v>
      </c>
      <c r="R284" s="229">
        <f>Q284*H284</f>
        <v>0</v>
      </c>
      <c r="S284" s="229">
        <v>0</v>
      </c>
      <c r="T284" s="230">
        <f>S284*H284</f>
        <v>0</v>
      </c>
      <c r="AR284" s="23" t="s">
        <v>447</v>
      </c>
      <c r="AT284" s="23" t="s">
        <v>140</v>
      </c>
      <c r="AU284" s="23" t="s">
        <v>85</v>
      </c>
      <c r="AY284" s="23" t="s">
        <v>138</v>
      </c>
      <c r="BE284" s="231">
        <f>IF(N284="základní",J284,0)</f>
        <v>0</v>
      </c>
      <c r="BF284" s="231">
        <f>IF(N284="snížená",J284,0)</f>
        <v>0</v>
      </c>
      <c r="BG284" s="231">
        <f>IF(N284="zákl. přenesená",J284,0)</f>
        <v>0</v>
      </c>
      <c r="BH284" s="231">
        <f>IF(N284="sníž. přenesená",J284,0)</f>
        <v>0</v>
      </c>
      <c r="BI284" s="231">
        <f>IF(N284="nulová",J284,0)</f>
        <v>0</v>
      </c>
      <c r="BJ284" s="23" t="s">
        <v>83</v>
      </c>
      <c r="BK284" s="231">
        <f>ROUND(I284*H284,2)</f>
        <v>0</v>
      </c>
      <c r="BL284" s="23" t="s">
        <v>447</v>
      </c>
      <c r="BM284" s="23" t="s">
        <v>686</v>
      </c>
    </row>
    <row r="285" s="10" customFormat="1" ht="29.88" customHeight="1">
      <c r="B285" s="204"/>
      <c r="C285" s="205"/>
      <c r="D285" s="206" t="s">
        <v>74</v>
      </c>
      <c r="E285" s="218" t="s">
        <v>464</v>
      </c>
      <c r="F285" s="218" t="s">
        <v>465</v>
      </c>
      <c r="G285" s="205"/>
      <c r="H285" s="205"/>
      <c r="I285" s="208"/>
      <c r="J285" s="219">
        <f>BK285</f>
        <v>0</v>
      </c>
      <c r="K285" s="205"/>
      <c r="L285" s="210"/>
      <c r="M285" s="211"/>
      <c r="N285" s="212"/>
      <c r="O285" s="212"/>
      <c r="P285" s="213">
        <f>P286</f>
        <v>0</v>
      </c>
      <c r="Q285" s="212"/>
      <c r="R285" s="213">
        <f>R286</f>
        <v>0</v>
      </c>
      <c r="S285" s="212"/>
      <c r="T285" s="214">
        <f>T286</f>
        <v>0</v>
      </c>
      <c r="AR285" s="215" t="s">
        <v>173</v>
      </c>
      <c r="AT285" s="216" t="s">
        <v>74</v>
      </c>
      <c r="AU285" s="216" t="s">
        <v>83</v>
      </c>
      <c r="AY285" s="215" t="s">
        <v>138</v>
      </c>
      <c r="BK285" s="217">
        <f>BK286</f>
        <v>0</v>
      </c>
    </row>
    <row r="286" s="1" customFormat="1" ht="16.5" customHeight="1">
      <c r="B286" s="45"/>
      <c r="C286" s="220" t="s">
        <v>687</v>
      </c>
      <c r="D286" s="220" t="s">
        <v>140</v>
      </c>
      <c r="E286" s="221" t="s">
        <v>467</v>
      </c>
      <c r="F286" s="222" t="s">
        <v>468</v>
      </c>
      <c r="G286" s="223" t="s">
        <v>446</v>
      </c>
      <c r="H286" s="224">
        <v>1</v>
      </c>
      <c r="I286" s="225"/>
      <c r="J286" s="226">
        <f>ROUND(I286*H286,2)</f>
        <v>0</v>
      </c>
      <c r="K286" s="222" t="s">
        <v>144</v>
      </c>
      <c r="L286" s="71"/>
      <c r="M286" s="227" t="s">
        <v>21</v>
      </c>
      <c r="N286" s="277" t="s">
        <v>46</v>
      </c>
      <c r="O286" s="278"/>
      <c r="P286" s="279">
        <f>O286*H286</f>
        <v>0</v>
      </c>
      <c r="Q286" s="279">
        <v>0</v>
      </c>
      <c r="R286" s="279">
        <f>Q286*H286</f>
        <v>0</v>
      </c>
      <c r="S286" s="279">
        <v>0</v>
      </c>
      <c r="T286" s="280">
        <f>S286*H286</f>
        <v>0</v>
      </c>
      <c r="AR286" s="23" t="s">
        <v>447</v>
      </c>
      <c r="AT286" s="23" t="s">
        <v>140</v>
      </c>
      <c r="AU286" s="23" t="s">
        <v>85</v>
      </c>
      <c r="AY286" s="23" t="s">
        <v>138</v>
      </c>
      <c r="BE286" s="231">
        <f>IF(N286="základní",J286,0)</f>
        <v>0</v>
      </c>
      <c r="BF286" s="231">
        <f>IF(N286="snížená",J286,0)</f>
        <v>0</v>
      </c>
      <c r="BG286" s="231">
        <f>IF(N286="zákl. přenesená",J286,0)</f>
        <v>0</v>
      </c>
      <c r="BH286" s="231">
        <f>IF(N286="sníž. přenesená",J286,0)</f>
        <v>0</v>
      </c>
      <c r="BI286" s="231">
        <f>IF(N286="nulová",J286,0)</f>
        <v>0</v>
      </c>
      <c r="BJ286" s="23" t="s">
        <v>83</v>
      </c>
      <c r="BK286" s="231">
        <f>ROUND(I286*H286,2)</f>
        <v>0</v>
      </c>
      <c r="BL286" s="23" t="s">
        <v>447</v>
      </c>
      <c r="BM286" s="23" t="s">
        <v>688</v>
      </c>
    </row>
    <row r="287" s="1" customFormat="1" ht="6.96" customHeight="1">
      <c r="B287" s="66"/>
      <c r="C287" s="67"/>
      <c r="D287" s="67"/>
      <c r="E287" s="67"/>
      <c r="F287" s="67"/>
      <c r="G287" s="67"/>
      <c r="H287" s="67"/>
      <c r="I287" s="165"/>
      <c r="J287" s="67"/>
      <c r="K287" s="67"/>
      <c r="L287" s="71"/>
    </row>
  </sheetData>
  <sheetProtection sheet="1" autoFilter="0" formatColumns="0" formatRows="0" objects="1" scenarios="1" spinCount="100000" saltValue="+z5VCLZ5KcUQCGH2avI39jv8HBP9ardrLyJkX3Eh3DIQaksEsO2g9iGFannjbQru9ziBdm7aIqcPLhh3Dwg+LA==" hashValue="n68Duxb6LmK4t9VJ0GOdgWFUvTqUHYKYo1GjCbTW6uK3GqZkPa6rEb6KIkAspMadwBhFGVz+LBr82hHiblR4rg==" algorithmName="SHA-512" password="CC35"/>
  <autoFilter ref="C95:K286"/>
  <mergeCells count="10">
    <mergeCell ref="E7:H7"/>
    <mergeCell ref="E9:H9"/>
    <mergeCell ref="E24:H24"/>
    <mergeCell ref="E45:H45"/>
    <mergeCell ref="E47:H47"/>
    <mergeCell ref="J51:J52"/>
    <mergeCell ref="E86:H86"/>
    <mergeCell ref="E88:H88"/>
    <mergeCell ref="G1:H1"/>
    <mergeCell ref="L2:V2"/>
  </mergeCells>
  <hyperlinks>
    <hyperlink ref="F1:G1" location="C2" display="1) Krycí list soupisu"/>
    <hyperlink ref="G1:H1" location="C54" display="2) Rekapitulace"/>
    <hyperlink ref="J1" location="C9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1" customWidth="1"/>
    <col min="2" max="2" width="1.664063" style="281" customWidth="1"/>
    <col min="3" max="4" width="5" style="281" customWidth="1"/>
    <col min="5" max="5" width="11.67" style="281" customWidth="1"/>
    <col min="6" max="6" width="9.17" style="281" customWidth="1"/>
    <col min="7" max="7" width="5" style="281" customWidth="1"/>
    <col min="8" max="8" width="77.83" style="281" customWidth="1"/>
    <col min="9" max="10" width="20" style="281" customWidth="1"/>
    <col min="11" max="11" width="1.664063" style="281" customWidth="1"/>
  </cols>
  <sheetData>
    <row r="1" ht="37.5" customHeight="1"/>
    <row r="2" ht="7.5" customHeight="1">
      <c r="B2" s="282"/>
      <c r="C2" s="283"/>
      <c r="D2" s="283"/>
      <c r="E2" s="283"/>
      <c r="F2" s="283"/>
      <c r="G2" s="283"/>
      <c r="H2" s="283"/>
      <c r="I2" s="283"/>
      <c r="J2" s="283"/>
      <c r="K2" s="284"/>
    </row>
    <row r="3" s="14" customFormat="1" ht="45" customHeight="1">
      <c r="B3" s="285"/>
      <c r="C3" s="286" t="s">
        <v>689</v>
      </c>
      <c r="D3" s="286"/>
      <c r="E3" s="286"/>
      <c r="F3" s="286"/>
      <c r="G3" s="286"/>
      <c r="H3" s="286"/>
      <c r="I3" s="286"/>
      <c r="J3" s="286"/>
      <c r="K3" s="287"/>
    </row>
    <row r="4" ht="25.5" customHeight="1">
      <c r="B4" s="288"/>
      <c r="C4" s="289" t="s">
        <v>690</v>
      </c>
      <c r="D4" s="289"/>
      <c r="E4" s="289"/>
      <c r="F4" s="289"/>
      <c r="G4" s="289"/>
      <c r="H4" s="289"/>
      <c r="I4" s="289"/>
      <c r="J4" s="289"/>
      <c r="K4" s="290"/>
    </row>
    <row r="5" ht="5.25" customHeight="1">
      <c r="B5" s="288"/>
      <c r="C5" s="291"/>
      <c r="D5" s="291"/>
      <c r="E5" s="291"/>
      <c r="F5" s="291"/>
      <c r="G5" s="291"/>
      <c r="H5" s="291"/>
      <c r="I5" s="291"/>
      <c r="J5" s="291"/>
      <c r="K5" s="290"/>
    </row>
    <row r="6" ht="15" customHeight="1">
      <c r="B6" s="288"/>
      <c r="C6" s="292" t="s">
        <v>691</v>
      </c>
      <c r="D6" s="292"/>
      <c r="E6" s="292"/>
      <c r="F6" s="292"/>
      <c r="G6" s="292"/>
      <c r="H6" s="292"/>
      <c r="I6" s="292"/>
      <c r="J6" s="292"/>
      <c r="K6" s="290"/>
    </row>
    <row r="7" ht="15" customHeight="1">
      <c r="B7" s="293"/>
      <c r="C7" s="292" t="s">
        <v>692</v>
      </c>
      <c r="D7" s="292"/>
      <c r="E7" s="292"/>
      <c r="F7" s="292"/>
      <c r="G7" s="292"/>
      <c r="H7" s="292"/>
      <c r="I7" s="292"/>
      <c r="J7" s="292"/>
      <c r="K7" s="290"/>
    </row>
    <row r="8" ht="12.75" customHeight="1">
      <c r="B8" s="293"/>
      <c r="C8" s="292"/>
      <c r="D8" s="292"/>
      <c r="E8" s="292"/>
      <c r="F8" s="292"/>
      <c r="G8" s="292"/>
      <c r="H8" s="292"/>
      <c r="I8" s="292"/>
      <c r="J8" s="292"/>
      <c r="K8" s="290"/>
    </row>
    <row r="9" ht="15" customHeight="1">
      <c r="B9" s="293"/>
      <c r="C9" s="292" t="s">
        <v>693</v>
      </c>
      <c r="D9" s="292"/>
      <c r="E9" s="292"/>
      <c r="F9" s="292"/>
      <c r="G9" s="292"/>
      <c r="H9" s="292"/>
      <c r="I9" s="292"/>
      <c r="J9" s="292"/>
      <c r="K9" s="290"/>
    </row>
    <row r="10" ht="15" customHeight="1">
      <c r="B10" s="293"/>
      <c r="C10" s="292"/>
      <c r="D10" s="292" t="s">
        <v>694</v>
      </c>
      <c r="E10" s="292"/>
      <c r="F10" s="292"/>
      <c r="G10" s="292"/>
      <c r="H10" s="292"/>
      <c r="I10" s="292"/>
      <c r="J10" s="292"/>
      <c r="K10" s="290"/>
    </row>
    <row r="11" ht="15" customHeight="1">
      <c r="B11" s="293"/>
      <c r="C11" s="294"/>
      <c r="D11" s="292" t="s">
        <v>695</v>
      </c>
      <c r="E11" s="292"/>
      <c r="F11" s="292"/>
      <c r="G11" s="292"/>
      <c r="H11" s="292"/>
      <c r="I11" s="292"/>
      <c r="J11" s="292"/>
      <c r="K11" s="290"/>
    </row>
    <row r="12" ht="12.75" customHeight="1">
      <c r="B12" s="293"/>
      <c r="C12" s="294"/>
      <c r="D12" s="294"/>
      <c r="E12" s="294"/>
      <c r="F12" s="294"/>
      <c r="G12" s="294"/>
      <c r="H12" s="294"/>
      <c r="I12" s="294"/>
      <c r="J12" s="294"/>
      <c r="K12" s="290"/>
    </row>
    <row r="13" ht="15" customHeight="1">
      <c r="B13" s="293"/>
      <c r="C13" s="294"/>
      <c r="D13" s="292" t="s">
        <v>696</v>
      </c>
      <c r="E13" s="292"/>
      <c r="F13" s="292"/>
      <c r="G13" s="292"/>
      <c r="H13" s="292"/>
      <c r="I13" s="292"/>
      <c r="J13" s="292"/>
      <c r="K13" s="290"/>
    </row>
    <row r="14" ht="15" customHeight="1">
      <c r="B14" s="293"/>
      <c r="C14" s="294"/>
      <c r="D14" s="292" t="s">
        <v>697</v>
      </c>
      <c r="E14" s="292"/>
      <c r="F14" s="292"/>
      <c r="G14" s="292"/>
      <c r="H14" s="292"/>
      <c r="I14" s="292"/>
      <c r="J14" s="292"/>
      <c r="K14" s="290"/>
    </row>
    <row r="15" ht="15" customHeight="1">
      <c r="B15" s="293"/>
      <c r="C15" s="294"/>
      <c r="D15" s="292" t="s">
        <v>698</v>
      </c>
      <c r="E15" s="292"/>
      <c r="F15" s="292"/>
      <c r="G15" s="292"/>
      <c r="H15" s="292"/>
      <c r="I15" s="292"/>
      <c r="J15" s="292"/>
      <c r="K15" s="290"/>
    </row>
    <row r="16" ht="15" customHeight="1">
      <c r="B16" s="293"/>
      <c r="C16" s="294"/>
      <c r="D16" s="294"/>
      <c r="E16" s="295" t="s">
        <v>82</v>
      </c>
      <c r="F16" s="292" t="s">
        <v>699</v>
      </c>
      <c r="G16" s="292"/>
      <c r="H16" s="292"/>
      <c r="I16" s="292"/>
      <c r="J16" s="292"/>
      <c r="K16" s="290"/>
    </row>
    <row r="17" ht="15" customHeight="1">
      <c r="B17" s="293"/>
      <c r="C17" s="294"/>
      <c r="D17" s="294"/>
      <c r="E17" s="295" t="s">
        <v>700</v>
      </c>
      <c r="F17" s="292" t="s">
        <v>701</v>
      </c>
      <c r="G17" s="292"/>
      <c r="H17" s="292"/>
      <c r="I17" s="292"/>
      <c r="J17" s="292"/>
      <c r="K17" s="290"/>
    </row>
    <row r="18" ht="15" customHeight="1">
      <c r="B18" s="293"/>
      <c r="C18" s="294"/>
      <c r="D18" s="294"/>
      <c r="E18" s="295" t="s">
        <v>702</v>
      </c>
      <c r="F18" s="292" t="s">
        <v>703</v>
      </c>
      <c r="G18" s="292"/>
      <c r="H18" s="292"/>
      <c r="I18" s="292"/>
      <c r="J18" s="292"/>
      <c r="K18" s="290"/>
    </row>
    <row r="19" ht="15" customHeight="1">
      <c r="B19" s="293"/>
      <c r="C19" s="294"/>
      <c r="D19" s="294"/>
      <c r="E19" s="295" t="s">
        <v>704</v>
      </c>
      <c r="F19" s="292" t="s">
        <v>705</v>
      </c>
      <c r="G19" s="292"/>
      <c r="H19" s="292"/>
      <c r="I19" s="292"/>
      <c r="J19" s="292"/>
      <c r="K19" s="290"/>
    </row>
    <row r="20" ht="15" customHeight="1">
      <c r="B20" s="293"/>
      <c r="C20" s="294"/>
      <c r="D20" s="294"/>
      <c r="E20" s="295" t="s">
        <v>706</v>
      </c>
      <c r="F20" s="292" t="s">
        <v>707</v>
      </c>
      <c r="G20" s="292"/>
      <c r="H20" s="292"/>
      <c r="I20" s="292"/>
      <c r="J20" s="292"/>
      <c r="K20" s="290"/>
    </row>
    <row r="21" ht="15" customHeight="1">
      <c r="B21" s="293"/>
      <c r="C21" s="294"/>
      <c r="D21" s="294"/>
      <c r="E21" s="295" t="s">
        <v>708</v>
      </c>
      <c r="F21" s="292" t="s">
        <v>709</v>
      </c>
      <c r="G21" s="292"/>
      <c r="H21" s="292"/>
      <c r="I21" s="292"/>
      <c r="J21" s="292"/>
      <c r="K21" s="290"/>
    </row>
    <row r="22" ht="12.75" customHeight="1">
      <c r="B22" s="293"/>
      <c r="C22" s="294"/>
      <c r="D22" s="294"/>
      <c r="E22" s="294"/>
      <c r="F22" s="294"/>
      <c r="G22" s="294"/>
      <c r="H22" s="294"/>
      <c r="I22" s="294"/>
      <c r="J22" s="294"/>
      <c r="K22" s="290"/>
    </row>
    <row r="23" ht="15" customHeight="1">
      <c r="B23" s="293"/>
      <c r="C23" s="292" t="s">
        <v>710</v>
      </c>
      <c r="D23" s="292"/>
      <c r="E23" s="292"/>
      <c r="F23" s="292"/>
      <c r="G23" s="292"/>
      <c r="H23" s="292"/>
      <c r="I23" s="292"/>
      <c r="J23" s="292"/>
      <c r="K23" s="290"/>
    </row>
    <row r="24" ht="15" customHeight="1">
      <c r="B24" s="293"/>
      <c r="C24" s="292" t="s">
        <v>711</v>
      </c>
      <c r="D24" s="292"/>
      <c r="E24" s="292"/>
      <c r="F24" s="292"/>
      <c r="G24" s="292"/>
      <c r="H24" s="292"/>
      <c r="I24" s="292"/>
      <c r="J24" s="292"/>
      <c r="K24" s="290"/>
    </row>
    <row r="25" ht="15" customHeight="1">
      <c r="B25" s="293"/>
      <c r="C25" s="292"/>
      <c r="D25" s="292" t="s">
        <v>712</v>
      </c>
      <c r="E25" s="292"/>
      <c r="F25" s="292"/>
      <c r="G25" s="292"/>
      <c r="H25" s="292"/>
      <c r="I25" s="292"/>
      <c r="J25" s="292"/>
      <c r="K25" s="290"/>
    </row>
    <row r="26" ht="15" customHeight="1">
      <c r="B26" s="293"/>
      <c r="C26" s="294"/>
      <c r="D26" s="292" t="s">
        <v>713</v>
      </c>
      <c r="E26" s="292"/>
      <c r="F26" s="292"/>
      <c r="G26" s="292"/>
      <c r="H26" s="292"/>
      <c r="I26" s="292"/>
      <c r="J26" s="292"/>
      <c r="K26" s="290"/>
    </row>
    <row r="27" ht="12.75" customHeight="1">
      <c r="B27" s="293"/>
      <c r="C27" s="294"/>
      <c r="D27" s="294"/>
      <c r="E27" s="294"/>
      <c r="F27" s="294"/>
      <c r="G27" s="294"/>
      <c r="H27" s="294"/>
      <c r="I27" s="294"/>
      <c r="J27" s="294"/>
      <c r="K27" s="290"/>
    </row>
    <row r="28" ht="15" customHeight="1">
      <c r="B28" s="293"/>
      <c r="C28" s="294"/>
      <c r="D28" s="292" t="s">
        <v>714</v>
      </c>
      <c r="E28" s="292"/>
      <c r="F28" s="292"/>
      <c r="G28" s="292"/>
      <c r="H28" s="292"/>
      <c r="I28" s="292"/>
      <c r="J28" s="292"/>
      <c r="K28" s="290"/>
    </row>
    <row r="29" ht="15" customHeight="1">
      <c r="B29" s="293"/>
      <c r="C29" s="294"/>
      <c r="D29" s="292" t="s">
        <v>715</v>
      </c>
      <c r="E29" s="292"/>
      <c r="F29" s="292"/>
      <c r="G29" s="292"/>
      <c r="H29" s="292"/>
      <c r="I29" s="292"/>
      <c r="J29" s="292"/>
      <c r="K29" s="290"/>
    </row>
    <row r="30" ht="12.75" customHeight="1">
      <c r="B30" s="293"/>
      <c r="C30" s="294"/>
      <c r="D30" s="294"/>
      <c r="E30" s="294"/>
      <c r="F30" s="294"/>
      <c r="G30" s="294"/>
      <c r="H30" s="294"/>
      <c r="I30" s="294"/>
      <c r="J30" s="294"/>
      <c r="K30" s="290"/>
    </row>
    <row r="31" ht="15" customHeight="1">
      <c r="B31" s="293"/>
      <c r="C31" s="294"/>
      <c r="D31" s="292" t="s">
        <v>716</v>
      </c>
      <c r="E31" s="292"/>
      <c r="F31" s="292"/>
      <c r="G31" s="292"/>
      <c r="H31" s="292"/>
      <c r="I31" s="292"/>
      <c r="J31" s="292"/>
      <c r="K31" s="290"/>
    </row>
    <row r="32" ht="15" customHeight="1">
      <c r="B32" s="293"/>
      <c r="C32" s="294"/>
      <c r="D32" s="292" t="s">
        <v>717</v>
      </c>
      <c r="E32" s="292"/>
      <c r="F32" s="292"/>
      <c r="G32" s="292"/>
      <c r="H32" s="292"/>
      <c r="I32" s="292"/>
      <c r="J32" s="292"/>
      <c r="K32" s="290"/>
    </row>
    <row r="33" ht="15" customHeight="1">
      <c r="B33" s="293"/>
      <c r="C33" s="294"/>
      <c r="D33" s="292" t="s">
        <v>718</v>
      </c>
      <c r="E33" s="292"/>
      <c r="F33" s="292"/>
      <c r="G33" s="292"/>
      <c r="H33" s="292"/>
      <c r="I33" s="292"/>
      <c r="J33" s="292"/>
      <c r="K33" s="290"/>
    </row>
    <row r="34" ht="15" customHeight="1">
      <c r="B34" s="293"/>
      <c r="C34" s="294"/>
      <c r="D34" s="292"/>
      <c r="E34" s="296" t="s">
        <v>123</v>
      </c>
      <c r="F34" s="292"/>
      <c r="G34" s="292" t="s">
        <v>719</v>
      </c>
      <c r="H34" s="292"/>
      <c r="I34" s="292"/>
      <c r="J34" s="292"/>
      <c r="K34" s="290"/>
    </row>
    <row r="35" ht="30.75" customHeight="1">
      <c r="B35" s="293"/>
      <c r="C35" s="294"/>
      <c r="D35" s="292"/>
      <c r="E35" s="296" t="s">
        <v>720</v>
      </c>
      <c r="F35" s="292"/>
      <c r="G35" s="292" t="s">
        <v>721</v>
      </c>
      <c r="H35" s="292"/>
      <c r="I35" s="292"/>
      <c r="J35" s="292"/>
      <c r="K35" s="290"/>
    </row>
    <row r="36" ht="15" customHeight="1">
      <c r="B36" s="293"/>
      <c r="C36" s="294"/>
      <c r="D36" s="292"/>
      <c r="E36" s="296" t="s">
        <v>56</v>
      </c>
      <c r="F36" s="292"/>
      <c r="G36" s="292" t="s">
        <v>722</v>
      </c>
      <c r="H36" s="292"/>
      <c r="I36" s="292"/>
      <c r="J36" s="292"/>
      <c r="K36" s="290"/>
    </row>
    <row r="37" ht="15" customHeight="1">
      <c r="B37" s="293"/>
      <c r="C37" s="294"/>
      <c r="D37" s="292"/>
      <c r="E37" s="296" t="s">
        <v>124</v>
      </c>
      <c r="F37" s="292"/>
      <c r="G37" s="292" t="s">
        <v>723</v>
      </c>
      <c r="H37" s="292"/>
      <c r="I37" s="292"/>
      <c r="J37" s="292"/>
      <c r="K37" s="290"/>
    </row>
    <row r="38" ht="15" customHeight="1">
      <c r="B38" s="293"/>
      <c r="C38" s="294"/>
      <c r="D38" s="292"/>
      <c r="E38" s="296" t="s">
        <v>125</v>
      </c>
      <c r="F38" s="292"/>
      <c r="G38" s="292" t="s">
        <v>724</v>
      </c>
      <c r="H38" s="292"/>
      <c r="I38" s="292"/>
      <c r="J38" s="292"/>
      <c r="K38" s="290"/>
    </row>
    <row r="39" ht="15" customHeight="1">
      <c r="B39" s="293"/>
      <c r="C39" s="294"/>
      <c r="D39" s="292"/>
      <c r="E39" s="296" t="s">
        <v>126</v>
      </c>
      <c r="F39" s="292"/>
      <c r="G39" s="292" t="s">
        <v>725</v>
      </c>
      <c r="H39" s="292"/>
      <c r="I39" s="292"/>
      <c r="J39" s="292"/>
      <c r="K39" s="290"/>
    </row>
    <row r="40" ht="15" customHeight="1">
      <c r="B40" s="293"/>
      <c r="C40" s="294"/>
      <c r="D40" s="292"/>
      <c r="E40" s="296" t="s">
        <v>726</v>
      </c>
      <c r="F40" s="292"/>
      <c r="G40" s="292" t="s">
        <v>727</v>
      </c>
      <c r="H40" s="292"/>
      <c r="I40" s="292"/>
      <c r="J40" s="292"/>
      <c r="K40" s="290"/>
    </row>
    <row r="41" ht="15" customHeight="1">
      <c r="B41" s="293"/>
      <c r="C41" s="294"/>
      <c r="D41" s="292"/>
      <c r="E41" s="296"/>
      <c r="F41" s="292"/>
      <c r="G41" s="292" t="s">
        <v>728</v>
      </c>
      <c r="H41" s="292"/>
      <c r="I41" s="292"/>
      <c r="J41" s="292"/>
      <c r="K41" s="290"/>
    </row>
    <row r="42" ht="15" customHeight="1">
      <c r="B42" s="293"/>
      <c r="C42" s="294"/>
      <c r="D42" s="292"/>
      <c r="E42" s="296" t="s">
        <v>729</v>
      </c>
      <c r="F42" s="292"/>
      <c r="G42" s="292" t="s">
        <v>730</v>
      </c>
      <c r="H42" s="292"/>
      <c r="I42" s="292"/>
      <c r="J42" s="292"/>
      <c r="K42" s="290"/>
    </row>
    <row r="43" ht="15" customHeight="1">
      <c r="B43" s="293"/>
      <c r="C43" s="294"/>
      <c r="D43" s="292"/>
      <c r="E43" s="296" t="s">
        <v>128</v>
      </c>
      <c r="F43" s="292"/>
      <c r="G43" s="292" t="s">
        <v>731</v>
      </c>
      <c r="H43" s="292"/>
      <c r="I43" s="292"/>
      <c r="J43" s="292"/>
      <c r="K43" s="290"/>
    </row>
    <row r="44" ht="12.75" customHeight="1">
      <c r="B44" s="293"/>
      <c r="C44" s="294"/>
      <c r="D44" s="292"/>
      <c r="E44" s="292"/>
      <c r="F44" s="292"/>
      <c r="G44" s="292"/>
      <c r="H44" s="292"/>
      <c r="I44" s="292"/>
      <c r="J44" s="292"/>
      <c r="K44" s="290"/>
    </row>
    <row r="45" ht="15" customHeight="1">
      <c r="B45" s="293"/>
      <c r="C45" s="294"/>
      <c r="D45" s="292" t="s">
        <v>732</v>
      </c>
      <c r="E45" s="292"/>
      <c r="F45" s="292"/>
      <c r="G45" s="292"/>
      <c r="H45" s="292"/>
      <c r="I45" s="292"/>
      <c r="J45" s="292"/>
      <c r="K45" s="290"/>
    </row>
    <row r="46" ht="15" customHeight="1">
      <c r="B46" s="293"/>
      <c r="C46" s="294"/>
      <c r="D46" s="294"/>
      <c r="E46" s="292" t="s">
        <v>733</v>
      </c>
      <c r="F46" s="292"/>
      <c r="G46" s="292"/>
      <c r="H46" s="292"/>
      <c r="I46" s="292"/>
      <c r="J46" s="292"/>
      <c r="K46" s="290"/>
    </row>
    <row r="47" ht="15" customHeight="1">
      <c r="B47" s="293"/>
      <c r="C47" s="294"/>
      <c r="D47" s="294"/>
      <c r="E47" s="292" t="s">
        <v>734</v>
      </c>
      <c r="F47" s="292"/>
      <c r="G47" s="292"/>
      <c r="H47" s="292"/>
      <c r="I47" s="292"/>
      <c r="J47" s="292"/>
      <c r="K47" s="290"/>
    </row>
    <row r="48" ht="15" customHeight="1">
      <c r="B48" s="293"/>
      <c r="C48" s="294"/>
      <c r="D48" s="294"/>
      <c r="E48" s="292" t="s">
        <v>735</v>
      </c>
      <c r="F48" s="292"/>
      <c r="G48" s="292"/>
      <c r="H48" s="292"/>
      <c r="I48" s="292"/>
      <c r="J48" s="292"/>
      <c r="K48" s="290"/>
    </row>
    <row r="49" ht="15" customHeight="1">
      <c r="B49" s="293"/>
      <c r="C49" s="294"/>
      <c r="D49" s="292" t="s">
        <v>736</v>
      </c>
      <c r="E49" s="292"/>
      <c r="F49" s="292"/>
      <c r="G49" s="292"/>
      <c r="H49" s="292"/>
      <c r="I49" s="292"/>
      <c r="J49" s="292"/>
      <c r="K49" s="290"/>
    </row>
    <row r="50" ht="25.5" customHeight="1">
      <c r="B50" s="288"/>
      <c r="C50" s="289" t="s">
        <v>737</v>
      </c>
      <c r="D50" s="289"/>
      <c r="E50" s="289"/>
      <c r="F50" s="289"/>
      <c r="G50" s="289"/>
      <c r="H50" s="289"/>
      <c r="I50" s="289"/>
      <c r="J50" s="289"/>
      <c r="K50" s="290"/>
    </row>
    <row r="51" ht="5.25" customHeight="1">
      <c r="B51" s="288"/>
      <c r="C51" s="291"/>
      <c r="D51" s="291"/>
      <c r="E51" s="291"/>
      <c r="F51" s="291"/>
      <c r="G51" s="291"/>
      <c r="H51" s="291"/>
      <c r="I51" s="291"/>
      <c r="J51" s="291"/>
      <c r="K51" s="290"/>
    </row>
    <row r="52" ht="15" customHeight="1">
      <c r="B52" s="288"/>
      <c r="C52" s="292" t="s">
        <v>738</v>
      </c>
      <c r="D52" s="292"/>
      <c r="E52" s="292"/>
      <c r="F52" s="292"/>
      <c r="G52" s="292"/>
      <c r="H52" s="292"/>
      <c r="I52" s="292"/>
      <c r="J52" s="292"/>
      <c r="K52" s="290"/>
    </row>
    <row r="53" ht="15" customHeight="1">
      <c r="B53" s="288"/>
      <c r="C53" s="292" t="s">
        <v>739</v>
      </c>
      <c r="D53" s="292"/>
      <c r="E53" s="292"/>
      <c r="F53" s="292"/>
      <c r="G53" s="292"/>
      <c r="H53" s="292"/>
      <c r="I53" s="292"/>
      <c r="J53" s="292"/>
      <c r="K53" s="290"/>
    </row>
    <row r="54" ht="12.75" customHeight="1">
      <c r="B54" s="288"/>
      <c r="C54" s="292"/>
      <c r="D54" s="292"/>
      <c r="E54" s="292"/>
      <c r="F54" s="292"/>
      <c r="G54" s="292"/>
      <c r="H54" s="292"/>
      <c r="I54" s="292"/>
      <c r="J54" s="292"/>
      <c r="K54" s="290"/>
    </row>
    <row r="55" ht="15" customHeight="1">
      <c r="B55" s="288"/>
      <c r="C55" s="292" t="s">
        <v>740</v>
      </c>
      <c r="D55" s="292"/>
      <c r="E55" s="292"/>
      <c r="F55" s="292"/>
      <c r="G55" s="292"/>
      <c r="H55" s="292"/>
      <c r="I55" s="292"/>
      <c r="J55" s="292"/>
      <c r="K55" s="290"/>
    </row>
    <row r="56" ht="15" customHeight="1">
      <c r="B56" s="288"/>
      <c r="C56" s="294"/>
      <c r="D56" s="292" t="s">
        <v>741</v>
      </c>
      <c r="E56" s="292"/>
      <c r="F56" s="292"/>
      <c r="G56" s="292"/>
      <c r="H56" s="292"/>
      <c r="I56" s="292"/>
      <c r="J56" s="292"/>
      <c r="K56" s="290"/>
    </row>
    <row r="57" ht="15" customHeight="1">
      <c r="B57" s="288"/>
      <c r="C57" s="294"/>
      <c r="D57" s="292" t="s">
        <v>742</v>
      </c>
      <c r="E57" s="292"/>
      <c r="F57" s="292"/>
      <c r="G57" s="292"/>
      <c r="H57" s="292"/>
      <c r="I57" s="292"/>
      <c r="J57" s="292"/>
      <c r="K57" s="290"/>
    </row>
    <row r="58" ht="15" customHeight="1">
      <c r="B58" s="288"/>
      <c r="C58" s="294"/>
      <c r="D58" s="292" t="s">
        <v>743</v>
      </c>
      <c r="E58" s="292"/>
      <c r="F58" s="292"/>
      <c r="G58" s="292"/>
      <c r="H58" s="292"/>
      <c r="I58" s="292"/>
      <c r="J58" s="292"/>
      <c r="K58" s="290"/>
    </row>
    <row r="59" ht="15" customHeight="1">
      <c r="B59" s="288"/>
      <c r="C59" s="294"/>
      <c r="D59" s="292" t="s">
        <v>744</v>
      </c>
      <c r="E59" s="292"/>
      <c r="F59" s="292"/>
      <c r="G59" s="292"/>
      <c r="H59" s="292"/>
      <c r="I59" s="292"/>
      <c r="J59" s="292"/>
      <c r="K59" s="290"/>
    </row>
    <row r="60" ht="15" customHeight="1">
      <c r="B60" s="288"/>
      <c r="C60" s="294"/>
      <c r="D60" s="297" t="s">
        <v>745</v>
      </c>
      <c r="E60" s="297"/>
      <c r="F60" s="297"/>
      <c r="G60" s="297"/>
      <c r="H60" s="297"/>
      <c r="I60" s="297"/>
      <c r="J60" s="297"/>
      <c r="K60" s="290"/>
    </row>
    <row r="61" ht="15" customHeight="1">
      <c r="B61" s="288"/>
      <c r="C61" s="294"/>
      <c r="D61" s="292" t="s">
        <v>746</v>
      </c>
      <c r="E61" s="292"/>
      <c r="F61" s="292"/>
      <c r="G61" s="292"/>
      <c r="H61" s="292"/>
      <c r="I61" s="292"/>
      <c r="J61" s="292"/>
      <c r="K61" s="290"/>
    </row>
    <row r="62" ht="12.75" customHeight="1">
      <c r="B62" s="288"/>
      <c r="C62" s="294"/>
      <c r="D62" s="294"/>
      <c r="E62" s="298"/>
      <c r="F62" s="294"/>
      <c r="G62" s="294"/>
      <c r="H62" s="294"/>
      <c r="I62" s="294"/>
      <c r="J62" s="294"/>
      <c r="K62" s="290"/>
    </row>
    <row r="63" ht="15" customHeight="1">
      <c r="B63" s="288"/>
      <c r="C63" s="294"/>
      <c r="D63" s="292" t="s">
        <v>747</v>
      </c>
      <c r="E63" s="292"/>
      <c r="F63" s="292"/>
      <c r="G63" s="292"/>
      <c r="H63" s="292"/>
      <c r="I63" s="292"/>
      <c r="J63" s="292"/>
      <c r="K63" s="290"/>
    </row>
    <row r="64" ht="15" customHeight="1">
      <c r="B64" s="288"/>
      <c r="C64" s="294"/>
      <c r="D64" s="297" t="s">
        <v>748</v>
      </c>
      <c r="E64" s="297"/>
      <c r="F64" s="297"/>
      <c r="G64" s="297"/>
      <c r="H64" s="297"/>
      <c r="I64" s="297"/>
      <c r="J64" s="297"/>
      <c r="K64" s="290"/>
    </row>
    <row r="65" ht="15" customHeight="1">
      <c r="B65" s="288"/>
      <c r="C65" s="294"/>
      <c r="D65" s="292" t="s">
        <v>749</v>
      </c>
      <c r="E65" s="292"/>
      <c r="F65" s="292"/>
      <c r="G65" s="292"/>
      <c r="H65" s="292"/>
      <c r="I65" s="292"/>
      <c r="J65" s="292"/>
      <c r="K65" s="290"/>
    </row>
    <row r="66" ht="15" customHeight="1">
      <c r="B66" s="288"/>
      <c r="C66" s="294"/>
      <c r="D66" s="292" t="s">
        <v>750</v>
      </c>
      <c r="E66" s="292"/>
      <c r="F66" s="292"/>
      <c r="G66" s="292"/>
      <c r="H66" s="292"/>
      <c r="I66" s="292"/>
      <c r="J66" s="292"/>
      <c r="K66" s="290"/>
    </row>
    <row r="67" ht="15" customHeight="1">
      <c r="B67" s="288"/>
      <c r="C67" s="294"/>
      <c r="D67" s="292" t="s">
        <v>751</v>
      </c>
      <c r="E67" s="292"/>
      <c r="F67" s="292"/>
      <c r="G67" s="292"/>
      <c r="H67" s="292"/>
      <c r="I67" s="292"/>
      <c r="J67" s="292"/>
      <c r="K67" s="290"/>
    </row>
    <row r="68" ht="15" customHeight="1">
      <c r="B68" s="288"/>
      <c r="C68" s="294"/>
      <c r="D68" s="292" t="s">
        <v>752</v>
      </c>
      <c r="E68" s="292"/>
      <c r="F68" s="292"/>
      <c r="G68" s="292"/>
      <c r="H68" s="292"/>
      <c r="I68" s="292"/>
      <c r="J68" s="292"/>
      <c r="K68" s="290"/>
    </row>
    <row r="69" ht="12.75" customHeight="1">
      <c r="B69" s="299"/>
      <c r="C69" s="300"/>
      <c r="D69" s="300"/>
      <c r="E69" s="300"/>
      <c r="F69" s="300"/>
      <c r="G69" s="300"/>
      <c r="H69" s="300"/>
      <c r="I69" s="300"/>
      <c r="J69" s="300"/>
      <c r="K69" s="301"/>
    </row>
    <row r="70" ht="18.75" customHeight="1">
      <c r="B70" s="302"/>
      <c r="C70" s="302"/>
      <c r="D70" s="302"/>
      <c r="E70" s="302"/>
      <c r="F70" s="302"/>
      <c r="G70" s="302"/>
      <c r="H70" s="302"/>
      <c r="I70" s="302"/>
      <c r="J70" s="302"/>
      <c r="K70" s="303"/>
    </row>
    <row r="71" ht="18.75" customHeight="1">
      <c r="B71" s="303"/>
      <c r="C71" s="303"/>
      <c r="D71" s="303"/>
      <c r="E71" s="303"/>
      <c r="F71" s="303"/>
      <c r="G71" s="303"/>
      <c r="H71" s="303"/>
      <c r="I71" s="303"/>
      <c r="J71" s="303"/>
      <c r="K71" s="303"/>
    </row>
    <row r="72" ht="7.5" customHeight="1">
      <c r="B72" s="304"/>
      <c r="C72" s="305"/>
      <c r="D72" s="305"/>
      <c r="E72" s="305"/>
      <c r="F72" s="305"/>
      <c r="G72" s="305"/>
      <c r="H72" s="305"/>
      <c r="I72" s="305"/>
      <c r="J72" s="305"/>
      <c r="K72" s="306"/>
    </row>
    <row r="73" ht="45" customHeight="1">
      <c r="B73" s="307"/>
      <c r="C73" s="308" t="s">
        <v>93</v>
      </c>
      <c r="D73" s="308"/>
      <c r="E73" s="308"/>
      <c r="F73" s="308"/>
      <c r="G73" s="308"/>
      <c r="H73" s="308"/>
      <c r="I73" s="308"/>
      <c r="J73" s="308"/>
      <c r="K73" s="309"/>
    </row>
    <row r="74" ht="17.25" customHeight="1">
      <c r="B74" s="307"/>
      <c r="C74" s="310" t="s">
        <v>753</v>
      </c>
      <c r="D74" s="310"/>
      <c r="E74" s="310"/>
      <c r="F74" s="310" t="s">
        <v>754</v>
      </c>
      <c r="G74" s="311"/>
      <c r="H74" s="310" t="s">
        <v>124</v>
      </c>
      <c r="I74" s="310" t="s">
        <v>60</v>
      </c>
      <c r="J74" s="310" t="s">
        <v>755</v>
      </c>
      <c r="K74" s="309"/>
    </row>
    <row r="75" ht="17.25" customHeight="1">
      <c r="B75" s="307"/>
      <c r="C75" s="312" t="s">
        <v>756</v>
      </c>
      <c r="D75" s="312"/>
      <c r="E75" s="312"/>
      <c r="F75" s="313" t="s">
        <v>757</v>
      </c>
      <c r="G75" s="314"/>
      <c r="H75" s="312"/>
      <c r="I75" s="312"/>
      <c r="J75" s="312" t="s">
        <v>758</v>
      </c>
      <c r="K75" s="309"/>
    </row>
    <row r="76" ht="5.25" customHeight="1">
      <c r="B76" s="307"/>
      <c r="C76" s="315"/>
      <c r="D76" s="315"/>
      <c r="E76" s="315"/>
      <c r="F76" s="315"/>
      <c r="G76" s="316"/>
      <c r="H76" s="315"/>
      <c r="I76" s="315"/>
      <c r="J76" s="315"/>
      <c r="K76" s="309"/>
    </row>
    <row r="77" ht="15" customHeight="1">
      <c r="B77" s="307"/>
      <c r="C77" s="296" t="s">
        <v>56</v>
      </c>
      <c r="D77" s="315"/>
      <c r="E77" s="315"/>
      <c r="F77" s="317" t="s">
        <v>759</v>
      </c>
      <c r="G77" s="316"/>
      <c r="H77" s="296" t="s">
        <v>760</v>
      </c>
      <c r="I77" s="296" t="s">
        <v>761</v>
      </c>
      <c r="J77" s="296">
        <v>20</v>
      </c>
      <c r="K77" s="309"/>
    </row>
    <row r="78" ht="15" customHeight="1">
      <c r="B78" s="307"/>
      <c r="C78" s="296" t="s">
        <v>762</v>
      </c>
      <c r="D78" s="296"/>
      <c r="E78" s="296"/>
      <c r="F78" s="317" t="s">
        <v>759</v>
      </c>
      <c r="G78" s="316"/>
      <c r="H78" s="296" t="s">
        <v>763</v>
      </c>
      <c r="I78" s="296" t="s">
        <v>761</v>
      </c>
      <c r="J78" s="296">
        <v>120</v>
      </c>
      <c r="K78" s="309"/>
    </row>
    <row r="79" ht="15" customHeight="1">
      <c r="B79" s="318"/>
      <c r="C79" s="296" t="s">
        <v>764</v>
      </c>
      <c r="D79" s="296"/>
      <c r="E79" s="296"/>
      <c r="F79" s="317" t="s">
        <v>765</v>
      </c>
      <c r="G79" s="316"/>
      <c r="H79" s="296" t="s">
        <v>766</v>
      </c>
      <c r="I79" s="296" t="s">
        <v>761</v>
      </c>
      <c r="J79" s="296">
        <v>50</v>
      </c>
      <c r="K79" s="309"/>
    </row>
    <row r="80" ht="15" customHeight="1">
      <c r="B80" s="318"/>
      <c r="C80" s="296" t="s">
        <v>767</v>
      </c>
      <c r="D80" s="296"/>
      <c r="E80" s="296"/>
      <c r="F80" s="317" t="s">
        <v>759</v>
      </c>
      <c r="G80" s="316"/>
      <c r="H80" s="296" t="s">
        <v>768</v>
      </c>
      <c r="I80" s="296" t="s">
        <v>769</v>
      </c>
      <c r="J80" s="296"/>
      <c r="K80" s="309"/>
    </row>
    <row r="81" ht="15" customHeight="1">
      <c r="B81" s="318"/>
      <c r="C81" s="319" t="s">
        <v>770</v>
      </c>
      <c r="D81" s="319"/>
      <c r="E81" s="319"/>
      <c r="F81" s="320" t="s">
        <v>765</v>
      </c>
      <c r="G81" s="319"/>
      <c r="H81" s="319" t="s">
        <v>771</v>
      </c>
      <c r="I81" s="319" t="s">
        <v>761</v>
      </c>
      <c r="J81" s="319">
        <v>15</v>
      </c>
      <c r="K81" s="309"/>
    </row>
    <row r="82" ht="15" customHeight="1">
      <c r="B82" s="318"/>
      <c r="C82" s="319" t="s">
        <v>772</v>
      </c>
      <c r="D82" s="319"/>
      <c r="E82" s="319"/>
      <c r="F82" s="320" t="s">
        <v>765</v>
      </c>
      <c r="G82" s="319"/>
      <c r="H82" s="319" t="s">
        <v>773</v>
      </c>
      <c r="I82" s="319" t="s">
        <v>761</v>
      </c>
      <c r="J82" s="319">
        <v>15</v>
      </c>
      <c r="K82" s="309"/>
    </row>
    <row r="83" ht="15" customHeight="1">
      <c r="B83" s="318"/>
      <c r="C83" s="319" t="s">
        <v>774</v>
      </c>
      <c r="D83" s="319"/>
      <c r="E83" s="319"/>
      <c r="F83" s="320" t="s">
        <v>765</v>
      </c>
      <c r="G83" s="319"/>
      <c r="H83" s="319" t="s">
        <v>775</v>
      </c>
      <c r="I83" s="319" t="s">
        <v>761</v>
      </c>
      <c r="J83" s="319">
        <v>20</v>
      </c>
      <c r="K83" s="309"/>
    </row>
    <row r="84" ht="15" customHeight="1">
      <c r="B84" s="318"/>
      <c r="C84" s="319" t="s">
        <v>776</v>
      </c>
      <c r="D84" s="319"/>
      <c r="E84" s="319"/>
      <c r="F84" s="320" t="s">
        <v>765</v>
      </c>
      <c r="G84" s="319"/>
      <c r="H84" s="319" t="s">
        <v>777</v>
      </c>
      <c r="I84" s="319" t="s">
        <v>761</v>
      </c>
      <c r="J84" s="319">
        <v>20</v>
      </c>
      <c r="K84" s="309"/>
    </row>
    <row r="85" ht="15" customHeight="1">
      <c r="B85" s="318"/>
      <c r="C85" s="296" t="s">
        <v>778</v>
      </c>
      <c r="D85" s="296"/>
      <c r="E85" s="296"/>
      <c r="F85" s="317" t="s">
        <v>765</v>
      </c>
      <c r="G85" s="316"/>
      <c r="H85" s="296" t="s">
        <v>779</v>
      </c>
      <c r="I85" s="296" t="s">
        <v>761</v>
      </c>
      <c r="J85" s="296">
        <v>50</v>
      </c>
      <c r="K85" s="309"/>
    </row>
    <row r="86" ht="15" customHeight="1">
      <c r="B86" s="318"/>
      <c r="C86" s="296" t="s">
        <v>780</v>
      </c>
      <c r="D86" s="296"/>
      <c r="E86" s="296"/>
      <c r="F86" s="317" t="s">
        <v>765</v>
      </c>
      <c r="G86" s="316"/>
      <c r="H86" s="296" t="s">
        <v>781</v>
      </c>
      <c r="I86" s="296" t="s">
        <v>761</v>
      </c>
      <c r="J86" s="296">
        <v>20</v>
      </c>
      <c r="K86" s="309"/>
    </row>
    <row r="87" ht="15" customHeight="1">
      <c r="B87" s="318"/>
      <c r="C87" s="296" t="s">
        <v>782</v>
      </c>
      <c r="D87" s="296"/>
      <c r="E87" s="296"/>
      <c r="F87" s="317" t="s">
        <v>765</v>
      </c>
      <c r="G87" s="316"/>
      <c r="H87" s="296" t="s">
        <v>783</v>
      </c>
      <c r="I87" s="296" t="s">
        <v>761</v>
      </c>
      <c r="J87" s="296">
        <v>20</v>
      </c>
      <c r="K87" s="309"/>
    </row>
    <row r="88" ht="15" customHeight="1">
      <c r="B88" s="318"/>
      <c r="C88" s="296" t="s">
        <v>784</v>
      </c>
      <c r="D88" s="296"/>
      <c r="E88" s="296"/>
      <c r="F88" s="317" t="s">
        <v>765</v>
      </c>
      <c r="G88" s="316"/>
      <c r="H88" s="296" t="s">
        <v>785</v>
      </c>
      <c r="I88" s="296" t="s">
        <v>761</v>
      </c>
      <c r="J88" s="296">
        <v>50</v>
      </c>
      <c r="K88" s="309"/>
    </row>
    <row r="89" ht="15" customHeight="1">
      <c r="B89" s="318"/>
      <c r="C89" s="296" t="s">
        <v>786</v>
      </c>
      <c r="D89" s="296"/>
      <c r="E89" s="296"/>
      <c r="F89" s="317" t="s">
        <v>765</v>
      </c>
      <c r="G89" s="316"/>
      <c r="H89" s="296" t="s">
        <v>786</v>
      </c>
      <c r="I89" s="296" t="s">
        <v>761</v>
      </c>
      <c r="J89" s="296">
        <v>50</v>
      </c>
      <c r="K89" s="309"/>
    </row>
    <row r="90" ht="15" customHeight="1">
      <c r="B90" s="318"/>
      <c r="C90" s="296" t="s">
        <v>129</v>
      </c>
      <c r="D90" s="296"/>
      <c r="E90" s="296"/>
      <c r="F90" s="317" t="s">
        <v>765</v>
      </c>
      <c r="G90" s="316"/>
      <c r="H90" s="296" t="s">
        <v>787</v>
      </c>
      <c r="I90" s="296" t="s">
        <v>761</v>
      </c>
      <c r="J90" s="296">
        <v>255</v>
      </c>
      <c r="K90" s="309"/>
    </row>
    <row r="91" ht="15" customHeight="1">
      <c r="B91" s="318"/>
      <c r="C91" s="296" t="s">
        <v>788</v>
      </c>
      <c r="D91" s="296"/>
      <c r="E91" s="296"/>
      <c r="F91" s="317" t="s">
        <v>759</v>
      </c>
      <c r="G91" s="316"/>
      <c r="H91" s="296" t="s">
        <v>789</v>
      </c>
      <c r="I91" s="296" t="s">
        <v>790</v>
      </c>
      <c r="J91" s="296"/>
      <c r="K91" s="309"/>
    </row>
    <row r="92" ht="15" customHeight="1">
      <c r="B92" s="318"/>
      <c r="C92" s="296" t="s">
        <v>791</v>
      </c>
      <c r="D92" s="296"/>
      <c r="E92" s="296"/>
      <c r="F92" s="317" t="s">
        <v>759</v>
      </c>
      <c r="G92" s="316"/>
      <c r="H92" s="296" t="s">
        <v>792</v>
      </c>
      <c r="I92" s="296" t="s">
        <v>793</v>
      </c>
      <c r="J92" s="296"/>
      <c r="K92" s="309"/>
    </row>
    <row r="93" ht="15" customHeight="1">
      <c r="B93" s="318"/>
      <c r="C93" s="296" t="s">
        <v>794</v>
      </c>
      <c r="D93" s="296"/>
      <c r="E93" s="296"/>
      <c r="F93" s="317" t="s">
        <v>759</v>
      </c>
      <c r="G93" s="316"/>
      <c r="H93" s="296" t="s">
        <v>794</v>
      </c>
      <c r="I93" s="296" t="s">
        <v>793</v>
      </c>
      <c r="J93" s="296"/>
      <c r="K93" s="309"/>
    </row>
    <row r="94" ht="15" customHeight="1">
      <c r="B94" s="318"/>
      <c r="C94" s="296" t="s">
        <v>41</v>
      </c>
      <c r="D94" s="296"/>
      <c r="E94" s="296"/>
      <c r="F94" s="317" t="s">
        <v>759</v>
      </c>
      <c r="G94" s="316"/>
      <c r="H94" s="296" t="s">
        <v>795</v>
      </c>
      <c r="I94" s="296" t="s">
        <v>793</v>
      </c>
      <c r="J94" s="296"/>
      <c r="K94" s="309"/>
    </row>
    <row r="95" ht="15" customHeight="1">
      <c r="B95" s="318"/>
      <c r="C95" s="296" t="s">
        <v>51</v>
      </c>
      <c r="D95" s="296"/>
      <c r="E95" s="296"/>
      <c r="F95" s="317" t="s">
        <v>759</v>
      </c>
      <c r="G95" s="316"/>
      <c r="H95" s="296" t="s">
        <v>796</v>
      </c>
      <c r="I95" s="296" t="s">
        <v>793</v>
      </c>
      <c r="J95" s="296"/>
      <c r="K95" s="309"/>
    </row>
    <row r="96" ht="15" customHeight="1">
      <c r="B96" s="321"/>
      <c r="C96" s="322"/>
      <c r="D96" s="322"/>
      <c r="E96" s="322"/>
      <c r="F96" s="322"/>
      <c r="G96" s="322"/>
      <c r="H96" s="322"/>
      <c r="I96" s="322"/>
      <c r="J96" s="322"/>
      <c r="K96" s="323"/>
    </row>
    <row r="97" ht="18.75" customHeight="1">
      <c r="B97" s="324"/>
      <c r="C97" s="325"/>
      <c r="D97" s="325"/>
      <c r="E97" s="325"/>
      <c r="F97" s="325"/>
      <c r="G97" s="325"/>
      <c r="H97" s="325"/>
      <c r="I97" s="325"/>
      <c r="J97" s="325"/>
      <c r="K97" s="324"/>
    </row>
    <row r="98" ht="18.75" customHeight="1">
      <c r="B98" s="303"/>
      <c r="C98" s="303"/>
      <c r="D98" s="303"/>
      <c r="E98" s="303"/>
      <c r="F98" s="303"/>
      <c r="G98" s="303"/>
      <c r="H98" s="303"/>
      <c r="I98" s="303"/>
      <c r="J98" s="303"/>
      <c r="K98" s="303"/>
    </row>
    <row r="99" ht="7.5" customHeight="1">
      <c r="B99" s="304"/>
      <c r="C99" s="305"/>
      <c r="D99" s="305"/>
      <c r="E99" s="305"/>
      <c r="F99" s="305"/>
      <c r="G99" s="305"/>
      <c r="H99" s="305"/>
      <c r="I99" s="305"/>
      <c r="J99" s="305"/>
      <c r="K99" s="306"/>
    </row>
    <row r="100" ht="45" customHeight="1">
      <c r="B100" s="307"/>
      <c r="C100" s="308" t="s">
        <v>797</v>
      </c>
      <c r="D100" s="308"/>
      <c r="E100" s="308"/>
      <c r="F100" s="308"/>
      <c r="G100" s="308"/>
      <c r="H100" s="308"/>
      <c r="I100" s="308"/>
      <c r="J100" s="308"/>
      <c r="K100" s="309"/>
    </row>
    <row r="101" ht="17.25" customHeight="1">
      <c r="B101" s="307"/>
      <c r="C101" s="310" t="s">
        <v>753</v>
      </c>
      <c r="D101" s="310"/>
      <c r="E101" s="310"/>
      <c r="F101" s="310" t="s">
        <v>754</v>
      </c>
      <c r="G101" s="311"/>
      <c r="H101" s="310" t="s">
        <v>124</v>
      </c>
      <c r="I101" s="310" t="s">
        <v>60</v>
      </c>
      <c r="J101" s="310" t="s">
        <v>755</v>
      </c>
      <c r="K101" s="309"/>
    </row>
    <row r="102" ht="17.25" customHeight="1">
      <c r="B102" s="307"/>
      <c r="C102" s="312" t="s">
        <v>756</v>
      </c>
      <c r="D102" s="312"/>
      <c r="E102" s="312"/>
      <c r="F102" s="313" t="s">
        <v>757</v>
      </c>
      <c r="G102" s="314"/>
      <c r="H102" s="312"/>
      <c r="I102" s="312"/>
      <c r="J102" s="312" t="s">
        <v>758</v>
      </c>
      <c r="K102" s="309"/>
    </row>
    <row r="103" ht="5.25" customHeight="1">
      <c r="B103" s="307"/>
      <c r="C103" s="310"/>
      <c r="D103" s="310"/>
      <c r="E103" s="310"/>
      <c r="F103" s="310"/>
      <c r="G103" s="326"/>
      <c r="H103" s="310"/>
      <c r="I103" s="310"/>
      <c r="J103" s="310"/>
      <c r="K103" s="309"/>
    </row>
    <row r="104" ht="15" customHeight="1">
      <c r="B104" s="307"/>
      <c r="C104" s="296" t="s">
        <v>56</v>
      </c>
      <c r="D104" s="315"/>
      <c r="E104" s="315"/>
      <c r="F104" s="317" t="s">
        <v>759</v>
      </c>
      <c r="G104" s="326"/>
      <c r="H104" s="296" t="s">
        <v>798</v>
      </c>
      <c r="I104" s="296" t="s">
        <v>761</v>
      </c>
      <c r="J104" s="296">
        <v>20</v>
      </c>
      <c r="K104" s="309"/>
    </row>
    <row r="105" ht="15" customHeight="1">
      <c r="B105" s="307"/>
      <c r="C105" s="296" t="s">
        <v>762</v>
      </c>
      <c r="D105" s="296"/>
      <c r="E105" s="296"/>
      <c r="F105" s="317" t="s">
        <v>759</v>
      </c>
      <c r="G105" s="296"/>
      <c r="H105" s="296" t="s">
        <v>798</v>
      </c>
      <c r="I105" s="296" t="s">
        <v>761</v>
      </c>
      <c r="J105" s="296">
        <v>120</v>
      </c>
      <c r="K105" s="309"/>
    </row>
    <row r="106" ht="15" customHeight="1">
      <c r="B106" s="318"/>
      <c r="C106" s="296" t="s">
        <v>764</v>
      </c>
      <c r="D106" s="296"/>
      <c r="E106" s="296"/>
      <c r="F106" s="317" t="s">
        <v>765</v>
      </c>
      <c r="G106" s="296"/>
      <c r="H106" s="296" t="s">
        <v>798</v>
      </c>
      <c r="I106" s="296" t="s">
        <v>761</v>
      </c>
      <c r="J106" s="296">
        <v>50</v>
      </c>
      <c r="K106" s="309"/>
    </row>
    <row r="107" ht="15" customHeight="1">
      <c r="B107" s="318"/>
      <c r="C107" s="296" t="s">
        <v>767</v>
      </c>
      <c r="D107" s="296"/>
      <c r="E107" s="296"/>
      <c r="F107" s="317" t="s">
        <v>759</v>
      </c>
      <c r="G107" s="296"/>
      <c r="H107" s="296" t="s">
        <v>798</v>
      </c>
      <c r="I107" s="296" t="s">
        <v>769</v>
      </c>
      <c r="J107" s="296"/>
      <c r="K107" s="309"/>
    </row>
    <row r="108" ht="15" customHeight="1">
      <c r="B108" s="318"/>
      <c r="C108" s="296" t="s">
        <v>778</v>
      </c>
      <c r="D108" s="296"/>
      <c r="E108" s="296"/>
      <c r="F108" s="317" t="s">
        <v>765</v>
      </c>
      <c r="G108" s="296"/>
      <c r="H108" s="296" t="s">
        <v>798</v>
      </c>
      <c r="I108" s="296" t="s">
        <v>761</v>
      </c>
      <c r="J108" s="296">
        <v>50</v>
      </c>
      <c r="K108" s="309"/>
    </row>
    <row r="109" ht="15" customHeight="1">
      <c r="B109" s="318"/>
      <c r="C109" s="296" t="s">
        <v>786</v>
      </c>
      <c r="D109" s="296"/>
      <c r="E109" s="296"/>
      <c r="F109" s="317" t="s">
        <v>765</v>
      </c>
      <c r="G109" s="296"/>
      <c r="H109" s="296" t="s">
        <v>798</v>
      </c>
      <c r="I109" s="296" t="s">
        <v>761</v>
      </c>
      <c r="J109" s="296">
        <v>50</v>
      </c>
      <c r="K109" s="309"/>
    </row>
    <row r="110" ht="15" customHeight="1">
      <c r="B110" s="318"/>
      <c r="C110" s="296" t="s">
        <v>784</v>
      </c>
      <c r="D110" s="296"/>
      <c r="E110" s="296"/>
      <c r="F110" s="317" t="s">
        <v>765</v>
      </c>
      <c r="G110" s="296"/>
      <c r="H110" s="296" t="s">
        <v>798</v>
      </c>
      <c r="I110" s="296" t="s">
        <v>761</v>
      </c>
      <c r="J110" s="296">
        <v>50</v>
      </c>
      <c r="K110" s="309"/>
    </row>
    <row r="111" ht="15" customHeight="1">
      <c r="B111" s="318"/>
      <c r="C111" s="296" t="s">
        <v>56</v>
      </c>
      <c r="D111" s="296"/>
      <c r="E111" s="296"/>
      <c r="F111" s="317" t="s">
        <v>759</v>
      </c>
      <c r="G111" s="296"/>
      <c r="H111" s="296" t="s">
        <v>799</v>
      </c>
      <c r="I111" s="296" t="s">
        <v>761</v>
      </c>
      <c r="J111" s="296">
        <v>20</v>
      </c>
      <c r="K111" s="309"/>
    </row>
    <row r="112" ht="15" customHeight="1">
      <c r="B112" s="318"/>
      <c r="C112" s="296" t="s">
        <v>800</v>
      </c>
      <c r="D112" s="296"/>
      <c r="E112" s="296"/>
      <c r="F112" s="317" t="s">
        <v>759</v>
      </c>
      <c r="G112" s="296"/>
      <c r="H112" s="296" t="s">
        <v>801</v>
      </c>
      <c r="I112" s="296" t="s">
        <v>761</v>
      </c>
      <c r="J112" s="296">
        <v>120</v>
      </c>
      <c r="K112" s="309"/>
    </row>
    <row r="113" ht="15" customHeight="1">
      <c r="B113" s="318"/>
      <c r="C113" s="296" t="s">
        <v>41</v>
      </c>
      <c r="D113" s="296"/>
      <c r="E113" s="296"/>
      <c r="F113" s="317" t="s">
        <v>759</v>
      </c>
      <c r="G113" s="296"/>
      <c r="H113" s="296" t="s">
        <v>802</v>
      </c>
      <c r="I113" s="296" t="s">
        <v>793</v>
      </c>
      <c r="J113" s="296"/>
      <c r="K113" s="309"/>
    </row>
    <row r="114" ht="15" customHeight="1">
      <c r="B114" s="318"/>
      <c r="C114" s="296" t="s">
        <v>51</v>
      </c>
      <c r="D114" s="296"/>
      <c r="E114" s="296"/>
      <c r="F114" s="317" t="s">
        <v>759</v>
      </c>
      <c r="G114" s="296"/>
      <c r="H114" s="296" t="s">
        <v>803</v>
      </c>
      <c r="I114" s="296" t="s">
        <v>793</v>
      </c>
      <c r="J114" s="296"/>
      <c r="K114" s="309"/>
    </row>
    <row r="115" ht="15" customHeight="1">
      <c r="B115" s="318"/>
      <c r="C115" s="296" t="s">
        <v>60</v>
      </c>
      <c r="D115" s="296"/>
      <c r="E115" s="296"/>
      <c r="F115" s="317" t="s">
        <v>759</v>
      </c>
      <c r="G115" s="296"/>
      <c r="H115" s="296" t="s">
        <v>804</v>
      </c>
      <c r="I115" s="296" t="s">
        <v>805</v>
      </c>
      <c r="J115" s="296"/>
      <c r="K115" s="309"/>
    </row>
    <row r="116" ht="15" customHeight="1">
      <c r="B116" s="321"/>
      <c r="C116" s="327"/>
      <c r="D116" s="327"/>
      <c r="E116" s="327"/>
      <c r="F116" s="327"/>
      <c r="G116" s="327"/>
      <c r="H116" s="327"/>
      <c r="I116" s="327"/>
      <c r="J116" s="327"/>
      <c r="K116" s="323"/>
    </row>
    <row r="117" ht="18.75" customHeight="1">
      <c r="B117" s="328"/>
      <c r="C117" s="292"/>
      <c r="D117" s="292"/>
      <c r="E117" s="292"/>
      <c r="F117" s="329"/>
      <c r="G117" s="292"/>
      <c r="H117" s="292"/>
      <c r="I117" s="292"/>
      <c r="J117" s="292"/>
      <c r="K117" s="328"/>
    </row>
    <row r="118" ht="18.75" customHeight="1">
      <c r="B118" s="303"/>
      <c r="C118" s="303"/>
      <c r="D118" s="303"/>
      <c r="E118" s="303"/>
      <c r="F118" s="303"/>
      <c r="G118" s="303"/>
      <c r="H118" s="303"/>
      <c r="I118" s="303"/>
      <c r="J118" s="303"/>
      <c r="K118" s="303"/>
    </row>
    <row r="119" ht="7.5" customHeight="1">
      <c r="B119" s="330"/>
      <c r="C119" s="331"/>
      <c r="D119" s="331"/>
      <c r="E119" s="331"/>
      <c r="F119" s="331"/>
      <c r="G119" s="331"/>
      <c r="H119" s="331"/>
      <c r="I119" s="331"/>
      <c r="J119" s="331"/>
      <c r="K119" s="332"/>
    </row>
    <row r="120" ht="45" customHeight="1">
      <c r="B120" s="333"/>
      <c r="C120" s="286" t="s">
        <v>806</v>
      </c>
      <c r="D120" s="286"/>
      <c r="E120" s="286"/>
      <c r="F120" s="286"/>
      <c r="G120" s="286"/>
      <c r="H120" s="286"/>
      <c r="I120" s="286"/>
      <c r="J120" s="286"/>
      <c r="K120" s="334"/>
    </row>
    <row r="121" ht="17.25" customHeight="1">
      <c r="B121" s="335"/>
      <c r="C121" s="310" t="s">
        <v>753</v>
      </c>
      <c r="D121" s="310"/>
      <c r="E121" s="310"/>
      <c r="F121" s="310" t="s">
        <v>754</v>
      </c>
      <c r="G121" s="311"/>
      <c r="H121" s="310" t="s">
        <v>124</v>
      </c>
      <c r="I121" s="310" t="s">
        <v>60</v>
      </c>
      <c r="J121" s="310" t="s">
        <v>755</v>
      </c>
      <c r="K121" s="336"/>
    </row>
    <row r="122" ht="17.25" customHeight="1">
      <c r="B122" s="335"/>
      <c r="C122" s="312" t="s">
        <v>756</v>
      </c>
      <c r="D122" s="312"/>
      <c r="E122" s="312"/>
      <c r="F122" s="313" t="s">
        <v>757</v>
      </c>
      <c r="G122" s="314"/>
      <c r="H122" s="312"/>
      <c r="I122" s="312"/>
      <c r="J122" s="312" t="s">
        <v>758</v>
      </c>
      <c r="K122" s="336"/>
    </row>
    <row r="123" ht="5.25" customHeight="1">
      <c r="B123" s="337"/>
      <c r="C123" s="315"/>
      <c r="D123" s="315"/>
      <c r="E123" s="315"/>
      <c r="F123" s="315"/>
      <c r="G123" s="296"/>
      <c r="H123" s="315"/>
      <c r="I123" s="315"/>
      <c r="J123" s="315"/>
      <c r="K123" s="338"/>
    </row>
    <row r="124" ht="15" customHeight="1">
      <c r="B124" s="337"/>
      <c r="C124" s="296" t="s">
        <v>762</v>
      </c>
      <c r="D124" s="315"/>
      <c r="E124" s="315"/>
      <c r="F124" s="317" t="s">
        <v>759</v>
      </c>
      <c r="G124" s="296"/>
      <c r="H124" s="296" t="s">
        <v>798</v>
      </c>
      <c r="I124" s="296" t="s">
        <v>761</v>
      </c>
      <c r="J124" s="296">
        <v>120</v>
      </c>
      <c r="K124" s="339"/>
    </row>
    <row r="125" ht="15" customHeight="1">
      <c r="B125" s="337"/>
      <c r="C125" s="296" t="s">
        <v>807</v>
      </c>
      <c r="D125" s="296"/>
      <c r="E125" s="296"/>
      <c r="F125" s="317" t="s">
        <v>759</v>
      </c>
      <c r="G125" s="296"/>
      <c r="H125" s="296" t="s">
        <v>808</v>
      </c>
      <c r="I125" s="296" t="s">
        <v>761</v>
      </c>
      <c r="J125" s="296" t="s">
        <v>809</v>
      </c>
      <c r="K125" s="339"/>
    </row>
    <row r="126" ht="15" customHeight="1">
      <c r="B126" s="337"/>
      <c r="C126" s="296" t="s">
        <v>708</v>
      </c>
      <c r="D126" s="296"/>
      <c r="E126" s="296"/>
      <c r="F126" s="317" t="s">
        <v>759</v>
      </c>
      <c r="G126" s="296"/>
      <c r="H126" s="296" t="s">
        <v>810</v>
      </c>
      <c r="I126" s="296" t="s">
        <v>761</v>
      </c>
      <c r="J126" s="296" t="s">
        <v>809</v>
      </c>
      <c r="K126" s="339"/>
    </row>
    <row r="127" ht="15" customHeight="1">
      <c r="B127" s="337"/>
      <c r="C127" s="296" t="s">
        <v>770</v>
      </c>
      <c r="D127" s="296"/>
      <c r="E127" s="296"/>
      <c r="F127" s="317" t="s">
        <v>765</v>
      </c>
      <c r="G127" s="296"/>
      <c r="H127" s="296" t="s">
        <v>771</v>
      </c>
      <c r="I127" s="296" t="s">
        <v>761</v>
      </c>
      <c r="J127" s="296">
        <v>15</v>
      </c>
      <c r="K127" s="339"/>
    </row>
    <row r="128" ht="15" customHeight="1">
      <c r="B128" s="337"/>
      <c r="C128" s="319" t="s">
        <v>772</v>
      </c>
      <c r="D128" s="319"/>
      <c r="E128" s="319"/>
      <c r="F128" s="320" t="s">
        <v>765</v>
      </c>
      <c r="G128" s="319"/>
      <c r="H128" s="319" t="s">
        <v>773</v>
      </c>
      <c r="I128" s="319" t="s">
        <v>761</v>
      </c>
      <c r="J128" s="319">
        <v>15</v>
      </c>
      <c r="K128" s="339"/>
    </row>
    <row r="129" ht="15" customHeight="1">
      <c r="B129" s="337"/>
      <c r="C129" s="319" t="s">
        <v>774</v>
      </c>
      <c r="D129" s="319"/>
      <c r="E129" s="319"/>
      <c r="F129" s="320" t="s">
        <v>765</v>
      </c>
      <c r="G129" s="319"/>
      <c r="H129" s="319" t="s">
        <v>775</v>
      </c>
      <c r="I129" s="319" t="s">
        <v>761</v>
      </c>
      <c r="J129" s="319">
        <v>20</v>
      </c>
      <c r="K129" s="339"/>
    </row>
    <row r="130" ht="15" customHeight="1">
      <c r="B130" s="337"/>
      <c r="C130" s="319" t="s">
        <v>776</v>
      </c>
      <c r="D130" s="319"/>
      <c r="E130" s="319"/>
      <c r="F130" s="320" t="s">
        <v>765</v>
      </c>
      <c r="G130" s="319"/>
      <c r="H130" s="319" t="s">
        <v>777</v>
      </c>
      <c r="I130" s="319" t="s">
        <v>761</v>
      </c>
      <c r="J130" s="319">
        <v>20</v>
      </c>
      <c r="K130" s="339"/>
    </row>
    <row r="131" ht="15" customHeight="1">
      <c r="B131" s="337"/>
      <c r="C131" s="296" t="s">
        <v>764</v>
      </c>
      <c r="D131" s="296"/>
      <c r="E131" s="296"/>
      <c r="F131" s="317" t="s">
        <v>765</v>
      </c>
      <c r="G131" s="296"/>
      <c r="H131" s="296" t="s">
        <v>798</v>
      </c>
      <c r="I131" s="296" t="s">
        <v>761</v>
      </c>
      <c r="J131" s="296">
        <v>50</v>
      </c>
      <c r="K131" s="339"/>
    </row>
    <row r="132" ht="15" customHeight="1">
      <c r="B132" s="337"/>
      <c r="C132" s="296" t="s">
        <v>778</v>
      </c>
      <c r="D132" s="296"/>
      <c r="E132" s="296"/>
      <c r="F132" s="317" t="s">
        <v>765</v>
      </c>
      <c r="G132" s="296"/>
      <c r="H132" s="296" t="s">
        <v>798</v>
      </c>
      <c r="I132" s="296" t="s">
        <v>761</v>
      </c>
      <c r="J132" s="296">
        <v>50</v>
      </c>
      <c r="K132" s="339"/>
    </row>
    <row r="133" ht="15" customHeight="1">
      <c r="B133" s="337"/>
      <c r="C133" s="296" t="s">
        <v>784</v>
      </c>
      <c r="D133" s="296"/>
      <c r="E133" s="296"/>
      <c r="F133" s="317" t="s">
        <v>765</v>
      </c>
      <c r="G133" s="296"/>
      <c r="H133" s="296" t="s">
        <v>798</v>
      </c>
      <c r="I133" s="296" t="s">
        <v>761</v>
      </c>
      <c r="J133" s="296">
        <v>50</v>
      </c>
      <c r="K133" s="339"/>
    </row>
    <row r="134" ht="15" customHeight="1">
      <c r="B134" s="337"/>
      <c r="C134" s="296" t="s">
        <v>786</v>
      </c>
      <c r="D134" s="296"/>
      <c r="E134" s="296"/>
      <c r="F134" s="317" t="s">
        <v>765</v>
      </c>
      <c r="G134" s="296"/>
      <c r="H134" s="296" t="s">
        <v>798</v>
      </c>
      <c r="I134" s="296" t="s">
        <v>761</v>
      </c>
      <c r="J134" s="296">
        <v>50</v>
      </c>
      <c r="K134" s="339"/>
    </row>
    <row r="135" ht="15" customHeight="1">
      <c r="B135" s="337"/>
      <c r="C135" s="296" t="s">
        <v>129</v>
      </c>
      <c r="D135" s="296"/>
      <c r="E135" s="296"/>
      <c r="F135" s="317" t="s">
        <v>765</v>
      </c>
      <c r="G135" s="296"/>
      <c r="H135" s="296" t="s">
        <v>811</v>
      </c>
      <c r="I135" s="296" t="s">
        <v>761</v>
      </c>
      <c r="J135" s="296">
        <v>255</v>
      </c>
      <c r="K135" s="339"/>
    </row>
    <row r="136" ht="15" customHeight="1">
      <c r="B136" s="337"/>
      <c r="C136" s="296" t="s">
        <v>788</v>
      </c>
      <c r="D136" s="296"/>
      <c r="E136" s="296"/>
      <c r="F136" s="317" t="s">
        <v>759</v>
      </c>
      <c r="G136" s="296"/>
      <c r="H136" s="296" t="s">
        <v>812</v>
      </c>
      <c r="I136" s="296" t="s">
        <v>790</v>
      </c>
      <c r="J136" s="296"/>
      <c r="K136" s="339"/>
    </row>
    <row r="137" ht="15" customHeight="1">
      <c r="B137" s="337"/>
      <c r="C137" s="296" t="s">
        <v>791</v>
      </c>
      <c r="D137" s="296"/>
      <c r="E137" s="296"/>
      <c r="F137" s="317" t="s">
        <v>759</v>
      </c>
      <c r="G137" s="296"/>
      <c r="H137" s="296" t="s">
        <v>813</v>
      </c>
      <c r="I137" s="296" t="s">
        <v>793</v>
      </c>
      <c r="J137" s="296"/>
      <c r="K137" s="339"/>
    </row>
    <row r="138" ht="15" customHeight="1">
      <c r="B138" s="337"/>
      <c r="C138" s="296" t="s">
        <v>794</v>
      </c>
      <c r="D138" s="296"/>
      <c r="E138" s="296"/>
      <c r="F138" s="317" t="s">
        <v>759</v>
      </c>
      <c r="G138" s="296"/>
      <c r="H138" s="296" t="s">
        <v>794</v>
      </c>
      <c r="I138" s="296" t="s">
        <v>793</v>
      </c>
      <c r="J138" s="296"/>
      <c r="K138" s="339"/>
    </row>
    <row r="139" ht="15" customHeight="1">
      <c r="B139" s="337"/>
      <c r="C139" s="296" t="s">
        <v>41</v>
      </c>
      <c r="D139" s="296"/>
      <c r="E139" s="296"/>
      <c r="F139" s="317" t="s">
        <v>759</v>
      </c>
      <c r="G139" s="296"/>
      <c r="H139" s="296" t="s">
        <v>814</v>
      </c>
      <c r="I139" s="296" t="s">
        <v>793</v>
      </c>
      <c r="J139" s="296"/>
      <c r="K139" s="339"/>
    </row>
    <row r="140" ht="15" customHeight="1">
      <c r="B140" s="337"/>
      <c r="C140" s="296" t="s">
        <v>815</v>
      </c>
      <c r="D140" s="296"/>
      <c r="E140" s="296"/>
      <c r="F140" s="317" t="s">
        <v>759</v>
      </c>
      <c r="G140" s="296"/>
      <c r="H140" s="296" t="s">
        <v>816</v>
      </c>
      <c r="I140" s="296" t="s">
        <v>793</v>
      </c>
      <c r="J140" s="296"/>
      <c r="K140" s="339"/>
    </row>
    <row r="141" ht="15" customHeight="1">
      <c r="B141" s="340"/>
      <c r="C141" s="341"/>
      <c r="D141" s="341"/>
      <c r="E141" s="341"/>
      <c r="F141" s="341"/>
      <c r="G141" s="341"/>
      <c r="H141" s="341"/>
      <c r="I141" s="341"/>
      <c r="J141" s="341"/>
      <c r="K141" s="342"/>
    </row>
    <row r="142" ht="18.75" customHeight="1">
      <c r="B142" s="292"/>
      <c r="C142" s="292"/>
      <c r="D142" s="292"/>
      <c r="E142" s="292"/>
      <c r="F142" s="329"/>
      <c r="G142" s="292"/>
      <c r="H142" s="292"/>
      <c r="I142" s="292"/>
      <c r="J142" s="292"/>
      <c r="K142" s="292"/>
    </row>
    <row r="143" ht="18.75" customHeight="1">
      <c r="B143" s="303"/>
      <c r="C143" s="303"/>
      <c r="D143" s="303"/>
      <c r="E143" s="303"/>
      <c r="F143" s="303"/>
      <c r="G143" s="303"/>
      <c r="H143" s="303"/>
      <c r="I143" s="303"/>
      <c r="J143" s="303"/>
      <c r="K143" s="303"/>
    </row>
    <row r="144" ht="7.5" customHeight="1">
      <c r="B144" s="304"/>
      <c r="C144" s="305"/>
      <c r="D144" s="305"/>
      <c r="E144" s="305"/>
      <c r="F144" s="305"/>
      <c r="G144" s="305"/>
      <c r="H144" s="305"/>
      <c r="I144" s="305"/>
      <c r="J144" s="305"/>
      <c r="K144" s="306"/>
    </row>
    <row r="145" ht="45" customHeight="1">
      <c r="B145" s="307"/>
      <c r="C145" s="308" t="s">
        <v>817</v>
      </c>
      <c r="D145" s="308"/>
      <c r="E145" s="308"/>
      <c r="F145" s="308"/>
      <c r="G145" s="308"/>
      <c r="H145" s="308"/>
      <c r="I145" s="308"/>
      <c r="J145" s="308"/>
      <c r="K145" s="309"/>
    </row>
    <row r="146" ht="17.25" customHeight="1">
      <c r="B146" s="307"/>
      <c r="C146" s="310" t="s">
        <v>753</v>
      </c>
      <c r="D146" s="310"/>
      <c r="E146" s="310"/>
      <c r="F146" s="310" t="s">
        <v>754</v>
      </c>
      <c r="G146" s="311"/>
      <c r="H146" s="310" t="s">
        <v>124</v>
      </c>
      <c r="I146" s="310" t="s">
        <v>60</v>
      </c>
      <c r="J146" s="310" t="s">
        <v>755</v>
      </c>
      <c r="K146" s="309"/>
    </row>
    <row r="147" ht="17.25" customHeight="1">
      <c r="B147" s="307"/>
      <c r="C147" s="312" t="s">
        <v>756</v>
      </c>
      <c r="D147" s="312"/>
      <c r="E147" s="312"/>
      <c r="F147" s="313" t="s">
        <v>757</v>
      </c>
      <c r="G147" s="314"/>
      <c r="H147" s="312"/>
      <c r="I147" s="312"/>
      <c r="J147" s="312" t="s">
        <v>758</v>
      </c>
      <c r="K147" s="309"/>
    </row>
    <row r="148" ht="5.25" customHeight="1">
      <c r="B148" s="318"/>
      <c r="C148" s="315"/>
      <c r="D148" s="315"/>
      <c r="E148" s="315"/>
      <c r="F148" s="315"/>
      <c r="G148" s="316"/>
      <c r="H148" s="315"/>
      <c r="I148" s="315"/>
      <c r="J148" s="315"/>
      <c r="K148" s="339"/>
    </row>
    <row r="149" ht="15" customHeight="1">
      <c r="B149" s="318"/>
      <c r="C149" s="343" t="s">
        <v>762</v>
      </c>
      <c r="D149" s="296"/>
      <c r="E149" s="296"/>
      <c r="F149" s="344" t="s">
        <v>759</v>
      </c>
      <c r="G149" s="296"/>
      <c r="H149" s="343" t="s">
        <v>798</v>
      </c>
      <c r="I149" s="343" t="s">
        <v>761</v>
      </c>
      <c r="J149" s="343">
        <v>120</v>
      </c>
      <c r="K149" s="339"/>
    </row>
    <row r="150" ht="15" customHeight="1">
      <c r="B150" s="318"/>
      <c r="C150" s="343" t="s">
        <v>807</v>
      </c>
      <c r="D150" s="296"/>
      <c r="E150" s="296"/>
      <c r="F150" s="344" t="s">
        <v>759</v>
      </c>
      <c r="G150" s="296"/>
      <c r="H150" s="343" t="s">
        <v>818</v>
      </c>
      <c r="I150" s="343" t="s">
        <v>761</v>
      </c>
      <c r="J150" s="343" t="s">
        <v>809</v>
      </c>
      <c r="K150" s="339"/>
    </row>
    <row r="151" ht="15" customHeight="1">
      <c r="B151" s="318"/>
      <c r="C151" s="343" t="s">
        <v>708</v>
      </c>
      <c r="D151" s="296"/>
      <c r="E151" s="296"/>
      <c r="F151" s="344" t="s">
        <v>759</v>
      </c>
      <c r="G151" s="296"/>
      <c r="H151" s="343" t="s">
        <v>819</v>
      </c>
      <c r="I151" s="343" t="s">
        <v>761</v>
      </c>
      <c r="J151" s="343" t="s">
        <v>809</v>
      </c>
      <c r="K151" s="339"/>
    </row>
    <row r="152" ht="15" customHeight="1">
      <c r="B152" s="318"/>
      <c r="C152" s="343" t="s">
        <v>764</v>
      </c>
      <c r="D152" s="296"/>
      <c r="E152" s="296"/>
      <c r="F152" s="344" t="s">
        <v>765</v>
      </c>
      <c r="G152" s="296"/>
      <c r="H152" s="343" t="s">
        <v>798</v>
      </c>
      <c r="I152" s="343" t="s">
        <v>761</v>
      </c>
      <c r="J152" s="343">
        <v>50</v>
      </c>
      <c r="K152" s="339"/>
    </row>
    <row r="153" ht="15" customHeight="1">
      <c r="B153" s="318"/>
      <c r="C153" s="343" t="s">
        <v>767</v>
      </c>
      <c r="D153" s="296"/>
      <c r="E153" s="296"/>
      <c r="F153" s="344" t="s">
        <v>759</v>
      </c>
      <c r="G153" s="296"/>
      <c r="H153" s="343" t="s">
        <v>798</v>
      </c>
      <c r="I153" s="343" t="s">
        <v>769</v>
      </c>
      <c r="J153" s="343"/>
      <c r="K153" s="339"/>
    </row>
    <row r="154" ht="15" customHeight="1">
      <c r="B154" s="318"/>
      <c r="C154" s="343" t="s">
        <v>778</v>
      </c>
      <c r="D154" s="296"/>
      <c r="E154" s="296"/>
      <c r="F154" s="344" t="s">
        <v>765</v>
      </c>
      <c r="G154" s="296"/>
      <c r="H154" s="343" t="s">
        <v>798</v>
      </c>
      <c r="I154" s="343" t="s">
        <v>761</v>
      </c>
      <c r="J154" s="343">
        <v>50</v>
      </c>
      <c r="K154" s="339"/>
    </row>
    <row r="155" ht="15" customHeight="1">
      <c r="B155" s="318"/>
      <c r="C155" s="343" t="s">
        <v>786</v>
      </c>
      <c r="D155" s="296"/>
      <c r="E155" s="296"/>
      <c r="F155" s="344" t="s">
        <v>765</v>
      </c>
      <c r="G155" s="296"/>
      <c r="H155" s="343" t="s">
        <v>798</v>
      </c>
      <c r="I155" s="343" t="s">
        <v>761</v>
      </c>
      <c r="J155" s="343">
        <v>50</v>
      </c>
      <c r="K155" s="339"/>
    </row>
    <row r="156" ht="15" customHeight="1">
      <c r="B156" s="318"/>
      <c r="C156" s="343" t="s">
        <v>784</v>
      </c>
      <c r="D156" s="296"/>
      <c r="E156" s="296"/>
      <c r="F156" s="344" t="s">
        <v>765</v>
      </c>
      <c r="G156" s="296"/>
      <c r="H156" s="343" t="s">
        <v>798</v>
      </c>
      <c r="I156" s="343" t="s">
        <v>761</v>
      </c>
      <c r="J156" s="343">
        <v>50</v>
      </c>
      <c r="K156" s="339"/>
    </row>
    <row r="157" ht="15" customHeight="1">
      <c r="B157" s="318"/>
      <c r="C157" s="343" t="s">
        <v>98</v>
      </c>
      <c r="D157" s="296"/>
      <c r="E157" s="296"/>
      <c r="F157" s="344" t="s">
        <v>759</v>
      </c>
      <c r="G157" s="296"/>
      <c r="H157" s="343" t="s">
        <v>820</v>
      </c>
      <c r="I157" s="343" t="s">
        <v>761</v>
      </c>
      <c r="J157" s="343" t="s">
        <v>821</v>
      </c>
      <c r="K157" s="339"/>
    </row>
    <row r="158" ht="15" customHeight="1">
      <c r="B158" s="318"/>
      <c r="C158" s="343" t="s">
        <v>822</v>
      </c>
      <c r="D158" s="296"/>
      <c r="E158" s="296"/>
      <c r="F158" s="344" t="s">
        <v>759</v>
      </c>
      <c r="G158" s="296"/>
      <c r="H158" s="343" t="s">
        <v>823</v>
      </c>
      <c r="I158" s="343" t="s">
        <v>793</v>
      </c>
      <c r="J158" s="343"/>
      <c r="K158" s="339"/>
    </row>
    <row r="159" ht="15" customHeight="1">
      <c r="B159" s="345"/>
      <c r="C159" s="327"/>
      <c r="D159" s="327"/>
      <c r="E159" s="327"/>
      <c r="F159" s="327"/>
      <c r="G159" s="327"/>
      <c r="H159" s="327"/>
      <c r="I159" s="327"/>
      <c r="J159" s="327"/>
      <c r="K159" s="346"/>
    </row>
    <row r="160" ht="18.75" customHeight="1">
      <c r="B160" s="292"/>
      <c r="C160" s="296"/>
      <c r="D160" s="296"/>
      <c r="E160" s="296"/>
      <c r="F160" s="317"/>
      <c r="G160" s="296"/>
      <c r="H160" s="296"/>
      <c r="I160" s="296"/>
      <c r="J160" s="296"/>
      <c r="K160" s="292"/>
    </row>
    <row r="161" ht="18.75" customHeight="1">
      <c r="B161" s="303"/>
      <c r="C161" s="303"/>
      <c r="D161" s="303"/>
      <c r="E161" s="303"/>
      <c r="F161" s="303"/>
      <c r="G161" s="303"/>
      <c r="H161" s="303"/>
      <c r="I161" s="303"/>
      <c r="J161" s="303"/>
      <c r="K161" s="303"/>
    </row>
    <row r="162" ht="7.5" customHeight="1">
      <c r="B162" s="282"/>
      <c r="C162" s="283"/>
      <c r="D162" s="283"/>
      <c r="E162" s="283"/>
      <c r="F162" s="283"/>
      <c r="G162" s="283"/>
      <c r="H162" s="283"/>
      <c r="I162" s="283"/>
      <c r="J162" s="283"/>
      <c r="K162" s="284"/>
    </row>
    <row r="163" ht="45" customHeight="1">
      <c r="B163" s="285"/>
      <c r="C163" s="286" t="s">
        <v>824</v>
      </c>
      <c r="D163" s="286"/>
      <c r="E163" s="286"/>
      <c r="F163" s="286"/>
      <c r="G163" s="286"/>
      <c r="H163" s="286"/>
      <c r="I163" s="286"/>
      <c r="J163" s="286"/>
      <c r="K163" s="287"/>
    </row>
    <row r="164" ht="17.25" customHeight="1">
      <c r="B164" s="285"/>
      <c r="C164" s="310" t="s">
        <v>753</v>
      </c>
      <c r="D164" s="310"/>
      <c r="E164" s="310"/>
      <c r="F164" s="310" t="s">
        <v>754</v>
      </c>
      <c r="G164" s="347"/>
      <c r="H164" s="348" t="s">
        <v>124</v>
      </c>
      <c r="I164" s="348" t="s">
        <v>60</v>
      </c>
      <c r="J164" s="310" t="s">
        <v>755</v>
      </c>
      <c r="K164" s="287"/>
    </row>
    <row r="165" ht="17.25" customHeight="1">
      <c r="B165" s="288"/>
      <c r="C165" s="312" t="s">
        <v>756</v>
      </c>
      <c r="D165" s="312"/>
      <c r="E165" s="312"/>
      <c r="F165" s="313" t="s">
        <v>757</v>
      </c>
      <c r="G165" s="349"/>
      <c r="H165" s="350"/>
      <c r="I165" s="350"/>
      <c r="J165" s="312" t="s">
        <v>758</v>
      </c>
      <c r="K165" s="290"/>
    </row>
    <row r="166" ht="5.25" customHeight="1">
      <c r="B166" s="318"/>
      <c r="C166" s="315"/>
      <c r="D166" s="315"/>
      <c r="E166" s="315"/>
      <c r="F166" s="315"/>
      <c r="G166" s="316"/>
      <c r="H166" s="315"/>
      <c r="I166" s="315"/>
      <c r="J166" s="315"/>
      <c r="K166" s="339"/>
    </row>
    <row r="167" ht="15" customHeight="1">
      <c r="B167" s="318"/>
      <c r="C167" s="296" t="s">
        <v>762</v>
      </c>
      <c r="D167" s="296"/>
      <c r="E167" s="296"/>
      <c r="F167" s="317" t="s">
        <v>759</v>
      </c>
      <c r="G167" s="296"/>
      <c r="H167" s="296" t="s">
        <v>798</v>
      </c>
      <c r="I167" s="296" t="s">
        <v>761</v>
      </c>
      <c r="J167" s="296">
        <v>120</v>
      </c>
      <c r="K167" s="339"/>
    </row>
    <row r="168" ht="15" customHeight="1">
      <c r="B168" s="318"/>
      <c r="C168" s="296" t="s">
        <v>807</v>
      </c>
      <c r="D168" s="296"/>
      <c r="E168" s="296"/>
      <c r="F168" s="317" t="s">
        <v>759</v>
      </c>
      <c r="G168" s="296"/>
      <c r="H168" s="296" t="s">
        <v>808</v>
      </c>
      <c r="I168" s="296" t="s">
        <v>761</v>
      </c>
      <c r="J168" s="296" t="s">
        <v>809</v>
      </c>
      <c r="K168" s="339"/>
    </row>
    <row r="169" ht="15" customHeight="1">
      <c r="B169" s="318"/>
      <c r="C169" s="296" t="s">
        <v>708</v>
      </c>
      <c r="D169" s="296"/>
      <c r="E169" s="296"/>
      <c r="F169" s="317" t="s">
        <v>759</v>
      </c>
      <c r="G169" s="296"/>
      <c r="H169" s="296" t="s">
        <v>825</v>
      </c>
      <c r="I169" s="296" t="s">
        <v>761</v>
      </c>
      <c r="J169" s="296" t="s">
        <v>809</v>
      </c>
      <c r="K169" s="339"/>
    </row>
    <row r="170" ht="15" customHeight="1">
      <c r="B170" s="318"/>
      <c r="C170" s="296" t="s">
        <v>764</v>
      </c>
      <c r="D170" s="296"/>
      <c r="E170" s="296"/>
      <c r="F170" s="317" t="s">
        <v>765</v>
      </c>
      <c r="G170" s="296"/>
      <c r="H170" s="296" t="s">
        <v>825</v>
      </c>
      <c r="I170" s="296" t="s">
        <v>761</v>
      </c>
      <c r="J170" s="296">
        <v>50</v>
      </c>
      <c r="K170" s="339"/>
    </row>
    <row r="171" ht="15" customHeight="1">
      <c r="B171" s="318"/>
      <c r="C171" s="296" t="s">
        <v>767</v>
      </c>
      <c r="D171" s="296"/>
      <c r="E171" s="296"/>
      <c r="F171" s="317" t="s">
        <v>759</v>
      </c>
      <c r="G171" s="296"/>
      <c r="H171" s="296" t="s">
        <v>825</v>
      </c>
      <c r="I171" s="296" t="s">
        <v>769</v>
      </c>
      <c r="J171" s="296"/>
      <c r="K171" s="339"/>
    </row>
    <row r="172" ht="15" customHeight="1">
      <c r="B172" s="318"/>
      <c r="C172" s="296" t="s">
        <v>778</v>
      </c>
      <c r="D172" s="296"/>
      <c r="E172" s="296"/>
      <c r="F172" s="317" t="s">
        <v>765</v>
      </c>
      <c r="G172" s="296"/>
      <c r="H172" s="296" t="s">
        <v>825</v>
      </c>
      <c r="I172" s="296" t="s">
        <v>761</v>
      </c>
      <c r="J172" s="296">
        <v>50</v>
      </c>
      <c r="K172" s="339"/>
    </row>
    <row r="173" ht="15" customHeight="1">
      <c r="B173" s="318"/>
      <c r="C173" s="296" t="s">
        <v>786</v>
      </c>
      <c r="D173" s="296"/>
      <c r="E173" s="296"/>
      <c r="F173" s="317" t="s">
        <v>765</v>
      </c>
      <c r="G173" s="296"/>
      <c r="H173" s="296" t="s">
        <v>825</v>
      </c>
      <c r="I173" s="296" t="s">
        <v>761</v>
      </c>
      <c r="J173" s="296">
        <v>50</v>
      </c>
      <c r="K173" s="339"/>
    </row>
    <row r="174" ht="15" customHeight="1">
      <c r="B174" s="318"/>
      <c r="C174" s="296" t="s">
        <v>784</v>
      </c>
      <c r="D174" s="296"/>
      <c r="E174" s="296"/>
      <c r="F174" s="317" t="s">
        <v>765</v>
      </c>
      <c r="G174" s="296"/>
      <c r="H174" s="296" t="s">
        <v>825</v>
      </c>
      <c r="I174" s="296" t="s">
        <v>761</v>
      </c>
      <c r="J174" s="296">
        <v>50</v>
      </c>
      <c r="K174" s="339"/>
    </row>
    <row r="175" ht="15" customHeight="1">
      <c r="B175" s="318"/>
      <c r="C175" s="296" t="s">
        <v>123</v>
      </c>
      <c r="D175" s="296"/>
      <c r="E175" s="296"/>
      <c r="F175" s="317" t="s">
        <v>759</v>
      </c>
      <c r="G175" s="296"/>
      <c r="H175" s="296" t="s">
        <v>826</v>
      </c>
      <c r="I175" s="296" t="s">
        <v>827</v>
      </c>
      <c r="J175" s="296"/>
      <c r="K175" s="339"/>
    </row>
    <row r="176" ht="15" customHeight="1">
      <c r="B176" s="318"/>
      <c r="C176" s="296" t="s">
        <v>60</v>
      </c>
      <c r="D176" s="296"/>
      <c r="E176" s="296"/>
      <c r="F176" s="317" t="s">
        <v>759</v>
      </c>
      <c r="G176" s="296"/>
      <c r="H176" s="296" t="s">
        <v>828</v>
      </c>
      <c r="I176" s="296" t="s">
        <v>829</v>
      </c>
      <c r="J176" s="296">
        <v>1</v>
      </c>
      <c r="K176" s="339"/>
    </row>
    <row r="177" ht="15" customHeight="1">
      <c r="B177" s="318"/>
      <c r="C177" s="296" t="s">
        <v>56</v>
      </c>
      <c r="D177" s="296"/>
      <c r="E177" s="296"/>
      <c r="F177" s="317" t="s">
        <v>759</v>
      </c>
      <c r="G177" s="296"/>
      <c r="H177" s="296" t="s">
        <v>830</v>
      </c>
      <c r="I177" s="296" t="s">
        <v>761</v>
      </c>
      <c r="J177" s="296">
        <v>20</v>
      </c>
      <c r="K177" s="339"/>
    </row>
    <row r="178" ht="15" customHeight="1">
      <c r="B178" s="318"/>
      <c r="C178" s="296" t="s">
        <v>124</v>
      </c>
      <c r="D178" s="296"/>
      <c r="E178" s="296"/>
      <c r="F178" s="317" t="s">
        <v>759</v>
      </c>
      <c r="G178" s="296"/>
      <c r="H178" s="296" t="s">
        <v>831</v>
      </c>
      <c r="I178" s="296" t="s">
        <v>761</v>
      </c>
      <c r="J178" s="296">
        <v>255</v>
      </c>
      <c r="K178" s="339"/>
    </row>
    <row r="179" ht="15" customHeight="1">
      <c r="B179" s="318"/>
      <c r="C179" s="296" t="s">
        <v>125</v>
      </c>
      <c r="D179" s="296"/>
      <c r="E179" s="296"/>
      <c r="F179" s="317" t="s">
        <v>759</v>
      </c>
      <c r="G179" s="296"/>
      <c r="H179" s="296" t="s">
        <v>724</v>
      </c>
      <c r="I179" s="296" t="s">
        <v>761</v>
      </c>
      <c r="J179" s="296">
        <v>10</v>
      </c>
      <c r="K179" s="339"/>
    </row>
    <row r="180" ht="15" customHeight="1">
      <c r="B180" s="318"/>
      <c r="C180" s="296" t="s">
        <v>126</v>
      </c>
      <c r="D180" s="296"/>
      <c r="E180" s="296"/>
      <c r="F180" s="317" t="s">
        <v>759</v>
      </c>
      <c r="G180" s="296"/>
      <c r="H180" s="296" t="s">
        <v>832</v>
      </c>
      <c r="I180" s="296" t="s">
        <v>793</v>
      </c>
      <c r="J180" s="296"/>
      <c r="K180" s="339"/>
    </row>
    <row r="181" ht="15" customHeight="1">
      <c r="B181" s="318"/>
      <c r="C181" s="296" t="s">
        <v>833</v>
      </c>
      <c r="D181" s="296"/>
      <c r="E181" s="296"/>
      <c r="F181" s="317" t="s">
        <v>759</v>
      </c>
      <c r="G181" s="296"/>
      <c r="H181" s="296" t="s">
        <v>834</v>
      </c>
      <c r="I181" s="296" t="s">
        <v>793</v>
      </c>
      <c r="J181" s="296"/>
      <c r="K181" s="339"/>
    </row>
    <row r="182" ht="15" customHeight="1">
      <c r="B182" s="318"/>
      <c r="C182" s="296" t="s">
        <v>822</v>
      </c>
      <c r="D182" s="296"/>
      <c r="E182" s="296"/>
      <c r="F182" s="317" t="s">
        <v>759</v>
      </c>
      <c r="G182" s="296"/>
      <c r="H182" s="296" t="s">
        <v>835</v>
      </c>
      <c r="I182" s="296" t="s">
        <v>793</v>
      </c>
      <c r="J182" s="296"/>
      <c r="K182" s="339"/>
    </row>
    <row r="183" ht="15" customHeight="1">
      <c r="B183" s="318"/>
      <c r="C183" s="296" t="s">
        <v>128</v>
      </c>
      <c r="D183" s="296"/>
      <c r="E183" s="296"/>
      <c r="F183" s="317" t="s">
        <v>765</v>
      </c>
      <c r="G183" s="296"/>
      <c r="H183" s="296" t="s">
        <v>836</v>
      </c>
      <c r="I183" s="296" t="s">
        <v>761</v>
      </c>
      <c r="J183" s="296">
        <v>50</v>
      </c>
      <c r="K183" s="339"/>
    </row>
    <row r="184" ht="15" customHeight="1">
      <c r="B184" s="318"/>
      <c r="C184" s="296" t="s">
        <v>837</v>
      </c>
      <c r="D184" s="296"/>
      <c r="E184" s="296"/>
      <c r="F184" s="317" t="s">
        <v>765</v>
      </c>
      <c r="G184" s="296"/>
      <c r="H184" s="296" t="s">
        <v>838</v>
      </c>
      <c r="I184" s="296" t="s">
        <v>839</v>
      </c>
      <c r="J184" s="296"/>
      <c r="K184" s="339"/>
    </row>
    <row r="185" ht="15" customHeight="1">
      <c r="B185" s="318"/>
      <c r="C185" s="296" t="s">
        <v>840</v>
      </c>
      <c r="D185" s="296"/>
      <c r="E185" s="296"/>
      <c r="F185" s="317" t="s">
        <v>765</v>
      </c>
      <c r="G185" s="296"/>
      <c r="H185" s="296" t="s">
        <v>841</v>
      </c>
      <c r="I185" s="296" t="s">
        <v>839</v>
      </c>
      <c r="J185" s="296"/>
      <c r="K185" s="339"/>
    </row>
    <row r="186" ht="15" customHeight="1">
      <c r="B186" s="318"/>
      <c r="C186" s="296" t="s">
        <v>842</v>
      </c>
      <c r="D186" s="296"/>
      <c r="E186" s="296"/>
      <c r="F186" s="317" t="s">
        <v>765</v>
      </c>
      <c r="G186" s="296"/>
      <c r="H186" s="296" t="s">
        <v>843</v>
      </c>
      <c r="I186" s="296" t="s">
        <v>839</v>
      </c>
      <c r="J186" s="296"/>
      <c r="K186" s="339"/>
    </row>
    <row r="187" ht="15" customHeight="1">
      <c r="B187" s="318"/>
      <c r="C187" s="351" t="s">
        <v>844</v>
      </c>
      <c r="D187" s="296"/>
      <c r="E187" s="296"/>
      <c r="F187" s="317" t="s">
        <v>765</v>
      </c>
      <c r="G187" s="296"/>
      <c r="H187" s="296" t="s">
        <v>845</v>
      </c>
      <c r="I187" s="296" t="s">
        <v>846</v>
      </c>
      <c r="J187" s="352" t="s">
        <v>847</v>
      </c>
      <c r="K187" s="339"/>
    </row>
    <row r="188" ht="15" customHeight="1">
      <c r="B188" s="318"/>
      <c r="C188" s="302" t="s">
        <v>45</v>
      </c>
      <c r="D188" s="296"/>
      <c r="E188" s="296"/>
      <c r="F188" s="317" t="s">
        <v>759</v>
      </c>
      <c r="G188" s="296"/>
      <c r="H188" s="292" t="s">
        <v>848</v>
      </c>
      <c r="I188" s="296" t="s">
        <v>849</v>
      </c>
      <c r="J188" s="296"/>
      <c r="K188" s="339"/>
    </row>
    <row r="189" ht="15" customHeight="1">
      <c r="B189" s="318"/>
      <c r="C189" s="302" t="s">
        <v>850</v>
      </c>
      <c r="D189" s="296"/>
      <c r="E189" s="296"/>
      <c r="F189" s="317" t="s">
        <v>759</v>
      </c>
      <c r="G189" s="296"/>
      <c r="H189" s="296" t="s">
        <v>851</v>
      </c>
      <c r="I189" s="296" t="s">
        <v>793</v>
      </c>
      <c r="J189" s="296"/>
      <c r="K189" s="339"/>
    </row>
    <row r="190" ht="15" customHeight="1">
      <c r="B190" s="318"/>
      <c r="C190" s="302" t="s">
        <v>852</v>
      </c>
      <c r="D190" s="296"/>
      <c r="E190" s="296"/>
      <c r="F190" s="317" t="s">
        <v>759</v>
      </c>
      <c r="G190" s="296"/>
      <c r="H190" s="296" t="s">
        <v>853</v>
      </c>
      <c r="I190" s="296" t="s">
        <v>793</v>
      </c>
      <c r="J190" s="296"/>
      <c r="K190" s="339"/>
    </row>
    <row r="191" ht="15" customHeight="1">
      <c r="B191" s="318"/>
      <c r="C191" s="302" t="s">
        <v>854</v>
      </c>
      <c r="D191" s="296"/>
      <c r="E191" s="296"/>
      <c r="F191" s="317" t="s">
        <v>765</v>
      </c>
      <c r="G191" s="296"/>
      <c r="H191" s="296" t="s">
        <v>855</v>
      </c>
      <c r="I191" s="296" t="s">
        <v>793</v>
      </c>
      <c r="J191" s="296"/>
      <c r="K191" s="339"/>
    </row>
    <row r="192" ht="15" customHeight="1">
      <c r="B192" s="345"/>
      <c r="C192" s="353"/>
      <c r="D192" s="327"/>
      <c r="E192" s="327"/>
      <c r="F192" s="327"/>
      <c r="G192" s="327"/>
      <c r="H192" s="327"/>
      <c r="I192" s="327"/>
      <c r="J192" s="327"/>
      <c r="K192" s="346"/>
    </row>
    <row r="193" ht="18.75" customHeight="1">
      <c r="B193" s="292"/>
      <c r="C193" s="296"/>
      <c r="D193" s="296"/>
      <c r="E193" s="296"/>
      <c r="F193" s="317"/>
      <c r="G193" s="296"/>
      <c r="H193" s="296"/>
      <c r="I193" s="296"/>
      <c r="J193" s="296"/>
      <c r="K193" s="292"/>
    </row>
    <row r="194" ht="18.75" customHeight="1">
      <c r="B194" s="292"/>
      <c r="C194" s="296"/>
      <c r="D194" s="296"/>
      <c r="E194" s="296"/>
      <c r="F194" s="317"/>
      <c r="G194" s="296"/>
      <c r="H194" s="296"/>
      <c r="I194" s="296"/>
      <c r="J194" s="296"/>
      <c r="K194" s="292"/>
    </row>
    <row r="195" ht="18.75" customHeight="1">
      <c r="B195" s="303"/>
      <c r="C195" s="303"/>
      <c r="D195" s="303"/>
      <c r="E195" s="303"/>
      <c r="F195" s="303"/>
      <c r="G195" s="303"/>
      <c r="H195" s="303"/>
      <c r="I195" s="303"/>
      <c r="J195" s="303"/>
      <c r="K195" s="303"/>
    </row>
    <row r="196" ht="13.5">
      <c r="B196" s="282"/>
      <c r="C196" s="283"/>
      <c r="D196" s="283"/>
      <c r="E196" s="283"/>
      <c r="F196" s="283"/>
      <c r="G196" s="283"/>
      <c r="H196" s="283"/>
      <c r="I196" s="283"/>
      <c r="J196" s="283"/>
      <c r="K196" s="284"/>
    </row>
    <row r="197" ht="21">
      <c r="B197" s="285"/>
      <c r="C197" s="286" t="s">
        <v>856</v>
      </c>
      <c r="D197" s="286"/>
      <c r="E197" s="286"/>
      <c r="F197" s="286"/>
      <c r="G197" s="286"/>
      <c r="H197" s="286"/>
      <c r="I197" s="286"/>
      <c r="J197" s="286"/>
      <c r="K197" s="287"/>
    </row>
    <row r="198" ht="25.5" customHeight="1">
      <c r="B198" s="285"/>
      <c r="C198" s="354" t="s">
        <v>857</v>
      </c>
      <c r="D198" s="354"/>
      <c r="E198" s="354"/>
      <c r="F198" s="354" t="s">
        <v>858</v>
      </c>
      <c r="G198" s="355"/>
      <c r="H198" s="354" t="s">
        <v>859</v>
      </c>
      <c r="I198" s="354"/>
      <c r="J198" s="354"/>
      <c r="K198" s="287"/>
    </row>
    <row r="199" ht="5.25" customHeight="1">
      <c r="B199" s="318"/>
      <c r="C199" s="315"/>
      <c r="D199" s="315"/>
      <c r="E199" s="315"/>
      <c r="F199" s="315"/>
      <c r="G199" s="296"/>
      <c r="H199" s="315"/>
      <c r="I199" s="315"/>
      <c r="J199" s="315"/>
      <c r="K199" s="339"/>
    </row>
    <row r="200" ht="15" customHeight="1">
      <c r="B200" s="318"/>
      <c r="C200" s="296" t="s">
        <v>849</v>
      </c>
      <c r="D200" s="296"/>
      <c r="E200" s="296"/>
      <c r="F200" s="317" t="s">
        <v>46</v>
      </c>
      <c r="G200" s="296"/>
      <c r="H200" s="296" t="s">
        <v>860</v>
      </c>
      <c r="I200" s="296"/>
      <c r="J200" s="296"/>
      <c r="K200" s="339"/>
    </row>
    <row r="201" ht="15" customHeight="1">
      <c r="B201" s="318"/>
      <c r="C201" s="324"/>
      <c r="D201" s="296"/>
      <c r="E201" s="296"/>
      <c r="F201" s="317" t="s">
        <v>47</v>
      </c>
      <c r="G201" s="296"/>
      <c r="H201" s="296" t="s">
        <v>861</v>
      </c>
      <c r="I201" s="296"/>
      <c r="J201" s="296"/>
      <c r="K201" s="339"/>
    </row>
    <row r="202" ht="15" customHeight="1">
      <c r="B202" s="318"/>
      <c r="C202" s="324"/>
      <c r="D202" s="296"/>
      <c r="E202" s="296"/>
      <c r="F202" s="317" t="s">
        <v>50</v>
      </c>
      <c r="G202" s="296"/>
      <c r="H202" s="296" t="s">
        <v>862</v>
      </c>
      <c r="I202" s="296"/>
      <c r="J202" s="296"/>
      <c r="K202" s="339"/>
    </row>
    <row r="203" ht="15" customHeight="1">
      <c r="B203" s="318"/>
      <c r="C203" s="296"/>
      <c r="D203" s="296"/>
      <c r="E203" s="296"/>
      <c r="F203" s="317" t="s">
        <v>48</v>
      </c>
      <c r="G203" s="296"/>
      <c r="H203" s="296" t="s">
        <v>863</v>
      </c>
      <c r="I203" s="296"/>
      <c r="J203" s="296"/>
      <c r="K203" s="339"/>
    </row>
    <row r="204" ht="15" customHeight="1">
      <c r="B204" s="318"/>
      <c r="C204" s="296"/>
      <c r="D204" s="296"/>
      <c r="E204" s="296"/>
      <c r="F204" s="317" t="s">
        <v>49</v>
      </c>
      <c r="G204" s="296"/>
      <c r="H204" s="296" t="s">
        <v>864</v>
      </c>
      <c r="I204" s="296"/>
      <c r="J204" s="296"/>
      <c r="K204" s="339"/>
    </row>
    <row r="205" ht="15" customHeight="1">
      <c r="B205" s="318"/>
      <c r="C205" s="296"/>
      <c r="D205" s="296"/>
      <c r="E205" s="296"/>
      <c r="F205" s="317"/>
      <c r="G205" s="296"/>
      <c r="H205" s="296"/>
      <c r="I205" s="296"/>
      <c r="J205" s="296"/>
      <c r="K205" s="339"/>
    </row>
    <row r="206" ht="15" customHeight="1">
      <c r="B206" s="318"/>
      <c r="C206" s="296" t="s">
        <v>805</v>
      </c>
      <c r="D206" s="296"/>
      <c r="E206" s="296"/>
      <c r="F206" s="317" t="s">
        <v>82</v>
      </c>
      <c r="G206" s="296"/>
      <c r="H206" s="296" t="s">
        <v>865</v>
      </c>
      <c r="I206" s="296"/>
      <c r="J206" s="296"/>
      <c r="K206" s="339"/>
    </row>
    <row r="207" ht="15" customHeight="1">
      <c r="B207" s="318"/>
      <c r="C207" s="324"/>
      <c r="D207" s="296"/>
      <c r="E207" s="296"/>
      <c r="F207" s="317" t="s">
        <v>702</v>
      </c>
      <c r="G207" s="296"/>
      <c r="H207" s="296" t="s">
        <v>703</v>
      </c>
      <c r="I207" s="296"/>
      <c r="J207" s="296"/>
      <c r="K207" s="339"/>
    </row>
    <row r="208" ht="15" customHeight="1">
      <c r="B208" s="318"/>
      <c r="C208" s="296"/>
      <c r="D208" s="296"/>
      <c r="E208" s="296"/>
      <c r="F208" s="317" t="s">
        <v>700</v>
      </c>
      <c r="G208" s="296"/>
      <c r="H208" s="296" t="s">
        <v>866</v>
      </c>
      <c r="I208" s="296"/>
      <c r="J208" s="296"/>
      <c r="K208" s="339"/>
    </row>
    <row r="209" ht="15" customHeight="1">
      <c r="B209" s="356"/>
      <c r="C209" s="324"/>
      <c r="D209" s="324"/>
      <c r="E209" s="324"/>
      <c r="F209" s="317" t="s">
        <v>704</v>
      </c>
      <c r="G209" s="302"/>
      <c r="H209" s="343" t="s">
        <v>705</v>
      </c>
      <c r="I209" s="343"/>
      <c r="J209" s="343"/>
      <c r="K209" s="357"/>
    </row>
    <row r="210" ht="15" customHeight="1">
      <c r="B210" s="356"/>
      <c r="C210" s="324"/>
      <c r="D210" s="324"/>
      <c r="E210" s="324"/>
      <c r="F210" s="317" t="s">
        <v>706</v>
      </c>
      <c r="G210" s="302"/>
      <c r="H210" s="343" t="s">
        <v>867</v>
      </c>
      <c r="I210" s="343"/>
      <c r="J210" s="343"/>
      <c r="K210" s="357"/>
    </row>
    <row r="211" ht="15" customHeight="1">
      <c r="B211" s="356"/>
      <c r="C211" s="324"/>
      <c r="D211" s="324"/>
      <c r="E211" s="324"/>
      <c r="F211" s="358"/>
      <c r="G211" s="302"/>
      <c r="H211" s="359"/>
      <c r="I211" s="359"/>
      <c r="J211" s="359"/>
      <c r="K211" s="357"/>
    </row>
    <row r="212" ht="15" customHeight="1">
      <c r="B212" s="356"/>
      <c r="C212" s="296" t="s">
        <v>829</v>
      </c>
      <c r="D212" s="324"/>
      <c r="E212" s="324"/>
      <c r="F212" s="317">
        <v>1</v>
      </c>
      <c r="G212" s="302"/>
      <c r="H212" s="343" t="s">
        <v>868</v>
      </c>
      <c r="I212" s="343"/>
      <c r="J212" s="343"/>
      <c r="K212" s="357"/>
    </row>
    <row r="213" ht="15" customHeight="1">
      <c r="B213" s="356"/>
      <c r="C213" s="324"/>
      <c r="D213" s="324"/>
      <c r="E213" s="324"/>
      <c r="F213" s="317">
        <v>2</v>
      </c>
      <c r="G213" s="302"/>
      <c r="H213" s="343" t="s">
        <v>869</v>
      </c>
      <c r="I213" s="343"/>
      <c r="J213" s="343"/>
      <c r="K213" s="357"/>
    </row>
    <row r="214" ht="15" customHeight="1">
      <c r="B214" s="356"/>
      <c r="C214" s="324"/>
      <c r="D214" s="324"/>
      <c r="E214" s="324"/>
      <c r="F214" s="317">
        <v>3</v>
      </c>
      <c r="G214" s="302"/>
      <c r="H214" s="343" t="s">
        <v>870</v>
      </c>
      <c r="I214" s="343"/>
      <c r="J214" s="343"/>
      <c r="K214" s="357"/>
    </row>
    <row r="215" ht="15" customHeight="1">
      <c r="B215" s="356"/>
      <c r="C215" s="324"/>
      <c r="D215" s="324"/>
      <c r="E215" s="324"/>
      <c r="F215" s="317">
        <v>4</v>
      </c>
      <c r="G215" s="302"/>
      <c r="H215" s="343" t="s">
        <v>871</v>
      </c>
      <c r="I215" s="343"/>
      <c r="J215" s="343"/>
      <c r="K215" s="357"/>
    </row>
    <row r="216" ht="12.75" customHeight="1">
      <c r="B216" s="360"/>
      <c r="C216" s="361"/>
      <c r="D216" s="361"/>
      <c r="E216" s="361"/>
      <c r="F216" s="361"/>
      <c r="G216" s="361"/>
      <c r="H216" s="361"/>
      <c r="I216" s="361"/>
      <c r="J216" s="361"/>
      <c r="K216" s="362"/>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Petr Trlifaj</dc:creator>
  <cp:lastModifiedBy>Petr Trlifaj</cp:lastModifiedBy>
  <dcterms:created xsi:type="dcterms:W3CDTF">2021-06-01T11:09:33Z</dcterms:created>
  <dcterms:modified xsi:type="dcterms:W3CDTF">2021-06-01T11:09:40Z</dcterms:modified>
</cp:coreProperties>
</file>