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č.1'!$C$141:$K$453</definedName>
    <definedName name="_xlnm.Print_Area" localSheetId="1">'1 - Bytová jednotka č.1'!$C$4:$J$76,'1 - Bytová jednotka č.1'!$C$82:$J$123,'1 - Bytová jednotka č.1'!$C$129:$K$453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<sst xmlns="http://schemas.openxmlformats.org/spreadsheetml/2006/main" count="3821" uniqueCount="910">
  <si>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</si>
  <si>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</si>
  <si>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</si>
  <si>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</si>
  <si>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</si>
  <si>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</si>
  <si>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</si>
  <si>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</si>
  <si>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</si>
  <si>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</si>
  <si>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</si>
  <si>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</si>
  <si>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</si>
  <si>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</si>
  <si>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</si>
  <si>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</si>
  <si>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</si>
  <si>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</si>
  <si>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</si>
  <si>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</si>
  <si>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</si>
  <si>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</si>
  <si>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</si>
  <si>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</si>
  <si>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</si>
  <si>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</si>
  <si>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</si>
  <si>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</si>
  <si>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</si>
  <si>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</si>
  <si>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</si>
  <si>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</si>
  <si>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</si>
  <si>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</si>
  <si>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</si>
  <si>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</si>
  <si>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</si>
  <si>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</si>
  <si>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</si>
  <si>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</si>
  <si>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</si>
  <si>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</si>
  <si>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</si>
  <si>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</si>
  <si>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</si>
  <si>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</si>
  <si>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</si>
  <si>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</si>
  <si>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</si>
  <si>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</si>
  <si>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</si>
  <si>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</si>
  <si>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</si>
  <si>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</si>
  <si>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</si>
  <si>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</si>
  <si>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</si>
  <si>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</si>
  <si>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</si>
  <si>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</si>
  <si>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</si>
  <si>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</si>
  <si>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</si>
  <si>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</si>
  <si>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</si>
  <si>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</si>
  <si>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</si>
  <si>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</si>
  <si>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</si>
  <si>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</si>
  <si>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</si>
  <si>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</si>
  <si>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</si>
  <si>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</si>
  <si>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</si>
  <si>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</si>
  <si>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</si>
  <si>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</si>
  <si>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</si>
  <si>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</si>
  <si>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</si>
  <si>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</si>
  <si>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</si>
  <si>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</si>
  <si>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</si>
  <si>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</si>
  <si>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</si>
  <si>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</si>
  <si>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</si>
  <si>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</si>
  <si>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</si>
  <si>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</si>
  <si>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</si>
  <si>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</si>
  <si>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</si>
  <si>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</si>
  <si>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</si>
  <si>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</si>
  <si>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</si>
  <si>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</si>
  <si>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</si>
  <si>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</si>
  <si>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</si>
  <si>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</si>
  <si>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</si>
  <si>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</si>
  <si>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</si>
  <si>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</si>
  <si>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</si>
  <si>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</si>
  <si>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</si>
  <si>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</si>
  <si>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</si>
  <si>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</si>
  <si>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</si>
  <si>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</si>
  <si>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</si>
  <si>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</si>
  <si>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</si>
  <si>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</si>
  <si>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</si>
  <si>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</si>
  <si>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</si>
  <si>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</si>
  <si>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</si>
  <si>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</si>
  <si>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</si>
  <si>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</si>
  <si>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</si>
  <si>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</si>
  <si>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</si>
  <si>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</si>
  <si>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</si>
  <si>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</si>
  <si>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</si>
  <si>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</si>
  <si>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</si>
  <si>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</si>
  <si>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</si>
  <si>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</si>
  <si>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</si>
  <si>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</si>
  <si>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</si>
  <si>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</si>
  <si>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</si>
  <si>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</si>
  <si>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</si>
  <si>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</si>
  <si>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614527942</t>
  </si>
  <si>
    <t>1473019264</t>
  </si>
  <si>
    <t>2123506171</t>
  </si>
  <si>
    <t>5</t>
  </si>
  <si>
    <t>-937546986</t>
  </si>
  <si>
    <t>612131121</t>
  </si>
  <si>
    <t>Penetrační disperzní nátěr vnitřních stěn nanášený ručně</t>
  </si>
  <si>
    <t>-414150355</t>
  </si>
  <si>
    <t>7</t>
  </si>
  <si>
    <t>612142001</t>
  </si>
  <si>
    <t>Potažení vnitřních stěn sklovláknitým pletivem vtlačeným do tenkovrstvé hmoty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</si>
  <si>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</si>
  <si>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</si>
  <si>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</si>
  <si>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</si>
  <si>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</si>
  <si>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</si>
  <si>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</si>
  <si>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</si>
  <si>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</si>
  <si>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</si>
  <si>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</si>
  <si>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</si>
  <si>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</si>
  <si>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</si>
  <si>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</si>
  <si>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</si>
  <si>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11</t>
  </si>
  <si>
    <t>619991011</t>
  </si>
  <si>
    <t>Obalení konstrukcí a prvků fólií přilepenou lepící páskou</t>
  </si>
  <si>
    <t>1460356344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</si>
  <si>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</si>
  <si>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</si>
  <si>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</si>
  <si>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</si>
  <si>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</si>
  <si>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</si>
  <si>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</si>
  <si>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</si>
  <si>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</si>
  <si>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</si>
  <si>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</si>
  <si>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</si>
  <si>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</si>
  <si>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</si>
  <si>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</si>
  <si>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</si>
  <si>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</si>
  <si>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</si>
  <si>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</si>
  <si>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</si>
  <si>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</si>
  <si>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</si>
  <si>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</si>
  <si>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</si>
  <si>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</si>
  <si>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</si>
  <si>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</si>
  <si>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</si>
  <si>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</si>
  <si>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</si>
  <si>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</si>
  <si>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</si>
  <si>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</si>
  <si>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</si>
  <si>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</si>
  <si>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</si>
  <si>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</si>
  <si>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</si>
  <si>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18</t>
  </si>
  <si>
    <t>962084121</t>
  </si>
  <si>
    <t>Bourání příček umakartových tl do 50 mm</t>
  </si>
  <si>
    <t>-762100135</t>
  </si>
  <si>
    <t>(2*2+2,65+1,75+1,3+0,75)*2,6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</si>
  <si>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</si>
  <si>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</si>
  <si>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</si>
  <si>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</si>
  <si>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</si>
  <si>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</si>
  <si>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</si>
  <si>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</si>
  <si>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</si>
  <si>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</si>
  <si>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</si>
  <si>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</si>
  <si>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</si>
  <si>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</si>
  <si>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</si>
  <si>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</si>
  <si>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</si>
  <si>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</si>
  <si>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</si>
  <si>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</si>
  <si>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</si>
  <si>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</si>
  <si>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</si>
  <si>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</si>
  <si>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</si>
  <si>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</si>
  <si>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</si>
  <si>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</si>
  <si>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</si>
  <si>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</si>
  <si>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</si>
  <si>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</si>
  <si>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</si>
  <si>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</si>
  <si>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</si>
  <si>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</si>
  <si>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</si>
  <si>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</si>
  <si>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</si>
  <si>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</si>
  <si>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</si>
  <si>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</si>
  <si>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</si>
  <si>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</si>
  <si>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</si>
  <si>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</si>
  <si>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</si>
  <si>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</si>
  <si>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</si>
  <si>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</si>
  <si>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</si>
  <si>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-1248540411</t>
  </si>
  <si>
    <t>1+4,52</t>
  </si>
  <si>
    <t>29</t>
  </si>
  <si>
    <t>711192201</t>
  </si>
  <si>
    <t>Provedení izolace proti zemní vlhkosti hydroizolační stěrkou svislé na betonu, 2 vrstvy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</si>
  <si>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</si>
  <si>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</si>
  <si>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</si>
  <si>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</si>
  <si>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</si>
  <si>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</si>
  <si>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</si>
  <si>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</si>
  <si>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</si>
  <si>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</si>
  <si>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</si>
  <si>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</si>
  <si>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</si>
  <si>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</si>
  <si>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</si>
  <si>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</si>
  <si>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</si>
  <si>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1117377797</t>
  </si>
  <si>
    <t>5,52+8,966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</si>
  <si>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</si>
  <si>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</si>
  <si>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</si>
  <si>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</si>
  <si>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</si>
  <si>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</si>
  <si>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</si>
  <si>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</si>
  <si>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</si>
  <si>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</si>
  <si>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</si>
  <si>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</si>
  <si>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</si>
  <si>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</si>
  <si>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</si>
  <si>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</si>
  <si>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</si>
  <si>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</si>
  <si>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</si>
  <si>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</si>
  <si>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</si>
  <si>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36</t>
  </si>
  <si>
    <t>998711181</t>
  </si>
  <si>
    <t>Příplatek k přesunu hmot tonážní 711 prováděný bez použití mechanizace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</si>
  <si>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</si>
  <si>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</si>
  <si>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</si>
  <si>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</si>
  <si>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</si>
  <si>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</si>
  <si>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</si>
  <si>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</si>
  <si>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</si>
  <si>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</si>
  <si>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</si>
  <si>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</si>
  <si>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</si>
  <si>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</si>
  <si>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</si>
  <si>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</si>
  <si>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</si>
  <si>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</si>
  <si>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</si>
  <si>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</si>
  <si>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</si>
  <si>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</si>
  <si>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</si>
  <si>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</si>
  <si>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</si>
  <si>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</si>
  <si>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</si>
  <si>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</si>
  <si>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</si>
  <si>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</si>
  <si>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</si>
  <si>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</si>
  <si>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</si>
  <si>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</si>
  <si>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</si>
  <si>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</si>
  <si>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</si>
  <si>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</si>
  <si>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</si>
  <si>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</si>
  <si>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</si>
  <si>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</si>
  <si>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</si>
  <si>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</si>
  <si>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</si>
  <si>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</si>
  <si>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</si>
  <si>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</si>
  <si>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</si>
  <si>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</si>
  <si>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</si>
  <si>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</si>
  <si>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</si>
  <si>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</si>
  <si>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</si>
  <si>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</si>
  <si>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</si>
  <si>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</si>
  <si>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</si>
  <si>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</si>
  <si>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</si>
  <si>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</si>
  <si>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</si>
  <si>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</si>
  <si>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</si>
  <si>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</si>
  <si>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</si>
  <si>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</si>
  <si>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</si>
  <si>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</si>
  <si>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</si>
  <si>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</si>
  <si>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</si>
  <si>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</si>
  <si>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</si>
  <si>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</si>
  <si>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</si>
  <si>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</si>
  <si>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</si>
  <si>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</si>
  <si>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</si>
  <si>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</si>
  <si>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</si>
  <si>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</si>
  <si>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</si>
  <si>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</si>
  <si>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</si>
  <si>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</si>
  <si>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</si>
  <si>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</si>
  <si>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</si>
  <si>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</si>
  <si>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</si>
  <si>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</si>
  <si>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</si>
  <si>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</si>
  <si>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</si>
  <si>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</si>
  <si>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</si>
  <si>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</si>
  <si>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</si>
  <si>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</si>
  <si>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</si>
  <si>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</si>
  <si>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</si>
  <si>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</si>
  <si>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</si>
  <si>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</si>
  <si>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</si>
  <si>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</si>
  <si>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</si>
  <si>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</si>
  <si>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</si>
  <si>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</si>
  <si>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</si>
  <si>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</si>
  <si>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</si>
  <si>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</si>
  <si>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</si>
  <si>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</si>
  <si>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</si>
  <si>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</si>
  <si>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</si>
  <si>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</si>
  <si>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</si>
  <si>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</si>
  <si>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</si>
  <si>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</si>
  <si>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</si>
  <si>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</si>
  <si>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</si>
  <si>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</si>
  <si>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</si>
  <si>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</si>
  <si>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</si>
  <si>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</si>
  <si>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</si>
  <si>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</si>
  <si>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</si>
  <si>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</si>
  <si>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</si>
  <si>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</si>
  <si>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</si>
  <si>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</si>
  <si>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</si>
  <si>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</si>
  <si>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</si>
  <si>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</si>
  <si>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</si>
  <si>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</si>
  <si>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</si>
  <si>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</si>
  <si>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</si>
  <si>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</si>
  <si>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</si>
  <si>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</si>
  <si>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</si>
  <si>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</si>
  <si>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</si>
  <si>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</si>
  <si>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</si>
  <si>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</si>
  <si>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</si>
  <si>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</si>
  <si>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</si>
  <si>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</si>
  <si>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</si>
  <si>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</si>
  <si>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</si>
  <si>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</si>
  <si>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</si>
  <si>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</si>
  <si>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</si>
  <si>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</si>
  <si>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</si>
  <si>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</si>
  <si>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</si>
  <si>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</si>
  <si>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</si>
  <si>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</si>
  <si>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</si>
  <si>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</si>
  <si>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</si>
  <si>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</si>
  <si>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</si>
  <si>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Dvířka 40/20 vč. montáže a začištění k obkladu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</si>
  <si>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</si>
  <si>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</si>
  <si>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</si>
  <si>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</si>
  <si>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</si>
  <si>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</si>
  <si>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</si>
  <si>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</si>
  <si>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</si>
  <si>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83</t>
  </si>
  <si>
    <t>OIM</t>
  </si>
  <si>
    <t>Ostatní instalační materiál nutný pro dopojení zařizovacích předmětů (pancéřové hadičky, těsnění atd...)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</si>
  <si>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</si>
  <si>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</si>
  <si>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</si>
  <si>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</si>
  <si>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</si>
  <si>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</si>
  <si>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</si>
  <si>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</si>
  <si>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</si>
  <si>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</si>
  <si>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</si>
  <si>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</si>
  <si>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</si>
  <si>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</si>
  <si>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</si>
  <si>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</si>
  <si>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</si>
  <si>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</si>
  <si>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</si>
  <si>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</si>
  <si>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</si>
  <si>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</si>
  <si>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</si>
  <si>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</si>
  <si>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</si>
  <si>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</si>
  <si>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</si>
  <si>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</si>
  <si>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</si>
  <si>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</si>
  <si>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</si>
  <si>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</si>
  <si>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</si>
  <si>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</si>
  <si>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</si>
  <si>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</si>
  <si>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</si>
  <si>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</si>
  <si>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</si>
  <si>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</si>
  <si>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</si>
  <si>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</si>
  <si>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</si>
  <si>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</si>
  <si>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</si>
  <si>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</si>
  <si>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</si>
  <si>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</si>
  <si>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</si>
  <si>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</si>
  <si>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</si>
  <si>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</si>
  <si>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</si>
  <si>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</si>
  <si>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</si>
  <si>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</si>
  <si>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</si>
  <si>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</si>
  <si>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</si>
  <si>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</si>
  <si>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</si>
  <si>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</si>
  <si>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</si>
  <si>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</si>
  <si>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</si>
  <si>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</si>
  <si>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</si>
  <si>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</si>
  <si>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</si>
  <si>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</si>
  <si>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</si>
  <si>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</si>
  <si>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</si>
  <si>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</si>
  <si>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</si>
  <si>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</si>
  <si>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</si>
  <si>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</si>
  <si>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</si>
  <si>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</si>
  <si>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</si>
  <si>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</si>
  <si>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103</t>
  </si>
  <si>
    <t>998741181</t>
  </si>
  <si>
    <t>Příplatek k přesunu hmot tonážní 741 prováděný bez použití mechanizace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</si>
  <si>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</si>
  <si>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</si>
  <si>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</si>
  <si>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</si>
  <si>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</si>
  <si>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</si>
  <si>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</si>
  <si>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</si>
  <si>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</si>
  <si>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</si>
  <si>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</si>
  <si>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</si>
  <si>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</si>
  <si>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</si>
  <si>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</si>
  <si>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</si>
  <si>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</si>
  <si>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</si>
  <si>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</si>
  <si>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108</t>
  </si>
  <si>
    <t>998751181</t>
  </si>
  <si>
    <t>Příplatek k přesunu hmot tonážní 751 prováděný bez použití mechanizace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</si>
  <si>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</si>
  <si>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</si>
  <si>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</si>
  <si>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</si>
  <si>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</si>
  <si>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</si>
  <si>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</si>
  <si>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</si>
  <si>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</si>
  <si>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</si>
  <si>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</si>
  <si>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</si>
  <si>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</si>
  <si>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</si>
  <si>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</si>
  <si>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</si>
  <si>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</si>
  <si>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</si>
  <si>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</si>
  <si>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</si>
  <si>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</si>
  <si>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</si>
  <si>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</si>
  <si>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</si>
  <si>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</si>
  <si>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</si>
  <si>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</si>
  <si>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</si>
  <si>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</si>
  <si>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</si>
  <si>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</si>
  <si>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</si>
  <si>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</si>
  <si>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</si>
  <si>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</si>
  <si>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</si>
  <si>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</si>
  <si>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</si>
  <si>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</si>
  <si>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</si>
  <si>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</si>
  <si>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</si>
  <si>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</si>
  <si>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</si>
  <si>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</si>
  <si>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</si>
  <si>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</si>
  <si>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</si>
  <si>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</si>
  <si>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</si>
  <si>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</si>
  <si>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</si>
  <si>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</si>
  <si>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</si>
  <si>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</si>
  <si>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</si>
  <si>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</si>
  <si>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</si>
  <si>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</si>
  <si>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</si>
  <si>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</si>
  <si>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</si>
  <si>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</si>
  <si>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</si>
  <si>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</si>
  <si>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</si>
  <si>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</si>
  <si>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</si>
  <si>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</si>
  <si>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</si>
  <si>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</si>
  <si>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</si>
  <si>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</si>
  <si>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</si>
  <si>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</si>
  <si>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</si>
  <si>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</si>
  <si>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</si>
  <si>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</si>
  <si>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</si>
  <si>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</si>
  <si>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</si>
  <si>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</si>
  <si>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</si>
  <si>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</si>
  <si>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zámek stavební zadlabací dozický 02-03 L Zn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</si>
  <si>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</si>
  <si>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</si>
  <si>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</si>
  <si>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</si>
  <si>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</si>
  <si>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</si>
  <si>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</si>
  <si>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</si>
  <si>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</si>
  <si>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</si>
  <si>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</si>
  <si>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</si>
  <si>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</si>
  <si>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</si>
  <si>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</si>
  <si>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</si>
  <si>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</si>
  <si>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</si>
  <si>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</si>
  <si>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</si>
  <si>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</si>
  <si>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</si>
  <si>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</si>
  <si>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</si>
  <si>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</si>
  <si>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</si>
  <si>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</si>
  <si>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</si>
  <si>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</si>
  <si>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</si>
  <si>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</si>
  <si>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</si>
  <si>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</si>
  <si>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</si>
  <si>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</si>
  <si>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</si>
  <si>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</si>
  <si>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</si>
  <si>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</si>
  <si>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</si>
  <si>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</si>
  <si>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</si>
  <si>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</si>
  <si>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</si>
  <si>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</si>
  <si>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</si>
  <si>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</si>
  <si>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</si>
  <si>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</si>
  <si>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</si>
  <si>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</si>
  <si>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</si>
  <si>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</si>
  <si>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</si>
  <si>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</si>
  <si>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</si>
  <si>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</si>
  <si>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</si>
  <si>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</si>
  <si>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</si>
  <si>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</si>
  <si>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</si>
  <si>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</si>
  <si>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</si>
  <si>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</si>
  <si>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</si>
  <si>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lišta soklová PVC 30 x 30 mm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</si>
  <si>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</si>
  <si>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</si>
  <si>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</si>
  <si>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</si>
  <si>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</si>
  <si>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</si>
  <si>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</si>
  <si>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</si>
  <si>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</si>
  <si>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</si>
  <si>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</si>
  <si>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</si>
  <si>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</si>
  <si>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</si>
  <si>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</si>
  <si>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</si>
  <si>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</si>
  <si>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142</t>
  </si>
  <si>
    <t>L</t>
  </si>
  <si>
    <t>Listela - dekorovaný obklad</t>
  </si>
  <si>
    <t>-1183806712</t>
  </si>
  <si>
    <t>12,76/0,4*1,1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</si>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</sst>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4"/>
  <sheetViews>
    <sheetView showGridLines="0" tabSelected="1" workbookViewId="0" topLeftCell="A329">
      <selection activeCell="Y397" sqref="Y3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ROUND((SUM(BE142:BE453)),2)</f>
        <v>0</v>
      </c>
      <c r="G33" s="32"/>
      <c r="H33" s="32"/>
      <c r="I33" s="103">
        <v>0.21</v>
      </c>
      <c r="J33" s="102">
        <f>ROUND(((SUM(BE142:BE453))*I33),2)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ROUND((SUM(BF142:BF453)),2)</f>
        <v>0</v>
      </c>
      <c r="G34" s="32"/>
      <c r="H34" s="32"/>
      <c r="I34" s="103">
        <v>0.15</v>
      </c>
      <c r="J34" s="102">
        <f>ROUND(((SUM(BF142:BF453))*I34),2)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J359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J369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J401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J407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J426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J449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J450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P143+P200+P426+P449</f>
        <v>0</v>
      </c>
      <c r="Q142" s="66"/>
      <c r="R142" s="141">
        <f>R143+R200+R426+R449</f>
        <v>3.499736</v>
      </c>
      <c r="S142" s="66"/>
      <c r="T142" s="142">
        <f>T143+T200+T426+T449</f>
        <v>2.9557960000000003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BK143+BK200+BK426+BK449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0.94408017</v>
      </c>
      <c r="S143" s="150"/>
      <c r="T143" s="152">
        <f>T144+T147+T166+T188+T196</f>
        <v>2.7200579000000005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0.78768017</v>
      </c>
      <c r="S147" s="150"/>
      <c r="T147" s="152">
        <f>SUM(T148:T165)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142</v>
      </c>
      <c r="BK148" s="171">
        <f aca="true" t="shared" si="8" ref="BK148:BK154">ROUND(I148*H148,2)</f>
        <v>0</v>
      </c>
      <c r="BL148" s="17" t="s">
        <v>141</v>
      </c>
      <c r="BM148" s="170" t="s">
        <v>148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142</v>
      </c>
      <c r="BK149" s="171">
        <f t="shared" si="8"/>
        <v>0</v>
      </c>
      <c r="BL149" s="17" t="s">
        <v>141</v>
      </c>
      <c r="BM149" s="170" t="s">
        <v>149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142</v>
      </c>
      <c r="BK150" s="171">
        <f t="shared" si="8"/>
        <v>0</v>
      </c>
      <c r="BL150" s="17" t="s">
        <v>141</v>
      </c>
      <c r="BM150" s="170" t="s">
        <v>150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142</v>
      </c>
      <c r="BK151" s="171">
        <f t="shared" si="8"/>
        <v>0</v>
      </c>
      <c r="BL151" s="17" t="s">
        <v>141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153</v>
      </c>
      <c r="F152" s="160" t="s">
        <v>154</v>
      </c>
      <c r="G152" s="161" t="s">
        <v>140</v>
      </c>
      <c r="H152" s="162">
        <v>14.456</v>
      </c>
      <c r="I152" s="163"/>
      <c r="J152" s="164">
        <f aca="true" t="shared" si="9" ref="J148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142</v>
      </c>
      <c r="BK152" s="171">
        <f t="shared" si="8"/>
        <v>0</v>
      </c>
      <c r="BL152" s="17" t="s">
        <v>141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137</v>
      </c>
      <c r="E153" s="159" t="s">
        <v>157</v>
      </c>
      <c r="F153" s="160" t="s">
        <v>158</v>
      </c>
      <c r="G153" s="161" t="s">
        <v>140</v>
      </c>
      <c r="H153" s="162">
        <v>14.287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0.06257706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142</v>
      </c>
      <c r="BK153" s="171">
        <f t="shared" si="8"/>
        <v>0</v>
      </c>
      <c r="BL153" s="17" t="s">
        <v>141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137</v>
      </c>
      <c r="E154" s="159" t="s">
        <v>161</v>
      </c>
      <c r="F154" s="160" t="s">
        <v>162</v>
      </c>
      <c r="G154" s="161" t="s">
        <v>140</v>
      </c>
      <c r="H154" s="162">
        <v>3.297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0.009891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142</v>
      </c>
      <c r="BK154" s="171">
        <f t="shared" si="8"/>
        <v>0</v>
      </c>
      <c r="BL154" s="17" t="s">
        <v>141</v>
      </c>
      <c r="BM154" s="170" t="s">
        <v>163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164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165</v>
      </c>
      <c r="D156" s="158" t="s">
        <v>137</v>
      </c>
      <c r="E156" s="159" t="s">
        <v>166</v>
      </c>
      <c r="F156" s="160" t="s">
        <v>167</v>
      </c>
      <c r="G156" s="161" t="s">
        <v>140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168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169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170</v>
      </c>
      <c r="D158" s="158" t="s">
        <v>137</v>
      </c>
      <c r="E158" s="159" t="s">
        <v>171</v>
      </c>
      <c r="F158" s="160" t="s">
        <v>172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173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 t="s">
        <v>175</v>
      </c>
      <c r="D160" s="158" t="s">
        <v>137</v>
      </c>
      <c r="E160" s="159" t="s">
        <v>176</v>
      </c>
      <c r="F160" s="160" t="s">
        <v>177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178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181</v>
      </c>
      <c r="D163" s="158" t="s">
        <v>137</v>
      </c>
      <c r="E163" s="159" t="s">
        <v>182</v>
      </c>
      <c r="F163" s="160" t="s">
        <v>183</v>
      </c>
      <c r="G163" s="161" t="s">
        <v>140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184</v>
      </c>
    </row>
    <row r="164" spans="1:65" s="2" customFormat="1" ht="16.5" customHeight="1">
      <c r="A164" s="32"/>
      <c r="B164" s="157"/>
      <c r="C164" s="158" t="s">
        <v>185</v>
      </c>
      <c r="D164" s="158" t="s">
        <v>137</v>
      </c>
      <c r="E164" s="159" t="s">
        <v>186</v>
      </c>
      <c r="F164" s="160" t="s">
        <v>187</v>
      </c>
      <c r="G164" s="161" t="s">
        <v>188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141</v>
      </c>
      <c r="AT164" s="170" t="s">
        <v>137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141</v>
      </c>
      <c r="BM164" s="170" t="s">
        <v>189</v>
      </c>
    </row>
    <row r="165" spans="1:65" s="2" customFormat="1" ht="16.5" customHeight="1">
      <c r="A165" s="32"/>
      <c r="B165" s="157"/>
      <c r="C165" s="188" t="s">
        <v>190</v>
      </c>
      <c r="D165" s="188" t="s">
        <v>191</v>
      </c>
      <c r="E165" s="189" t="s">
        <v>192</v>
      </c>
      <c r="F165" s="190" t="s">
        <v>193</v>
      </c>
      <c r="G165" s="191" t="s">
        <v>188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160</v>
      </c>
      <c r="AT165" s="170" t="s">
        <v>191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194</v>
      </c>
    </row>
    <row r="166" spans="2:63" s="12" customFormat="1" ht="22.9" customHeight="1">
      <c r="B166" s="144"/>
      <c r="D166" s="145" t="s">
        <v>75</v>
      </c>
      <c r="E166" s="155" t="s">
        <v>165</v>
      </c>
      <c r="F166" s="155" t="s">
        <v>195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81</v>
      </c>
      <c r="AT166" s="153" t="s">
        <v>75</v>
      </c>
      <c r="AU166" s="153" t="s">
        <v>81</v>
      </c>
      <c r="AY166" s="145" t="s">
        <v>134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137</v>
      </c>
      <c r="E167" s="159" t="s">
        <v>196</v>
      </c>
      <c r="F167" s="160" t="s">
        <v>197</v>
      </c>
      <c r="G167" s="161" t="s">
        <v>140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198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198</v>
      </c>
      <c r="BM167" s="170" t="s">
        <v>199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200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81</v>
      </c>
      <c r="AW168" s="14" t="s">
        <v>33</v>
      </c>
      <c r="AX168" s="14" t="s">
        <v>76</v>
      </c>
      <c r="AY168" s="182" t="s">
        <v>134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201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202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203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204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134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205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141</v>
      </c>
      <c r="AW173" s="15" t="s">
        <v>33</v>
      </c>
      <c r="AX173" s="15" t="s">
        <v>81</v>
      </c>
      <c r="AY173" s="200" t="s">
        <v>134</v>
      </c>
    </row>
    <row r="174" spans="1:65" s="2" customFormat="1" ht="21.75" customHeight="1">
      <c r="A174" s="32"/>
      <c r="B174" s="157"/>
      <c r="C174" s="158" t="s">
        <v>198</v>
      </c>
      <c r="D174" s="158" t="s">
        <v>137</v>
      </c>
      <c r="E174" s="159" t="s">
        <v>206</v>
      </c>
      <c r="F174" s="160" t="s">
        <v>207</v>
      </c>
      <c r="G174" s="161" t="s">
        <v>140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198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198</v>
      </c>
      <c r="BM174" s="170" t="s">
        <v>208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209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81</v>
      </c>
      <c r="AW175" s="14" t="s">
        <v>33</v>
      </c>
      <c r="AX175" s="14" t="s">
        <v>76</v>
      </c>
      <c r="AY175" s="182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210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81</v>
      </c>
      <c r="AY176" s="174" t="s">
        <v>134</v>
      </c>
    </row>
    <row r="177" spans="1:65" s="2" customFormat="1" ht="21.75" customHeight="1">
      <c r="A177" s="32"/>
      <c r="B177" s="157"/>
      <c r="C177" s="158" t="s">
        <v>211</v>
      </c>
      <c r="D177" s="158" t="s">
        <v>137</v>
      </c>
      <c r="E177" s="159" t="s">
        <v>212</v>
      </c>
      <c r="F177" s="160" t="s">
        <v>213</v>
      </c>
      <c r="G177" s="161" t="s">
        <v>140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141</v>
      </c>
      <c r="AT177" s="170" t="s">
        <v>137</v>
      </c>
      <c r="AU177" s="170" t="s">
        <v>142</v>
      </c>
      <c r="AY177" s="17" t="s">
        <v>134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142</v>
      </c>
      <c r="BK177" s="171">
        <f>ROUND(I177*H177,2)</f>
        <v>0</v>
      </c>
      <c r="BL177" s="17" t="s">
        <v>141</v>
      </c>
      <c r="BM177" s="170" t="s">
        <v>214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215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216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142</v>
      </c>
      <c r="AV179" s="14" t="s">
        <v>81</v>
      </c>
      <c r="AW179" s="14" t="s">
        <v>33</v>
      </c>
      <c r="AX179" s="14" t="s">
        <v>76</v>
      </c>
      <c r="AY179" s="182" t="s">
        <v>134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180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76</v>
      </c>
      <c r="AY180" s="174" t="s">
        <v>134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205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142</v>
      </c>
      <c r="AV181" s="15" t="s">
        <v>141</v>
      </c>
      <c r="AW181" s="15" t="s">
        <v>33</v>
      </c>
      <c r="AX181" s="15" t="s">
        <v>81</v>
      </c>
      <c r="AY181" s="200" t="s">
        <v>134</v>
      </c>
    </row>
    <row r="182" spans="1:65" s="2" customFormat="1" ht="16.5" customHeight="1">
      <c r="A182" s="32"/>
      <c r="B182" s="157"/>
      <c r="C182" s="158" t="s">
        <v>217</v>
      </c>
      <c r="D182" s="158" t="s">
        <v>137</v>
      </c>
      <c r="E182" s="159" t="s">
        <v>218</v>
      </c>
      <c r="F182" s="160" t="s">
        <v>219</v>
      </c>
      <c r="G182" s="161" t="s">
        <v>140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220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221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81</v>
      </c>
      <c r="AY183" s="174" t="s">
        <v>134</v>
      </c>
    </row>
    <row r="184" spans="1:65" s="2" customFormat="1" ht="16.5" customHeight="1">
      <c r="A184" s="32"/>
      <c r="B184" s="157"/>
      <c r="C184" s="158" t="s">
        <v>222</v>
      </c>
      <c r="D184" s="158" t="s">
        <v>137</v>
      </c>
      <c r="E184" s="159" t="s">
        <v>223</v>
      </c>
      <c r="F184" s="160" t="s">
        <v>224</v>
      </c>
      <c r="G184" s="161" t="s">
        <v>140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141</v>
      </c>
      <c r="AT184" s="170" t="s">
        <v>137</v>
      </c>
      <c r="AU184" s="170" t="s">
        <v>142</v>
      </c>
      <c r="AY184" s="17" t="s">
        <v>134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141</v>
      </c>
      <c r="BM184" s="170" t="s">
        <v>225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226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134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227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205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142</v>
      </c>
      <c r="AV187" s="15" t="s">
        <v>141</v>
      </c>
      <c r="AW187" s="15" t="s">
        <v>33</v>
      </c>
      <c r="AX187" s="15" t="s">
        <v>81</v>
      </c>
      <c r="AY187" s="200" t="s">
        <v>134</v>
      </c>
    </row>
    <row r="188" spans="2:63" s="12" customFormat="1" ht="22.9" customHeight="1">
      <c r="B188" s="144"/>
      <c r="D188" s="145" t="s">
        <v>75</v>
      </c>
      <c r="E188" s="155" t="s">
        <v>228</v>
      </c>
      <c r="F188" s="155" t="s">
        <v>229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81</v>
      </c>
      <c r="AT188" s="153" t="s">
        <v>75</v>
      </c>
      <c r="AU188" s="153" t="s">
        <v>81</v>
      </c>
      <c r="AY188" s="145" t="s">
        <v>134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230</v>
      </c>
      <c r="D189" s="158" t="s">
        <v>137</v>
      </c>
      <c r="E189" s="159" t="s">
        <v>231</v>
      </c>
      <c r="F189" s="160" t="s">
        <v>232</v>
      </c>
      <c r="G189" s="161" t="s">
        <v>233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234</v>
      </c>
    </row>
    <row r="190" spans="1:65" s="2" customFormat="1" ht="21.75" customHeight="1">
      <c r="A190" s="32"/>
      <c r="B190" s="157"/>
      <c r="C190" s="158" t="s">
        <v>7</v>
      </c>
      <c r="D190" s="158" t="s">
        <v>137</v>
      </c>
      <c r="E190" s="159" t="s">
        <v>235</v>
      </c>
      <c r="F190" s="160" t="s">
        <v>236</v>
      </c>
      <c r="G190" s="161" t="s">
        <v>233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237</v>
      </c>
    </row>
    <row r="191" spans="2:51" s="13" customFormat="1" ht="11.25">
      <c r="B191" s="172"/>
      <c r="D191" s="173" t="s">
        <v>144</v>
      </c>
      <c r="F191" s="175" t="s">
        <v>238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81</v>
      </c>
      <c r="AY191" s="174" t="s">
        <v>134</v>
      </c>
    </row>
    <row r="192" spans="1:65" s="2" customFormat="1" ht="21.75" customHeight="1">
      <c r="A192" s="32"/>
      <c r="B192" s="157"/>
      <c r="C192" s="158" t="s">
        <v>239</v>
      </c>
      <c r="D192" s="158" t="s">
        <v>137</v>
      </c>
      <c r="E192" s="159" t="s">
        <v>240</v>
      </c>
      <c r="F192" s="160" t="s">
        <v>241</v>
      </c>
      <c r="G192" s="161" t="s">
        <v>233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242</v>
      </c>
    </row>
    <row r="193" spans="1:65" s="2" customFormat="1" ht="21.75" customHeight="1">
      <c r="A193" s="32"/>
      <c r="B193" s="157"/>
      <c r="C193" s="158" t="s">
        <v>243</v>
      </c>
      <c r="D193" s="158" t="s">
        <v>137</v>
      </c>
      <c r="E193" s="159" t="s">
        <v>244</v>
      </c>
      <c r="F193" s="160" t="s">
        <v>245</v>
      </c>
      <c r="G193" s="161" t="s">
        <v>233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246</v>
      </c>
    </row>
    <row r="194" spans="2:51" s="13" customFormat="1" ht="11.25">
      <c r="B194" s="172"/>
      <c r="D194" s="173" t="s">
        <v>144</v>
      </c>
      <c r="F194" s="175" t="s">
        <v>247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81</v>
      </c>
      <c r="AY194" s="174" t="s">
        <v>134</v>
      </c>
    </row>
    <row r="195" spans="1:65" s="2" customFormat="1" ht="21.75" customHeight="1">
      <c r="A195" s="32"/>
      <c r="B195" s="157"/>
      <c r="C195" s="158" t="s">
        <v>248</v>
      </c>
      <c r="D195" s="158" t="s">
        <v>137</v>
      </c>
      <c r="E195" s="159" t="s">
        <v>249</v>
      </c>
      <c r="F195" s="160" t="s">
        <v>250</v>
      </c>
      <c r="G195" s="161" t="s">
        <v>233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251</v>
      </c>
    </row>
    <row r="196" spans="2:63" s="12" customFormat="1" ht="22.9" customHeight="1">
      <c r="B196" s="144"/>
      <c r="D196" s="145" t="s">
        <v>75</v>
      </c>
      <c r="E196" s="155" t="s">
        <v>252</v>
      </c>
      <c r="F196" s="155" t="s">
        <v>253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81</v>
      </c>
      <c r="AT196" s="153" t="s">
        <v>75</v>
      </c>
      <c r="AU196" s="153" t="s">
        <v>81</v>
      </c>
      <c r="AY196" s="145" t="s">
        <v>134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254</v>
      </c>
      <c r="D197" s="158" t="s">
        <v>137</v>
      </c>
      <c r="E197" s="159" t="s">
        <v>255</v>
      </c>
      <c r="F197" s="160" t="s">
        <v>256</v>
      </c>
      <c r="G197" s="161" t="s">
        <v>233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142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141</v>
      </c>
      <c r="BM197" s="170" t="s">
        <v>257</v>
      </c>
    </row>
    <row r="198" spans="1:65" s="2" customFormat="1" ht="21.75" customHeight="1">
      <c r="A198" s="32"/>
      <c r="B198" s="157"/>
      <c r="C198" s="158" t="s">
        <v>258</v>
      </c>
      <c r="D198" s="158" t="s">
        <v>137</v>
      </c>
      <c r="E198" s="159" t="s">
        <v>259</v>
      </c>
      <c r="F198" s="160" t="s">
        <v>260</v>
      </c>
      <c r="G198" s="161" t="s">
        <v>233</v>
      </c>
      <c r="H198" s="162">
        <v>1.087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261</v>
      </c>
    </row>
    <row r="199" spans="1:65" s="2" customFormat="1" ht="21.75" customHeight="1">
      <c r="A199" s="32"/>
      <c r="B199" s="157"/>
      <c r="C199" s="158" t="s">
        <v>262</v>
      </c>
      <c r="D199" s="158" t="s">
        <v>137</v>
      </c>
      <c r="E199" s="159" t="s">
        <v>263</v>
      </c>
      <c r="F199" s="160" t="s">
        <v>264</v>
      </c>
      <c r="G199" s="161" t="s">
        <v>233</v>
      </c>
      <c r="H199" s="162">
        <v>1.087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265</v>
      </c>
    </row>
    <row r="200" spans="2:63" s="12" customFormat="1" ht="25.9" customHeight="1">
      <c r="B200" s="144"/>
      <c r="D200" s="145" t="s">
        <v>75</v>
      </c>
      <c r="E200" s="146" t="s">
        <v>266</v>
      </c>
      <c r="F200" s="146" t="s">
        <v>267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P201+P228+P239+P251+P263+P283+P287+P305+P311+P343+P359+P369+P382+P401+P407</f>
        <v>0</v>
      </c>
      <c r="Q200" s="150"/>
      <c r="R200" s="151">
        <f>R201+R228+R239+R251+R263+R283+R287+R305+R311+R343+R359+R369+R382+R401+R407</f>
        <v>2.55565583</v>
      </c>
      <c r="S200" s="150"/>
      <c r="T200" s="152">
        <f>T201+T228+T239+T251+T263+T283+T287+T305+T311+T343+T359+T369+T382+T401+T407</f>
        <v>0.2357381</v>
      </c>
      <c r="AR200" s="145" t="s">
        <v>142</v>
      </c>
      <c r="AT200" s="153" t="s">
        <v>75</v>
      </c>
      <c r="AU200" s="153" t="s">
        <v>76</v>
      </c>
      <c r="AY200" s="145" t="s">
        <v>134</v>
      </c>
      <c r="BK200" s="154">
        <f>BK201+BK228+BK239+BK251+BK263+BK283+BK287+BK305+BK311+BK343+BK359+BK369+BK382+BK401+BK407</f>
        <v>0</v>
      </c>
    </row>
    <row r="201" spans="2:63" s="12" customFormat="1" ht="22.9" customHeight="1">
      <c r="B201" s="144"/>
      <c r="D201" s="145" t="s">
        <v>75</v>
      </c>
      <c r="E201" s="155" t="s">
        <v>268</v>
      </c>
      <c r="F201" s="155" t="s">
        <v>269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0.04487405999999999</v>
      </c>
      <c r="S201" s="150"/>
      <c r="T201" s="152">
        <f>SUM(T202:T227)</f>
        <v>0</v>
      </c>
      <c r="AR201" s="145" t="s">
        <v>142</v>
      </c>
      <c r="AT201" s="153" t="s">
        <v>75</v>
      </c>
      <c r="AU201" s="153" t="s">
        <v>81</v>
      </c>
      <c r="AY201" s="145" t="s">
        <v>134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270</v>
      </c>
      <c r="D202" s="158" t="s">
        <v>137</v>
      </c>
      <c r="E202" s="159" t="s">
        <v>271</v>
      </c>
      <c r="F202" s="160" t="s">
        <v>272</v>
      </c>
      <c r="G202" s="161" t="s">
        <v>140</v>
      </c>
      <c r="H202" s="162">
        <v>5.52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198</v>
      </c>
      <c r="AT202" s="170" t="s">
        <v>137</v>
      </c>
      <c r="AU202" s="170" t="s">
        <v>142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198</v>
      </c>
      <c r="BM202" s="170" t="s">
        <v>273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274</v>
      </c>
      <c r="H203" s="176">
        <v>5.52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205</v>
      </c>
      <c r="H204" s="202">
        <v>5.52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142</v>
      </c>
      <c r="AV204" s="15" t="s">
        <v>141</v>
      </c>
      <c r="AW204" s="15" t="s">
        <v>33</v>
      </c>
      <c r="AX204" s="15" t="s">
        <v>81</v>
      </c>
      <c r="AY204" s="200" t="s">
        <v>134</v>
      </c>
    </row>
    <row r="205" spans="1:65" s="2" customFormat="1" ht="21.75" customHeight="1">
      <c r="A205" s="32"/>
      <c r="B205" s="157"/>
      <c r="C205" s="158" t="s">
        <v>275</v>
      </c>
      <c r="D205" s="158" t="s">
        <v>137</v>
      </c>
      <c r="E205" s="159" t="s">
        <v>276</v>
      </c>
      <c r="F205" s="160" t="s">
        <v>277</v>
      </c>
      <c r="G205" s="161" t="s">
        <v>140</v>
      </c>
      <c r="H205" s="162">
        <v>8.966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198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198</v>
      </c>
      <c r="BM205" s="170" t="s">
        <v>278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279</v>
      </c>
      <c r="H206" s="176">
        <v>0.627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280</v>
      </c>
      <c r="H207" s="176">
        <v>5.6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134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281</v>
      </c>
      <c r="H208" s="176">
        <v>1.059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282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142</v>
      </c>
      <c r="AV209" s="14" t="s">
        <v>81</v>
      </c>
      <c r="AW209" s="14" t="s">
        <v>33</v>
      </c>
      <c r="AX209" s="14" t="s">
        <v>76</v>
      </c>
      <c r="AY209" s="182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283</v>
      </c>
      <c r="H210" s="176">
        <v>1.68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205</v>
      </c>
      <c r="H211" s="202">
        <v>8.966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142</v>
      </c>
      <c r="AV211" s="15" t="s">
        <v>141</v>
      </c>
      <c r="AW211" s="15" t="s">
        <v>33</v>
      </c>
      <c r="AX211" s="15" t="s">
        <v>81</v>
      </c>
      <c r="AY211" s="200" t="s">
        <v>134</v>
      </c>
    </row>
    <row r="212" spans="1:65" s="2" customFormat="1" ht="21.75" customHeight="1">
      <c r="A212" s="32"/>
      <c r="B212" s="157"/>
      <c r="C212" s="188" t="s">
        <v>284</v>
      </c>
      <c r="D212" s="188" t="s">
        <v>191</v>
      </c>
      <c r="E212" s="189" t="s">
        <v>285</v>
      </c>
      <c r="F212" s="190" t="s">
        <v>286</v>
      </c>
      <c r="G212" s="191" t="s">
        <v>287</v>
      </c>
      <c r="H212" s="192">
        <v>43.458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0.043458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288</v>
      </c>
      <c r="AT212" s="170" t="s">
        <v>191</v>
      </c>
      <c r="AU212" s="170" t="s">
        <v>142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142</v>
      </c>
      <c r="BK212" s="171">
        <f>ROUND(I212*H212,2)</f>
        <v>0</v>
      </c>
      <c r="BL212" s="17" t="s">
        <v>198</v>
      </c>
      <c r="BM212" s="170" t="s">
        <v>289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290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142</v>
      </c>
      <c r="AV213" s="14" t="s">
        <v>81</v>
      </c>
      <c r="AW213" s="14" t="s">
        <v>33</v>
      </c>
      <c r="AX213" s="14" t="s">
        <v>76</v>
      </c>
      <c r="AY213" s="182" t="s">
        <v>134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291</v>
      </c>
      <c r="H214" s="176">
        <v>43.458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81</v>
      </c>
      <c r="AY214" s="174" t="s">
        <v>134</v>
      </c>
    </row>
    <row r="215" spans="1:65" s="2" customFormat="1" ht="21.75" customHeight="1">
      <c r="A215" s="32"/>
      <c r="B215" s="157"/>
      <c r="C215" s="158" t="s">
        <v>292</v>
      </c>
      <c r="D215" s="158" t="s">
        <v>137</v>
      </c>
      <c r="E215" s="159" t="s">
        <v>293</v>
      </c>
      <c r="F215" s="160" t="s">
        <v>294</v>
      </c>
      <c r="G215" s="161" t="s">
        <v>140</v>
      </c>
      <c r="H215" s="162">
        <v>14.486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198</v>
      </c>
      <c r="AT215" s="170" t="s">
        <v>137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198</v>
      </c>
      <c r="BM215" s="170" t="s">
        <v>295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296</v>
      </c>
      <c r="H216" s="176">
        <v>14.486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81</v>
      </c>
      <c r="AY216" s="174" t="s">
        <v>134</v>
      </c>
    </row>
    <row r="217" spans="1:65" s="2" customFormat="1" ht="21.75" customHeight="1">
      <c r="A217" s="32"/>
      <c r="B217" s="157"/>
      <c r="C217" s="158" t="s">
        <v>288</v>
      </c>
      <c r="D217" s="158" t="s">
        <v>137</v>
      </c>
      <c r="E217" s="159" t="s">
        <v>297</v>
      </c>
      <c r="F217" s="160" t="s">
        <v>298</v>
      </c>
      <c r="G217" s="161" t="s">
        <v>299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198</v>
      </c>
      <c r="AT217" s="170" t="s">
        <v>137</v>
      </c>
      <c r="AU217" s="170" t="s">
        <v>142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198</v>
      </c>
      <c r="BM217" s="170" t="s">
        <v>300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301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302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303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134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304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205</v>
      </c>
      <c r="H222" s="202">
        <v>21.455000000000002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142</v>
      </c>
      <c r="AV222" s="15" t="s">
        <v>141</v>
      </c>
      <c r="AW222" s="15" t="s">
        <v>33</v>
      </c>
      <c r="AX222" s="15" t="s">
        <v>81</v>
      </c>
      <c r="AY222" s="200" t="s">
        <v>134</v>
      </c>
    </row>
    <row r="223" spans="1:65" s="2" customFormat="1" ht="21.75" customHeight="1">
      <c r="A223" s="32"/>
      <c r="B223" s="157"/>
      <c r="C223" s="158" t="s">
        <v>305</v>
      </c>
      <c r="D223" s="158" t="s">
        <v>137</v>
      </c>
      <c r="E223" s="159" t="s">
        <v>306</v>
      </c>
      <c r="F223" s="160" t="s">
        <v>307</v>
      </c>
      <c r="G223" s="161" t="s">
        <v>188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198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198</v>
      </c>
      <c r="BM223" s="170" t="s">
        <v>308</v>
      </c>
    </row>
    <row r="224" spans="1:65" s="2" customFormat="1" ht="16.5" customHeight="1">
      <c r="A224" s="32"/>
      <c r="B224" s="157"/>
      <c r="C224" s="188" t="s">
        <v>309</v>
      </c>
      <c r="D224" s="188" t="s">
        <v>191</v>
      </c>
      <c r="E224" s="189" t="s">
        <v>310</v>
      </c>
      <c r="F224" s="190" t="s">
        <v>311</v>
      </c>
      <c r="G224" s="191" t="s">
        <v>299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288</v>
      </c>
      <c r="AT224" s="170" t="s">
        <v>191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198</v>
      </c>
      <c r="BM224" s="170" t="s">
        <v>312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313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81</v>
      </c>
      <c r="AY225" s="174" t="s">
        <v>134</v>
      </c>
    </row>
    <row r="226" spans="1:65" s="2" customFormat="1" ht="21.75" customHeight="1">
      <c r="A226" s="32"/>
      <c r="B226" s="157"/>
      <c r="C226" s="158" t="s">
        <v>314</v>
      </c>
      <c r="D226" s="158" t="s">
        <v>137</v>
      </c>
      <c r="E226" s="159" t="s">
        <v>315</v>
      </c>
      <c r="F226" s="160" t="s">
        <v>316</v>
      </c>
      <c r="G226" s="161" t="s">
        <v>233</v>
      </c>
      <c r="H226" s="162">
        <v>0.045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198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198</v>
      </c>
      <c r="BM226" s="170" t="s">
        <v>317</v>
      </c>
    </row>
    <row r="227" spans="1:65" s="2" customFormat="1" ht="21.75" customHeight="1">
      <c r="A227" s="32"/>
      <c r="B227" s="157"/>
      <c r="C227" s="158" t="s">
        <v>318</v>
      </c>
      <c r="D227" s="158" t="s">
        <v>137</v>
      </c>
      <c r="E227" s="159" t="s">
        <v>319</v>
      </c>
      <c r="F227" s="160" t="s">
        <v>320</v>
      </c>
      <c r="G227" s="161" t="s">
        <v>233</v>
      </c>
      <c r="H227" s="162">
        <v>0.045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198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198</v>
      </c>
      <c r="BM227" s="170" t="s">
        <v>321</v>
      </c>
    </row>
    <row r="228" spans="2:63" s="12" customFormat="1" ht="22.9" customHeight="1">
      <c r="B228" s="144"/>
      <c r="D228" s="145" t="s">
        <v>75</v>
      </c>
      <c r="E228" s="155" t="s">
        <v>322</v>
      </c>
      <c r="F228" s="155" t="s">
        <v>323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142</v>
      </c>
      <c r="AT228" s="153" t="s">
        <v>75</v>
      </c>
      <c r="AU228" s="153" t="s">
        <v>81</v>
      </c>
      <c r="AY228" s="145" t="s">
        <v>134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324</v>
      </c>
      <c r="D229" s="158" t="s">
        <v>137</v>
      </c>
      <c r="E229" s="159" t="s">
        <v>325</v>
      </c>
      <c r="F229" s="160" t="s">
        <v>326</v>
      </c>
      <c r="G229" s="161" t="s">
        <v>299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198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198</v>
      </c>
      <c r="BM229" s="170" t="s">
        <v>327</v>
      </c>
    </row>
    <row r="230" spans="1:65" s="2" customFormat="1" ht="16.5" customHeight="1">
      <c r="A230" s="32"/>
      <c r="B230" s="157"/>
      <c r="C230" s="158" t="s">
        <v>328</v>
      </c>
      <c r="D230" s="158" t="s">
        <v>137</v>
      </c>
      <c r="E230" s="159" t="s">
        <v>329</v>
      </c>
      <c r="F230" s="160" t="s">
        <v>330</v>
      </c>
      <c r="G230" s="161" t="s">
        <v>299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198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198</v>
      </c>
      <c r="BM230" s="170" t="s">
        <v>331</v>
      </c>
    </row>
    <row r="231" spans="1:65" s="2" customFormat="1" ht="16.5" customHeight="1">
      <c r="A231" s="32"/>
      <c r="B231" s="157"/>
      <c r="C231" s="158" t="s">
        <v>332</v>
      </c>
      <c r="D231" s="158" t="s">
        <v>137</v>
      </c>
      <c r="E231" s="159" t="s">
        <v>333</v>
      </c>
      <c r="F231" s="160" t="s">
        <v>334</v>
      </c>
      <c r="G231" s="161" t="s">
        <v>299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198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198</v>
      </c>
      <c r="BM231" s="170" t="s">
        <v>335</v>
      </c>
    </row>
    <row r="232" spans="1:65" s="2" customFormat="1" ht="16.5" customHeight="1">
      <c r="A232" s="32"/>
      <c r="B232" s="157"/>
      <c r="C232" s="158" t="s">
        <v>336</v>
      </c>
      <c r="D232" s="158" t="s">
        <v>137</v>
      </c>
      <c r="E232" s="159" t="s">
        <v>337</v>
      </c>
      <c r="F232" s="160" t="s">
        <v>338</v>
      </c>
      <c r="G232" s="161" t="s">
        <v>299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198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198</v>
      </c>
      <c r="BM232" s="170" t="s">
        <v>339</v>
      </c>
    </row>
    <row r="233" spans="1:65" s="2" customFormat="1" ht="16.5" customHeight="1">
      <c r="A233" s="32"/>
      <c r="B233" s="157"/>
      <c r="C233" s="158" t="s">
        <v>340</v>
      </c>
      <c r="D233" s="158" t="s">
        <v>137</v>
      </c>
      <c r="E233" s="159" t="s">
        <v>341</v>
      </c>
      <c r="F233" s="160" t="s">
        <v>342</v>
      </c>
      <c r="G233" s="161" t="s">
        <v>188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198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198</v>
      </c>
      <c r="BM233" s="170" t="s">
        <v>343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344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142</v>
      </c>
      <c r="AV234" s="14" t="s">
        <v>81</v>
      </c>
      <c r="AW234" s="14" t="s">
        <v>33</v>
      </c>
      <c r="AX234" s="14" t="s">
        <v>76</v>
      </c>
      <c r="AY234" s="182" t="s">
        <v>134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135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16.5" customHeight="1">
      <c r="A236" s="32"/>
      <c r="B236" s="157"/>
      <c r="C236" s="158" t="s">
        <v>345</v>
      </c>
      <c r="D236" s="158" t="s">
        <v>137</v>
      </c>
      <c r="E236" s="159" t="s">
        <v>346</v>
      </c>
      <c r="F236" s="160" t="s">
        <v>347</v>
      </c>
      <c r="G236" s="161" t="s">
        <v>299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198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198</v>
      </c>
      <c r="BM236" s="170" t="s">
        <v>348</v>
      </c>
    </row>
    <row r="237" spans="1:65" s="2" customFormat="1" ht="21.75" customHeight="1">
      <c r="A237" s="32"/>
      <c r="B237" s="157"/>
      <c r="C237" s="158" t="s">
        <v>349</v>
      </c>
      <c r="D237" s="158" t="s">
        <v>137</v>
      </c>
      <c r="E237" s="159" t="s">
        <v>350</v>
      </c>
      <c r="F237" s="160" t="s">
        <v>351</v>
      </c>
      <c r="G237" s="161" t="s">
        <v>233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198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198</v>
      </c>
      <c r="BM237" s="170" t="s">
        <v>352</v>
      </c>
    </row>
    <row r="238" spans="1:65" s="2" customFormat="1" ht="21.75" customHeight="1">
      <c r="A238" s="32"/>
      <c r="B238" s="157"/>
      <c r="C238" s="158" t="s">
        <v>353</v>
      </c>
      <c r="D238" s="158" t="s">
        <v>137</v>
      </c>
      <c r="E238" s="159" t="s">
        <v>354</v>
      </c>
      <c r="F238" s="160" t="s">
        <v>355</v>
      </c>
      <c r="G238" s="161" t="s">
        <v>233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198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198</v>
      </c>
      <c r="BM238" s="170" t="s">
        <v>356</v>
      </c>
    </row>
    <row r="239" spans="2:63" s="12" customFormat="1" ht="22.9" customHeight="1">
      <c r="B239" s="144"/>
      <c r="D239" s="145" t="s">
        <v>75</v>
      </c>
      <c r="E239" s="155" t="s">
        <v>357</v>
      </c>
      <c r="F239" s="155" t="s">
        <v>358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142</v>
      </c>
      <c r="AT239" s="153" t="s">
        <v>75</v>
      </c>
      <c r="AU239" s="153" t="s">
        <v>81</v>
      </c>
      <c r="AY239" s="145" t="s">
        <v>134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359</v>
      </c>
      <c r="D240" s="158" t="s">
        <v>137</v>
      </c>
      <c r="E240" s="159" t="s">
        <v>360</v>
      </c>
      <c r="F240" s="160" t="s">
        <v>361</v>
      </c>
      <c r="G240" s="161" t="s">
        <v>299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198</v>
      </c>
      <c r="AT240" s="170" t="s">
        <v>137</v>
      </c>
      <c r="AU240" s="170" t="s">
        <v>142</v>
      </c>
      <c r="AY240" s="17" t="s">
        <v>134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142</v>
      </c>
      <c r="BK240" s="171">
        <f aca="true" t="shared" si="19" ref="BK240:BK250">ROUND(I240*H240,2)</f>
        <v>0</v>
      </c>
      <c r="BL240" s="17" t="s">
        <v>198</v>
      </c>
      <c r="BM240" s="170" t="s">
        <v>362</v>
      </c>
    </row>
    <row r="241" spans="1:65" s="2" customFormat="1" ht="21.75" customHeight="1">
      <c r="A241" s="32"/>
      <c r="B241" s="157"/>
      <c r="C241" s="158" t="s">
        <v>363</v>
      </c>
      <c r="D241" s="158" t="s">
        <v>137</v>
      </c>
      <c r="E241" s="159" t="s">
        <v>364</v>
      </c>
      <c r="F241" s="160" t="s">
        <v>365</v>
      </c>
      <c r="G241" s="161" t="s">
        <v>299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198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198</v>
      </c>
      <c r="BM241" s="170" t="s">
        <v>366</v>
      </c>
    </row>
    <row r="242" spans="1:65" s="2" customFormat="1" ht="21.75" customHeight="1">
      <c r="A242" s="32"/>
      <c r="B242" s="157"/>
      <c r="C242" s="188" t="s">
        <v>367</v>
      </c>
      <c r="D242" s="188" t="s">
        <v>191</v>
      </c>
      <c r="E242" s="189" t="s">
        <v>368</v>
      </c>
      <c r="F242" s="190" t="s">
        <v>369</v>
      </c>
      <c r="G242" s="191" t="s">
        <v>299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288</v>
      </c>
      <c r="AT242" s="170" t="s">
        <v>191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198</v>
      </c>
      <c r="BM242" s="170" t="s">
        <v>370</v>
      </c>
    </row>
    <row r="243" spans="1:65" s="2" customFormat="1" ht="21.75" customHeight="1">
      <c r="A243" s="32"/>
      <c r="B243" s="157"/>
      <c r="C243" s="188" t="s">
        <v>371</v>
      </c>
      <c r="D243" s="188" t="s">
        <v>191</v>
      </c>
      <c r="E243" s="189" t="s">
        <v>372</v>
      </c>
      <c r="F243" s="190" t="s">
        <v>373</v>
      </c>
      <c r="G243" s="191" t="s">
        <v>299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288</v>
      </c>
      <c r="AT243" s="170" t="s">
        <v>191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198</v>
      </c>
      <c r="BM243" s="170" t="s">
        <v>374</v>
      </c>
    </row>
    <row r="244" spans="1:65" s="2" customFormat="1" ht="21.75" customHeight="1">
      <c r="A244" s="32"/>
      <c r="B244" s="157"/>
      <c r="C244" s="188" t="s">
        <v>375</v>
      </c>
      <c r="D244" s="188" t="s">
        <v>191</v>
      </c>
      <c r="E244" s="189" t="s">
        <v>376</v>
      </c>
      <c r="F244" s="190" t="s">
        <v>377</v>
      </c>
      <c r="G244" s="191" t="s">
        <v>299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288</v>
      </c>
      <c r="AT244" s="170" t="s">
        <v>191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198</v>
      </c>
      <c r="BM244" s="170" t="s">
        <v>378</v>
      </c>
    </row>
    <row r="245" spans="1:65" s="2" customFormat="1" ht="21.75" customHeight="1">
      <c r="A245" s="32"/>
      <c r="B245" s="157"/>
      <c r="C245" s="158" t="s">
        <v>180</v>
      </c>
      <c r="D245" s="158" t="s">
        <v>137</v>
      </c>
      <c r="E245" s="159" t="s">
        <v>379</v>
      </c>
      <c r="F245" s="160" t="s">
        <v>380</v>
      </c>
      <c r="G245" s="161" t="s">
        <v>381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198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198</v>
      </c>
      <c r="BM245" s="170" t="s">
        <v>382</v>
      </c>
    </row>
    <row r="246" spans="1:65" s="2" customFormat="1" ht="21.75" customHeight="1">
      <c r="A246" s="32"/>
      <c r="B246" s="157"/>
      <c r="C246" s="158" t="s">
        <v>383</v>
      </c>
      <c r="D246" s="158" t="s">
        <v>137</v>
      </c>
      <c r="E246" s="159" t="s">
        <v>384</v>
      </c>
      <c r="F246" s="160" t="s">
        <v>385</v>
      </c>
      <c r="G246" s="161" t="s">
        <v>381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198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198</v>
      </c>
      <c r="BM246" s="170" t="s">
        <v>386</v>
      </c>
    </row>
    <row r="247" spans="1:65" s="2" customFormat="1" ht="21.75" customHeight="1">
      <c r="A247" s="32"/>
      <c r="B247" s="157"/>
      <c r="C247" s="158" t="s">
        <v>387</v>
      </c>
      <c r="D247" s="158" t="s">
        <v>137</v>
      </c>
      <c r="E247" s="159" t="s">
        <v>388</v>
      </c>
      <c r="F247" s="160" t="s">
        <v>389</v>
      </c>
      <c r="G247" s="161" t="s">
        <v>299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198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198</v>
      </c>
      <c r="BM247" s="170" t="s">
        <v>390</v>
      </c>
    </row>
    <row r="248" spans="1:65" s="2" customFormat="1" ht="16.5" customHeight="1">
      <c r="A248" s="32"/>
      <c r="B248" s="157"/>
      <c r="C248" s="158" t="s">
        <v>391</v>
      </c>
      <c r="D248" s="158" t="s">
        <v>137</v>
      </c>
      <c r="E248" s="159" t="s">
        <v>392</v>
      </c>
      <c r="F248" s="160" t="s">
        <v>393</v>
      </c>
      <c r="G248" s="161" t="s">
        <v>299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198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198</v>
      </c>
      <c r="BM248" s="170" t="s">
        <v>394</v>
      </c>
    </row>
    <row r="249" spans="1:65" s="2" customFormat="1" ht="21.75" customHeight="1">
      <c r="A249" s="32"/>
      <c r="B249" s="157"/>
      <c r="C249" s="158" t="s">
        <v>395</v>
      </c>
      <c r="D249" s="158" t="s">
        <v>137</v>
      </c>
      <c r="E249" s="159" t="s">
        <v>396</v>
      </c>
      <c r="F249" s="160" t="s">
        <v>397</v>
      </c>
      <c r="G249" s="161" t="s">
        <v>233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198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198</v>
      </c>
      <c r="BM249" s="170" t="s">
        <v>398</v>
      </c>
    </row>
    <row r="250" spans="1:65" s="2" customFormat="1" ht="21.75" customHeight="1">
      <c r="A250" s="32"/>
      <c r="B250" s="157"/>
      <c r="C250" s="158" t="s">
        <v>399</v>
      </c>
      <c r="D250" s="158" t="s">
        <v>137</v>
      </c>
      <c r="E250" s="159" t="s">
        <v>400</v>
      </c>
      <c r="F250" s="160" t="s">
        <v>401</v>
      </c>
      <c r="G250" s="161" t="s">
        <v>233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198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198</v>
      </c>
      <c r="BM250" s="170" t="s">
        <v>402</v>
      </c>
    </row>
    <row r="251" spans="2:63" s="12" customFormat="1" ht="22.9" customHeight="1">
      <c r="B251" s="144"/>
      <c r="D251" s="145" t="s">
        <v>75</v>
      </c>
      <c r="E251" s="155" t="s">
        <v>403</v>
      </c>
      <c r="F251" s="155" t="s">
        <v>404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142</v>
      </c>
      <c r="AT251" s="153" t="s">
        <v>75</v>
      </c>
      <c r="AU251" s="153" t="s">
        <v>81</v>
      </c>
      <c r="AY251" s="145" t="s">
        <v>134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405</v>
      </c>
      <c r="D252" s="158" t="s">
        <v>137</v>
      </c>
      <c r="E252" s="159" t="s">
        <v>406</v>
      </c>
      <c r="F252" s="160" t="s">
        <v>407</v>
      </c>
      <c r="G252" s="161" t="s">
        <v>299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198</v>
      </c>
      <c r="AT252" s="170" t="s">
        <v>137</v>
      </c>
      <c r="AU252" s="170" t="s">
        <v>142</v>
      </c>
      <c r="AY252" s="17" t="s">
        <v>134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142</v>
      </c>
      <c r="BK252" s="171">
        <f>ROUND(I252*H252,2)</f>
        <v>0</v>
      </c>
      <c r="BL252" s="17" t="s">
        <v>198</v>
      </c>
      <c r="BM252" s="170" t="s">
        <v>408</v>
      </c>
    </row>
    <row r="253" spans="1:65" s="2" customFormat="1" ht="21.75" customHeight="1">
      <c r="A253" s="32"/>
      <c r="B253" s="157"/>
      <c r="C253" s="158" t="s">
        <v>409</v>
      </c>
      <c r="D253" s="158" t="s">
        <v>137</v>
      </c>
      <c r="E253" s="159" t="s">
        <v>410</v>
      </c>
      <c r="F253" s="160" t="s">
        <v>411</v>
      </c>
      <c r="G253" s="161" t="s">
        <v>299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198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198</v>
      </c>
      <c r="BM253" s="170" t="s">
        <v>412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413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142</v>
      </c>
      <c r="AV254" s="14" t="s">
        <v>81</v>
      </c>
      <c r="AW254" s="14" t="s">
        <v>33</v>
      </c>
      <c r="AX254" s="14" t="s">
        <v>76</v>
      </c>
      <c r="AY254" s="182" t="s">
        <v>134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81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142</v>
      </c>
      <c r="AV255" s="13" t="s">
        <v>142</v>
      </c>
      <c r="AW255" s="13" t="s">
        <v>33</v>
      </c>
      <c r="AX255" s="13" t="s">
        <v>81</v>
      </c>
      <c r="AY255" s="174" t="s">
        <v>134</v>
      </c>
    </row>
    <row r="256" spans="1:65" s="2" customFormat="1" ht="21.75" customHeight="1">
      <c r="A256" s="32"/>
      <c r="B256" s="157"/>
      <c r="C256" s="158" t="s">
        <v>414</v>
      </c>
      <c r="D256" s="158" t="s">
        <v>137</v>
      </c>
      <c r="E256" s="159" t="s">
        <v>415</v>
      </c>
      <c r="F256" s="160" t="s">
        <v>416</v>
      </c>
      <c r="G256" s="161" t="s">
        <v>299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198</v>
      </c>
      <c r="AT256" s="170" t="s">
        <v>137</v>
      </c>
      <c r="AU256" s="170" t="s">
        <v>142</v>
      </c>
      <c r="AY256" s="17" t="s">
        <v>134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142</v>
      </c>
      <c r="BK256" s="171">
        <f aca="true" t="shared" si="29" ref="BK256:BK262">ROUND(I256*H256,2)</f>
        <v>0</v>
      </c>
      <c r="BL256" s="17" t="s">
        <v>198</v>
      </c>
      <c r="BM256" s="170" t="s">
        <v>417</v>
      </c>
    </row>
    <row r="257" spans="1:65" s="2" customFormat="1" ht="21.75" customHeight="1">
      <c r="A257" s="32"/>
      <c r="B257" s="157"/>
      <c r="C257" s="158" t="s">
        <v>418</v>
      </c>
      <c r="D257" s="158" t="s">
        <v>137</v>
      </c>
      <c r="E257" s="159" t="s">
        <v>419</v>
      </c>
      <c r="F257" s="160" t="s">
        <v>420</v>
      </c>
      <c r="G257" s="161" t="s">
        <v>381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198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198</v>
      </c>
      <c r="BM257" s="170" t="s">
        <v>421</v>
      </c>
    </row>
    <row r="258" spans="1:65" s="2" customFormat="1" ht="16.5" customHeight="1">
      <c r="A258" s="32"/>
      <c r="B258" s="157"/>
      <c r="C258" s="158" t="s">
        <v>422</v>
      </c>
      <c r="D258" s="158" t="s">
        <v>137</v>
      </c>
      <c r="E258" s="159" t="s">
        <v>423</v>
      </c>
      <c r="F258" s="160" t="s">
        <v>424</v>
      </c>
      <c r="G258" s="161" t="s">
        <v>188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198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198</v>
      </c>
      <c r="BM258" s="170" t="s">
        <v>425</v>
      </c>
    </row>
    <row r="259" spans="1:65" s="2" customFormat="1" ht="16.5" customHeight="1">
      <c r="A259" s="32"/>
      <c r="B259" s="157"/>
      <c r="C259" s="158" t="s">
        <v>426</v>
      </c>
      <c r="D259" s="158" t="s">
        <v>137</v>
      </c>
      <c r="E259" s="159" t="s">
        <v>427</v>
      </c>
      <c r="F259" s="160" t="s">
        <v>428</v>
      </c>
      <c r="G259" s="161" t="s">
        <v>299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198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198</v>
      </c>
      <c r="BM259" s="170" t="s">
        <v>429</v>
      </c>
    </row>
    <row r="260" spans="1:65" s="2" customFormat="1" ht="16.5" customHeight="1">
      <c r="A260" s="32"/>
      <c r="B260" s="157"/>
      <c r="C260" s="158" t="s">
        <v>430</v>
      </c>
      <c r="D260" s="158" t="s">
        <v>137</v>
      </c>
      <c r="E260" s="159" t="s">
        <v>431</v>
      </c>
      <c r="F260" s="160" t="s">
        <v>432</v>
      </c>
      <c r="G260" s="161" t="s">
        <v>188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198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198</v>
      </c>
      <c r="BM260" s="170" t="s">
        <v>433</v>
      </c>
    </row>
    <row r="261" spans="1:65" s="2" customFormat="1" ht="21.75" customHeight="1">
      <c r="A261" s="32"/>
      <c r="B261" s="157"/>
      <c r="C261" s="158" t="s">
        <v>434</v>
      </c>
      <c r="D261" s="158" t="s">
        <v>137</v>
      </c>
      <c r="E261" s="159" t="s">
        <v>435</v>
      </c>
      <c r="F261" s="160" t="s">
        <v>436</v>
      </c>
      <c r="G261" s="161" t="s">
        <v>233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198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198</v>
      </c>
      <c r="BM261" s="170" t="s">
        <v>437</v>
      </c>
    </row>
    <row r="262" spans="1:65" s="2" customFormat="1" ht="21.75" customHeight="1">
      <c r="A262" s="32"/>
      <c r="B262" s="157"/>
      <c r="C262" s="158" t="s">
        <v>438</v>
      </c>
      <c r="D262" s="158" t="s">
        <v>137</v>
      </c>
      <c r="E262" s="159" t="s">
        <v>439</v>
      </c>
      <c r="F262" s="160" t="s">
        <v>440</v>
      </c>
      <c r="G262" s="161" t="s">
        <v>233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198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198</v>
      </c>
      <c r="BM262" s="170" t="s">
        <v>441</v>
      </c>
    </row>
    <row r="263" spans="2:63" s="12" customFormat="1" ht="22.9" customHeight="1">
      <c r="B263" s="144"/>
      <c r="D263" s="145" t="s">
        <v>75</v>
      </c>
      <c r="E263" s="155" t="s">
        <v>442</v>
      </c>
      <c r="F263" s="155" t="s">
        <v>443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444</v>
      </c>
      <c r="D264" s="158" t="s">
        <v>137</v>
      </c>
      <c r="E264" s="159" t="s">
        <v>445</v>
      </c>
      <c r="F264" s="160" t="s">
        <v>446</v>
      </c>
      <c r="G264" s="161" t="s">
        <v>381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198</v>
      </c>
      <c r="AT264" s="170" t="s">
        <v>137</v>
      </c>
      <c r="AU264" s="170" t="s">
        <v>142</v>
      </c>
      <c r="AY264" s="17" t="s">
        <v>134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142</v>
      </c>
      <c r="BK264" s="171">
        <f aca="true" t="shared" si="39" ref="BK264:BK282">ROUND(I264*H264,2)</f>
        <v>0</v>
      </c>
      <c r="BL264" s="17" t="s">
        <v>198</v>
      </c>
      <c r="BM264" s="170" t="s">
        <v>447</v>
      </c>
    </row>
    <row r="265" spans="1:65" s="2" customFormat="1" ht="21.75" customHeight="1">
      <c r="A265" s="32"/>
      <c r="B265" s="157"/>
      <c r="C265" s="158" t="s">
        <v>448</v>
      </c>
      <c r="D265" s="158" t="s">
        <v>137</v>
      </c>
      <c r="E265" s="159" t="s">
        <v>449</v>
      </c>
      <c r="F265" s="160" t="s">
        <v>450</v>
      </c>
      <c r="G265" s="161" t="s">
        <v>381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198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198</v>
      </c>
      <c r="BM265" s="170" t="s">
        <v>451</v>
      </c>
    </row>
    <row r="266" spans="1:65" s="2" customFormat="1" ht="16.5" customHeight="1">
      <c r="A266" s="32"/>
      <c r="B266" s="157"/>
      <c r="C266" s="158" t="s">
        <v>452</v>
      </c>
      <c r="D266" s="158" t="s">
        <v>137</v>
      </c>
      <c r="E266" s="159" t="s">
        <v>453</v>
      </c>
      <c r="F266" s="160" t="s">
        <v>454</v>
      </c>
      <c r="G266" s="161" t="s">
        <v>381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198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198</v>
      </c>
      <c r="BM266" s="170" t="s">
        <v>455</v>
      </c>
    </row>
    <row r="267" spans="1:65" s="2" customFormat="1" ht="21.75" customHeight="1">
      <c r="A267" s="32"/>
      <c r="B267" s="157"/>
      <c r="C267" s="158" t="s">
        <v>456</v>
      </c>
      <c r="D267" s="158" t="s">
        <v>137</v>
      </c>
      <c r="E267" s="159" t="s">
        <v>457</v>
      </c>
      <c r="F267" s="160" t="s">
        <v>458</v>
      </c>
      <c r="G267" s="161" t="s">
        <v>381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198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198</v>
      </c>
      <c r="BM267" s="170" t="s">
        <v>459</v>
      </c>
    </row>
    <row r="268" spans="1:65" s="2" customFormat="1" ht="16.5" customHeight="1">
      <c r="A268" s="32"/>
      <c r="B268" s="157"/>
      <c r="C268" s="158" t="s">
        <v>460</v>
      </c>
      <c r="D268" s="158" t="s">
        <v>137</v>
      </c>
      <c r="E268" s="159" t="s">
        <v>461</v>
      </c>
      <c r="F268" s="160" t="s">
        <v>462</v>
      </c>
      <c r="G268" s="161" t="s">
        <v>381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198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198</v>
      </c>
      <c r="BM268" s="170" t="s">
        <v>463</v>
      </c>
    </row>
    <row r="269" spans="1:65" s="2" customFormat="1" ht="21.75" customHeight="1">
      <c r="A269" s="32"/>
      <c r="B269" s="157"/>
      <c r="C269" s="158" t="s">
        <v>464</v>
      </c>
      <c r="D269" s="158" t="s">
        <v>137</v>
      </c>
      <c r="E269" s="159" t="s">
        <v>465</v>
      </c>
      <c r="F269" s="160" t="s">
        <v>466</v>
      </c>
      <c r="G269" s="161" t="s">
        <v>381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198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198</v>
      </c>
      <c r="BM269" s="170" t="s">
        <v>467</v>
      </c>
    </row>
    <row r="270" spans="1:65" s="2" customFormat="1" ht="16.5" customHeight="1">
      <c r="A270" s="32"/>
      <c r="B270" s="157"/>
      <c r="C270" s="158" t="s">
        <v>468</v>
      </c>
      <c r="D270" s="158" t="s">
        <v>137</v>
      </c>
      <c r="E270" s="159" t="s">
        <v>469</v>
      </c>
      <c r="F270" s="160" t="s">
        <v>470</v>
      </c>
      <c r="G270" s="161" t="s">
        <v>188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198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198</v>
      </c>
      <c r="BM270" s="170" t="s">
        <v>471</v>
      </c>
    </row>
    <row r="271" spans="1:65" s="2" customFormat="1" ht="16.5" customHeight="1">
      <c r="A271" s="32"/>
      <c r="B271" s="157"/>
      <c r="C271" s="158" t="s">
        <v>472</v>
      </c>
      <c r="D271" s="158" t="s">
        <v>137</v>
      </c>
      <c r="E271" s="159" t="s">
        <v>473</v>
      </c>
      <c r="F271" s="160" t="s">
        <v>474</v>
      </c>
      <c r="G271" s="161" t="s">
        <v>381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198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198</v>
      </c>
      <c r="BM271" s="170" t="s">
        <v>475</v>
      </c>
    </row>
    <row r="272" spans="1:65" s="2" customFormat="1" ht="16.5" customHeight="1">
      <c r="A272" s="32"/>
      <c r="B272" s="157"/>
      <c r="C272" s="158" t="s">
        <v>476</v>
      </c>
      <c r="D272" s="158" t="s">
        <v>137</v>
      </c>
      <c r="E272" s="159" t="s">
        <v>477</v>
      </c>
      <c r="F272" s="160" t="s">
        <v>478</v>
      </c>
      <c r="G272" s="161" t="s">
        <v>381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198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198</v>
      </c>
      <c r="BM272" s="170" t="s">
        <v>479</v>
      </c>
    </row>
    <row r="273" spans="1:65" s="2" customFormat="1" ht="16.5" customHeight="1">
      <c r="A273" s="32"/>
      <c r="B273" s="157"/>
      <c r="C273" s="158" t="s">
        <v>480</v>
      </c>
      <c r="D273" s="158" t="s">
        <v>137</v>
      </c>
      <c r="E273" s="159" t="s">
        <v>481</v>
      </c>
      <c r="F273" s="160" t="s">
        <v>482</v>
      </c>
      <c r="G273" s="161" t="s">
        <v>381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198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198</v>
      </c>
      <c r="BM273" s="170" t="s">
        <v>483</v>
      </c>
    </row>
    <row r="274" spans="1:65" s="2" customFormat="1" ht="21.75" customHeight="1">
      <c r="A274" s="32"/>
      <c r="B274" s="157"/>
      <c r="C274" s="158" t="s">
        <v>484</v>
      </c>
      <c r="D274" s="158" t="s">
        <v>137</v>
      </c>
      <c r="E274" s="159" t="s">
        <v>485</v>
      </c>
      <c r="F274" s="160" t="s">
        <v>486</v>
      </c>
      <c r="G274" s="161" t="s">
        <v>381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198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198</v>
      </c>
      <c r="BM274" s="170" t="s">
        <v>487</v>
      </c>
    </row>
    <row r="275" spans="1:65" s="2" customFormat="1" ht="21.75" customHeight="1">
      <c r="A275" s="32"/>
      <c r="B275" s="157"/>
      <c r="C275" s="158" t="s">
        <v>488</v>
      </c>
      <c r="D275" s="158" t="s">
        <v>137</v>
      </c>
      <c r="E275" s="159" t="s">
        <v>489</v>
      </c>
      <c r="F275" s="160" t="s">
        <v>490</v>
      </c>
      <c r="G275" s="161" t="s">
        <v>188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198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198</v>
      </c>
      <c r="BM275" s="170" t="s">
        <v>491</v>
      </c>
    </row>
    <row r="276" spans="1:65" s="2" customFormat="1" ht="16.5" customHeight="1">
      <c r="A276" s="32"/>
      <c r="B276" s="157"/>
      <c r="C276" s="158" t="s">
        <v>492</v>
      </c>
      <c r="D276" s="158" t="s">
        <v>137</v>
      </c>
      <c r="E276" s="159" t="s">
        <v>493</v>
      </c>
      <c r="F276" s="160" t="s">
        <v>494</v>
      </c>
      <c r="G276" s="161" t="s">
        <v>188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198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198</v>
      </c>
      <c r="BM276" s="170" t="s">
        <v>495</v>
      </c>
    </row>
    <row r="277" spans="1:65" s="2" customFormat="1" ht="21.75" customHeight="1">
      <c r="A277" s="32"/>
      <c r="B277" s="157"/>
      <c r="C277" s="188" t="s">
        <v>496</v>
      </c>
      <c r="D277" s="188" t="s">
        <v>191</v>
      </c>
      <c r="E277" s="189" t="s">
        <v>497</v>
      </c>
      <c r="F277" s="190" t="s">
        <v>498</v>
      </c>
      <c r="G277" s="191" t="s">
        <v>188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288</v>
      </c>
      <c r="AT277" s="170" t="s">
        <v>191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198</v>
      </c>
      <c r="BM277" s="170" t="s">
        <v>499</v>
      </c>
    </row>
    <row r="278" spans="1:65" s="2" customFormat="1" ht="21.75" customHeight="1">
      <c r="A278" s="32"/>
      <c r="B278" s="157"/>
      <c r="C278" s="188" t="s">
        <v>500</v>
      </c>
      <c r="D278" s="188" t="s">
        <v>191</v>
      </c>
      <c r="E278" s="189" t="s">
        <v>501</v>
      </c>
      <c r="F278" s="190" t="s">
        <v>502</v>
      </c>
      <c r="G278" s="191" t="s">
        <v>188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288</v>
      </c>
      <c r="AT278" s="170" t="s">
        <v>191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198</v>
      </c>
      <c r="BM278" s="170" t="s">
        <v>503</v>
      </c>
    </row>
    <row r="279" spans="1:65" s="2" customFormat="1" ht="16.5" customHeight="1">
      <c r="A279" s="32"/>
      <c r="B279" s="157"/>
      <c r="C279" s="158" t="s">
        <v>504</v>
      </c>
      <c r="D279" s="158" t="s">
        <v>137</v>
      </c>
      <c r="E279" s="159" t="s">
        <v>505</v>
      </c>
      <c r="F279" s="160" t="s">
        <v>506</v>
      </c>
      <c r="G279" s="161" t="s">
        <v>188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198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198</v>
      </c>
      <c r="BM279" s="170" t="s">
        <v>507</v>
      </c>
    </row>
    <row r="280" spans="1:65" s="2" customFormat="1" ht="21.75" customHeight="1">
      <c r="A280" s="32"/>
      <c r="B280" s="157"/>
      <c r="C280" s="158" t="s">
        <v>508</v>
      </c>
      <c r="D280" s="158" t="s">
        <v>137</v>
      </c>
      <c r="E280" s="159" t="s">
        <v>509</v>
      </c>
      <c r="F280" s="160" t="s">
        <v>510</v>
      </c>
      <c r="G280" s="161" t="s">
        <v>233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198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198</v>
      </c>
      <c r="BM280" s="170" t="s">
        <v>511</v>
      </c>
    </row>
    <row r="281" spans="1:65" s="2" customFormat="1" ht="21.75" customHeight="1">
      <c r="A281" s="32"/>
      <c r="B281" s="157"/>
      <c r="C281" s="158" t="s">
        <v>512</v>
      </c>
      <c r="D281" s="158" t="s">
        <v>137</v>
      </c>
      <c r="E281" s="159" t="s">
        <v>513</v>
      </c>
      <c r="F281" s="160" t="s">
        <v>514</v>
      </c>
      <c r="G281" s="161" t="s">
        <v>233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198</v>
      </c>
      <c r="AT281" s="170" t="s">
        <v>137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198</v>
      </c>
      <c r="BM281" s="170" t="s">
        <v>515</v>
      </c>
    </row>
    <row r="282" spans="1:65" s="2" customFormat="1" ht="33" customHeight="1">
      <c r="A282" s="32"/>
      <c r="B282" s="157"/>
      <c r="C282" s="158" t="s">
        <v>516</v>
      </c>
      <c r="D282" s="158" t="s">
        <v>137</v>
      </c>
      <c r="E282" s="159" t="s">
        <v>517</v>
      </c>
      <c r="F282" s="160" t="s">
        <v>518</v>
      </c>
      <c r="G282" s="161" t="s">
        <v>519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198</v>
      </c>
      <c r="AT282" s="170" t="s">
        <v>137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198</v>
      </c>
      <c r="BM282" s="170" t="s">
        <v>520</v>
      </c>
    </row>
    <row r="283" spans="2:63" s="12" customFormat="1" ht="22.9" customHeight="1">
      <c r="B283" s="144"/>
      <c r="D283" s="145" t="s">
        <v>75</v>
      </c>
      <c r="E283" s="155" t="s">
        <v>521</v>
      </c>
      <c r="F283" s="155" t="s">
        <v>522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142</v>
      </c>
      <c r="AT283" s="153" t="s">
        <v>75</v>
      </c>
      <c r="AU283" s="153" t="s">
        <v>81</v>
      </c>
      <c r="AY283" s="145" t="s">
        <v>134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523</v>
      </c>
      <c r="D284" s="158" t="s">
        <v>137</v>
      </c>
      <c r="E284" s="159" t="s">
        <v>524</v>
      </c>
      <c r="F284" s="160" t="s">
        <v>525</v>
      </c>
      <c r="G284" s="161" t="s">
        <v>381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198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198</v>
      </c>
      <c r="BM284" s="170" t="s">
        <v>526</v>
      </c>
    </row>
    <row r="285" spans="1:65" s="2" customFormat="1" ht="21.75" customHeight="1">
      <c r="A285" s="32"/>
      <c r="B285" s="157"/>
      <c r="C285" s="158" t="s">
        <v>527</v>
      </c>
      <c r="D285" s="158" t="s">
        <v>137</v>
      </c>
      <c r="E285" s="159" t="s">
        <v>528</v>
      </c>
      <c r="F285" s="160" t="s">
        <v>529</v>
      </c>
      <c r="G285" s="161" t="s">
        <v>233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198</v>
      </c>
      <c r="AT285" s="170" t="s">
        <v>137</v>
      </c>
      <c r="AU285" s="170" t="s">
        <v>142</v>
      </c>
      <c r="AY285" s="17" t="s">
        <v>134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142</v>
      </c>
      <c r="BK285" s="171">
        <f>ROUND(I285*H285,2)</f>
        <v>0</v>
      </c>
      <c r="BL285" s="17" t="s">
        <v>198</v>
      </c>
      <c r="BM285" s="170" t="s">
        <v>530</v>
      </c>
    </row>
    <row r="286" spans="1:65" s="2" customFormat="1" ht="21.75" customHeight="1">
      <c r="A286" s="32"/>
      <c r="B286" s="157"/>
      <c r="C286" s="158" t="s">
        <v>531</v>
      </c>
      <c r="D286" s="158" t="s">
        <v>137</v>
      </c>
      <c r="E286" s="159" t="s">
        <v>532</v>
      </c>
      <c r="F286" s="160" t="s">
        <v>533</v>
      </c>
      <c r="G286" s="161" t="s">
        <v>233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198</v>
      </c>
      <c r="AT286" s="170" t="s">
        <v>137</v>
      </c>
      <c r="AU286" s="170" t="s">
        <v>142</v>
      </c>
      <c r="AY286" s="17" t="s">
        <v>134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142</v>
      </c>
      <c r="BK286" s="171">
        <f>ROUND(I286*H286,2)</f>
        <v>0</v>
      </c>
      <c r="BL286" s="17" t="s">
        <v>198</v>
      </c>
      <c r="BM286" s="170" t="s">
        <v>534</v>
      </c>
    </row>
    <row r="287" spans="2:63" s="12" customFormat="1" ht="22.9" customHeight="1">
      <c r="B287" s="144"/>
      <c r="D287" s="145" t="s">
        <v>75</v>
      </c>
      <c r="E287" s="155" t="s">
        <v>535</v>
      </c>
      <c r="F287" s="155" t="s">
        <v>536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537</v>
      </c>
      <c r="D288" s="158" t="s">
        <v>137</v>
      </c>
      <c r="E288" s="159" t="s">
        <v>538</v>
      </c>
      <c r="F288" s="160" t="s">
        <v>539</v>
      </c>
      <c r="G288" s="161" t="s">
        <v>188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198</v>
      </c>
      <c r="AT288" s="170" t="s">
        <v>137</v>
      </c>
      <c r="AU288" s="170" t="s">
        <v>142</v>
      </c>
      <c r="AY288" s="17" t="s">
        <v>134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142</v>
      </c>
      <c r="BK288" s="171">
        <f aca="true" t="shared" si="49" ref="BK288:BK304">ROUND(I288*H288,2)</f>
        <v>0</v>
      </c>
      <c r="BL288" s="17" t="s">
        <v>198</v>
      </c>
      <c r="BM288" s="170" t="s">
        <v>540</v>
      </c>
    </row>
    <row r="289" spans="1:65" s="2" customFormat="1" ht="21.75" customHeight="1">
      <c r="A289" s="32"/>
      <c r="B289" s="157"/>
      <c r="C289" s="188" t="s">
        <v>541</v>
      </c>
      <c r="D289" s="188" t="s">
        <v>191</v>
      </c>
      <c r="E289" s="189" t="s">
        <v>542</v>
      </c>
      <c r="F289" s="190" t="s">
        <v>543</v>
      </c>
      <c r="G289" s="191" t="s">
        <v>188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288</v>
      </c>
      <c r="AT289" s="170" t="s">
        <v>191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198</v>
      </c>
      <c r="BM289" s="170" t="s">
        <v>544</v>
      </c>
    </row>
    <row r="290" spans="1:65" s="2" customFormat="1" ht="21.75" customHeight="1">
      <c r="A290" s="32"/>
      <c r="B290" s="157"/>
      <c r="C290" s="158" t="s">
        <v>545</v>
      </c>
      <c r="D290" s="158" t="s">
        <v>137</v>
      </c>
      <c r="E290" s="159" t="s">
        <v>546</v>
      </c>
      <c r="F290" s="160" t="s">
        <v>547</v>
      </c>
      <c r="G290" s="161" t="s">
        <v>299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198</v>
      </c>
      <c r="AT290" s="170" t="s">
        <v>137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198</v>
      </c>
      <c r="BM290" s="170" t="s">
        <v>548</v>
      </c>
    </row>
    <row r="291" spans="1:65" s="2" customFormat="1" ht="16.5" customHeight="1">
      <c r="A291" s="32"/>
      <c r="B291" s="157"/>
      <c r="C291" s="188" t="s">
        <v>549</v>
      </c>
      <c r="D291" s="188" t="s">
        <v>191</v>
      </c>
      <c r="E291" s="189" t="s">
        <v>550</v>
      </c>
      <c r="F291" s="190" t="s">
        <v>551</v>
      </c>
      <c r="G291" s="191" t="s">
        <v>299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288</v>
      </c>
      <c r="AT291" s="170" t="s">
        <v>191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198</v>
      </c>
      <c r="BM291" s="170" t="s">
        <v>552</v>
      </c>
    </row>
    <row r="292" spans="1:65" s="2" customFormat="1" ht="16.5" customHeight="1">
      <c r="A292" s="32"/>
      <c r="B292" s="157"/>
      <c r="C292" s="188" t="s">
        <v>553</v>
      </c>
      <c r="D292" s="188" t="s">
        <v>191</v>
      </c>
      <c r="E292" s="189" t="s">
        <v>554</v>
      </c>
      <c r="F292" s="190" t="s">
        <v>555</v>
      </c>
      <c r="G292" s="191" t="s">
        <v>299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288</v>
      </c>
      <c r="AT292" s="170" t="s">
        <v>191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198</v>
      </c>
      <c r="BM292" s="170" t="s">
        <v>556</v>
      </c>
    </row>
    <row r="293" spans="1:65" s="2" customFormat="1" ht="21.75" customHeight="1">
      <c r="A293" s="32"/>
      <c r="B293" s="157"/>
      <c r="C293" s="158" t="s">
        <v>557</v>
      </c>
      <c r="D293" s="158" t="s">
        <v>137</v>
      </c>
      <c r="E293" s="159" t="s">
        <v>558</v>
      </c>
      <c r="F293" s="160" t="s">
        <v>559</v>
      </c>
      <c r="G293" s="161" t="s">
        <v>188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198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198</v>
      </c>
      <c r="BM293" s="170" t="s">
        <v>560</v>
      </c>
    </row>
    <row r="294" spans="1:65" s="2" customFormat="1" ht="21.75" customHeight="1">
      <c r="A294" s="32"/>
      <c r="B294" s="157"/>
      <c r="C294" s="188" t="s">
        <v>561</v>
      </c>
      <c r="D294" s="188" t="s">
        <v>191</v>
      </c>
      <c r="E294" s="189" t="s">
        <v>562</v>
      </c>
      <c r="F294" s="190" t="s">
        <v>563</v>
      </c>
      <c r="G294" s="191" t="s">
        <v>188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288</v>
      </c>
      <c r="AT294" s="170" t="s">
        <v>191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198</v>
      </c>
      <c r="BM294" s="170" t="s">
        <v>564</v>
      </c>
    </row>
    <row r="295" spans="1:65" s="2" customFormat="1" ht="21.75" customHeight="1">
      <c r="A295" s="32"/>
      <c r="B295" s="157"/>
      <c r="C295" s="158" t="s">
        <v>565</v>
      </c>
      <c r="D295" s="158" t="s">
        <v>137</v>
      </c>
      <c r="E295" s="159" t="s">
        <v>566</v>
      </c>
      <c r="F295" s="160" t="s">
        <v>567</v>
      </c>
      <c r="G295" s="161" t="s">
        <v>188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198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198</v>
      </c>
      <c r="BM295" s="170" t="s">
        <v>568</v>
      </c>
    </row>
    <row r="296" spans="1:65" s="2" customFormat="1" ht="21.75" customHeight="1">
      <c r="A296" s="32"/>
      <c r="B296" s="157"/>
      <c r="C296" s="188" t="s">
        <v>569</v>
      </c>
      <c r="D296" s="188" t="s">
        <v>191</v>
      </c>
      <c r="E296" s="189" t="s">
        <v>570</v>
      </c>
      <c r="F296" s="190" t="s">
        <v>571</v>
      </c>
      <c r="G296" s="191" t="s">
        <v>188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288</v>
      </c>
      <c r="AT296" s="170" t="s">
        <v>191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198</v>
      </c>
      <c r="BM296" s="170" t="s">
        <v>572</v>
      </c>
    </row>
    <row r="297" spans="1:65" s="2" customFormat="1" ht="21.75" customHeight="1">
      <c r="A297" s="32"/>
      <c r="B297" s="157"/>
      <c r="C297" s="158" t="s">
        <v>573</v>
      </c>
      <c r="D297" s="158" t="s">
        <v>137</v>
      </c>
      <c r="E297" s="159" t="s">
        <v>574</v>
      </c>
      <c r="F297" s="160" t="s">
        <v>575</v>
      </c>
      <c r="G297" s="161" t="s">
        <v>188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198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198</v>
      </c>
      <c r="BM297" s="170" t="s">
        <v>576</v>
      </c>
    </row>
    <row r="298" spans="1:65" s="2" customFormat="1" ht="16.5" customHeight="1">
      <c r="A298" s="32"/>
      <c r="B298" s="157"/>
      <c r="C298" s="188" t="s">
        <v>577</v>
      </c>
      <c r="D298" s="188" t="s">
        <v>191</v>
      </c>
      <c r="E298" s="189" t="s">
        <v>578</v>
      </c>
      <c r="F298" s="190" t="s">
        <v>579</v>
      </c>
      <c r="G298" s="191" t="s">
        <v>188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288</v>
      </c>
      <c r="AT298" s="170" t="s">
        <v>191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198</v>
      </c>
      <c r="BM298" s="170" t="s">
        <v>580</v>
      </c>
    </row>
    <row r="299" spans="1:65" s="2" customFormat="1" ht="21.75" customHeight="1">
      <c r="A299" s="32"/>
      <c r="B299" s="157"/>
      <c r="C299" s="158" t="s">
        <v>581</v>
      </c>
      <c r="D299" s="158" t="s">
        <v>137</v>
      </c>
      <c r="E299" s="159" t="s">
        <v>582</v>
      </c>
      <c r="F299" s="160" t="s">
        <v>583</v>
      </c>
      <c r="G299" s="161" t="s">
        <v>188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198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198</v>
      </c>
      <c r="BM299" s="170" t="s">
        <v>584</v>
      </c>
    </row>
    <row r="300" spans="1:65" s="2" customFormat="1" ht="16.5" customHeight="1">
      <c r="A300" s="32"/>
      <c r="B300" s="157"/>
      <c r="C300" s="188" t="s">
        <v>585</v>
      </c>
      <c r="D300" s="188" t="s">
        <v>191</v>
      </c>
      <c r="E300" s="189" t="s">
        <v>586</v>
      </c>
      <c r="F300" s="190" t="s">
        <v>587</v>
      </c>
      <c r="G300" s="191" t="s">
        <v>188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288</v>
      </c>
      <c r="AT300" s="170" t="s">
        <v>191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198</v>
      </c>
      <c r="BM300" s="170" t="s">
        <v>588</v>
      </c>
    </row>
    <row r="301" spans="1:65" s="2" customFormat="1" ht="16.5" customHeight="1">
      <c r="A301" s="32"/>
      <c r="B301" s="157"/>
      <c r="C301" s="188" t="s">
        <v>589</v>
      </c>
      <c r="D301" s="188" t="s">
        <v>191</v>
      </c>
      <c r="E301" s="189" t="s">
        <v>590</v>
      </c>
      <c r="F301" s="190" t="s">
        <v>591</v>
      </c>
      <c r="G301" s="191" t="s">
        <v>299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288</v>
      </c>
      <c r="AT301" s="170" t="s">
        <v>191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198</v>
      </c>
      <c r="BM301" s="170" t="s">
        <v>592</v>
      </c>
    </row>
    <row r="302" spans="1:65" s="2" customFormat="1" ht="21.75" customHeight="1">
      <c r="A302" s="32"/>
      <c r="B302" s="157"/>
      <c r="C302" s="158" t="s">
        <v>593</v>
      </c>
      <c r="D302" s="158" t="s">
        <v>137</v>
      </c>
      <c r="E302" s="159" t="s">
        <v>594</v>
      </c>
      <c r="F302" s="160" t="s">
        <v>595</v>
      </c>
      <c r="G302" s="161" t="s">
        <v>188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198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198</v>
      </c>
      <c r="BM302" s="170" t="s">
        <v>596</v>
      </c>
    </row>
    <row r="303" spans="1:65" s="2" customFormat="1" ht="21.75" customHeight="1">
      <c r="A303" s="32"/>
      <c r="B303" s="157"/>
      <c r="C303" s="158" t="s">
        <v>597</v>
      </c>
      <c r="D303" s="158" t="s">
        <v>137</v>
      </c>
      <c r="E303" s="159" t="s">
        <v>598</v>
      </c>
      <c r="F303" s="160" t="s">
        <v>599</v>
      </c>
      <c r="G303" s="161" t="s">
        <v>233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198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198</v>
      </c>
      <c r="BM303" s="170" t="s">
        <v>600</v>
      </c>
    </row>
    <row r="304" spans="1:65" s="2" customFormat="1" ht="21.75" customHeight="1">
      <c r="A304" s="32"/>
      <c r="B304" s="157"/>
      <c r="C304" s="158" t="s">
        <v>601</v>
      </c>
      <c r="D304" s="158" t="s">
        <v>137</v>
      </c>
      <c r="E304" s="159" t="s">
        <v>602</v>
      </c>
      <c r="F304" s="160" t="s">
        <v>603</v>
      </c>
      <c r="G304" s="161" t="s">
        <v>233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198</v>
      </c>
      <c r="AT304" s="170" t="s">
        <v>137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198</v>
      </c>
      <c r="BM304" s="170" t="s">
        <v>604</v>
      </c>
    </row>
    <row r="305" spans="2:63" s="12" customFormat="1" ht="22.9" customHeight="1">
      <c r="B305" s="144"/>
      <c r="D305" s="145" t="s">
        <v>75</v>
      </c>
      <c r="E305" s="155" t="s">
        <v>605</v>
      </c>
      <c r="F305" s="155" t="s">
        <v>606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142</v>
      </c>
      <c r="AT305" s="153" t="s">
        <v>75</v>
      </c>
      <c r="AU305" s="153" t="s">
        <v>81</v>
      </c>
      <c r="AY305" s="145" t="s">
        <v>134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607</v>
      </c>
      <c r="D306" s="158" t="s">
        <v>137</v>
      </c>
      <c r="E306" s="159" t="s">
        <v>608</v>
      </c>
      <c r="F306" s="160" t="s">
        <v>609</v>
      </c>
      <c r="G306" s="161" t="s">
        <v>188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198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198</v>
      </c>
      <c r="BM306" s="170" t="s">
        <v>610</v>
      </c>
    </row>
    <row r="307" spans="1:65" s="2" customFormat="1" ht="16.5" customHeight="1">
      <c r="A307" s="32"/>
      <c r="B307" s="157"/>
      <c r="C307" s="188" t="s">
        <v>611</v>
      </c>
      <c r="D307" s="188" t="s">
        <v>191</v>
      </c>
      <c r="E307" s="189" t="s">
        <v>612</v>
      </c>
      <c r="F307" s="190" t="s">
        <v>613</v>
      </c>
      <c r="G307" s="191" t="s">
        <v>188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288</v>
      </c>
      <c r="AT307" s="170" t="s">
        <v>191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198</v>
      </c>
      <c r="BM307" s="170" t="s">
        <v>614</v>
      </c>
    </row>
    <row r="308" spans="1:65" s="2" customFormat="1" ht="21.75" customHeight="1">
      <c r="A308" s="32"/>
      <c r="B308" s="157"/>
      <c r="C308" s="158" t="s">
        <v>615</v>
      </c>
      <c r="D308" s="158" t="s">
        <v>137</v>
      </c>
      <c r="E308" s="159" t="s">
        <v>616</v>
      </c>
      <c r="F308" s="160" t="s">
        <v>617</v>
      </c>
      <c r="G308" s="161" t="s">
        <v>188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198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198</v>
      </c>
      <c r="BM308" s="170" t="s">
        <v>618</v>
      </c>
    </row>
    <row r="309" spans="1:65" s="2" customFormat="1" ht="21.75" customHeight="1">
      <c r="A309" s="32"/>
      <c r="B309" s="157"/>
      <c r="C309" s="158" t="s">
        <v>619</v>
      </c>
      <c r="D309" s="158" t="s">
        <v>137</v>
      </c>
      <c r="E309" s="159" t="s">
        <v>620</v>
      </c>
      <c r="F309" s="160" t="s">
        <v>621</v>
      </c>
      <c r="G309" s="161" t="s">
        <v>233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198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198</v>
      </c>
      <c r="BM309" s="170" t="s">
        <v>622</v>
      </c>
    </row>
    <row r="310" spans="1:65" s="2" customFormat="1" ht="21.75" customHeight="1">
      <c r="A310" s="32"/>
      <c r="B310" s="157"/>
      <c r="C310" s="158" t="s">
        <v>623</v>
      </c>
      <c r="D310" s="158" t="s">
        <v>137</v>
      </c>
      <c r="E310" s="159" t="s">
        <v>624</v>
      </c>
      <c r="F310" s="160" t="s">
        <v>625</v>
      </c>
      <c r="G310" s="161" t="s">
        <v>233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198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198</v>
      </c>
      <c r="BM310" s="170" t="s">
        <v>626</v>
      </c>
    </row>
    <row r="311" spans="2:63" s="12" customFormat="1" ht="22.9" customHeight="1">
      <c r="B311" s="144"/>
      <c r="D311" s="145" t="s">
        <v>75</v>
      </c>
      <c r="E311" s="155" t="s">
        <v>627</v>
      </c>
      <c r="F311" s="155" t="s">
        <v>628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SUM(P312:P342)</f>
        <v>0</v>
      </c>
      <c r="Q311" s="150"/>
      <c r="R311" s="151">
        <f>SUM(R312:R342)</f>
        <v>0.5513388899999999</v>
      </c>
      <c r="S311" s="150"/>
      <c r="T311" s="152">
        <f>SUM(T312:T342)</f>
        <v>0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SUM(BK312:BK342)</f>
        <v>0</v>
      </c>
    </row>
    <row r="312" spans="1:65" s="2" customFormat="1" ht="21.75" customHeight="1">
      <c r="A312" s="32"/>
      <c r="B312" s="157"/>
      <c r="C312" s="158" t="s">
        <v>629</v>
      </c>
      <c r="D312" s="158" t="s">
        <v>137</v>
      </c>
      <c r="E312" s="159" t="s">
        <v>630</v>
      </c>
      <c r="F312" s="160" t="s">
        <v>631</v>
      </c>
      <c r="G312" s="161" t="s">
        <v>140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198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198</v>
      </c>
      <c r="BM312" s="170" t="s">
        <v>632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633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634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142</v>
      </c>
      <c r="AV314" s="13" t="s">
        <v>142</v>
      </c>
      <c r="AW314" s="13" t="s">
        <v>33</v>
      </c>
      <c r="AX314" s="13" t="s">
        <v>76</v>
      </c>
      <c r="AY314" s="174" t="s">
        <v>134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205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142</v>
      </c>
      <c r="AV315" s="15" t="s">
        <v>141</v>
      </c>
      <c r="AW315" s="15" t="s">
        <v>33</v>
      </c>
      <c r="AX315" s="15" t="s">
        <v>81</v>
      </c>
      <c r="AY315" s="200" t="s">
        <v>134</v>
      </c>
    </row>
    <row r="316" spans="1:65" s="2" customFormat="1" ht="21.75" customHeight="1">
      <c r="A316" s="32"/>
      <c r="B316" s="157"/>
      <c r="C316" s="158" t="s">
        <v>635</v>
      </c>
      <c r="D316" s="158" t="s">
        <v>137</v>
      </c>
      <c r="E316" s="159" t="s">
        <v>636</v>
      </c>
      <c r="F316" s="160" t="s">
        <v>637</v>
      </c>
      <c r="G316" s="161" t="s">
        <v>299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198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198</v>
      </c>
      <c r="BM316" s="170" t="s">
        <v>638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639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640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641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205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16.5" customHeight="1">
      <c r="A321" s="32"/>
      <c r="B321" s="157"/>
      <c r="C321" s="158" t="s">
        <v>642</v>
      </c>
      <c r="D321" s="158" t="s">
        <v>137</v>
      </c>
      <c r="E321" s="159" t="s">
        <v>643</v>
      </c>
      <c r="F321" s="160" t="s">
        <v>644</v>
      </c>
      <c r="G321" s="161" t="s">
        <v>299</v>
      </c>
      <c r="H321" s="162">
        <v>13.5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0.00015</v>
      </c>
      <c r="R321" s="168">
        <f>Q321*H321</f>
        <v>0.002025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198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198</v>
      </c>
      <c r="BM321" s="170" t="s">
        <v>645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646</v>
      </c>
      <c r="H322" s="176">
        <v>13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647</v>
      </c>
      <c r="H323" s="176">
        <v>0.5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5" customFormat="1" ht="11.25">
      <c r="B324" s="199"/>
      <c r="D324" s="173" t="s">
        <v>144</v>
      </c>
      <c r="E324" s="200" t="s">
        <v>1</v>
      </c>
      <c r="F324" s="201" t="s">
        <v>205</v>
      </c>
      <c r="H324" s="202">
        <v>13.5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144</v>
      </c>
      <c r="AU324" s="200" t="s">
        <v>142</v>
      </c>
      <c r="AV324" s="15" t="s">
        <v>141</v>
      </c>
      <c r="AW324" s="15" t="s">
        <v>33</v>
      </c>
      <c r="AX324" s="15" t="s">
        <v>81</v>
      </c>
      <c r="AY324" s="200" t="s">
        <v>134</v>
      </c>
    </row>
    <row r="325" spans="1:65" s="2" customFormat="1" ht="16.5" customHeight="1">
      <c r="A325" s="32"/>
      <c r="B325" s="157"/>
      <c r="C325" s="158" t="s">
        <v>648</v>
      </c>
      <c r="D325" s="158" t="s">
        <v>137</v>
      </c>
      <c r="E325" s="159" t="s">
        <v>649</v>
      </c>
      <c r="F325" s="160" t="s">
        <v>650</v>
      </c>
      <c r="G325" s="161" t="s">
        <v>140</v>
      </c>
      <c r="H325" s="162">
        <v>16.172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198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198</v>
      </c>
      <c r="BM325" s="170" t="s">
        <v>651</v>
      </c>
    </row>
    <row r="326" spans="1:65" s="2" customFormat="1" ht="21.75" customHeight="1">
      <c r="A326" s="32"/>
      <c r="B326" s="157"/>
      <c r="C326" s="158" t="s">
        <v>652</v>
      </c>
      <c r="D326" s="158" t="s">
        <v>137</v>
      </c>
      <c r="E326" s="159" t="s">
        <v>653</v>
      </c>
      <c r="F326" s="160" t="s">
        <v>654</v>
      </c>
      <c r="G326" s="161" t="s">
        <v>140</v>
      </c>
      <c r="H326" s="162">
        <v>16.172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0.0007</v>
      </c>
      <c r="R326" s="168">
        <f>Q326*H326</f>
        <v>0.0113204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198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198</v>
      </c>
      <c r="BM326" s="170" t="s">
        <v>655</v>
      </c>
    </row>
    <row r="327" spans="1:65" s="2" customFormat="1" ht="16.5" customHeight="1">
      <c r="A327" s="32"/>
      <c r="B327" s="157"/>
      <c r="C327" s="158" t="s">
        <v>656</v>
      </c>
      <c r="D327" s="158" t="s">
        <v>137</v>
      </c>
      <c r="E327" s="159" t="s">
        <v>657</v>
      </c>
      <c r="F327" s="160" t="s">
        <v>658</v>
      </c>
      <c r="G327" s="161" t="s">
        <v>140</v>
      </c>
      <c r="H327" s="162">
        <v>40.337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0.0002</v>
      </c>
      <c r="R327" s="168">
        <f>Q327*H327</f>
        <v>0.0080674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198</v>
      </c>
      <c r="AT327" s="170" t="s">
        <v>137</v>
      </c>
      <c r="AU327" s="170" t="s">
        <v>142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142</v>
      </c>
      <c r="BK327" s="171">
        <f>ROUND(I327*H327,2)</f>
        <v>0</v>
      </c>
      <c r="BL327" s="17" t="s">
        <v>198</v>
      </c>
      <c r="BM327" s="170" t="s">
        <v>659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660</v>
      </c>
      <c r="H328" s="176">
        <v>32.344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3" customFormat="1" ht="11.25">
      <c r="B329" s="172"/>
      <c r="D329" s="173" t="s">
        <v>144</v>
      </c>
      <c r="E329" s="174" t="s">
        <v>1</v>
      </c>
      <c r="F329" s="175" t="s">
        <v>661</v>
      </c>
      <c r="H329" s="176">
        <v>4.873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142</v>
      </c>
      <c r="AV329" s="13" t="s">
        <v>142</v>
      </c>
      <c r="AW329" s="13" t="s">
        <v>33</v>
      </c>
      <c r="AX329" s="13" t="s">
        <v>76</v>
      </c>
      <c r="AY329" s="174" t="s">
        <v>134</v>
      </c>
    </row>
    <row r="330" spans="2:51" s="13" customFormat="1" ht="11.25">
      <c r="B330" s="172"/>
      <c r="D330" s="173" t="s">
        <v>144</v>
      </c>
      <c r="E330" s="174" t="s">
        <v>1</v>
      </c>
      <c r="F330" s="175" t="s">
        <v>662</v>
      </c>
      <c r="H330" s="176">
        <v>3.12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76</v>
      </c>
      <c r="AY330" s="174" t="s">
        <v>134</v>
      </c>
    </row>
    <row r="331" spans="2:51" s="15" customFormat="1" ht="11.25">
      <c r="B331" s="199"/>
      <c r="D331" s="173" t="s">
        <v>144</v>
      </c>
      <c r="E331" s="200" t="s">
        <v>1</v>
      </c>
      <c r="F331" s="201" t="s">
        <v>205</v>
      </c>
      <c r="H331" s="202">
        <v>40.336999999999996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144</v>
      </c>
      <c r="AU331" s="200" t="s">
        <v>142</v>
      </c>
      <c r="AV331" s="15" t="s">
        <v>141</v>
      </c>
      <c r="AW331" s="15" t="s">
        <v>33</v>
      </c>
      <c r="AX331" s="15" t="s">
        <v>81</v>
      </c>
      <c r="AY331" s="200" t="s">
        <v>134</v>
      </c>
    </row>
    <row r="332" spans="1:65" s="2" customFormat="1" ht="16.5" customHeight="1">
      <c r="A332" s="32"/>
      <c r="B332" s="157"/>
      <c r="C332" s="158" t="s">
        <v>663</v>
      </c>
      <c r="D332" s="158" t="s">
        <v>137</v>
      </c>
      <c r="E332" s="159" t="s">
        <v>664</v>
      </c>
      <c r="F332" s="160" t="s">
        <v>665</v>
      </c>
      <c r="G332" s="161" t="s">
        <v>140</v>
      </c>
      <c r="H332" s="162">
        <v>4.873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0.01629</v>
      </c>
      <c r="R332" s="168">
        <f>Q332*H332</f>
        <v>0.07938117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198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198</v>
      </c>
      <c r="BM332" s="170" t="s">
        <v>666</v>
      </c>
    </row>
    <row r="333" spans="2:51" s="14" customFormat="1" ht="11.25">
      <c r="B333" s="181"/>
      <c r="D333" s="173" t="s">
        <v>144</v>
      </c>
      <c r="E333" s="182" t="s">
        <v>1</v>
      </c>
      <c r="F333" s="183" t="s">
        <v>667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81</v>
      </c>
      <c r="AW333" s="14" t="s">
        <v>33</v>
      </c>
      <c r="AX333" s="14" t="s">
        <v>76</v>
      </c>
      <c r="AY333" s="182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668</v>
      </c>
      <c r="H334" s="176">
        <v>4.173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4" customFormat="1" ht="11.25">
      <c r="B335" s="181"/>
      <c r="D335" s="173" t="s">
        <v>144</v>
      </c>
      <c r="E335" s="182" t="s">
        <v>1</v>
      </c>
      <c r="F335" s="183" t="s">
        <v>669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144</v>
      </c>
      <c r="AU335" s="182" t="s">
        <v>142</v>
      </c>
      <c r="AV335" s="14" t="s">
        <v>81</v>
      </c>
      <c r="AW335" s="14" t="s">
        <v>33</v>
      </c>
      <c r="AX335" s="14" t="s">
        <v>76</v>
      </c>
      <c r="AY335" s="182" t="s">
        <v>134</v>
      </c>
    </row>
    <row r="336" spans="2:51" s="13" customFormat="1" ht="11.25">
      <c r="B336" s="172"/>
      <c r="D336" s="173" t="s">
        <v>144</v>
      </c>
      <c r="E336" s="174" t="s">
        <v>1</v>
      </c>
      <c r="F336" s="175" t="s">
        <v>670</v>
      </c>
      <c r="H336" s="176">
        <v>0.7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144</v>
      </c>
      <c r="AU336" s="174" t="s">
        <v>142</v>
      </c>
      <c r="AV336" s="13" t="s">
        <v>142</v>
      </c>
      <c r="AW336" s="13" t="s">
        <v>33</v>
      </c>
      <c r="AX336" s="13" t="s">
        <v>76</v>
      </c>
      <c r="AY336" s="174" t="s">
        <v>134</v>
      </c>
    </row>
    <row r="337" spans="2:51" s="15" customFormat="1" ht="11.25">
      <c r="B337" s="199"/>
      <c r="D337" s="173" t="s">
        <v>144</v>
      </c>
      <c r="E337" s="200" t="s">
        <v>1</v>
      </c>
      <c r="F337" s="201" t="s">
        <v>205</v>
      </c>
      <c r="H337" s="202">
        <v>4.873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144</v>
      </c>
      <c r="AU337" s="200" t="s">
        <v>142</v>
      </c>
      <c r="AV337" s="15" t="s">
        <v>141</v>
      </c>
      <c r="AW337" s="15" t="s">
        <v>33</v>
      </c>
      <c r="AX337" s="15" t="s">
        <v>81</v>
      </c>
      <c r="AY337" s="200" t="s">
        <v>134</v>
      </c>
    </row>
    <row r="338" spans="1:65" s="2" customFormat="1" ht="16.5" customHeight="1">
      <c r="A338" s="32"/>
      <c r="B338" s="157"/>
      <c r="C338" s="158" t="s">
        <v>671</v>
      </c>
      <c r="D338" s="158" t="s">
        <v>137</v>
      </c>
      <c r="E338" s="159" t="s">
        <v>672</v>
      </c>
      <c r="F338" s="160" t="s">
        <v>673</v>
      </c>
      <c r="G338" s="161" t="s">
        <v>299</v>
      </c>
      <c r="H338" s="162">
        <v>2.6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0.01472</v>
      </c>
      <c r="R338" s="168">
        <f>Q338*H338</f>
        <v>0.038272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198</v>
      </c>
      <c r="AT338" s="170" t="s">
        <v>137</v>
      </c>
      <c r="AU338" s="170" t="s">
        <v>142</v>
      </c>
      <c r="AY338" s="17" t="s">
        <v>134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198</v>
      </c>
      <c r="BM338" s="170" t="s">
        <v>674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675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144</v>
      </c>
      <c r="AU339" s="182" t="s">
        <v>142</v>
      </c>
      <c r="AV339" s="14" t="s">
        <v>81</v>
      </c>
      <c r="AW339" s="14" t="s">
        <v>33</v>
      </c>
      <c r="AX339" s="14" t="s">
        <v>76</v>
      </c>
      <c r="AY339" s="182" t="s">
        <v>134</v>
      </c>
    </row>
    <row r="340" spans="2:51" s="13" customFormat="1" ht="11.25">
      <c r="B340" s="172"/>
      <c r="D340" s="173" t="s">
        <v>144</v>
      </c>
      <c r="E340" s="174" t="s">
        <v>1</v>
      </c>
      <c r="F340" s="175" t="s">
        <v>676</v>
      </c>
      <c r="H340" s="176">
        <v>2.6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81</v>
      </c>
      <c r="AY340" s="174" t="s">
        <v>134</v>
      </c>
    </row>
    <row r="341" spans="1:65" s="2" customFormat="1" ht="21.75" customHeight="1">
      <c r="A341" s="32"/>
      <c r="B341" s="157"/>
      <c r="C341" s="158" t="s">
        <v>677</v>
      </c>
      <c r="D341" s="158" t="s">
        <v>137</v>
      </c>
      <c r="E341" s="159" t="s">
        <v>678</v>
      </c>
      <c r="F341" s="160" t="s">
        <v>679</v>
      </c>
      <c r="G341" s="161" t="s">
        <v>233</v>
      </c>
      <c r="H341" s="162">
        <v>0.551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198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198</v>
      </c>
      <c r="BM341" s="170" t="s">
        <v>680</v>
      </c>
    </row>
    <row r="342" spans="1:65" s="2" customFormat="1" ht="21.75" customHeight="1">
      <c r="A342" s="32"/>
      <c r="B342" s="157"/>
      <c r="C342" s="158" t="s">
        <v>681</v>
      </c>
      <c r="D342" s="158" t="s">
        <v>137</v>
      </c>
      <c r="E342" s="159" t="s">
        <v>682</v>
      </c>
      <c r="F342" s="160" t="s">
        <v>683</v>
      </c>
      <c r="G342" s="161" t="s">
        <v>233</v>
      </c>
      <c r="H342" s="162">
        <v>0.551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198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198</v>
      </c>
      <c r="BM342" s="170" t="s">
        <v>684</v>
      </c>
    </row>
    <row r="343" spans="2:63" s="12" customFormat="1" ht="22.9" customHeight="1">
      <c r="B343" s="144"/>
      <c r="D343" s="145" t="s">
        <v>75</v>
      </c>
      <c r="E343" s="155" t="s">
        <v>685</v>
      </c>
      <c r="F343" s="155" t="s">
        <v>686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SUM(P344:P358)</f>
        <v>0</v>
      </c>
      <c r="Q343" s="150"/>
      <c r="R343" s="151">
        <f>SUM(R344:R358)</f>
        <v>0.037</v>
      </c>
      <c r="S343" s="150"/>
      <c r="T343" s="152">
        <f>SUM(T344:T358)</f>
        <v>0.1013115</v>
      </c>
      <c r="AR343" s="145" t="s">
        <v>142</v>
      </c>
      <c r="AT343" s="153" t="s">
        <v>75</v>
      </c>
      <c r="AU343" s="153" t="s">
        <v>81</v>
      </c>
      <c r="AY343" s="145" t="s">
        <v>134</v>
      </c>
      <c r="BK343" s="154">
        <f>SUM(BK344:BK358)</f>
        <v>0</v>
      </c>
    </row>
    <row r="344" spans="1:65" s="2" customFormat="1" ht="21.75" customHeight="1">
      <c r="A344" s="32"/>
      <c r="B344" s="157"/>
      <c r="C344" s="158" t="s">
        <v>687</v>
      </c>
      <c r="D344" s="158" t="s">
        <v>137</v>
      </c>
      <c r="E344" s="159" t="s">
        <v>688</v>
      </c>
      <c r="F344" s="160" t="s">
        <v>689</v>
      </c>
      <c r="G344" s="161" t="s">
        <v>140</v>
      </c>
      <c r="H344" s="162">
        <v>4.11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0.02465</v>
      </c>
      <c r="T344" s="169">
        <f>S344*H344</f>
        <v>0.1013115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198</v>
      </c>
      <c r="AT344" s="170" t="s">
        <v>137</v>
      </c>
      <c r="AU344" s="170" t="s">
        <v>142</v>
      </c>
      <c r="AY344" s="17" t="s">
        <v>134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142</v>
      </c>
      <c r="BK344" s="171">
        <f>ROUND(I344*H344,2)</f>
        <v>0</v>
      </c>
      <c r="BL344" s="17" t="s">
        <v>198</v>
      </c>
      <c r="BM344" s="170" t="s">
        <v>690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691</v>
      </c>
      <c r="H345" s="182" t="s">
        <v>1</v>
      </c>
      <c r="I345" s="184"/>
      <c r="L345" s="181"/>
      <c r="M345" s="185"/>
      <c r="N345" s="186"/>
      <c r="O345" s="186"/>
      <c r="P345" s="186"/>
      <c r="Q345" s="186"/>
      <c r="R345" s="186"/>
      <c r="S345" s="186"/>
      <c r="T345" s="187"/>
      <c r="AT345" s="182" t="s">
        <v>144</v>
      </c>
      <c r="AU345" s="182" t="s">
        <v>142</v>
      </c>
      <c r="AV345" s="14" t="s">
        <v>81</v>
      </c>
      <c r="AW345" s="14" t="s">
        <v>33</v>
      </c>
      <c r="AX345" s="14" t="s">
        <v>76</v>
      </c>
      <c r="AY345" s="182" t="s">
        <v>134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692</v>
      </c>
      <c r="H346" s="176">
        <v>4.11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142</v>
      </c>
      <c r="AV346" s="13" t="s">
        <v>142</v>
      </c>
      <c r="AW346" s="13" t="s">
        <v>33</v>
      </c>
      <c r="AX346" s="13" t="s">
        <v>76</v>
      </c>
      <c r="AY346" s="174" t="s">
        <v>134</v>
      </c>
    </row>
    <row r="347" spans="2:51" s="15" customFormat="1" ht="11.25">
      <c r="B347" s="199"/>
      <c r="D347" s="173" t="s">
        <v>144</v>
      </c>
      <c r="E347" s="200" t="s">
        <v>1</v>
      </c>
      <c r="F347" s="201" t="s">
        <v>205</v>
      </c>
      <c r="H347" s="202">
        <v>4.11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144</v>
      </c>
      <c r="AU347" s="200" t="s">
        <v>142</v>
      </c>
      <c r="AV347" s="15" t="s">
        <v>141</v>
      </c>
      <c r="AW347" s="15" t="s">
        <v>33</v>
      </c>
      <c r="AX347" s="15" t="s">
        <v>81</v>
      </c>
      <c r="AY347" s="200" t="s">
        <v>134</v>
      </c>
    </row>
    <row r="348" spans="1:65" s="2" customFormat="1" ht="21.75" customHeight="1">
      <c r="A348" s="32"/>
      <c r="B348" s="157"/>
      <c r="C348" s="158" t="s">
        <v>693</v>
      </c>
      <c r="D348" s="158" t="s">
        <v>137</v>
      </c>
      <c r="E348" s="159" t="s">
        <v>694</v>
      </c>
      <c r="F348" s="160" t="s">
        <v>695</v>
      </c>
      <c r="G348" s="161" t="s">
        <v>188</v>
      </c>
      <c r="H348" s="162">
        <v>2</v>
      </c>
      <c r="I348" s="163"/>
      <c r="J348" s="164">
        <f aca="true" t="shared" si="50" ref="J348:J358"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 aca="true" t="shared" si="51" ref="P348:P358">O348*H348</f>
        <v>0</v>
      </c>
      <c r="Q348" s="168">
        <v>0</v>
      </c>
      <c r="R348" s="168">
        <f aca="true" t="shared" si="52" ref="R348:R358">Q348*H348</f>
        <v>0</v>
      </c>
      <c r="S348" s="168">
        <v>0</v>
      </c>
      <c r="T348" s="169">
        <f aca="true" t="shared" si="53" ref="T348:T358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198</v>
      </c>
      <c r="AT348" s="170" t="s">
        <v>137</v>
      </c>
      <c r="AU348" s="170" t="s">
        <v>142</v>
      </c>
      <c r="AY348" s="17" t="s">
        <v>134</v>
      </c>
      <c r="BE348" s="171">
        <f aca="true" t="shared" si="54" ref="BE348:BE358">IF(N348="základní",J348,0)</f>
        <v>0</v>
      </c>
      <c r="BF348" s="171">
        <f aca="true" t="shared" si="55" ref="BF348:BF358">IF(N348="snížená",J348,0)</f>
        <v>0</v>
      </c>
      <c r="BG348" s="171">
        <f aca="true" t="shared" si="56" ref="BG348:BG358">IF(N348="zákl. přenesená",J348,0)</f>
        <v>0</v>
      </c>
      <c r="BH348" s="171">
        <f aca="true" t="shared" si="57" ref="BH348:BH358">IF(N348="sníž. přenesená",J348,0)</f>
        <v>0</v>
      </c>
      <c r="BI348" s="171">
        <f aca="true" t="shared" si="58" ref="BI348:BI358">IF(N348="nulová",J348,0)</f>
        <v>0</v>
      </c>
      <c r="BJ348" s="17" t="s">
        <v>142</v>
      </c>
      <c r="BK348" s="171">
        <f aca="true" t="shared" si="59" ref="BK348:BK358">ROUND(I348*H348,2)</f>
        <v>0</v>
      </c>
      <c r="BL348" s="17" t="s">
        <v>198</v>
      </c>
      <c r="BM348" s="170" t="s">
        <v>696</v>
      </c>
    </row>
    <row r="349" spans="1:65" s="2" customFormat="1" ht="16.5" customHeight="1">
      <c r="A349" s="32"/>
      <c r="B349" s="157"/>
      <c r="C349" s="188" t="s">
        <v>697</v>
      </c>
      <c r="D349" s="188" t="s">
        <v>191</v>
      </c>
      <c r="E349" s="189" t="s">
        <v>698</v>
      </c>
      <c r="F349" s="190" t="s">
        <v>699</v>
      </c>
      <c r="G349" s="191" t="s">
        <v>188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0.0155</v>
      </c>
      <c r="R349" s="168">
        <f t="shared" si="52"/>
        <v>0.031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288</v>
      </c>
      <c r="AT349" s="170" t="s">
        <v>191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198</v>
      </c>
      <c r="BM349" s="170" t="s">
        <v>700</v>
      </c>
    </row>
    <row r="350" spans="1:65" s="2" customFormat="1" ht="21.75" customHeight="1">
      <c r="A350" s="32"/>
      <c r="B350" s="157"/>
      <c r="C350" s="188" t="s">
        <v>701</v>
      </c>
      <c r="D350" s="188" t="s">
        <v>191</v>
      </c>
      <c r="E350" s="189" t="s">
        <v>702</v>
      </c>
      <c r="F350" s="190" t="s">
        <v>703</v>
      </c>
      <c r="G350" s="191" t="s">
        <v>188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0.0012</v>
      </c>
      <c r="R350" s="168">
        <f t="shared" si="52"/>
        <v>0.0024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288</v>
      </c>
      <c r="AT350" s="170" t="s">
        <v>191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198</v>
      </c>
      <c r="BM350" s="170" t="s">
        <v>704</v>
      </c>
    </row>
    <row r="351" spans="1:65" s="2" customFormat="1" ht="16.5" customHeight="1">
      <c r="A351" s="32"/>
      <c r="B351" s="157"/>
      <c r="C351" s="158" t="s">
        <v>705</v>
      </c>
      <c r="D351" s="158" t="s">
        <v>137</v>
      </c>
      <c r="E351" s="159" t="s">
        <v>706</v>
      </c>
      <c r="F351" s="160" t="s">
        <v>707</v>
      </c>
      <c r="G351" s="161" t="s">
        <v>188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198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198</v>
      </c>
      <c r="BM351" s="170" t="s">
        <v>708</v>
      </c>
    </row>
    <row r="352" spans="1:65" s="2" customFormat="1" ht="16.5" customHeight="1">
      <c r="A352" s="32"/>
      <c r="B352" s="157"/>
      <c r="C352" s="188" t="s">
        <v>709</v>
      </c>
      <c r="D352" s="188" t="s">
        <v>191</v>
      </c>
      <c r="E352" s="189" t="s">
        <v>710</v>
      </c>
      <c r="F352" s="190" t="s">
        <v>711</v>
      </c>
      <c r="G352" s="191" t="s">
        <v>188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0.00045</v>
      </c>
      <c r="R352" s="168">
        <f t="shared" si="52"/>
        <v>0.0009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288</v>
      </c>
      <c r="AT352" s="170" t="s">
        <v>191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198</v>
      </c>
      <c r="BM352" s="170" t="s">
        <v>712</v>
      </c>
    </row>
    <row r="353" spans="1:65" s="2" customFormat="1" ht="21.75" customHeight="1">
      <c r="A353" s="32"/>
      <c r="B353" s="157"/>
      <c r="C353" s="158" t="s">
        <v>713</v>
      </c>
      <c r="D353" s="158" t="s">
        <v>137</v>
      </c>
      <c r="E353" s="159" t="s">
        <v>714</v>
      </c>
      <c r="F353" s="160" t="s">
        <v>715</v>
      </c>
      <c r="G353" s="161" t="s">
        <v>188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198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198</v>
      </c>
      <c r="BM353" s="170" t="s">
        <v>716</v>
      </c>
    </row>
    <row r="354" spans="1:65" s="2" customFormat="1" ht="16.5" customHeight="1">
      <c r="A354" s="32"/>
      <c r="B354" s="157"/>
      <c r="C354" s="188" t="s">
        <v>717</v>
      </c>
      <c r="D354" s="188" t="s">
        <v>191</v>
      </c>
      <c r="E354" s="189" t="s">
        <v>718</v>
      </c>
      <c r="F354" s="190" t="s">
        <v>719</v>
      </c>
      <c r="G354" s="191" t="s">
        <v>188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0.00135</v>
      </c>
      <c r="R354" s="168">
        <f t="shared" si="52"/>
        <v>0.0027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288</v>
      </c>
      <c r="AT354" s="170" t="s">
        <v>191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198</v>
      </c>
      <c r="BM354" s="170" t="s">
        <v>720</v>
      </c>
    </row>
    <row r="355" spans="1:65" s="2" customFormat="1" ht="21.75" customHeight="1">
      <c r="A355" s="32"/>
      <c r="B355" s="157"/>
      <c r="C355" s="158" t="s">
        <v>721</v>
      </c>
      <c r="D355" s="158" t="s">
        <v>137</v>
      </c>
      <c r="E355" s="159" t="s">
        <v>722</v>
      </c>
      <c r="F355" s="160" t="s">
        <v>723</v>
      </c>
      <c r="G355" s="161" t="s">
        <v>233</v>
      </c>
      <c r="H355" s="162">
        <v>0.037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198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198</v>
      </c>
      <c r="BM355" s="170" t="s">
        <v>724</v>
      </c>
    </row>
    <row r="356" spans="1:65" s="2" customFormat="1" ht="21.75" customHeight="1">
      <c r="A356" s="32"/>
      <c r="B356" s="157"/>
      <c r="C356" s="158" t="s">
        <v>725</v>
      </c>
      <c r="D356" s="158" t="s">
        <v>137</v>
      </c>
      <c r="E356" s="159" t="s">
        <v>726</v>
      </c>
      <c r="F356" s="160" t="s">
        <v>727</v>
      </c>
      <c r="G356" s="161" t="s">
        <v>233</v>
      </c>
      <c r="H356" s="162">
        <v>0.037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198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198</v>
      </c>
      <c r="BM356" s="170" t="s">
        <v>728</v>
      </c>
    </row>
    <row r="357" spans="1:65" s="2" customFormat="1" ht="21.75" customHeight="1">
      <c r="A357" s="32"/>
      <c r="B357" s="157"/>
      <c r="C357" s="158" t="s">
        <v>729</v>
      </c>
      <c r="D357" s="158" t="s">
        <v>137</v>
      </c>
      <c r="E357" s="159" t="s">
        <v>730</v>
      </c>
      <c r="F357" s="160" t="s">
        <v>731</v>
      </c>
      <c r="G357" s="161" t="s">
        <v>519</v>
      </c>
      <c r="H357" s="162">
        <v>1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198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198</v>
      </c>
      <c r="BM357" s="170" t="s">
        <v>732</v>
      </c>
    </row>
    <row r="358" spans="1:65" s="2" customFormat="1" ht="21.75" customHeight="1">
      <c r="A358" s="32"/>
      <c r="B358" s="157"/>
      <c r="C358" s="158" t="s">
        <v>733</v>
      </c>
      <c r="D358" s="158" t="s">
        <v>137</v>
      </c>
      <c r="E358" s="159" t="s">
        <v>734</v>
      </c>
      <c r="F358" s="160" t="s">
        <v>735</v>
      </c>
      <c r="G358" s="161" t="s">
        <v>519</v>
      </c>
      <c r="H358" s="162">
        <v>2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198</v>
      </c>
      <c r="AT358" s="170" t="s">
        <v>137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198</v>
      </c>
      <c r="BM358" s="170" t="s">
        <v>736</v>
      </c>
    </row>
    <row r="359" spans="2:63" s="12" customFormat="1" ht="22.9" customHeight="1">
      <c r="B359" s="144"/>
      <c r="D359" s="145" t="s">
        <v>75</v>
      </c>
      <c r="E359" s="155" t="s">
        <v>737</v>
      </c>
      <c r="F359" s="155" t="s">
        <v>738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SUM(P360:P368)</f>
        <v>0</v>
      </c>
      <c r="Q359" s="150"/>
      <c r="R359" s="151">
        <f>SUM(R360:R368)</f>
        <v>0.3261768</v>
      </c>
      <c r="S359" s="150"/>
      <c r="T359" s="152">
        <f>SUM(T360:T368)</f>
        <v>0</v>
      </c>
      <c r="AR359" s="145" t="s">
        <v>142</v>
      </c>
      <c r="AT359" s="153" t="s">
        <v>75</v>
      </c>
      <c r="AU359" s="153" t="s">
        <v>81</v>
      </c>
      <c r="AY359" s="145" t="s">
        <v>134</v>
      </c>
      <c r="BK359" s="154">
        <f>SUM(BK360:BK368)</f>
        <v>0</v>
      </c>
    </row>
    <row r="360" spans="1:65" s="2" customFormat="1" ht="21.75" customHeight="1">
      <c r="A360" s="32"/>
      <c r="B360" s="157"/>
      <c r="C360" s="158" t="s">
        <v>739</v>
      </c>
      <c r="D360" s="158" t="s">
        <v>137</v>
      </c>
      <c r="E360" s="159" t="s">
        <v>740</v>
      </c>
      <c r="F360" s="160" t="s">
        <v>741</v>
      </c>
      <c r="G360" s="161" t="s">
        <v>140</v>
      </c>
      <c r="H360" s="162">
        <v>5.52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0.03767</v>
      </c>
      <c r="R360" s="168">
        <f>Q360*H360</f>
        <v>0.2079384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198</v>
      </c>
      <c r="AT360" s="170" t="s">
        <v>137</v>
      </c>
      <c r="AU360" s="170" t="s">
        <v>142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198</v>
      </c>
      <c r="BM360" s="170" t="s">
        <v>742</v>
      </c>
    </row>
    <row r="361" spans="2:51" s="13" customFormat="1" ht="11.25">
      <c r="B361" s="172"/>
      <c r="D361" s="173" t="s">
        <v>144</v>
      </c>
      <c r="E361" s="174" t="s">
        <v>1</v>
      </c>
      <c r="F361" s="175" t="s">
        <v>81</v>
      </c>
      <c r="H361" s="176">
        <v>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33</v>
      </c>
      <c r="AX361" s="13" t="s">
        <v>76</v>
      </c>
      <c r="AY361" s="174" t="s">
        <v>134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743</v>
      </c>
      <c r="H362" s="176">
        <v>4.52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134</v>
      </c>
    </row>
    <row r="363" spans="2:51" s="15" customFormat="1" ht="11.25">
      <c r="B363" s="199"/>
      <c r="D363" s="173" t="s">
        <v>144</v>
      </c>
      <c r="E363" s="200" t="s">
        <v>1</v>
      </c>
      <c r="F363" s="201" t="s">
        <v>205</v>
      </c>
      <c r="H363" s="202">
        <v>5.52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144</v>
      </c>
      <c r="AU363" s="200" t="s">
        <v>142</v>
      </c>
      <c r="AV363" s="15" t="s">
        <v>141</v>
      </c>
      <c r="AW363" s="15" t="s">
        <v>33</v>
      </c>
      <c r="AX363" s="15" t="s">
        <v>81</v>
      </c>
      <c r="AY363" s="200" t="s">
        <v>134</v>
      </c>
    </row>
    <row r="364" spans="1:65" s="2" customFormat="1" ht="16.5" customHeight="1">
      <c r="A364" s="32"/>
      <c r="B364" s="157"/>
      <c r="C364" s="158" t="s">
        <v>744</v>
      </c>
      <c r="D364" s="158" t="s">
        <v>137</v>
      </c>
      <c r="E364" s="159" t="s">
        <v>745</v>
      </c>
      <c r="F364" s="160" t="s">
        <v>746</v>
      </c>
      <c r="G364" s="161" t="s">
        <v>140</v>
      </c>
      <c r="H364" s="162">
        <v>5.52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0.0003</v>
      </c>
      <c r="R364" s="168">
        <f>Q364*H364</f>
        <v>0.0016559999999999997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198</v>
      </c>
      <c r="AT364" s="170" t="s">
        <v>137</v>
      </c>
      <c r="AU364" s="170" t="s">
        <v>142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142</v>
      </c>
      <c r="BK364" s="171">
        <f>ROUND(I364*H364,2)</f>
        <v>0</v>
      </c>
      <c r="BL364" s="17" t="s">
        <v>198</v>
      </c>
      <c r="BM364" s="170" t="s">
        <v>747</v>
      </c>
    </row>
    <row r="365" spans="1:65" s="2" customFormat="1" ht="16.5" customHeight="1">
      <c r="A365" s="32"/>
      <c r="B365" s="157"/>
      <c r="C365" s="188" t="s">
        <v>748</v>
      </c>
      <c r="D365" s="188" t="s">
        <v>191</v>
      </c>
      <c r="E365" s="189" t="s">
        <v>749</v>
      </c>
      <c r="F365" s="190" t="s">
        <v>750</v>
      </c>
      <c r="G365" s="191" t="s">
        <v>140</v>
      </c>
      <c r="H365" s="192">
        <v>6.072</v>
      </c>
      <c r="I365" s="193"/>
      <c r="J365" s="194">
        <f>ROUND(I365*H365,2)</f>
        <v>0</v>
      </c>
      <c r="K365" s="195"/>
      <c r="L365" s="196"/>
      <c r="M365" s="197" t="s">
        <v>1</v>
      </c>
      <c r="N365" s="198" t="s">
        <v>42</v>
      </c>
      <c r="O365" s="58"/>
      <c r="P365" s="168">
        <f>O365*H365</f>
        <v>0</v>
      </c>
      <c r="Q365" s="168">
        <v>0.0192</v>
      </c>
      <c r="R365" s="168">
        <f>Q365*H365</f>
        <v>0.11658239999999999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288</v>
      </c>
      <c r="AT365" s="170" t="s">
        <v>191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198</v>
      </c>
      <c r="BM365" s="170" t="s">
        <v>751</v>
      </c>
    </row>
    <row r="366" spans="2:51" s="13" customFormat="1" ht="11.25">
      <c r="B366" s="172"/>
      <c r="D366" s="173" t="s">
        <v>144</v>
      </c>
      <c r="E366" s="174" t="s">
        <v>1</v>
      </c>
      <c r="F366" s="175" t="s">
        <v>752</v>
      </c>
      <c r="H366" s="176">
        <v>6.072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144</v>
      </c>
      <c r="AU366" s="174" t="s">
        <v>142</v>
      </c>
      <c r="AV366" s="13" t="s">
        <v>142</v>
      </c>
      <c r="AW366" s="13" t="s">
        <v>33</v>
      </c>
      <c r="AX366" s="13" t="s">
        <v>81</v>
      </c>
      <c r="AY366" s="174" t="s">
        <v>134</v>
      </c>
    </row>
    <row r="367" spans="1:65" s="2" customFormat="1" ht="21.75" customHeight="1">
      <c r="A367" s="32"/>
      <c r="B367" s="157"/>
      <c r="C367" s="158" t="s">
        <v>753</v>
      </c>
      <c r="D367" s="158" t="s">
        <v>137</v>
      </c>
      <c r="E367" s="159" t="s">
        <v>754</v>
      </c>
      <c r="F367" s="160" t="s">
        <v>755</v>
      </c>
      <c r="G367" s="161" t="s">
        <v>233</v>
      </c>
      <c r="H367" s="162">
        <v>0.326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198</v>
      </c>
      <c r="AT367" s="170" t="s">
        <v>137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198</v>
      </c>
      <c r="BM367" s="170" t="s">
        <v>756</v>
      </c>
    </row>
    <row r="368" spans="1:65" s="2" customFormat="1" ht="21.75" customHeight="1">
      <c r="A368" s="32"/>
      <c r="B368" s="157"/>
      <c r="C368" s="158" t="s">
        <v>757</v>
      </c>
      <c r="D368" s="158" t="s">
        <v>137</v>
      </c>
      <c r="E368" s="159" t="s">
        <v>758</v>
      </c>
      <c r="F368" s="160" t="s">
        <v>759</v>
      </c>
      <c r="G368" s="161" t="s">
        <v>233</v>
      </c>
      <c r="H368" s="162">
        <v>0.326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198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198</v>
      </c>
      <c r="BM368" s="170" t="s">
        <v>760</v>
      </c>
    </row>
    <row r="369" spans="2:63" s="12" customFormat="1" ht="22.9" customHeight="1">
      <c r="B369" s="144"/>
      <c r="D369" s="145" t="s">
        <v>75</v>
      </c>
      <c r="E369" s="155" t="s">
        <v>761</v>
      </c>
      <c r="F369" s="155" t="s">
        <v>762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SUM(P370:P381)</f>
        <v>0</v>
      </c>
      <c r="Q369" s="150"/>
      <c r="R369" s="151">
        <f>SUM(R370:R381)</f>
        <v>0.00090586</v>
      </c>
      <c r="S369" s="150"/>
      <c r="T369" s="152">
        <f>SUM(T370:T381)</f>
        <v>0.016710000000000003</v>
      </c>
      <c r="AR369" s="145" t="s">
        <v>142</v>
      </c>
      <c r="AT369" s="153" t="s">
        <v>75</v>
      </c>
      <c r="AU369" s="153" t="s">
        <v>81</v>
      </c>
      <c r="AY369" s="145" t="s">
        <v>134</v>
      </c>
      <c r="BK369" s="154">
        <f>SUM(BK370:BK381)</f>
        <v>0</v>
      </c>
    </row>
    <row r="370" spans="1:65" s="2" customFormat="1" ht="21.75" customHeight="1">
      <c r="A370" s="32"/>
      <c r="B370" s="157"/>
      <c r="C370" s="158" t="s">
        <v>763</v>
      </c>
      <c r="D370" s="158" t="s">
        <v>137</v>
      </c>
      <c r="E370" s="159" t="s">
        <v>764</v>
      </c>
      <c r="F370" s="160" t="s">
        <v>765</v>
      </c>
      <c r="G370" s="161" t="s">
        <v>140</v>
      </c>
      <c r="H370" s="162">
        <v>5.57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0.003</v>
      </c>
      <c r="T370" s="169">
        <f>S370*H370</f>
        <v>0.016710000000000003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198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198</v>
      </c>
      <c r="BM370" s="170" t="s">
        <v>766</v>
      </c>
    </row>
    <row r="371" spans="2:51" s="14" customFormat="1" ht="11.25">
      <c r="B371" s="181"/>
      <c r="D371" s="173" t="s">
        <v>144</v>
      </c>
      <c r="E371" s="182" t="s">
        <v>1</v>
      </c>
      <c r="F371" s="183" t="s">
        <v>767</v>
      </c>
      <c r="H371" s="182" t="s">
        <v>1</v>
      </c>
      <c r="I371" s="184"/>
      <c r="L371" s="181"/>
      <c r="M371" s="185"/>
      <c r="N371" s="186"/>
      <c r="O371" s="186"/>
      <c r="P371" s="186"/>
      <c r="Q371" s="186"/>
      <c r="R371" s="186"/>
      <c r="S371" s="186"/>
      <c r="T371" s="187"/>
      <c r="AT371" s="182" t="s">
        <v>144</v>
      </c>
      <c r="AU371" s="182" t="s">
        <v>142</v>
      </c>
      <c r="AV371" s="14" t="s">
        <v>81</v>
      </c>
      <c r="AW371" s="14" t="s">
        <v>33</v>
      </c>
      <c r="AX371" s="14" t="s">
        <v>76</v>
      </c>
      <c r="AY371" s="182" t="s">
        <v>134</v>
      </c>
    </row>
    <row r="372" spans="2:51" s="13" customFormat="1" ht="11.25">
      <c r="B372" s="172"/>
      <c r="D372" s="173" t="s">
        <v>144</v>
      </c>
      <c r="E372" s="174" t="s">
        <v>1</v>
      </c>
      <c r="F372" s="175" t="s">
        <v>768</v>
      </c>
      <c r="H372" s="176">
        <v>0.99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769</v>
      </c>
      <c r="H373" s="176">
        <v>3.12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33</v>
      </c>
      <c r="AX373" s="13" t="s">
        <v>76</v>
      </c>
      <c r="AY373" s="174" t="s">
        <v>134</v>
      </c>
    </row>
    <row r="374" spans="2:51" s="13" customFormat="1" ht="11.25">
      <c r="B374" s="172"/>
      <c r="D374" s="173" t="s">
        <v>144</v>
      </c>
      <c r="E374" s="174" t="s">
        <v>1</v>
      </c>
      <c r="F374" s="175" t="s">
        <v>770</v>
      </c>
      <c r="H374" s="176">
        <v>1.46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144</v>
      </c>
      <c r="AU374" s="174" t="s">
        <v>142</v>
      </c>
      <c r="AV374" s="13" t="s">
        <v>142</v>
      </c>
      <c r="AW374" s="13" t="s">
        <v>33</v>
      </c>
      <c r="AX374" s="13" t="s">
        <v>76</v>
      </c>
      <c r="AY374" s="174" t="s">
        <v>134</v>
      </c>
    </row>
    <row r="375" spans="2:51" s="15" customFormat="1" ht="11.25">
      <c r="B375" s="199"/>
      <c r="D375" s="173" t="s">
        <v>144</v>
      </c>
      <c r="E375" s="200" t="s">
        <v>1</v>
      </c>
      <c r="F375" s="201" t="s">
        <v>205</v>
      </c>
      <c r="H375" s="202">
        <v>5.57</v>
      </c>
      <c r="I375" s="203"/>
      <c r="L375" s="199"/>
      <c r="M375" s="204"/>
      <c r="N375" s="205"/>
      <c r="O375" s="205"/>
      <c r="P375" s="205"/>
      <c r="Q375" s="205"/>
      <c r="R375" s="205"/>
      <c r="S375" s="205"/>
      <c r="T375" s="206"/>
      <c r="AT375" s="200" t="s">
        <v>144</v>
      </c>
      <c r="AU375" s="200" t="s">
        <v>142</v>
      </c>
      <c r="AV375" s="15" t="s">
        <v>141</v>
      </c>
      <c r="AW375" s="15" t="s">
        <v>33</v>
      </c>
      <c r="AX375" s="15" t="s">
        <v>81</v>
      </c>
      <c r="AY375" s="200" t="s">
        <v>134</v>
      </c>
    </row>
    <row r="376" spans="1:65" s="2" customFormat="1" ht="16.5" customHeight="1">
      <c r="A376" s="32"/>
      <c r="B376" s="157"/>
      <c r="C376" s="158" t="s">
        <v>771</v>
      </c>
      <c r="D376" s="158" t="s">
        <v>137</v>
      </c>
      <c r="E376" s="159" t="s">
        <v>772</v>
      </c>
      <c r="F376" s="160" t="s">
        <v>773</v>
      </c>
      <c r="G376" s="161" t="s">
        <v>299</v>
      </c>
      <c r="H376" s="162">
        <v>3.4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1E-05</v>
      </c>
      <c r="R376" s="168">
        <f>Q376*H376</f>
        <v>3.4E-05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198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198</v>
      </c>
      <c r="BM376" s="170" t="s">
        <v>774</v>
      </c>
    </row>
    <row r="377" spans="2:51" s="13" customFormat="1" ht="11.25">
      <c r="B377" s="172"/>
      <c r="D377" s="173" t="s">
        <v>144</v>
      </c>
      <c r="E377" s="174" t="s">
        <v>1</v>
      </c>
      <c r="F377" s="175" t="s">
        <v>775</v>
      </c>
      <c r="H377" s="176">
        <v>3.4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33</v>
      </c>
      <c r="AX377" s="13" t="s">
        <v>81</v>
      </c>
      <c r="AY377" s="174" t="s">
        <v>134</v>
      </c>
    </row>
    <row r="378" spans="1:65" s="2" customFormat="1" ht="16.5" customHeight="1">
      <c r="A378" s="32"/>
      <c r="B378" s="157"/>
      <c r="C378" s="188" t="s">
        <v>776</v>
      </c>
      <c r="D378" s="188" t="s">
        <v>191</v>
      </c>
      <c r="E378" s="189" t="s">
        <v>777</v>
      </c>
      <c r="F378" s="190" t="s">
        <v>778</v>
      </c>
      <c r="G378" s="191" t="s">
        <v>299</v>
      </c>
      <c r="H378" s="192">
        <v>3.963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0.00022</v>
      </c>
      <c r="R378" s="168">
        <f>Q378*H378</f>
        <v>0.00087186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288</v>
      </c>
      <c r="AT378" s="170" t="s">
        <v>191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198</v>
      </c>
      <c r="BM378" s="170" t="s">
        <v>779</v>
      </c>
    </row>
    <row r="379" spans="2:51" s="13" customFormat="1" ht="11.25">
      <c r="B379" s="172"/>
      <c r="D379" s="173" t="s">
        <v>144</v>
      </c>
      <c r="F379" s="175" t="s">
        <v>780</v>
      </c>
      <c r="H379" s="176">
        <v>3.963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</v>
      </c>
      <c r="AX379" s="13" t="s">
        <v>81</v>
      </c>
      <c r="AY379" s="174" t="s">
        <v>134</v>
      </c>
    </row>
    <row r="380" spans="1:65" s="2" customFormat="1" ht="21.75" customHeight="1">
      <c r="A380" s="32"/>
      <c r="B380" s="157"/>
      <c r="C380" s="158" t="s">
        <v>781</v>
      </c>
      <c r="D380" s="158" t="s">
        <v>137</v>
      </c>
      <c r="E380" s="159" t="s">
        <v>782</v>
      </c>
      <c r="F380" s="160" t="s">
        <v>783</v>
      </c>
      <c r="G380" s="161" t="s">
        <v>233</v>
      </c>
      <c r="H380" s="162">
        <v>0.001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198</v>
      </c>
      <c r="AT380" s="170" t="s">
        <v>137</v>
      </c>
      <c r="AU380" s="170" t="s">
        <v>142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142</v>
      </c>
      <c r="BK380" s="171">
        <f>ROUND(I380*H380,2)</f>
        <v>0</v>
      </c>
      <c r="BL380" s="17" t="s">
        <v>198</v>
      </c>
      <c r="BM380" s="170" t="s">
        <v>784</v>
      </c>
    </row>
    <row r="381" spans="1:65" s="2" customFormat="1" ht="21.75" customHeight="1">
      <c r="A381" s="32"/>
      <c r="B381" s="157"/>
      <c r="C381" s="158" t="s">
        <v>785</v>
      </c>
      <c r="D381" s="158" t="s">
        <v>137</v>
      </c>
      <c r="E381" s="159" t="s">
        <v>786</v>
      </c>
      <c r="F381" s="160" t="s">
        <v>787</v>
      </c>
      <c r="G381" s="161" t="s">
        <v>233</v>
      </c>
      <c r="H381" s="162">
        <v>0.001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198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198</v>
      </c>
      <c r="BM381" s="170" t="s">
        <v>788</v>
      </c>
    </row>
    <row r="382" spans="2:63" s="12" customFormat="1" ht="22.9" customHeight="1">
      <c r="B382" s="144"/>
      <c r="D382" s="145" t="s">
        <v>75</v>
      </c>
      <c r="E382" s="155" t="s">
        <v>789</v>
      </c>
      <c r="F382" s="155" t="s">
        <v>790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SUM(P383:P400)</f>
        <v>0</v>
      </c>
      <c r="Q382" s="150"/>
      <c r="R382" s="151">
        <f>SUM(R383:R400)</f>
        <v>1.4242431</v>
      </c>
      <c r="S382" s="150"/>
      <c r="T382" s="152">
        <f>SUM(T383:T400)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SUM(BK383:BK400)</f>
        <v>0</v>
      </c>
    </row>
    <row r="383" spans="1:65" s="2" customFormat="1" ht="21.75" customHeight="1">
      <c r="A383" s="32"/>
      <c r="B383" s="157"/>
      <c r="C383" s="158" t="s">
        <v>791</v>
      </c>
      <c r="D383" s="158" t="s">
        <v>137</v>
      </c>
      <c r="E383" s="159" t="s">
        <v>792</v>
      </c>
      <c r="F383" s="160" t="s">
        <v>793</v>
      </c>
      <c r="G383" s="161" t="s">
        <v>299</v>
      </c>
      <c r="H383" s="162">
        <v>12.76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0.00035</v>
      </c>
      <c r="R383" s="168">
        <f>Q383*H383</f>
        <v>0.0044659999999999995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198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198</v>
      </c>
      <c r="BM383" s="170" t="s">
        <v>794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639</v>
      </c>
      <c r="H384" s="176">
        <v>4.05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795</v>
      </c>
      <c r="H385" s="176">
        <v>8.71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5" customFormat="1" ht="11.25">
      <c r="B386" s="199"/>
      <c r="D386" s="173" t="s">
        <v>144</v>
      </c>
      <c r="E386" s="200" t="s">
        <v>1</v>
      </c>
      <c r="F386" s="201" t="s">
        <v>205</v>
      </c>
      <c r="H386" s="202">
        <v>12.760000000000002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144</v>
      </c>
      <c r="AU386" s="200" t="s">
        <v>142</v>
      </c>
      <c r="AV386" s="15" t="s">
        <v>141</v>
      </c>
      <c r="AW386" s="15" t="s">
        <v>33</v>
      </c>
      <c r="AX386" s="15" t="s">
        <v>81</v>
      </c>
      <c r="AY386" s="200" t="s">
        <v>134</v>
      </c>
    </row>
    <row r="387" spans="1:65" s="2" customFormat="1" ht="16.5" customHeight="1">
      <c r="A387" s="32"/>
      <c r="B387" s="157"/>
      <c r="C387" s="188" t="s">
        <v>796</v>
      </c>
      <c r="D387" s="188" t="s">
        <v>191</v>
      </c>
      <c r="E387" s="189" t="s">
        <v>797</v>
      </c>
      <c r="F387" s="190" t="s">
        <v>798</v>
      </c>
      <c r="G387" s="191" t="s">
        <v>188</v>
      </c>
      <c r="H387" s="192">
        <v>35.09</v>
      </c>
      <c r="I387" s="193"/>
      <c r="J387" s="194">
        <f>ROUND(I387*H387,2)</f>
        <v>0</v>
      </c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288</v>
      </c>
      <c r="AT387" s="170" t="s">
        <v>191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198</v>
      </c>
      <c r="BM387" s="170" t="s">
        <v>799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800</v>
      </c>
      <c r="H388" s="176">
        <v>35.09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81</v>
      </c>
      <c r="AY388" s="174" t="s">
        <v>134</v>
      </c>
    </row>
    <row r="389" spans="1:65" s="2" customFormat="1" ht="21.75" customHeight="1">
      <c r="A389" s="32"/>
      <c r="B389" s="157"/>
      <c r="C389" s="158" t="s">
        <v>801</v>
      </c>
      <c r="D389" s="158" t="s">
        <v>137</v>
      </c>
      <c r="E389" s="159" t="s">
        <v>802</v>
      </c>
      <c r="F389" s="160" t="s">
        <v>803</v>
      </c>
      <c r="G389" s="161" t="s">
        <v>140</v>
      </c>
      <c r="H389" s="162">
        <v>27.855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0.03362</v>
      </c>
      <c r="R389" s="168">
        <f>Q389*H389</f>
        <v>0.9364851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198</v>
      </c>
      <c r="AT389" s="170" t="s">
        <v>137</v>
      </c>
      <c r="AU389" s="170" t="s">
        <v>142</v>
      </c>
      <c r="AY389" s="17" t="s">
        <v>134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198</v>
      </c>
      <c r="BM389" s="170" t="s">
        <v>804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805</v>
      </c>
      <c r="H390" s="176">
        <v>17.42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1.25">
      <c r="B391" s="172"/>
      <c r="D391" s="173" t="s">
        <v>144</v>
      </c>
      <c r="E391" s="174" t="s">
        <v>1</v>
      </c>
      <c r="F391" s="175" t="s">
        <v>806</v>
      </c>
      <c r="H391" s="176">
        <v>0.135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807</v>
      </c>
      <c r="H392" s="176">
        <v>8.1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76</v>
      </c>
      <c r="AY392" s="174" t="s">
        <v>134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808</v>
      </c>
      <c r="H393" s="176">
        <v>2.2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134</v>
      </c>
    </row>
    <row r="394" spans="2:51" s="15" customFormat="1" ht="11.25">
      <c r="B394" s="199"/>
      <c r="D394" s="173" t="s">
        <v>144</v>
      </c>
      <c r="E394" s="200" t="s">
        <v>1</v>
      </c>
      <c r="F394" s="201" t="s">
        <v>205</v>
      </c>
      <c r="H394" s="202">
        <v>27.855</v>
      </c>
      <c r="I394" s="203"/>
      <c r="L394" s="199"/>
      <c r="M394" s="204"/>
      <c r="N394" s="205"/>
      <c r="O394" s="205"/>
      <c r="P394" s="205"/>
      <c r="Q394" s="205"/>
      <c r="R394" s="205"/>
      <c r="S394" s="205"/>
      <c r="T394" s="206"/>
      <c r="AT394" s="200" t="s">
        <v>144</v>
      </c>
      <c r="AU394" s="200" t="s">
        <v>142</v>
      </c>
      <c r="AV394" s="15" t="s">
        <v>141</v>
      </c>
      <c r="AW394" s="15" t="s">
        <v>33</v>
      </c>
      <c r="AX394" s="15" t="s">
        <v>81</v>
      </c>
      <c r="AY394" s="200" t="s">
        <v>134</v>
      </c>
    </row>
    <row r="395" spans="1:65" s="2" customFormat="1" ht="21.75" customHeight="1">
      <c r="A395" s="32"/>
      <c r="B395" s="157"/>
      <c r="C395" s="188" t="s">
        <v>809</v>
      </c>
      <c r="D395" s="188" t="s">
        <v>191</v>
      </c>
      <c r="E395" s="189" t="s">
        <v>810</v>
      </c>
      <c r="F395" s="190" t="s">
        <v>811</v>
      </c>
      <c r="G395" s="191" t="s">
        <v>140</v>
      </c>
      <c r="H395" s="192">
        <v>30.641</v>
      </c>
      <c r="I395" s="193"/>
      <c r="J395" s="194">
        <f>ROUND(I395*H395,2)</f>
        <v>0</v>
      </c>
      <c r="K395" s="195"/>
      <c r="L395" s="196"/>
      <c r="M395" s="197" t="s">
        <v>1</v>
      </c>
      <c r="N395" s="198" t="s">
        <v>42</v>
      </c>
      <c r="O395" s="58"/>
      <c r="P395" s="168">
        <f>O395*H395</f>
        <v>0</v>
      </c>
      <c r="Q395" s="168">
        <v>0.0155</v>
      </c>
      <c r="R395" s="168">
        <f>Q395*H395</f>
        <v>0.47493549999999995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288</v>
      </c>
      <c r="AT395" s="170" t="s">
        <v>191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198</v>
      </c>
      <c r="BM395" s="170" t="s">
        <v>812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813</v>
      </c>
      <c r="H396" s="176">
        <v>30.641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81</v>
      </c>
      <c r="AY396" s="174" t="s">
        <v>134</v>
      </c>
    </row>
    <row r="397" spans="1:65" s="2" customFormat="1" ht="16.5" customHeight="1">
      <c r="A397" s="32"/>
      <c r="B397" s="157"/>
      <c r="C397" s="158" t="s">
        <v>814</v>
      </c>
      <c r="D397" s="158" t="s">
        <v>137</v>
      </c>
      <c r="E397" s="159" t="s">
        <v>815</v>
      </c>
      <c r="F397" s="160" t="s">
        <v>816</v>
      </c>
      <c r="G397" s="161" t="s">
        <v>140</v>
      </c>
      <c r="H397" s="162">
        <v>27.855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0.0003</v>
      </c>
      <c r="R397" s="168">
        <f>Q397*H397</f>
        <v>0.0083565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198</v>
      </c>
      <c r="AT397" s="170" t="s">
        <v>137</v>
      </c>
      <c r="AU397" s="170" t="s">
        <v>142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198</v>
      </c>
      <c r="BM397" s="170" t="s">
        <v>817</v>
      </c>
    </row>
    <row r="398" spans="1:65" s="2" customFormat="1" ht="21.75" customHeight="1">
      <c r="A398" s="32"/>
      <c r="B398" s="157"/>
      <c r="C398" s="158" t="s">
        <v>818</v>
      </c>
      <c r="D398" s="158" t="s">
        <v>137</v>
      </c>
      <c r="E398" s="159" t="s">
        <v>819</v>
      </c>
      <c r="F398" s="160" t="s">
        <v>820</v>
      </c>
      <c r="G398" s="161" t="s">
        <v>233</v>
      </c>
      <c r="H398" s="162">
        <v>1.424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198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198</v>
      </c>
      <c r="BM398" s="170" t="s">
        <v>821</v>
      </c>
    </row>
    <row r="399" spans="1:65" s="2" customFormat="1" ht="21.75" customHeight="1">
      <c r="A399" s="32"/>
      <c r="B399" s="157"/>
      <c r="C399" s="158" t="s">
        <v>822</v>
      </c>
      <c r="D399" s="158" t="s">
        <v>137</v>
      </c>
      <c r="E399" s="159" t="s">
        <v>823</v>
      </c>
      <c r="F399" s="160" t="s">
        <v>824</v>
      </c>
      <c r="G399" s="161" t="s">
        <v>233</v>
      </c>
      <c r="H399" s="162">
        <v>1.424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198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198</v>
      </c>
      <c r="BM399" s="170" t="s">
        <v>825</v>
      </c>
    </row>
    <row r="400" spans="1:65" s="2" customFormat="1" ht="16.5" customHeight="1">
      <c r="A400" s="32"/>
      <c r="B400" s="157"/>
      <c r="C400" s="158"/>
      <c r="D400" s="158"/>
      <c r="E400" s="159"/>
      <c r="F400" s="160"/>
      <c r="G400" s="161"/>
      <c r="H400" s="162"/>
      <c r="I400" s="163"/>
      <c r="J400" s="164"/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198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198</v>
      </c>
      <c r="BM400" s="170" t="s">
        <v>826</v>
      </c>
    </row>
    <row r="401" spans="2:63" s="12" customFormat="1" ht="22.9" customHeight="1">
      <c r="B401" s="144"/>
      <c r="D401" s="145" t="s">
        <v>75</v>
      </c>
      <c r="E401" s="155" t="s">
        <v>827</v>
      </c>
      <c r="F401" s="155" t="s">
        <v>828</v>
      </c>
      <c r="I401" s="147"/>
      <c r="J401" s="156">
        <f>BK401</f>
        <v>0</v>
      </c>
      <c r="L401" s="144"/>
      <c r="M401" s="149"/>
      <c r="N401" s="150"/>
      <c r="O401" s="150"/>
      <c r="P401" s="151">
        <f>SUM(P402:P406)</f>
        <v>0</v>
      </c>
      <c r="Q401" s="150"/>
      <c r="R401" s="151">
        <f>SUM(R402:R406)</f>
        <v>0.001617</v>
      </c>
      <c r="S401" s="150"/>
      <c r="T401" s="152">
        <f>SUM(T402:T406)</f>
        <v>0</v>
      </c>
      <c r="AR401" s="145" t="s">
        <v>142</v>
      </c>
      <c r="AT401" s="153" t="s">
        <v>75</v>
      </c>
      <c r="AU401" s="153" t="s">
        <v>81</v>
      </c>
      <c r="AY401" s="145" t="s">
        <v>134</v>
      </c>
      <c r="BK401" s="154">
        <f>SUM(BK402:BK406)</f>
        <v>0</v>
      </c>
    </row>
    <row r="402" spans="1:65" s="2" customFormat="1" ht="21.75" customHeight="1">
      <c r="A402" s="32"/>
      <c r="B402" s="157"/>
      <c r="C402" s="158" t="s">
        <v>829</v>
      </c>
      <c r="D402" s="158" t="s">
        <v>137</v>
      </c>
      <c r="E402" s="159" t="s">
        <v>830</v>
      </c>
      <c r="F402" s="160" t="s">
        <v>831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7E-05</v>
      </c>
      <c r="R402" s="168">
        <f>Q402*H402</f>
        <v>0.000343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198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198</v>
      </c>
      <c r="BM402" s="170" t="s">
        <v>832</v>
      </c>
    </row>
    <row r="403" spans="1:65" s="2" customFormat="1" ht="21.75" customHeight="1">
      <c r="A403" s="32"/>
      <c r="B403" s="157"/>
      <c r="C403" s="158" t="s">
        <v>833</v>
      </c>
      <c r="D403" s="158" t="s">
        <v>137</v>
      </c>
      <c r="E403" s="159" t="s">
        <v>834</v>
      </c>
      <c r="F403" s="160" t="s">
        <v>835</v>
      </c>
      <c r="G403" s="161" t="s">
        <v>140</v>
      </c>
      <c r="H403" s="162">
        <v>4.9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0.00014</v>
      </c>
      <c r="R403" s="168">
        <f>Q403*H403</f>
        <v>0.000686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198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198</v>
      </c>
      <c r="BM403" s="170" t="s">
        <v>836</v>
      </c>
    </row>
    <row r="404" spans="2:51" s="14" customFormat="1" ht="11.25">
      <c r="B404" s="181"/>
      <c r="D404" s="173" t="s">
        <v>144</v>
      </c>
      <c r="E404" s="182" t="s">
        <v>1</v>
      </c>
      <c r="F404" s="183" t="s">
        <v>837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144</v>
      </c>
      <c r="AU404" s="182" t="s">
        <v>142</v>
      </c>
      <c r="AV404" s="14" t="s">
        <v>81</v>
      </c>
      <c r="AW404" s="14" t="s">
        <v>33</v>
      </c>
      <c r="AX404" s="14" t="s">
        <v>76</v>
      </c>
      <c r="AY404" s="182" t="s">
        <v>134</v>
      </c>
    </row>
    <row r="405" spans="2:51" s="13" customFormat="1" ht="11.25">
      <c r="B405" s="172"/>
      <c r="D405" s="173" t="s">
        <v>144</v>
      </c>
      <c r="E405" s="174" t="s">
        <v>1</v>
      </c>
      <c r="F405" s="175" t="s">
        <v>838</v>
      </c>
      <c r="H405" s="176">
        <v>4.9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81</v>
      </c>
      <c r="AY405" s="174" t="s">
        <v>134</v>
      </c>
    </row>
    <row r="406" spans="1:65" s="2" customFormat="1" ht="21.75" customHeight="1">
      <c r="A406" s="32"/>
      <c r="B406" s="157"/>
      <c r="C406" s="158" t="s">
        <v>839</v>
      </c>
      <c r="D406" s="158" t="s">
        <v>137</v>
      </c>
      <c r="E406" s="159" t="s">
        <v>840</v>
      </c>
      <c r="F406" s="160" t="s">
        <v>841</v>
      </c>
      <c r="G406" s="161" t="s">
        <v>140</v>
      </c>
      <c r="H406" s="162">
        <v>4.9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0.00012</v>
      </c>
      <c r="R406" s="168">
        <f>Q406*H406</f>
        <v>0.0005880000000000001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198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198</v>
      </c>
      <c r="BM406" s="170" t="s">
        <v>842</v>
      </c>
    </row>
    <row r="407" spans="2:63" s="12" customFormat="1" ht="22.9" customHeight="1">
      <c r="B407" s="144"/>
      <c r="D407" s="145" t="s">
        <v>75</v>
      </c>
      <c r="E407" s="155" t="s">
        <v>843</v>
      </c>
      <c r="F407" s="155" t="s">
        <v>844</v>
      </c>
      <c r="I407" s="147"/>
      <c r="J407" s="156">
        <f>BK407</f>
        <v>0</v>
      </c>
      <c r="L407" s="144"/>
      <c r="M407" s="149"/>
      <c r="N407" s="150"/>
      <c r="O407" s="150"/>
      <c r="P407" s="151">
        <f>SUM(P408:P425)</f>
        <v>0</v>
      </c>
      <c r="Q407" s="150"/>
      <c r="R407" s="151">
        <f>SUM(R408:R425)</f>
        <v>0.026250120000000002</v>
      </c>
      <c r="S407" s="150"/>
      <c r="T407" s="152">
        <f>SUM(T408:T425)</f>
        <v>0.0055366</v>
      </c>
      <c r="AR407" s="145" t="s">
        <v>142</v>
      </c>
      <c r="AT407" s="153" t="s">
        <v>75</v>
      </c>
      <c r="AU407" s="153" t="s">
        <v>81</v>
      </c>
      <c r="AY407" s="145" t="s">
        <v>134</v>
      </c>
      <c r="BK407" s="154">
        <f>SUM(BK408:BK425)</f>
        <v>0</v>
      </c>
    </row>
    <row r="408" spans="1:65" s="2" customFormat="1" ht="21.75" customHeight="1">
      <c r="A408" s="32"/>
      <c r="B408" s="157"/>
      <c r="C408" s="158" t="s">
        <v>845</v>
      </c>
      <c r="D408" s="158" t="s">
        <v>137</v>
      </c>
      <c r="E408" s="159" t="s">
        <v>196</v>
      </c>
      <c r="F408" s="160" t="s">
        <v>197</v>
      </c>
      <c r="G408" s="161" t="s">
        <v>140</v>
      </c>
      <c r="H408" s="162">
        <v>22.676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198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198</v>
      </c>
      <c r="BM408" s="170" t="s">
        <v>846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202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274</v>
      </c>
      <c r="H410" s="176">
        <v>5.52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847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142</v>
      </c>
      <c r="AV411" s="14" t="s">
        <v>81</v>
      </c>
      <c r="AW411" s="14" t="s">
        <v>33</v>
      </c>
      <c r="AX411" s="14" t="s">
        <v>76</v>
      </c>
      <c r="AY411" s="182" t="s">
        <v>134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848</v>
      </c>
      <c r="H412" s="176">
        <v>5.226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849</v>
      </c>
      <c r="H413" s="176">
        <v>2.43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850</v>
      </c>
      <c r="H414" s="176">
        <v>0.66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4" customFormat="1" ht="11.25">
      <c r="B415" s="181"/>
      <c r="D415" s="173" t="s">
        <v>144</v>
      </c>
      <c r="E415" s="182" t="s">
        <v>1</v>
      </c>
      <c r="F415" s="183" t="s">
        <v>851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142</v>
      </c>
      <c r="AV415" s="14" t="s">
        <v>81</v>
      </c>
      <c r="AW415" s="14" t="s">
        <v>33</v>
      </c>
      <c r="AX415" s="14" t="s">
        <v>76</v>
      </c>
      <c r="AY415" s="182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633</v>
      </c>
      <c r="H416" s="176">
        <v>8.84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5" customFormat="1" ht="11.25">
      <c r="B417" s="199"/>
      <c r="D417" s="173" t="s">
        <v>144</v>
      </c>
      <c r="E417" s="200" t="s">
        <v>1</v>
      </c>
      <c r="F417" s="201" t="s">
        <v>205</v>
      </c>
      <c r="H417" s="202">
        <v>22.676</v>
      </c>
      <c r="I417" s="203"/>
      <c r="L417" s="199"/>
      <c r="M417" s="204"/>
      <c r="N417" s="205"/>
      <c r="O417" s="205"/>
      <c r="P417" s="205"/>
      <c r="Q417" s="205"/>
      <c r="R417" s="205"/>
      <c r="S417" s="205"/>
      <c r="T417" s="206"/>
      <c r="AT417" s="200" t="s">
        <v>144</v>
      </c>
      <c r="AU417" s="200" t="s">
        <v>142</v>
      </c>
      <c r="AV417" s="15" t="s">
        <v>141</v>
      </c>
      <c r="AW417" s="15" t="s">
        <v>33</v>
      </c>
      <c r="AX417" s="15" t="s">
        <v>81</v>
      </c>
      <c r="AY417" s="200" t="s">
        <v>134</v>
      </c>
    </row>
    <row r="418" spans="1:65" s="2" customFormat="1" ht="16.5" customHeight="1">
      <c r="A418" s="32"/>
      <c r="B418" s="157"/>
      <c r="C418" s="158" t="s">
        <v>852</v>
      </c>
      <c r="D418" s="158" t="s">
        <v>137</v>
      </c>
      <c r="E418" s="159" t="s">
        <v>853</v>
      </c>
      <c r="F418" s="160" t="s">
        <v>854</v>
      </c>
      <c r="G418" s="161" t="s">
        <v>140</v>
      </c>
      <c r="H418" s="162">
        <v>17.86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0.001</v>
      </c>
      <c r="R418" s="168">
        <f>Q418*H418</f>
        <v>0.01786</v>
      </c>
      <c r="S418" s="168">
        <v>0.00031</v>
      </c>
      <c r="T418" s="169">
        <f>S418*H418</f>
        <v>0.0055366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198</v>
      </c>
      <c r="AT418" s="170" t="s">
        <v>137</v>
      </c>
      <c r="AU418" s="170" t="s">
        <v>142</v>
      </c>
      <c r="AY418" s="17" t="s">
        <v>134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142</v>
      </c>
      <c r="BK418" s="171">
        <f>ROUND(I418*H418,2)</f>
        <v>0</v>
      </c>
      <c r="BL418" s="17" t="s">
        <v>198</v>
      </c>
      <c r="BM418" s="170" t="s">
        <v>855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856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142</v>
      </c>
      <c r="AV419" s="14" t="s">
        <v>81</v>
      </c>
      <c r="AW419" s="14" t="s">
        <v>33</v>
      </c>
      <c r="AX419" s="14" t="s">
        <v>76</v>
      </c>
      <c r="AY419" s="182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857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858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859</v>
      </c>
      <c r="H422" s="176">
        <v>15.86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5" customFormat="1" ht="11.25">
      <c r="B423" s="199"/>
      <c r="D423" s="173" t="s">
        <v>144</v>
      </c>
      <c r="E423" s="200" t="s">
        <v>1</v>
      </c>
      <c r="F423" s="201" t="s">
        <v>205</v>
      </c>
      <c r="H423" s="202">
        <v>17.86</v>
      </c>
      <c r="I423" s="203"/>
      <c r="L423" s="199"/>
      <c r="M423" s="204"/>
      <c r="N423" s="205"/>
      <c r="O423" s="205"/>
      <c r="P423" s="205"/>
      <c r="Q423" s="205"/>
      <c r="R423" s="205"/>
      <c r="S423" s="205"/>
      <c r="T423" s="206"/>
      <c r="AT423" s="200" t="s">
        <v>144</v>
      </c>
      <c r="AU423" s="200" t="s">
        <v>142</v>
      </c>
      <c r="AV423" s="15" t="s">
        <v>141</v>
      </c>
      <c r="AW423" s="15" t="s">
        <v>33</v>
      </c>
      <c r="AX423" s="15" t="s">
        <v>81</v>
      </c>
      <c r="AY423" s="200" t="s">
        <v>134</v>
      </c>
    </row>
    <row r="424" spans="1:65" s="2" customFormat="1" ht="21.75" customHeight="1">
      <c r="A424" s="32"/>
      <c r="B424" s="157"/>
      <c r="C424" s="158" t="s">
        <v>860</v>
      </c>
      <c r="D424" s="158" t="s">
        <v>137</v>
      </c>
      <c r="E424" s="159" t="s">
        <v>861</v>
      </c>
      <c r="F424" s="160" t="s">
        <v>862</v>
      </c>
      <c r="G424" s="161" t="s">
        <v>140</v>
      </c>
      <c r="H424" s="162">
        <v>22.676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0.00021</v>
      </c>
      <c r="R424" s="168">
        <f>Q424*H424</f>
        <v>0.00476196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198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198</v>
      </c>
      <c r="BM424" s="170" t="s">
        <v>863</v>
      </c>
    </row>
    <row r="425" spans="1:65" s="2" customFormat="1" ht="21.75" customHeight="1">
      <c r="A425" s="32"/>
      <c r="B425" s="157"/>
      <c r="C425" s="158" t="s">
        <v>864</v>
      </c>
      <c r="D425" s="158" t="s">
        <v>137</v>
      </c>
      <c r="E425" s="159" t="s">
        <v>865</v>
      </c>
      <c r="F425" s="160" t="s">
        <v>866</v>
      </c>
      <c r="G425" s="161" t="s">
        <v>140</v>
      </c>
      <c r="H425" s="162">
        <v>22.676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0.00016</v>
      </c>
      <c r="R425" s="168">
        <f>Q425*H425</f>
        <v>0.00362816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198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198</v>
      </c>
      <c r="BM425" s="170" t="s">
        <v>867</v>
      </c>
    </row>
    <row r="426" spans="2:63" s="12" customFormat="1" ht="25.9" customHeight="1">
      <c r="B426" s="144"/>
      <c r="D426" s="145" t="s">
        <v>75</v>
      </c>
      <c r="E426" s="146" t="s">
        <v>868</v>
      </c>
      <c r="F426" s="146" t="s">
        <v>869</v>
      </c>
      <c r="I426" s="147"/>
      <c r="J426" s="148">
        <f>BK426</f>
        <v>0</v>
      </c>
      <c r="L426" s="144"/>
      <c r="M426" s="149"/>
      <c r="N426" s="150"/>
      <c r="O426" s="150"/>
      <c r="P426" s="151">
        <f>SUM(P427:P448)</f>
        <v>0</v>
      </c>
      <c r="Q426" s="150"/>
      <c r="R426" s="151">
        <f>SUM(R427:R448)</f>
        <v>0</v>
      </c>
      <c r="S426" s="150"/>
      <c r="T426" s="152">
        <f>SUM(T427:T448)</f>
        <v>0</v>
      </c>
      <c r="AR426" s="145" t="s">
        <v>141</v>
      </c>
      <c r="AT426" s="153" t="s">
        <v>75</v>
      </c>
      <c r="AU426" s="153" t="s">
        <v>76</v>
      </c>
      <c r="AY426" s="145" t="s">
        <v>134</v>
      </c>
      <c r="BK426" s="154">
        <f>SUM(BK427:BK448)</f>
        <v>0</v>
      </c>
    </row>
    <row r="427" spans="1:65" s="2" customFormat="1" ht="16.5" customHeight="1">
      <c r="A427" s="32"/>
      <c r="B427" s="157"/>
      <c r="C427" s="158" t="s">
        <v>870</v>
      </c>
      <c r="D427" s="158" t="s">
        <v>137</v>
      </c>
      <c r="E427" s="159" t="s">
        <v>871</v>
      </c>
      <c r="F427" s="160" t="s">
        <v>872</v>
      </c>
      <c r="G427" s="161" t="s">
        <v>873</v>
      </c>
      <c r="H427" s="162">
        <v>50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874</v>
      </c>
      <c r="AT427" s="170" t="s">
        <v>137</v>
      </c>
      <c r="AU427" s="170" t="s">
        <v>81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874</v>
      </c>
      <c r="BM427" s="170" t="s">
        <v>875</v>
      </c>
    </row>
    <row r="428" spans="2:51" s="14" customFormat="1" ht="22.5">
      <c r="B428" s="181"/>
      <c r="D428" s="173" t="s">
        <v>144</v>
      </c>
      <c r="E428" s="182" t="s">
        <v>1</v>
      </c>
      <c r="F428" s="183" t="s">
        <v>876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144</v>
      </c>
      <c r="AU428" s="182" t="s">
        <v>81</v>
      </c>
      <c r="AV428" s="14" t="s">
        <v>81</v>
      </c>
      <c r="AW428" s="14" t="s">
        <v>33</v>
      </c>
      <c r="AX428" s="14" t="s">
        <v>76</v>
      </c>
      <c r="AY428" s="182" t="s">
        <v>134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877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81</v>
      </c>
      <c r="AV429" s="14" t="s">
        <v>81</v>
      </c>
      <c r="AW429" s="14" t="s">
        <v>33</v>
      </c>
      <c r="AX429" s="14" t="s">
        <v>76</v>
      </c>
      <c r="AY429" s="182" t="s">
        <v>134</v>
      </c>
    </row>
    <row r="430" spans="2:51" s="13" customFormat="1" ht="11.25">
      <c r="B430" s="172"/>
      <c r="D430" s="173" t="s">
        <v>144</v>
      </c>
      <c r="E430" s="174" t="s">
        <v>1</v>
      </c>
      <c r="F430" s="175" t="s">
        <v>198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81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11.25">
      <c r="B431" s="181"/>
      <c r="D431" s="173" t="s">
        <v>144</v>
      </c>
      <c r="E431" s="182" t="s">
        <v>1</v>
      </c>
      <c r="F431" s="183" t="s">
        <v>878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81</v>
      </c>
      <c r="AV431" s="14" t="s">
        <v>81</v>
      </c>
      <c r="AW431" s="14" t="s">
        <v>33</v>
      </c>
      <c r="AX431" s="14" t="s">
        <v>76</v>
      </c>
      <c r="AY431" s="182" t="s">
        <v>134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198</v>
      </c>
      <c r="H432" s="176">
        <v>16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81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22.5">
      <c r="B433" s="181"/>
      <c r="D433" s="173" t="s">
        <v>144</v>
      </c>
      <c r="E433" s="182" t="s">
        <v>1</v>
      </c>
      <c r="F433" s="183" t="s">
        <v>879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142</v>
      </c>
      <c r="H434" s="176">
        <v>2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880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160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11.25">
      <c r="B437" s="181"/>
      <c r="D437" s="173" t="s">
        <v>144</v>
      </c>
      <c r="E437" s="182" t="s">
        <v>1</v>
      </c>
      <c r="F437" s="183" t="s">
        <v>881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160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1.25">
      <c r="B439" s="199"/>
      <c r="D439" s="173" t="s">
        <v>144</v>
      </c>
      <c r="E439" s="200" t="s">
        <v>1</v>
      </c>
      <c r="F439" s="201" t="s">
        <v>205</v>
      </c>
      <c r="H439" s="202">
        <v>50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144</v>
      </c>
      <c r="AU439" s="200" t="s">
        <v>81</v>
      </c>
      <c r="AV439" s="15" t="s">
        <v>141</v>
      </c>
      <c r="AW439" s="15" t="s">
        <v>33</v>
      </c>
      <c r="AX439" s="15" t="s">
        <v>81</v>
      </c>
      <c r="AY439" s="200" t="s">
        <v>134</v>
      </c>
    </row>
    <row r="440" spans="1:65" s="2" customFormat="1" ht="16.5" customHeight="1">
      <c r="A440" s="32"/>
      <c r="B440" s="157"/>
      <c r="C440" s="158" t="s">
        <v>882</v>
      </c>
      <c r="D440" s="158" t="s">
        <v>137</v>
      </c>
      <c r="E440" s="159" t="s">
        <v>883</v>
      </c>
      <c r="F440" s="160" t="s">
        <v>884</v>
      </c>
      <c r="G440" s="161" t="s">
        <v>873</v>
      </c>
      <c r="H440" s="162">
        <v>8</v>
      </c>
      <c r="I440" s="163"/>
      <c r="J440" s="164">
        <f>ROUND(I440*H440,2)</f>
        <v>0</v>
      </c>
      <c r="K440" s="165"/>
      <c r="L440" s="33"/>
      <c r="M440" s="166" t="s">
        <v>1</v>
      </c>
      <c r="N440" s="167" t="s">
        <v>42</v>
      </c>
      <c r="O440" s="58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0" t="s">
        <v>874</v>
      </c>
      <c r="AT440" s="170" t="s">
        <v>137</v>
      </c>
      <c r="AU440" s="170" t="s">
        <v>81</v>
      </c>
      <c r="AY440" s="17" t="s">
        <v>134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7" t="s">
        <v>142</v>
      </c>
      <c r="BK440" s="171">
        <f>ROUND(I440*H440,2)</f>
        <v>0</v>
      </c>
      <c r="BL440" s="17" t="s">
        <v>874</v>
      </c>
      <c r="BM440" s="170" t="s">
        <v>885</v>
      </c>
    </row>
    <row r="441" spans="2:51" s="14" customFormat="1" ht="22.5">
      <c r="B441" s="181"/>
      <c r="D441" s="173" t="s">
        <v>144</v>
      </c>
      <c r="E441" s="182" t="s">
        <v>1</v>
      </c>
      <c r="F441" s="183" t="s">
        <v>886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160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81</v>
      </c>
      <c r="AY442" s="174" t="s">
        <v>134</v>
      </c>
    </row>
    <row r="443" spans="1:65" s="2" customFormat="1" ht="16.5" customHeight="1">
      <c r="A443" s="32"/>
      <c r="B443" s="157"/>
      <c r="C443" s="158" t="s">
        <v>887</v>
      </c>
      <c r="D443" s="158" t="s">
        <v>137</v>
      </c>
      <c r="E443" s="159" t="s">
        <v>888</v>
      </c>
      <c r="F443" s="160" t="s">
        <v>889</v>
      </c>
      <c r="G443" s="161" t="s">
        <v>873</v>
      </c>
      <c r="H443" s="162">
        <v>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874</v>
      </c>
      <c r="AT443" s="170" t="s">
        <v>137</v>
      </c>
      <c r="AU443" s="170" t="s">
        <v>81</v>
      </c>
      <c r="AY443" s="17" t="s">
        <v>134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874</v>
      </c>
      <c r="BM443" s="170" t="s">
        <v>890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891</v>
      </c>
      <c r="H444" s="182" t="s">
        <v>1</v>
      </c>
      <c r="I444" s="184"/>
      <c r="L444" s="181"/>
      <c r="M444" s="185"/>
      <c r="N444" s="186"/>
      <c r="O444" s="186"/>
      <c r="P444" s="186"/>
      <c r="Q444" s="186"/>
      <c r="R444" s="186"/>
      <c r="S444" s="186"/>
      <c r="T444" s="187"/>
      <c r="AT444" s="182" t="s">
        <v>144</v>
      </c>
      <c r="AU444" s="182" t="s">
        <v>81</v>
      </c>
      <c r="AV444" s="14" t="s">
        <v>81</v>
      </c>
      <c r="AW444" s="14" t="s">
        <v>33</v>
      </c>
      <c r="AX444" s="14" t="s">
        <v>76</v>
      </c>
      <c r="AY444" s="182" t="s">
        <v>134</v>
      </c>
    </row>
    <row r="445" spans="2:51" s="13" customFormat="1" ht="11.25">
      <c r="B445" s="172"/>
      <c r="D445" s="173" t="s">
        <v>144</v>
      </c>
      <c r="E445" s="174" t="s">
        <v>1</v>
      </c>
      <c r="F445" s="175" t="s">
        <v>141</v>
      </c>
      <c r="H445" s="176">
        <v>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81</v>
      </c>
      <c r="AV445" s="13" t="s">
        <v>142</v>
      </c>
      <c r="AW445" s="13" t="s">
        <v>33</v>
      </c>
      <c r="AX445" s="13" t="s">
        <v>81</v>
      </c>
      <c r="AY445" s="174" t="s">
        <v>134</v>
      </c>
    </row>
    <row r="446" spans="1:65" s="2" customFormat="1" ht="16.5" customHeight="1">
      <c r="A446" s="32"/>
      <c r="B446" s="157"/>
      <c r="C446" s="158" t="s">
        <v>892</v>
      </c>
      <c r="D446" s="158" t="s">
        <v>137</v>
      </c>
      <c r="E446" s="159" t="s">
        <v>893</v>
      </c>
      <c r="F446" s="160" t="s">
        <v>894</v>
      </c>
      <c r="G446" s="161" t="s">
        <v>873</v>
      </c>
      <c r="H446" s="162">
        <v>4</v>
      </c>
      <c r="I446" s="163"/>
      <c r="J446" s="164">
        <f>ROUND(I446*H446,2)</f>
        <v>0</v>
      </c>
      <c r="K446" s="165"/>
      <c r="L446" s="33"/>
      <c r="M446" s="166" t="s">
        <v>1</v>
      </c>
      <c r="N446" s="167" t="s">
        <v>42</v>
      </c>
      <c r="O446" s="58"/>
      <c r="P446" s="168">
        <f>O446*H446</f>
        <v>0</v>
      </c>
      <c r="Q446" s="168">
        <v>0</v>
      </c>
      <c r="R446" s="168">
        <f>Q446*H446</f>
        <v>0</v>
      </c>
      <c r="S446" s="168">
        <v>0</v>
      </c>
      <c r="T446" s="16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874</v>
      </c>
      <c r="AT446" s="170" t="s">
        <v>137</v>
      </c>
      <c r="AU446" s="170" t="s">
        <v>81</v>
      </c>
      <c r="AY446" s="17" t="s">
        <v>134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142</v>
      </c>
      <c r="BK446" s="171">
        <f>ROUND(I446*H446,2)</f>
        <v>0</v>
      </c>
      <c r="BL446" s="17" t="s">
        <v>874</v>
      </c>
      <c r="BM446" s="170" t="s">
        <v>895</v>
      </c>
    </row>
    <row r="447" spans="2:51" s="14" customFormat="1" ht="11.25">
      <c r="B447" s="181"/>
      <c r="D447" s="173" t="s">
        <v>144</v>
      </c>
      <c r="E447" s="182" t="s">
        <v>1</v>
      </c>
      <c r="F447" s="183" t="s">
        <v>896</v>
      </c>
      <c r="H447" s="182" t="s">
        <v>1</v>
      </c>
      <c r="I447" s="184"/>
      <c r="L447" s="181"/>
      <c r="M447" s="185"/>
      <c r="N447" s="186"/>
      <c r="O447" s="186"/>
      <c r="P447" s="186"/>
      <c r="Q447" s="186"/>
      <c r="R447" s="186"/>
      <c r="S447" s="186"/>
      <c r="T447" s="187"/>
      <c r="AT447" s="182" t="s">
        <v>144</v>
      </c>
      <c r="AU447" s="182" t="s">
        <v>81</v>
      </c>
      <c r="AV447" s="14" t="s">
        <v>81</v>
      </c>
      <c r="AW447" s="14" t="s">
        <v>33</v>
      </c>
      <c r="AX447" s="14" t="s">
        <v>76</v>
      </c>
      <c r="AY447" s="182" t="s">
        <v>134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141</v>
      </c>
      <c r="H448" s="176">
        <v>4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81</v>
      </c>
      <c r="AV448" s="13" t="s">
        <v>142</v>
      </c>
      <c r="AW448" s="13" t="s">
        <v>33</v>
      </c>
      <c r="AX448" s="13" t="s">
        <v>81</v>
      </c>
      <c r="AY448" s="174" t="s">
        <v>134</v>
      </c>
    </row>
    <row r="449" spans="2:63" s="12" customFormat="1" ht="25.9" customHeight="1">
      <c r="B449" s="144"/>
      <c r="D449" s="145" t="s">
        <v>75</v>
      </c>
      <c r="E449" s="146" t="s">
        <v>897</v>
      </c>
      <c r="F449" s="146" t="s">
        <v>898</v>
      </c>
      <c r="I449" s="147"/>
      <c r="J449" s="148">
        <f>BK449</f>
        <v>0</v>
      </c>
      <c r="L449" s="144"/>
      <c r="M449" s="149"/>
      <c r="N449" s="150"/>
      <c r="O449" s="150"/>
      <c r="P449" s="151">
        <f>P450+P452</f>
        <v>0</v>
      </c>
      <c r="Q449" s="150"/>
      <c r="R449" s="151">
        <f>R450+R452</f>
        <v>0</v>
      </c>
      <c r="S449" s="150"/>
      <c r="T449" s="152">
        <f>T450+T452</f>
        <v>0</v>
      </c>
      <c r="AR449" s="145" t="s">
        <v>151</v>
      </c>
      <c r="AT449" s="153" t="s">
        <v>75</v>
      </c>
      <c r="AU449" s="153" t="s">
        <v>76</v>
      </c>
      <c r="AY449" s="145" t="s">
        <v>134</v>
      </c>
      <c r="BK449" s="154">
        <f>BK450+BK452</f>
        <v>0</v>
      </c>
    </row>
    <row r="450" spans="2:63" s="12" customFormat="1" ht="22.9" customHeight="1">
      <c r="B450" s="144"/>
      <c r="D450" s="145" t="s">
        <v>75</v>
      </c>
      <c r="E450" s="155" t="s">
        <v>899</v>
      </c>
      <c r="F450" s="155" t="s">
        <v>900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151</v>
      </c>
      <c r="AT450" s="153" t="s">
        <v>75</v>
      </c>
      <c r="AU450" s="153" t="s">
        <v>81</v>
      </c>
      <c r="AY450" s="145" t="s">
        <v>134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901</v>
      </c>
      <c r="D451" s="158" t="s">
        <v>137</v>
      </c>
      <c r="E451" s="159" t="s">
        <v>902</v>
      </c>
      <c r="F451" s="160" t="s">
        <v>900</v>
      </c>
      <c r="G451" s="161" t="s">
        <v>381</v>
      </c>
      <c r="H451" s="162">
        <v>1</v>
      </c>
      <c r="I451" s="163"/>
      <c r="J451" s="164">
        <f>ROUND(I451*H451,2)</f>
        <v>0</v>
      </c>
      <c r="K451" s="165"/>
      <c r="L451" s="33"/>
      <c r="M451" s="166" t="s">
        <v>1</v>
      </c>
      <c r="N451" s="167" t="s">
        <v>42</v>
      </c>
      <c r="O451" s="58"/>
      <c r="P451" s="168">
        <f>O451*H451</f>
        <v>0</v>
      </c>
      <c r="Q451" s="168">
        <v>0</v>
      </c>
      <c r="R451" s="168">
        <f>Q451*H451</f>
        <v>0</v>
      </c>
      <c r="S451" s="168">
        <v>0</v>
      </c>
      <c r="T451" s="16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903</v>
      </c>
      <c r="AT451" s="170" t="s">
        <v>137</v>
      </c>
      <c r="AU451" s="170" t="s">
        <v>142</v>
      </c>
      <c r="AY451" s="17" t="s">
        <v>134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903</v>
      </c>
      <c r="BM451" s="170" t="s">
        <v>904</v>
      </c>
    </row>
    <row r="452" spans="2:63" s="12" customFormat="1" ht="22.9" customHeight="1">
      <c r="B452" s="144"/>
      <c r="D452" s="145" t="s">
        <v>75</v>
      </c>
      <c r="E452" s="155" t="s">
        <v>905</v>
      </c>
      <c r="F452" s="155" t="s">
        <v>906</v>
      </c>
      <c r="I452" s="147"/>
      <c r="J452" s="156">
        <f>BK452</f>
        <v>0</v>
      </c>
      <c r="L452" s="144"/>
      <c r="M452" s="149"/>
      <c r="N452" s="150"/>
      <c r="O452" s="150"/>
      <c r="P452" s="151">
        <f>P453</f>
        <v>0</v>
      </c>
      <c r="Q452" s="150"/>
      <c r="R452" s="151">
        <f>R453</f>
        <v>0</v>
      </c>
      <c r="S452" s="150"/>
      <c r="T452" s="152">
        <f>T453</f>
        <v>0</v>
      </c>
      <c r="AR452" s="145" t="s">
        <v>151</v>
      </c>
      <c r="AT452" s="153" t="s">
        <v>75</v>
      </c>
      <c r="AU452" s="153" t="s">
        <v>81</v>
      </c>
      <c r="AY452" s="145" t="s">
        <v>134</v>
      </c>
      <c r="BK452" s="154">
        <f>BK453</f>
        <v>0</v>
      </c>
    </row>
    <row r="453" spans="1:65" s="2" customFormat="1" ht="16.5" customHeight="1">
      <c r="A453" s="32"/>
      <c r="B453" s="157"/>
      <c r="C453" s="158" t="s">
        <v>907</v>
      </c>
      <c r="D453" s="158" t="s">
        <v>137</v>
      </c>
      <c r="E453" s="159" t="s">
        <v>908</v>
      </c>
      <c r="F453" s="160" t="s">
        <v>906</v>
      </c>
      <c r="G453" s="161" t="s">
        <v>381</v>
      </c>
      <c r="H453" s="162">
        <v>1</v>
      </c>
      <c r="I453" s="163"/>
      <c r="J453" s="164">
        <f>ROUND(I453*H453,2)</f>
        <v>0</v>
      </c>
      <c r="K453" s="165"/>
      <c r="L453" s="33"/>
      <c r="M453" s="207" t="s">
        <v>1</v>
      </c>
      <c r="N453" s="208" t="s">
        <v>42</v>
      </c>
      <c r="O453" s="209"/>
      <c r="P453" s="210">
        <f>O453*H453</f>
        <v>0</v>
      </c>
      <c r="Q453" s="210">
        <v>0</v>
      </c>
      <c r="R453" s="210">
        <f>Q453*H453</f>
        <v>0</v>
      </c>
      <c r="S453" s="210">
        <v>0</v>
      </c>
      <c r="T453" s="211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903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903</v>
      </c>
      <c r="BM453" s="170" t="s">
        <v>909</v>
      </c>
    </row>
    <row r="454" spans="1:31" s="2" customFormat="1" ht="6.95" customHeight="1">
      <c r="A454" s="32"/>
      <c r="B454" s="47"/>
      <c r="C454" s="48"/>
      <c r="D454" s="48"/>
      <c r="E454" s="48"/>
      <c r="F454" s="48"/>
      <c r="G454" s="48"/>
      <c r="H454" s="48"/>
      <c r="I454" s="116"/>
      <c r="J454" s="48"/>
      <c r="K454" s="48"/>
      <c r="L454" s="33"/>
      <c r="M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</row>
  </sheetData>
  <autoFilter ref="C141:K45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2020-06-02T05:38:08Z</dcterms:created>
  <dcterms:modified xsi:type="dcterms:W3CDTF">2021-07-26T14:51:37Z</dcterms:modified>
  <cp:category/>
  <cp:version/>
  <cp:contentType/>
  <cp:contentStatus/>
</cp:coreProperties>
</file>