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20,b.5\2.VŘ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G87" i="12" s="1"/>
  <c r="I59" i="1" s="1"/>
  <c r="I88" i="12"/>
  <c r="I87" i="12" s="1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V111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AF125" i="12"/>
  <c r="I20" i="1"/>
  <c r="K89" i="12" l="1"/>
  <c r="Q120" i="12"/>
  <c r="M25" i="12"/>
  <c r="M24" i="12" s="1"/>
  <c r="G44" i="12"/>
  <c r="I55" i="1" s="1"/>
  <c r="K98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<sst xmlns="http://schemas.openxmlformats.org/spreadsheetml/2006/main" count="757" uniqueCount="322">
  <si>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</si>
  <si>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</si>
  <si>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</si>
  <si>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</si>
  <si>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</si>
  <si>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</si>
  <si>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</si>
  <si>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</si>
  <si>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</si>
  <si>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</si>
  <si>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</si>
  <si>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</si>
  <si>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</si>
  <si>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</si>
  <si>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</si>
  <si>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</si>
  <si>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</si>
  <si>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</si>
  <si>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</si>
  <si>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</si>
  <si>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</si>
  <si>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</si>
  <si>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</si>
  <si>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</si>
  <si>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</si>
  <si>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</si>
  <si>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</si>
  <si>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</si>
  <si>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</si>
  <si>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</si>
  <si>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</si>
  <si>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</si>
  <si>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</si>
  <si>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</si>
  <si>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</si>
  <si>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</si>
  <si>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</si>
  <si>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</si>
  <si>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</si>
  <si>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</si>
  <si>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</si>
  <si>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</si>
  <si>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</si>
  <si>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</si>
  <si>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</si>
  <si>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</si>
  <si>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</si>
  <si>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</si>
  <si>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</si>
  <si>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</si>
  <si>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</si>
  <si>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</si>
  <si>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</si>
  <si>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</si>
  <si>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</si>
  <si>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</si>
  <si>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</si>
  <si>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</si>
  <si>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</si>
  <si>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</si>
  <si>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</si>
  <si>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</si>
  <si>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</si>
  <si>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</si>
  <si>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</si>
  <si>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</si>
  <si>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</si>
  <si>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</si>
  <si>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</si>
  <si>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</si>
  <si>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</si>
  <si>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</si>
  <si>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</si>
  <si>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</si>
  <si>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</si>
  <si>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</si>
  <si>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</si>
  <si>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</si>
  <si>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</si>
  <si>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</si>
  <si>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</si>
  <si>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</si>
  <si>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</si>
  <si>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</si>
  <si>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</si>
  <si>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</si>
  <si>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</si>
  <si>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</si>
  <si>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</si>
  <si>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</si>
  <si>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</si>
  <si>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</si>
  <si>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</si>
  <si>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</si>
  <si>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</si>
  <si>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</si>
  <si>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</si>
  <si>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</si>
  <si>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</si>
  <si>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</si>
  <si>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</si>
  <si>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</si>
  <si>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</si>
  <si>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</si>
  <si>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</si>
  <si>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</si>
  <si>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</si>
  <si>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</si>
  <si>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</si>
  <si>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</si>
  <si>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</si>
  <si>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</si>
  <si>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</si>
  <si>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</si>
  <si>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</si>
  <si>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</si>
  <si>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</si>
  <si>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</si>
  <si>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</si>
  <si>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</si>
  <si>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</si>
  <si>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</si>
  <si>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</si>
  <si>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</si>
  <si>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</si>
  <si>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</si>
  <si>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</si>
  <si>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</si>
  <si>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</si>
  <si>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</si>
  <si>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</si>
  <si>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</si>
  <si>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</si>
  <si>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</si>
  <si>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</si>
  <si>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</si>
  <si>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</si>
  <si>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</si>
  <si>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</si>
  <si>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</si>
  <si>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</si>
  <si>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</si>
  <si>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</si>
  <si>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</si>
  <si>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</si>
  <si>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</si>
  <si>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</si>
  <si>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</si>
  <si>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</si>
  <si>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</si>
  <si>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</si>
  <si>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</si>
  <si>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</si>
  <si>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</si>
  <si>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</si>
  <si>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</si>
  <si>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</si>
  <si>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</si>
  <si>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</si>
  <si>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</si>
  <si>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</si>
  <si>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</si>
  <si>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</si>
  <si>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</si>
  <si>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</si>
  <si>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</si>
  <si>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</si>
  <si>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</si>
  <si>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</si>
  <si>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</si>
  <si>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</si>
  <si>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</si>
  <si>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</si>
  <si>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</si>
  <si>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</si>
  <si>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</si>
  <si>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</si>
  <si>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</si>
  <si>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</si>
  <si>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</si>
  <si>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</si>
  <si>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</si>
  <si>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</si>
  <si>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</si>
  <si>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</si>
  <si>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</si>
  <si>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</si>
  <si>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</si>
  <si>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</si>
  <si>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</si>
  <si>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</si>
  <si>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</si>
  <si>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</si>
  <si>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</si>
  <si>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</si>
  <si>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</si>
  <si>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</si>
  <si>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</si>
  <si>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</si>
  <si>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</si>
  <si>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</si>
  <si>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</si>
  <si>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</si>
  <si>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</si>
  <si>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</si>
  <si>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</si>
  <si>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</si>
  <si>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</si>
  <si>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</si>
  <si>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</si>
  <si>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</si>
  <si>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</si>
  <si>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</si>
  <si>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</si>
  <si>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</si>
  <si>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</si>
  <si>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</si>
  <si>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</si>
  <si>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</si>
  <si>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</si>
  <si>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</si>
  <si>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</si>
  <si>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</si>
  <si>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</si>
  <si>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</si>
  <si>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</si>
  <si>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</si>
  <si>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</si>
  <si>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</si>
  <si>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</si>
  <si>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</si>
  <si>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</si>
  <si>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</si>
  <si>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</si>
  <si>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</si>
  <si>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</si>
  <si>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</si>
  <si>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</si>
  <si>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</si>
  <si>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</si>
  <si>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</si>
  <si>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</si>
  <si>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</si>
  <si>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</si>
  <si>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</si>
  <si>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</si>
  <si>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</si>
  <si>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</si>
  <si>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</si>
  <si>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</si>
  <si>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</si>
  <si>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</si>
  <si>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</si>
  <si>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</si>
  <si>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</si>
  <si>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</si>
  <si>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</si>
  <si>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</si>
  <si>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</si>
  <si>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</si>
  <si>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</si>
  <si>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</si>
  <si>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</si>
  <si>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</si>
  <si>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</si>
  <si>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</si>
  <si>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</si>
  <si>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</si>
  <si>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</si>
  <si>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</si>
  <si>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</si>
  <si>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</si>
  <si>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</si>
  <si>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</si>
  <si>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</si>
  <si>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</si>
  <si>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</si>
  <si>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</si>
  <si>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</si>
  <si>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</si>
  <si>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</si>
  <si>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</si>
  <si>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</si>
  <si>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</si>
  <si>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</si>
  <si>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</si>
  <si>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</si>
  <si>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</si>
  <si>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</si>
  <si>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</si>
  <si>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</si>
  <si>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</si>
  <si>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</si>
  <si>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</si>
  <si>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</si>
  <si>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</si>
  <si>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</si>
  <si>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</si>
  <si>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</si>
  <si>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</si>
  <si>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</si>
  <si>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</si>
  <si>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</si>
  <si>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</si>
  <si>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</si>
  <si>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</si>
  <si>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</si>
  <si>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</si>
  <si>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</si>
  <si>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</si>
  <si>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</si>
  <si>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</si>
  <si>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</si>
  <si>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</si>
  <si>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</si>
  <si>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 xml:space="preserve">Rozpočet Volgogradská </t>
  </si>
  <si>
    <t>parozábrana</t>
  </si>
  <si>
    <t>D+M zárubní a dveří , lamino CPL nebo folie, dle výběru stavebníka</t>
  </si>
  <si>
    <t>725pc03</t>
  </si>
  <si>
    <t>Dřez kuchyňský nerez s odkapávačem a otvorem pro dřezovou baterii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</si>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</sst>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3"/>
      <c r="B2" s="80" t="s">
        <v>24</v>
      </c>
      <c r="C2" s="81"/>
      <c r="D2" s="82" t="s">
        <v>50</v>
      </c>
      <c r="E2" s="230" t="s">
        <v>51</v>
      </c>
      <c r="F2" s="231"/>
      <c r="G2" s="231"/>
      <c r="H2" s="231"/>
      <c r="I2" s="231"/>
      <c r="J2" s="232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3" t="s">
        <v>46</v>
      </c>
      <c r="F3" s="234"/>
      <c r="G3" s="234"/>
      <c r="H3" s="234"/>
      <c r="I3" s="234"/>
      <c r="J3" s="235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314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7"/>
      <c r="E11" s="237"/>
      <c r="F11" s="237"/>
      <c r="G11" s="237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2"/>
      <c r="F16" s="213"/>
      <c r="G16" s="212"/>
      <c r="H16" s="213"/>
      <c r="I16" s="212">
        <f>SUMIF(F49:F65,A16,I49:I65)+SUMIF(F49:F65,"PSU",I49:I65)</f>
        <v>0</v>
      </c>
      <c r="J16" s="214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2"/>
      <c r="F17" s="213"/>
      <c r="G17" s="212"/>
      <c r="H17" s="213"/>
      <c r="I17" s="212">
        <f>SUMIF(F49:F65,A17,I49:I65)</f>
        <v>0</v>
      </c>
      <c r="J17" s="214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2"/>
      <c r="F18" s="213"/>
      <c r="G18" s="212"/>
      <c r="H18" s="213"/>
      <c r="I18" s="212">
        <f>SUMIF(F49:F65,A18,I49:I65)</f>
        <v>0</v>
      </c>
      <c r="J18" s="214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12"/>
      <c r="F19" s="213"/>
      <c r="G19" s="212"/>
      <c r="H19" s="213"/>
      <c r="I19" s="212">
        <f>SUMIF(F49:F65,A19,I49:I65)</f>
        <v>0</v>
      </c>
      <c r="J19" s="214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12"/>
      <c r="F20" s="213"/>
      <c r="G20" s="212"/>
      <c r="H20" s="213"/>
      <c r="I20" s="212">
        <f>SUMIF(F49:F65,A20,I49:I65)</f>
        <v>0</v>
      </c>
      <c r="J20" s="214"/>
    </row>
    <row r="21" spans="1:10" ht="23.25" customHeight="1" x14ac:dyDescent="0.2">
      <c r="A21" s="3"/>
      <c r="B21" s="74" t="s">
        <v>31</v>
      </c>
      <c r="C21" s="75"/>
      <c r="D21" s="76"/>
      <c r="E21" s="215"/>
      <c r="F21" s="240"/>
      <c r="G21" s="215"/>
      <c r="H21" s="240"/>
      <c r="I21" s="215">
        <f>SUM(I16:J20)</f>
        <v>0</v>
      </c>
      <c r="J21" s="21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8">
        <f>IF(A24&gt;50, ROUNDUP(A23, 0), ROUNDDOWN(A23, 0))</f>
        <v>0</v>
      </c>
      <c r="H24" s="209"/>
      <c r="I24" s="20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7">
        <f>IF(A26&gt;50, ROUNDUP(A25, 0), ROUNDDOWN(A25, 0))</f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9">
        <f>CenaCelkem-(ZakladDPHSni+DPHSni+ZakladDPHZakl+DPHZakl)</f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8">
        <f>ZakladDPHSniVypocet+ZakladDPHZaklVypocet</f>
        <v>0</v>
      </c>
      <c r="H28" s="218"/>
      <c r="I28" s="21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7">
        <f>IF(A29&gt;50, ROUNDUP(A27, 0), ROUNDDOWN(A27, 0))</f>
        <v>0</v>
      </c>
      <c r="H29" s="217"/>
      <c r="I29" s="21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44410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7" t="s">
        <v>2</v>
      </c>
      <c r="E35" s="20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00"/>
      <c r="D39" s="201"/>
      <c r="E39" s="201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2" t="s">
        <v>46</v>
      </c>
      <c r="D40" s="203"/>
      <c r="E40" s="203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0" t="s">
        <v>44</v>
      </c>
      <c r="D41" s="201"/>
      <c r="E41" s="201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4" t="s">
        <v>53</v>
      </c>
      <c r="C42" s="205"/>
      <c r="D42" s="205"/>
      <c r="E42" s="206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8" t="s">
        <v>58</v>
      </c>
      <c r="D49" s="199"/>
      <c r="E49" s="199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8" t="s">
        <v>60</v>
      </c>
      <c r="D50" s="199"/>
      <c r="E50" s="199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8" t="s">
        <v>62</v>
      </c>
      <c r="D51" s="199"/>
      <c r="E51" s="199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8" t="s">
        <v>64</v>
      </c>
      <c r="D52" s="199"/>
      <c r="E52" s="199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8" t="s">
        <v>66</v>
      </c>
      <c r="D53" s="199"/>
      <c r="E53" s="199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8" t="s">
        <v>68</v>
      </c>
      <c r="D54" s="199"/>
      <c r="E54" s="199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8" t="s">
        <v>70</v>
      </c>
      <c r="D55" s="199"/>
      <c r="E55" s="199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8" t="s">
        <v>72</v>
      </c>
      <c r="D56" s="199"/>
      <c r="E56" s="199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8" t="s">
        <v>74</v>
      </c>
      <c r="D57" s="199"/>
      <c r="E57" s="199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8" t="s">
        <v>76</v>
      </c>
      <c r="D58" s="199"/>
      <c r="E58" s="199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8" t="s">
        <v>78</v>
      </c>
      <c r="D59" s="199"/>
      <c r="E59" s="199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8" t="s">
        <v>80</v>
      </c>
      <c r="D60" s="199"/>
      <c r="E60" s="199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8" t="s">
        <v>82</v>
      </c>
      <c r="D61" s="199"/>
      <c r="E61" s="199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8" t="s">
        <v>84</v>
      </c>
      <c r="D62" s="199"/>
      <c r="E62" s="199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8" t="s">
        <v>86</v>
      </c>
      <c r="D63" s="199"/>
      <c r="E63" s="199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8" t="s">
        <v>88</v>
      </c>
      <c r="D64" s="199"/>
      <c r="E64" s="199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8" t="s">
        <v>29</v>
      </c>
      <c r="D65" s="199"/>
      <c r="E65" s="199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2" sqref="C1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315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320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321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134</v>
      </c>
      <c r="C19" s="194" t="s">
        <v>316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307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308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306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174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313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296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297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5.5" customHeight="1" outlineLevel="1" x14ac:dyDescent="0.2">
      <c r="A79" s="178">
        <v>50</v>
      </c>
      <c r="B79" s="179" t="s">
        <v>318</v>
      </c>
      <c r="C79" s="189" t="s">
        <v>319</v>
      </c>
      <c r="D79" s="180" t="s">
        <v>139</v>
      </c>
      <c r="E79" s="181">
        <v>1</v>
      </c>
      <c r="F79" s="182"/>
      <c r="G79" s="183">
        <v>0</v>
      </c>
      <c r="H79" s="162"/>
      <c r="I79" s="161"/>
      <c r="J79" s="162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237</v>
      </c>
      <c r="C80" s="189" t="s">
        <v>298</v>
      </c>
      <c r="D80" s="180" t="s">
        <v>139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238</v>
      </c>
      <c r="C81" s="189" t="s">
        <v>239</v>
      </c>
      <c r="D81" s="180" t="s">
        <v>139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163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240</v>
      </c>
      <c r="C82" s="189" t="s">
        <v>305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237</v>
      </c>
      <c r="C83" s="189" t="s">
        <v>241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237</v>
      </c>
      <c r="C84" s="189" t="s">
        <v>299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237</v>
      </c>
      <c r="C85" s="187" t="s">
        <v>304</v>
      </c>
      <c r="D85" s="174" t="s">
        <v>139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156</v>
      </c>
      <c r="T85" s="161" t="s">
        <v>157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243</v>
      </c>
      <c r="C86" s="190" t="s">
        <v>244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189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245</v>
      </c>
      <c r="C88" s="189" t="s">
        <v>317</v>
      </c>
      <c r="D88" s="180" t="s">
        <v>139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156</v>
      </c>
      <c r="T88" s="161" t="s">
        <v>157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247</v>
      </c>
      <c r="C90" s="187" t="s">
        <v>248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249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250</v>
      </c>
      <c r="C92" s="189" t="s">
        <v>251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252</v>
      </c>
      <c r="T92" s="161" t="s">
        <v>252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253</v>
      </c>
      <c r="C93" s="187" t="s">
        <v>300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249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254</v>
      </c>
      <c r="C95" s="187" t="s">
        <v>301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156</v>
      </c>
      <c r="T95" s="161" t="s">
        <v>163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255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256</v>
      </c>
      <c r="C97" s="190" t="s">
        <v>257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1.8800000000000001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39.54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258</v>
      </c>
      <c r="C99" s="187" t="s">
        <v>302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309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259</v>
      </c>
      <c r="C101" s="187" t="s">
        <v>311</v>
      </c>
      <c r="D101" s="174" t="s">
        <v>119</v>
      </c>
      <c r="E101" s="175">
        <v>28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1.56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37.74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309</v>
      </c>
      <c r="D102" s="163"/>
      <c r="E102" s="164">
        <v>28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260</v>
      </c>
      <c r="C103" s="189" t="s">
        <v>261</v>
      </c>
      <c r="D103" s="180" t="s">
        <v>151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262</v>
      </c>
      <c r="C104" s="187" t="s">
        <v>312</v>
      </c>
      <c r="D104" s="174" t="s">
        <v>119</v>
      </c>
      <c r="E104" s="175">
        <v>30.8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0.31</v>
      </c>
      <c r="P104" s="161">
        <v>0</v>
      </c>
      <c r="Q104" s="161">
        <f>ROUND(E104*P104,2)</f>
        <v>0</v>
      </c>
      <c r="R104" s="161" t="s">
        <v>263</v>
      </c>
      <c r="S104" s="161" t="s">
        <v>120</v>
      </c>
      <c r="T104" s="161" t="s">
        <v>157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310</v>
      </c>
      <c r="D105" s="163"/>
      <c r="E105" s="164">
        <v>30.8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264</v>
      </c>
      <c r="C106" s="190" t="s">
        <v>265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266</v>
      </c>
      <c r="C108" s="187" t="s">
        <v>267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268</v>
      </c>
      <c r="C110" s="189" t="s">
        <v>303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269</v>
      </c>
      <c r="C112" s="189" t="s">
        <v>270</v>
      </c>
      <c r="D112" s="180" t="s">
        <v>160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156</v>
      </c>
      <c r="T112" s="161" t="s">
        <v>157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271</v>
      </c>
      <c r="C114" s="189" t="s">
        <v>272</v>
      </c>
      <c r="D114" s="180" t="s">
        <v>169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274</v>
      </c>
      <c r="C115" s="189" t="s">
        <v>275</v>
      </c>
      <c r="D115" s="180" t="s">
        <v>169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276</v>
      </c>
      <c r="C116" s="189" t="s">
        <v>277</v>
      </c>
      <c r="D116" s="180" t="s">
        <v>169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278</v>
      </c>
      <c r="C117" s="189" t="s">
        <v>279</v>
      </c>
      <c r="D117" s="180" t="s">
        <v>169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280</v>
      </c>
      <c r="C118" s="189" t="s">
        <v>281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282</v>
      </c>
      <c r="C119" s="189" t="s">
        <v>283</v>
      </c>
      <c r="D119" s="180" t="s">
        <v>169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284</v>
      </c>
      <c r="C121" s="189" t="s">
        <v>285</v>
      </c>
      <c r="D121" s="180" t="s">
        <v>286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288</v>
      </c>
      <c r="C122" s="189" t="s">
        <v>289</v>
      </c>
      <c r="D122" s="180" t="s">
        <v>286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290</v>
      </c>
      <c r="C123" s="187" t="s">
        <v>291</v>
      </c>
      <c r="D123" s="174" t="s">
        <v>286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156</v>
      </c>
      <c r="T123" s="161" t="s">
        <v>157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293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2021-08-02T13:35:24Z</cp:lastPrinted>
  <dcterms:created xsi:type="dcterms:W3CDTF">2009-04-08T07:15:50Z</dcterms:created>
  <dcterms:modified xsi:type="dcterms:W3CDTF">2021-08-02T13:35:29Z</dcterms:modified>
</cp:coreProperties>
</file>