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70" yWindow="-225" windowWidth="16950" windowHeight="11280" activeTab="2"/>
  </bookViews>
  <sheets>
    <sheet name="Stavba" sheetId="1" r:id="rId1"/>
    <sheet name="VzorPolozky" sheetId="10" state="hidden" r:id="rId2"/>
    <sheet name="01 01 Pol" sheetId="12" r:id="rId3"/>
    <sheet name="01 02 Pol" sheetId="13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Pol'!$A$1:$V$90</definedName>
    <definedName name="_xlnm.Print_Area" localSheetId="3">'01 02 Pol'!$A$1:$V$77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62" i="13" l="1"/>
  <c r="F42" i="1" s="1"/>
  <c r="BA60" i="13"/>
  <c r="BA58" i="13"/>
  <c r="BA56" i="13"/>
  <c r="BA54" i="13"/>
  <c r="BA52" i="13"/>
  <c r="BA50" i="13"/>
  <c r="G8" i="13"/>
  <c r="M8" i="13" s="1"/>
  <c r="I8" i="13"/>
  <c r="K8" i="13"/>
  <c r="O8" i="13"/>
  <c r="Q8" i="13"/>
  <c r="U8" i="13"/>
  <c r="G11" i="13"/>
  <c r="I11" i="13"/>
  <c r="K11" i="13"/>
  <c r="M11" i="13"/>
  <c r="O11" i="13"/>
  <c r="Q11" i="13"/>
  <c r="U11" i="13"/>
  <c r="G13" i="13"/>
  <c r="I13" i="13"/>
  <c r="K13" i="13"/>
  <c r="M13" i="13"/>
  <c r="O13" i="13"/>
  <c r="Q13" i="13"/>
  <c r="U13" i="13"/>
  <c r="G15" i="13"/>
  <c r="M15" i="13" s="1"/>
  <c r="I15" i="13"/>
  <c r="K15" i="13"/>
  <c r="O15" i="13"/>
  <c r="Q15" i="13"/>
  <c r="U15" i="13"/>
  <c r="G17" i="13"/>
  <c r="M17" i="13" s="1"/>
  <c r="I17" i="13"/>
  <c r="K17" i="13"/>
  <c r="O17" i="13"/>
  <c r="Q17" i="13"/>
  <c r="U17" i="13"/>
  <c r="G19" i="13"/>
  <c r="M19" i="13" s="1"/>
  <c r="I19" i="13"/>
  <c r="K19" i="13"/>
  <c r="O19" i="13"/>
  <c r="Q19" i="13"/>
  <c r="U19" i="13"/>
  <c r="G22" i="13"/>
  <c r="M22" i="13" s="1"/>
  <c r="I22" i="13"/>
  <c r="K22" i="13"/>
  <c r="O22" i="13"/>
  <c r="Q22" i="13"/>
  <c r="U22" i="13"/>
  <c r="U21" i="13" s="1"/>
  <c r="G23" i="13"/>
  <c r="M23" i="13" s="1"/>
  <c r="I23" i="13"/>
  <c r="K23" i="13"/>
  <c r="O23" i="13"/>
  <c r="Q23" i="13"/>
  <c r="U23" i="13"/>
  <c r="G24" i="13"/>
  <c r="I24" i="13"/>
  <c r="K24" i="13"/>
  <c r="M24" i="13"/>
  <c r="O24" i="13"/>
  <c r="Q24" i="13"/>
  <c r="U24" i="13"/>
  <c r="G25" i="13"/>
  <c r="M25" i="13" s="1"/>
  <c r="I25" i="13"/>
  <c r="K25" i="13"/>
  <c r="O25" i="13"/>
  <c r="Q25" i="13"/>
  <c r="U25" i="13"/>
  <c r="G26" i="13"/>
  <c r="M26" i="13" s="1"/>
  <c r="I26" i="13"/>
  <c r="K26" i="13"/>
  <c r="O26" i="13"/>
  <c r="Q26" i="13"/>
  <c r="U26" i="13"/>
  <c r="G28" i="13"/>
  <c r="I28" i="13"/>
  <c r="K28" i="13"/>
  <c r="M28" i="13"/>
  <c r="O28" i="13"/>
  <c r="Q28" i="13"/>
  <c r="U28" i="13"/>
  <c r="G29" i="13"/>
  <c r="M29" i="13" s="1"/>
  <c r="I29" i="13"/>
  <c r="K29" i="13"/>
  <c r="O29" i="13"/>
  <c r="Q29" i="13"/>
  <c r="U29" i="13"/>
  <c r="G30" i="13"/>
  <c r="M30" i="13" s="1"/>
  <c r="I30" i="13"/>
  <c r="K30" i="13"/>
  <c r="O30" i="13"/>
  <c r="Q30" i="13"/>
  <c r="U30" i="13"/>
  <c r="G31" i="13"/>
  <c r="M31" i="13" s="1"/>
  <c r="I31" i="13"/>
  <c r="K31" i="13"/>
  <c r="O31" i="13"/>
  <c r="Q31" i="13"/>
  <c r="U31" i="13"/>
  <c r="G32" i="13"/>
  <c r="I32" i="13"/>
  <c r="K32" i="13"/>
  <c r="M32" i="13"/>
  <c r="O32" i="13"/>
  <c r="Q32" i="13"/>
  <c r="U32" i="13"/>
  <c r="G33" i="13"/>
  <c r="M33" i="13" s="1"/>
  <c r="I33" i="13"/>
  <c r="K33" i="13"/>
  <c r="O33" i="13"/>
  <c r="Q33" i="13"/>
  <c r="U33" i="13"/>
  <c r="G36" i="13"/>
  <c r="M36" i="13" s="1"/>
  <c r="I36" i="13"/>
  <c r="K36" i="13"/>
  <c r="O36" i="13"/>
  <c r="Q36" i="13"/>
  <c r="U36" i="13"/>
  <c r="G37" i="13"/>
  <c r="I37" i="13"/>
  <c r="K37" i="13"/>
  <c r="M37" i="13"/>
  <c r="O37" i="13"/>
  <c r="Q37" i="13"/>
  <c r="U37" i="13"/>
  <c r="G38" i="13"/>
  <c r="I38" i="13"/>
  <c r="K38" i="13"/>
  <c r="O38" i="13"/>
  <c r="Q38" i="13"/>
  <c r="U38" i="13"/>
  <c r="G40" i="13"/>
  <c r="M40" i="13" s="1"/>
  <c r="I40" i="13"/>
  <c r="K40" i="13"/>
  <c r="O40" i="13"/>
  <c r="Q40" i="13"/>
  <c r="U40" i="13"/>
  <c r="G42" i="13"/>
  <c r="M42" i="13" s="1"/>
  <c r="I42" i="13"/>
  <c r="K42" i="13"/>
  <c r="O42" i="13"/>
  <c r="Q42" i="13"/>
  <c r="U42" i="13"/>
  <c r="G44" i="13"/>
  <c r="I44" i="13"/>
  <c r="K44" i="13"/>
  <c r="M44" i="13"/>
  <c r="O44" i="13"/>
  <c r="Q44" i="13"/>
  <c r="U44" i="13"/>
  <c r="O46" i="13"/>
  <c r="U46" i="13"/>
  <c r="G47" i="13"/>
  <c r="M47" i="13" s="1"/>
  <c r="M46" i="13" s="1"/>
  <c r="I47" i="13"/>
  <c r="I46" i="13" s="1"/>
  <c r="K47" i="13"/>
  <c r="K46" i="13" s="1"/>
  <c r="O47" i="13"/>
  <c r="Q47" i="13"/>
  <c r="Q46" i="13" s="1"/>
  <c r="U47" i="13"/>
  <c r="G49" i="13"/>
  <c r="M49" i="13" s="1"/>
  <c r="I49" i="13"/>
  <c r="K49" i="13"/>
  <c r="O49" i="13"/>
  <c r="Q49" i="13"/>
  <c r="U49" i="13"/>
  <c r="G51" i="13"/>
  <c r="M51" i="13" s="1"/>
  <c r="I51" i="13"/>
  <c r="K51" i="13"/>
  <c r="O51" i="13"/>
  <c r="Q51" i="13"/>
  <c r="U51" i="13"/>
  <c r="G53" i="13"/>
  <c r="M53" i="13" s="1"/>
  <c r="I53" i="13"/>
  <c r="K53" i="13"/>
  <c r="O53" i="13"/>
  <c r="Q53" i="13"/>
  <c r="U53" i="13"/>
  <c r="G55" i="13"/>
  <c r="M55" i="13" s="1"/>
  <c r="I55" i="13"/>
  <c r="K55" i="13"/>
  <c r="K48" i="13" s="1"/>
  <c r="O55" i="13"/>
  <c r="Q55" i="13"/>
  <c r="U55" i="13"/>
  <c r="U48" i="13" s="1"/>
  <c r="G57" i="13"/>
  <c r="I57" i="13"/>
  <c r="K57" i="13"/>
  <c r="M57" i="13"/>
  <c r="O57" i="13"/>
  <c r="Q57" i="13"/>
  <c r="U57" i="13"/>
  <c r="G59" i="13"/>
  <c r="M59" i="13" s="1"/>
  <c r="I59" i="13"/>
  <c r="K59" i="13"/>
  <c r="O59" i="13"/>
  <c r="Q59" i="13"/>
  <c r="U59" i="13"/>
  <c r="AE75" i="12"/>
  <c r="F41" i="1" s="1"/>
  <c r="BA73" i="12"/>
  <c r="BA71" i="12"/>
  <c r="BA69" i="12"/>
  <c r="BA67" i="12"/>
  <c r="BA65" i="12"/>
  <c r="BA63" i="12"/>
  <c r="G8" i="12"/>
  <c r="M8" i="12" s="1"/>
  <c r="I8" i="12"/>
  <c r="K8" i="12"/>
  <c r="O8" i="12"/>
  <c r="Q8" i="12"/>
  <c r="U8" i="12"/>
  <c r="G10" i="12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1" i="12"/>
  <c r="I21" i="12"/>
  <c r="K21" i="12"/>
  <c r="M21" i="12"/>
  <c r="O21" i="12"/>
  <c r="Q21" i="12"/>
  <c r="U21" i="12"/>
  <c r="G22" i="12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8" i="12"/>
  <c r="M48" i="12" s="1"/>
  <c r="I48" i="12"/>
  <c r="K48" i="12"/>
  <c r="O48" i="12"/>
  <c r="Q48" i="12"/>
  <c r="U48" i="12"/>
  <c r="G50" i="12"/>
  <c r="M50" i="12" s="1"/>
  <c r="M49" i="12" s="1"/>
  <c r="I50" i="12"/>
  <c r="K50" i="12"/>
  <c r="O50" i="12"/>
  <c r="Q50" i="12"/>
  <c r="Q49" i="12" s="1"/>
  <c r="U50" i="12"/>
  <c r="G51" i="12"/>
  <c r="I51" i="12"/>
  <c r="K51" i="12"/>
  <c r="M51" i="12"/>
  <c r="O51" i="12"/>
  <c r="Q51" i="12"/>
  <c r="U51" i="12"/>
  <c r="G53" i="12"/>
  <c r="M53" i="12" s="1"/>
  <c r="M52" i="12" s="1"/>
  <c r="I53" i="12"/>
  <c r="I52" i="12" s="1"/>
  <c r="K53" i="12"/>
  <c r="K52" i="12" s="1"/>
  <c r="O53" i="12"/>
  <c r="O52" i="12" s="1"/>
  <c r="Q53" i="12"/>
  <c r="Q52" i="12" s="1"/>
  <c r="U53" i="12"/>
  <c r="U52" i="12" s="1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2" i="12"/>
  <c r="I62" i="12"/>
  <c r="K62" i="12"/>
  <c r="M62" i="12"/>
  <c r="O62" i="12"/>
  <c r="Q62" i="12"/>
  <c r="U62" i="12"/>
  <c r="G64" i="12"/>
  <c r="G61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68" i="12"/>
  <c r="M68" i="12" s="1"/>
  <c r="I68" i="12"/>
  <c r="K68" i="12"/>
  <c r="O68" i="12"/>
  <c r="Q68" i="12"/>
  <c r="U68" i="12"/>
  <c r="G70" i="12"/>
  <c r="I70" i="12"/>
  <c r="K70" i="12"/>
  <c r="M70" i="12"/>
  <c r="O70" i="12"/>
  <c r="Q70" i="12"/>
  <c r="U70" i="12"/>
  <c r="G72" i="12"/>
  <c r="I72" i="12"/>
  <c r="K72" i="12"/>
  <c r="M72" i="12"/>
  <c r="O72" i="12"/>
  <c r="Q72" i="12"/>
  <c r="U72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I49" i="12" l="1"/>
  <c r="O20" i="12"/>
  <c r="O7" i="12"/>
  <c r="I27" i="13"/>
  <c r="M64" i="12"/>
  <c r="U61" i="12"/>
  <c r="K61" i="12"/>
  <c r="U54" i="12"/>
  <c r="K54" i="12"/>
  <c r="O49" i="12"/>
  <c r="G49" i="12"/>
  <c r="I53" i="1" s="1"/>
  <c r="U39" i="12"/>
  <c r="I39" i="12"/>
  <c r="K20" i="12"/>
  <c r="Q20" i="12"/>
  <c r="Q7" i="12"/>
  <c r="Q35" i="13"/>
  <c r="K27" i="13"/>
  <c r="Q27" i="13"/>
  <c r="K21" i="13"/>
  <c r="Q21" i="13"/>
  <c r="O61" i="12"/>
  <c r="K39" i="12"/>
  <c r="I20" i="12"/>
  <c r="AF75" i="12"/>
  <c r="O35" i="13"/>
  <c r="O27" i="13"/>
  <c r="I21" i="13"/>
  <c r="Q7" i="13"/>
  <c r="F40" i="1"/>
  <c r="I61" i="12"/>
  <c r="I54" i="12"/>
  <c r="O54" i="12"/>
  <c r="G54" i="12"/>
  <c r="I58" i="1" s="1"/>
  <c r="I17" i="1" s="1"/>
  <c r="G52" i="12"/>
  <c r="I57" i="1" s="1"/>
  <c r="U49" i="12"/>
  <c r="K49" i="12"/>
  <c r="Q39" i="12"/>
  <c r="U20" i="12"/>
  <c r="I48" i="13"/>
  <c r="O48" i="13"/>
  <c r="G46" i="13"/>
  <c r="K35" i="13"/>
  <c r="U27" i="13"/>
  <c r="K7" i="13"/>
  <c r="F39" i="1"/>
  <c r="U7" i="12"/>
  <c r="I7" i="12"/>
  <c r="I35" i="13"/>
  <c r="Q61" i="12"/>
  <c r="Q54" i="12"/>
  <c r="O39" i="12"/>
  <c r="G20" i="12"/>
  <c r="I51" i="1" s="1"/>
  <c r="G7" i="12"/>
  <c r="K7" i="12"/>
  <c r="Q48" i="13"/>
  <c r="G35" i="13"/>
  <c r="I56" i="1" s="1"/>
  <c r="U35" i="13"/>
  <c r="O21" i="13"/>
  <c r="O7" i="13"/>
  <c r="G7" i="13"/>
  <c r="U7" i="13"/>
  <c r="I7" i="13"/>
  <c r="AF62" i="13"/>
  <c r="G42" i="1" s="1"/>
  <c r="H42" i="1" s="1"/>
  <c r="I42" i="1" s="1"/>
  <c r="M7" i="13"/>
  <c r="M48" i="13"/>
  <c r="M21" i="13"/>
  <c r="M27" i="13"/>
  <c r="G48" i="13"/>
  <c r="I59" i="1" s="1"/>
  <c r="I19" i="1" s="1"/>
  <c r="G27" i="13"/>
  <c r="I55" i="1" s="1"/>
  <c r="G21" i="13"/>
  <c r="I54" i="1" s="1"/>
  <c r="M38" i="13"/>
  <c r="M35" i="13" s="1"/>
  <c r="M39" i="12"/>
  <c r="M54" i="12"/>
  <c r="M61" i="12"/>
  <c r="G39" i="12"/>
  <c r="I52" i="1" s="1"/>
  <c r="M22" i="12"/>
  <c r="M20" i="12" s="1"/>
  <c r="M10" i="12"/>
  <c r="M7" i="12" s="1"/>
  <c r="I50" i="1" l="1"/>
  <c r="I16" i="1" s="1"/>
  <c r="I21" i="1" s="1"/>
  <c r="G75" i="12"/>
  <c r="F43" i="1"/>
  <c r="G41" i="1"/>
  <c r="H41" i="1" s="1"/>
  <c r="I41" i="1" s="1"/>
  <c r="G39" i="1"/>
  <c r="H39" i="1" s="1"/>
  <c r="H43" i="1" s="1"/>
  <c r="G40" i="1"/>
  <c r="H40" i="1" s="1"/>
  <c r="I40" i="1" s="1"/>
  <c r="I60" i="1"/>
  <c r="G62" i="13"/>
  <c r="J58" i="1" l="1"/>
  <c r="J53" i="1"/>
  <c r="J54" i="1"/>
  <c r="J57" i="1"/>
  <c r="J55" i="1"/>
  <c r="J56" i="1"/>
  <c r="J52" i="1"/>
  <c r="J51" i="1"/>
  <c r="J50" i="1"/>
  <c r="J59" i="1"/>
  <c r="G43" i="1"/>
  <c r="G25" i="1" s="1"/>
  <c r="G26" i="1" s="1"/>
  <c r="I39" i="1"/>
  <c r="I43" i="1" s="1"/>
  <c r="G23" i="1"/>
  <c r="J41" i="1" l="1"/>
  <c r="J39" i="1"/>
  <c r="J43" i="1" s="1"/>
  <c r="J42" i="1"/>
  <c r="J40" i="1"/>
  <c r="G24" i="1"/>
  <c r="G29" i="1" s="1"/>
  <c r="G28" i="1"/>
  <c r="J6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<sst xmlns="http://schemas.openxmlformats.org/spreadsheetml/2006/main" count="761" uniqueCount="276">
  <si>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</si>
  <si>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</si>
  <si>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</si>
  <si>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</si>
  <si>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</si>
  <si>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</si>
  <si>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</si>
  <si>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</si>
  <si>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</si>
  <si>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</si>
  <si>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</si>
  <si>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</si>
  <si>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</si>
  <si>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</si>
  <si>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</si>
  <si>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</si>
  <si>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</si>
  <si>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</si>
  <si>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</si>
  <si>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</si>
  <si>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</si>
  <si>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</si>
  <si>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</si>
  <si>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</si>
  <si>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</si>
  <si>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</si>
  <si>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</si>
  <si>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</si>
  <si>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</si>
  <si>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</si>
  <si>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</si>
  <si>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</si>
  <si>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</si>
  <si>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</si>
  <si>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</si>
  <si>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</si>
  <si>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</si>
  <si>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</si>
  <si>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</si>
  <si>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</si>
  <si>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</si>
  <si>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.</t>
  </si>
  <si>
    <t>W475</t>
  </si>
  <si>
    <t xml:space="preserve">ZŠ Srbská 2,Ostrava-Výškovice </t>
  </si>
  <si>
    <t>Stavba</t>
  </si>
  <si>
    <t>01</t>
  </si>
  <si>
    <t>Zahrada Srbská - venkovní učebna</t>
  </si>
  <si>
    <t>02</t>
  </si>
  <si>
    <t>Zahrada Srbská - chodníky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</si>
  <si>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</si>
  <si>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</si>
  <si>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</si>
  <si>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</si>
  <si>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</si>
  <si>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</si>
  <si>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</si>
  <si>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</si>
  <si>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181</t>
  </si>
  <si>
    <t>Povrchové úpravy terénu 2</t>
  </si>
  <si>
    <t>27</t>
  </si>
  <si>
    <t>Základy</t>
  </si>
  <si>
    <t>46</t>
  </si>
  <si>
    <t>Zpevněné plochy</t>
  </si>
  <si>
    <t>501</t>
  </si>
  <si>
    <t>Dlažby</t>
  </si>
  <si>
    <t>9</t>
  </si>
  <si>
    <t>Ostatní konstrukce, bourání</t>
  </si>
  <si>
    <t>99</t>
  </si>
  <si>
    <t>Staveništní přesun hmot</t>
  </si>
  <si>
    <t>762</t>
  </si>
  <si>
    <t>Konstrukce tesařské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</si>
  <si>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</si>
  <si>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</si>
  <si>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</si>
  <si>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</si>
  <si>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</si>
  <si>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</si>
  <si>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</si>
  <si>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</si>
  <si>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</si>
  <si>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</si>
  <si>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</si>
  <si>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</si>
  <si>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</si>
  <si>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</si>
  <si>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</si>
  <si>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</si>
  <si>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</si>
  <si>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</si>
  <si>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</si>
  <si>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</si>
  <si>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</si>
  <si>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</si>
  <si>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</si>
  <si>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</si>
  <si>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</si>
  <si>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</si>
  <si>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</si>
  <si>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121101101R00</t>
  </si>
  <si>
    <t>Sejmutí ornice s přemístěním do 50 m</t>
  </si>
  <si>
    <t>m3</t>
  </si>
  <si>
    <t>800-1</t>
  </si>
  <si>
    <t>RTS 17/ I</t>
  </si>
  <si>
    <t>POL1_</t>
  </si>
  <si>
    <t>(1419,5-86,2-157,7)*0,1</t>
  </si>
  <si>
    <t>VV</t>
  </si>
  <si>
    <t>122201101R00</t>
  </si>
  <si>
    <t>Odkopávky nezapažené v hor. 3 do 100 m3</t>
  </si>
  <si>
    <t>6,4</t>
  </si>
  <si>
    <t>162701105R00</t>
  </si>
  <si>
    <t>Vodorovné přemístění výkopku z hor.1-4 do 10000 m</t>
  </si>
  <si>
    <t>117,56-102</t>
  </si>
  <si>
    <t>167101101R00</t>
  </si>
  <si>
    <t>Nakládání výkopku z hor.1-4 v množství do 100 m3</t>
  </si>
  <si>
    <t>199000005R00</t>
  </si>
  <si>
    <t>Poplatek za skládku zeminy 1- 4</t>
  </si>
  <si>
    <t>t</t>
  </si>
  <si>
    <t>21,96*1,65</t>
  </si>
  <si>
    <t>11013901</t>
  </si>
  <si>
    <t>Ruční výkop patek vč.odvozu a likvidace výkopku, 300/300/1000</t>
  </si>
  <si>
    <t>ks</t>
  </si>
  <si>
    <t>Vlastní</t>
  </si>
  <si>
    <t>11013902</t>
  </si>
  <si>
    <t>162301101R00</t>
  </si>
  <si>
    <t>Vodorovné přemístění výkopku z hor.1-4 do 500 m</t>
  </si>
  <si>
    <t>180402111R00</t>
  </si>
  <si>
    <t>Založení trávníku parkového výsevem v rovině</t>
  </si>
  <si>
    <t>m2</t>
  </si>
  <si>
    <t>823-1</t>
  </si>
  <si>
    <t>815,51+210</t>
  </si>
  <si>
    <t>181301102R00</t>
  </si>
  <si>
    <t>Rozprostření ornice, rovina, tl. 10-15 cm,do 500m2</t>
  </si>
  <si>
    <t>182001121R00</t>
  </si>
  <si>
    <t>Plošná úprava terénu, nerovnosti do 15 cm v rovině</t>
  </si>
  <si>
    <t>183403151R00</t>
  </si>
  <si>
    <t>Obdělání půdy smykováním, v rovině</t>
  </si>
  <si>
    <t>183403152R00</t>
  </si>
  <si>
    <t>Obdělání půdy vláčením, v rovině</t>
  </si>
  <si>
    <t>183403153R00</t>
  </si>
  <si>
    <t>Obdělání půdy hrabáním, v rovině</t>
  </si>
  <si>
    <t>183403161R00</t>
  </si>
  <si>
    <t>Obdělání půdy válením, v rovině</t>
  </si>
  <si>
    <t>1025,51*2</t>
  </si>
  <si>
    <t>185802113R00</t>
  </si>
  <si>
    <t>Hnojení umělým hnojivem v rovině</t>
  </si>
  <si>
    <t>1025,51*0,05*0,001</t>
  </si>
  <si>
    <t>185803111R00</t>
  </si>
  <si>
    <t>Ošetření trávníku v rovině</t>
  </si>
  <si>
    <t>18011151</t>
  </si>
  <si>
    <t xml:space="preserve">Doplnění,dodávka orničního substrátu pro zatravnnění </t>
  </si>
  <si>
    <t>00572400R</t>
  </si>
  <si>
    <t>Směs travní parková I. běžná zátěž PROFI</t>
  </si>
  <si>
    <t>kg</t>
  </si>
  <si>
    <t>SPCM</t>
  </si>
  <si>
    <t>RTS 16/ II</t>
  </si>
  <si>
    <t>POL3_</t>
  </si>
  <si>
    <t>1025,51*25*0,001</t>
  </si>
  <si>
    <t>25191158R</t>
  </si>
  <si>
    <t>Trávníkové hnojivo AGRO po 10 kg</t>
  </si>
  <si>
    <t>Kg</t>
  </si>
  <si>
    <t>180</t>
  </si>
  <si>
    <t xml:space="preserve">Dod+mont políčko,kompletní skladba tl.do 300mm </t>
  </si>
  <si>
    <t>1800</t>
  </si>
  <si>
    <t>Dod+mont mulčovací kůry v tl. 150mm, vč.přípravy podkladu</t>
  </si>
  <si>
    <t>18001</t>
  </si>
  <si>
    <t>Dod+mont listnatých keřů vč.jamek s výměnou půdy, vč.hnojiva,zalití a ošetření</t>
  </si>
  <si>
    <t>180012</t>
  </si>
  <si>
    <t>Dod+mont jehličnatých keřů vč.jamek a výměny půdy, vč.hnojiva,zalití a ošetření</t>
  </si>
  <si>
    <t>1802</t>
  </si>
  <si>
    <t>Dod+mont úprava a osázení betonových květináčů</t>
  </si>
  <si>
    <t>1803</t>
  </si>
  <si>
    <t>Pocitový nášlapný chodník z přírodních materiálů - mulčovací kůra</t>
  </si>
  <si>
    <t>1804</t>
  </si>
  <si>
    <t>Dod+mont neviditelný obrubník z polypropylenu 1000x80x78 - políčko+pocitový chodník</t>
  </si>
  <si>
    <t>m</t>
  </si>
  <si>
    <t>31,5+32</t>
  </si>
  <si>
    <t>1805</t>
  </si>
  <si>
    <t>Dod+mont betonový květináč tryskaný,mrazuvzdorný viz pol.7 vč.vyrovnání terénu</t>
  </si>
  <si>
    <t>27013154</t>
  </si>
  <si>
    <t xml:space="preserve"> Patky 300/300/1000 beton B20, bednění horní části, štěrkový podsyp</t>
  </si>
  <si>
    <t>27013155</t>
  </si>
  <si>
    <t>998222012R00</t>
  </si>
  <si>
    <t>Přesun hmot, zpevněné plochy, kryt z kameniva</t>
  </si>
  <si>
    <t>POL7_</t>
  </si>
  <si>
    <t>76201</t>
  </si>
  <si>
    <t>Dod+mont dřevěná pergola viz pol. 1 kompletní prvek,  vč.povrchové úpravy</t>
  </si>
  <si>
    <t>76202</t>
  </si>
  <si>
    <t>Dod+mont dřevěná pergola viz pol. 2  kompletní prvek,  vč.povrchové úpravy</t>
  </si>
  <si>
    <t>76203</t>
  </si>
  <si>
    <t>Dod+mont dřevěné podium vč.nosné konstrukce a podkladu z kameniva 150mm, viz pol.č.3</t>
  </si>
  <si>
    <t>76204</t>
  </si>
  <si>
    <t xml:space="preserve">Dod+mont kompaktní sedací souprava viz pol.4 kompletní sestava </t>
  </si>
  <si>
    <t>76205</t>
  </si>
  <si>
    <t>Dod+mont dvojitá popisová tabule viz pol. 5  kompletní prvek</t>
  </si>
  <si>
    <t>76206</t>
  </si>
  <si>
    <t>Dod+mont popisová tabule viz pol. 6  kompletní prvek</t>
  </si>
  <si>
    <t>005121010R</t>
  </si>
  <si>
    <t>Vybudování zařízení staveniště</t>
  </si>
  <si>
    <t>Soubor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</si>
  <si>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</si>
  <si>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</si>
  <si>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</si>
  <si>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</si>
  <si>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</si>
  <si>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</si>
  <si>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</si>
  <si>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</si>
  <si>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</si>
  <si>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</si>
  <si>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</si>
  <si>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</si>
  <si>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</si>
  <si>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</si>
  <si>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</si>
  <si>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</si>
  <si>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</si>
  <si>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</si>
  <si>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</si>
  <si>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/>
  </si>
  <si>
    <t>SUM</t>
  </si>
  <si>
    <t>JKSO:</t>
  </si>
  <si>
    <t>823</t>
  </si>
  <si>
    <t>Plochy a úpravy území</t>
  </si>
  <si>
    <t>JKSO</t>
  </si>
  <si>
    <t xml:space="preserve"> m2</t>
  </si>
  <si>
    <t>kryt (materiál konstrukce krytu) vegetační</t>
  </si>
  <si>
    <t>JKSOChar</t>
  </si>
  <si>
    <t>novostavba objektu</t>
  </si>
  <si>
    <t>JKSOAkce</t>
  </si>
  <si>
    <t>Poznámky uchazeče k zadání</t>
  </si>
  <si>
    <t>POPUZIV</t>
  </si>
  <si>
    <t>END</t>
  </si>
  <si>
    <t>86,2*0,1</t>
  </si>
  <si>
    <t>157,7*0,1</t>
  </si>
  <si>
    <t>21+27</t>
  </si>
  <si>
    <t>24,39+48</t>
  </si>
  <si>
    <t>181101102R00</t>
  </si>
  <si>
    <t>Úprava pláně v zářezech v hor. 1-4, se zhutněním</t>
  </si>
  <si>
    <t>86,2+157,7</t>
  </si>
  <si>
    <t>72,39*1,65</t>
  </si>
  <si>
    <t>564211112R00</t>
  </si>
  <si>
    <t>Podklad ze štěrkopísku po zhutnění tloušťky 6 cm</t>
  </si>
  <si>
    <t>822-1</t>
  </si>
  <si>
    <t>564811112R00</t>
  </si>
  <si>
    <t>Podklad ze štěrkodrti po zhutnění tloušťky 6 cm</t>
  </si>
  <si>
    <t>564851111R00</t>
  </si>
  <si>
    <t>Podklad ze štěrkodrti po zhutnění tloušťky 15 cm</t>
  </si>
  <si>
    <t>564801</t>
  </si>
  <si>
    <t xml:space="preserve">Dod+mont povrch naučné stezky - EPDM granulát tl.13mm </t>
  </si>
  <si>
    <t>5648012</t>
  </si>
  <si>
    <t>Dod+mont směs pryže a kameniva pojená polyuretanem tl.35mm</t>
  </si>
  <si>
    <t>564811111R00</t>
  </si>
  <si>
    <t>Podklad ze štěrkodrti po zhutnění tloušťky 5 cm</t>
  </si>
  <si>
    <t>596215020R00</t>
  </si>
  <si>
    <t>Kladení zámkové dlažby tl. 6 cm do drtě tl. 3 cm</t>
  </si>
  <si>
    <t>596291111R00</t>
  </si>
  <si>
    <t>Řezání zámkové dlažby tl. 60 mm</t>
  </si>
  <si>
    <t>59245110R</t>
  </si>
  <si>
    <t>Dlažba sklad. HOLLAND I 20x10x6 cm přírodní</t>
  </si>
  <si>
    <t>86,2*1,01</t>
  </si>
  <si>
    <t>917862111R00</t>
  </si>
  <si>
    <t>Osazení stojat. obrub.bet. s opěrou,lože z C 12/15</t>
  </si>
  <si>
    <t>918101111R00</t>
  </si>
  <si>
    <t>Lože pod obrubníky nebo obruby dlažeb z C 12/15</t>
  </si>
  <si>
    <t>264*0,2*0,15</t>
  </si>
  <si>
    <t>104*0,2*0,15</t>
  </si>
  <si>
    <t>59217421R</t>
  </si>
  <si>
    <t>Obrubník chodníkový ABO 14-10 1000/100/250, přírodní</t>
  </si>
  <si>
    <t>kus</t>
  </si>
  <si>
    <t>104*1,01</t>
  </si>
  <si>
    <t>264*1,01</t>
  </si>
  <si>
    <t>998223011R00</t>
  </si>
  <si>
    <t>Přesun hmot, pozemní komunikace, kryt dlážděný</t>
  </si>
  <si>
    <t>POL99_1</t>
  </si>
  <si>
    <t>Ruční výkop patek vč.odvozu a likvidace výkopku, 450/450/1000</t>
  </si>
  <si>
    <t xml:space="preserve"> Patky 450/450/1000 beton B20, bednění horní části, štěrkový podsyp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</si>
</sst>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8" fillId="0" borderId="30" xfId="0" applyNumberFormat="1" applyFont="1" applyBorder="1" applyAlignment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0" fillId="2" borderId="31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29" xfId="0" applyNumberFormat="1" applyFont="1" applyBorder="1" applyAlignment="1">
      <alignment vertical="top" wrapText="1" shrinkToFit="1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">
      <c r="A2" s="4"/>
      <c r="B2" s="81" t="s">
        <v>24</v>
      </c>
      <c r="C2" s="82"/>
      <c r="D2" s="83" t="s">
        <v>42</v>
      </c>
      <c r="E2" s="83" t="s">
        <v>43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/>
      <c r="C3" s="82"/>
      <c r="D3" s="88"/>
      <c r="E3" s="88"/>
      <c r="F3" s="89"/>
      <c r="G3" s="89"/>
      <c r="H3" s="82"/>
      <c r="I3" s="90"/>
      <c r="J3" s="91"/>
    </row>
    <row r="4" spans="1:15" ht="23.25" customHeight="1" x14ac:dyDescent="0.2">
      <c r="A4" s="4"/>
      <c r="B4" s="92"/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40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40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0"/>
      <c r="E11" s="230"/>
      <c r="F11" s="230"/>
      <c r="G11" s="230"/>
      <c r="H11" s="28" t="s">
        <v>40</v>
      </c>
      <c r="I11" s="99"/>
      <c r="J11" s="11"/>
    </row>
    <row r="12" spans="1:15" ht="15.75" customHeight="1" x14ac:dyDescent="0.2">
      <c r="A12" s="4"/>
      <c r="B12" s="42"/>
      <c r="C12" s="26"/>
      <c r="D12" s="235"/>
      <c r="E12" s="235"/>
      <c r="F12" s="235"/>
      <c r="G12" s="235"/>
      <c r="H12" s="28" t="s">
        <v>36</v>
      </c>
      <c r="I12" s="99"/>
      <c r="J12" s="11"/>
    </row>
    <row r="13" spans="1:15" ht="15.75" customHeight="1" x14ac:dyDescent="0.2">
      <c r="A13" s="4"/>
      <c r="B13" s="43"/>
      <c r="C13" s="98"/>
      <c r="D13" s="236"/>
      <c r="E13" s="236"/>
      <c r="F13" s="236"/>
      <c r="G13" s="236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 t="s">
        <v>41</v>
      </c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63" t="s">
        <v>26</v>
      </c>
      <c r="B16" s="58" t="s">
        <v>26</v>
      </c>
      <c r="C16" s="59"/>
      <c r="D16" s="60"/>
      <c r="E16" s="233"/>
      <c r="F16" s="234"/>
      <c r="G16" s="233"/>
      <c r="H16" s="234"/>
      <c r="I16" s="233">
        <f>SUMIF(F50:F59,A16,I50:I59)+SUMIF(F50:F59,"PSU",I50:I59)</f>
        <v>0</v>
      </c>
      <c r="J16" s="246"/>
    </row>
    <row r="17" spans="1:10" ht="23.25" customHeight="1" x14ac:dyDescent="0.2">
      <c r="A17" s="163" t="s">
        <v>27</v>
      </c>
      <c r="B17" s="58" t="s">
        <v>27</v>
      </c>
      <c r="C17" s="59"/>
      <c r="D17" s="60"/>
      <c r="E17" s="233"/>
      <c r="F17" s="234"/>
      <c r="G17" s="233"/>
      <c r="H17" s="234"/>
      <c r="I17" s="233">
        <f>SUMIF(F50:F59,A17,I50:I59)</f>
        <v>0</v>
      </c>
      <c r="J17" s="246"/>
    </row>
    <row r="18" spans="1:10" ht="23.25" customHeight="1" x14ac:dyDescent="0.2">
      <c r="A18" s="163" t="s">
        <v>28</v>
      </c>
      <c r="B18" s="58" t="s">
        <v>28</v>
      </c>
      <c r="C18" s="59"/>
      <c r="D18" s="60"/>
      <c r="E18" s="233"/>
      <c r="F18" s="234"/>
      <c r="G18" s="233"/>
      <c r="H18" s="234"/>
      <c r="I18" s="233">
        <f>SUMIF(F50:F59,A18,I50:I59)</f>
        <v>0</v>
      </c>
      <c r="J18" s="246"/>
    </row>
    <row r="19" spans="1:10" ht="23.25" customHeight="1" x14ac:dyDescent="0.2">
      <c r="A19" s="163" t="s">
        <v>71</v>
      </c>
      <c r="B19" s="58" t="s">
        <v>29</v>
      </c>
      <c r="C19" s="59"/>
      <c r="D19" s="60"/>
      <c r="E19" s="233"/>
      <c r="F19" s="234"/>
      <c r="G19" s="233"/>
      <c r="H19" s="234"/>
      <c r="I19" s="233">
        <f>SUMIF(F50:F59,A19,I50:I59)</f>
        <v>0</v>
      </c>
      <c r="J19" s="246"/>
    </row>
    <row r="20" spans="1:10" ht="23.25" customHeight="1" x14ac:dyDescent="0.2">
      <c r="A20" s="163" t="s">
        <v>72</v>
      </c>
      <c r="B20" s="58" t="s">
        <v>30</v>
      </c>
      <c r="C20" s="59"/>
      <c r="D20" s="60"/>
      <c r="E20" s="233"/>
      <c r="F20" s="234"/>
      <c r="G20" s="233"/>
      <c r="H20" s="234"/>
      <c r="I20" s="233">
        <f>SUMIF(F50:F59,A20,I50:I59)</f>
        <v>0</v>
      </c>
      <c r="J20" s="246"/>
    </row>
    <row r="21" spans="1:10" ht="23.25" customHeight="1" x14ac:dyDescent="0.2">
      <c r="A21" s="4"/>
      <c r="B21" s="75" t="s">
        <v>31</v>
      </c>
      <c r="C21" s="76"/>
      <c r="D21" s="77"/>
      <c r="E21" s="247"/>
      <c r="F21" s="248"/>
      <c r="G21" s="247"/>
      <c r="H21" s="248"/>
      <c r="I21" s="247">
        <f>SUM(I16:J20)</f>
        <v>0</v>
      </c>
      <c r="J21" s="253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44">
        <f>ZakladDPHSniVypocet</f>
        <v>0</v>
      </c>
      <c r="H23" s="245"/>
      <c r="I23" s="245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51">
        <f>ZakladDPHSni*SazbaDPH1/100</f>
        <v>0</v>
      </c>
      <c r="H24" s="252"/>
      <c r="I24" s="252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44">
        <f>ZakladDPHZaklVypocet</f>
        <v>0</v>
      </c>
      <c r="H25" s="245"/>
      <c r="I25" s="245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0">
        <f>ZakladDPHZakl*SazbaDPH2/100</f>
        <v>0</v>
      </c>
      <c r="H26" s="241"/>
      <c r="I26" s="241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42">
        <f>0</f>
        <v>0</v>
      </c>
      <c r="H27" s="242"/>
      <c r="I27" s="242"/>
      <c r="J27" s="64" t="str">
        <f t="shared" si="0"/>
        <v>CZK</v>
      </c>
    </row>
    <row r="28" spans="1:10" ht="27.75" hidden="1" customHeight="1" thickBot="1" x14ac:dyDescent="0.25">
      <c r="A28" s="4"/>
      <c r="B28" s="132" t="s">
        <v>25</v>
      </c>
      <c r="C28" s="133"/>
      <c r="D28" s="133"/>
      <c r="E28" s="134"/>
      <c r="F28" s="135"/>
      <c r="G28" s="249">
        <f>ZakladDPHSniVypocet+ZakladDPHZaklVypocet</f>
        <v>0</v>
      </c>
      <c r="H28" s="249"/>
      <c r="I28" s="249"/>
      <c r="J28" s="136" t="str">
        <f t="shared" si="0"/>
        <v>CZK</v>
      </c>
    </row>
    <row r="29" spans="1:10" ht="27.75" customHeight="1" thickBot="1" x14ac:dyDescent="0.25">
      <c r="A29" s="4"/>
      <c r="B29" s="132" t="s">
        <v>37</v>
      </c>
      <c r="C29" s="137"/>
      <c r="D29" s="137"/>
      <c r="E29" s="137"/>
      <c r="F29" s="137"/>
      <c r="G29" s="243">
        <f>ZakladDPHSni+DPHSni+ZakladDPHZakl+DPHZakl+Zaokrouhleni</f>
        <v>0</v>
      </c>
      <c r="H29" s="243"/>
      <c r="I29" s="243"/>
      <c r="J29" s="138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/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50" t="s">
        <v>2</v>
      </c>
      <c r="E35" s="250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 x14ac:dyDescent="0.25">
      <c r="B37" s="78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customHeight="1" x14ac:dyDescent="0.2">
      <c r="A38" s="104" t="s">
        <v>39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 x14ac:dyDescent="0.2">
      <c r="A39" s="104">
        <v>1</v>
      </c>
      <c r="B39" s="114" t="s">
        <v>44</v>
      </c>
      <c r="C39" s="216"/>
      <c r="D39" s="217"/>
      <c r="E39" s="217"/>
      <c r="F39" s="121">
        <f>'01 01 Pol'!AE75+'01 02 Pol'!AE62</f>
        <v>0</v>
      </c>
      <c r="G39" s="122">
        <f>'01 01 Pol'!AF75+'01 02 Pol'!AF62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customHeight="1" x14ac:dyDescent="0.2">
      <c r="A40" s="104">
        <v>2</v>
      </c>
      <c r="B40" s="105" t="s">
        <v>45</v>
      </c>
      <c r="C40" s="218" t="s">
        <v>46</v>
      </c>
      <c r="D40" s="219"/>
      <c r="E40" s="219"/>
      <c r="F40" s="124">
        <f>'01 01 Pol'!AE75+'01 02 Pol'!AE62</f>
        <v>0</v>
      </c>
      <c r="G40" s="125">
        <f>'01 01 Pol'!AF75+'01 02 Pol'!AF62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104">
        <v>3</v>
      </c>
      <c r="B41" s="106" t="s">
        <v>45</v>
      </c>
      <c r="C41" s="220" t="s">
        <v>46</v>
      </c>
      <c r="D41" s="221"/>
      <c r="E41" s="221"/>
      <c r="F41" s="126">
        <f>'01 01 Pol'!AE75</f>
        <v>0</v>
      </c>
      <c r="G41" s="127">
        <f>'01 01 Pol'!AF75</f>
        <v>0</v>
      </c>
      <c r="H41" s="127">
        <f>(F41*SazbaDPH1/100)+(G41*SazbaDPH2/100)</f>
        <v>0</v>
      </c>
      <c r="I41" s="127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104">
        <v>3</v>
      </c>
      <c r="B42" s="116" t="s">
        <v>47</v>
      </c>
      <c r="C42" s="222" t="s">
        <v>48</v>
      </c>
      <c r="D42" s="223"/>
      <c r="E42" s="223"/>
      <c r="F42" s="128">
        <f>'01 02 Pol'!AE62</f>
        <v>0</v>
      </c>
      <c r="G42" s="129">
        <f>'01 02 Pol'!AF62</f>
        <v>0</v>
      </c>
      <c r="H42" s="129">
        <f>(F42*SazbaDPH1/100)+(G42*SazbaDPH2/100)</f>
        <v>0</v>
      </c>
      <c r="I42" s="129">
        <f>F42+G42+H42</f>
        <v>0</v>
      </c>
      <c r="J42" s="117" t="str">
        <f>IF(CenaCelkemVypocet=0,"",I42/CenaCelkemVypocet*100)</f>
        <v/>
      </c>
    </row>
    <row r="43" spans="1:10" ht="25.5" customHeight="1" x14ac:dyDescent="0.2">
      <c r="A43" s="104"/>
      <c r="B43" s="224" t="s">
        <v>49</v>
      </c>
      <c r="C43" s="225"/>
      <c r="D43" s="225"/>
      <c r="E43" s="226"/>
      <c r="F43" s="130">
        <f>SUMIF(A39:A42,"=1",F39:F42)</f>
        <v>0</v>
      </c>
      <c r="G43" s="131">
        <f>SUMIF(A39:A42,"=1",G39:G42)</f>
        <v>0</v>
      </c>
      <c r="H43" s="131">
        <f>SUMIF(A39:A42,"=1",H39:H42)</f>
        <v>0</v>
      </c>
      <c r="I43" s="131">
        <f>SUMIF(A39:A42,"=1",I39:I42)</f>
        <v>0</v>
      </c>
      <c r="J43" s="109">
        <f>SUMIF(A39:A42,"=1",J39:J42)</f>
        <v>0</v>
      </c>
    </row>
    <row r="47" spans="1:10" ht="15.75" x14ac:dyDescent="0.25">
      <c r="B47" s="139" t="s">
        <v>51</v>
      </c>
    </row>
    <row r="49" spans="1:10" ht="25.5" customHeight="1" x14ac:dyDescent="0.2">
      <c r="A49" s="140"/>
      <c r="B49" s="144" t="s">
        <v>18</v>
      </c>
      <c r="C49" s="144" t="s">
        <v>6</v>
      </c>
      <c r="D49" s="145"/>
      <c r="E49" s="145"/>
      <c r="F49" s="148" t="s">
        <v>52</v>
      </c>
      <c r="G49" s="148"/>
      <c r="H49" s="148"/>
      <c r="I49" s="148" t="s">
        <v>31</v>
      </c>
      <c r="J49" s="148" t="s">
        <v>0</v>
      </c>
    </row>
    <row r="50" spans="1:10" ht="25.5" customHeight="1" x14ac:dyDescent="0.2">
      <c r="A50" s="141"/>
      <c r="B50" s="149" t="s">
        <v>53</v>
      </c>
      <c r="C50" s="227" t="s">
        <v>54</v>
      </c>
      <c r="D50" s="228"/>
      <c r="E50" s="228"/>
      <c r="F50" s="155" t="s">
        <v>26</v>
      </c>
      <c r="G50" s="156"/>
      <c r="H50" s="156"/>
      <c r="I50" s="156">
        <f>'01 01 Pol'!G7+'01 02 Pol'!G7</f>
        <v>0</v>
      </c>
      <c r="J50" s="151" t="str">
        <f>IF(I60=0,"",I50/I60*100)</f>
        <v/>
      </c>
    </row>
    <row r="51" spans="1:10" ht="25.5" customHeight="1" x14ac:dyDescent="0.2">
      <c r="A51" s="141"/>
      <c r="B51" s="143" t="s">
        <v>55</v>
      </c>
      <c r="C51" s="212" t="s">
        <v>56</v>
      </c>
      <c r="D51" s="213"/>
      <c r="E51" s="213"/>
      <c r="F51" s="157" t="s">
        <v>26</v>
      </c>
      <c r="G51" s="158"/>
      <c r="H51" s="158"/>
      <c r="I51" s="158">
        <f>'01 01 Pol'!G20</f>
        <v>0</v>
      </c>
      <c r="J51" s="152" t="str">
        <f>IF(I60=0,"",I51/I60*100)</f>
        <v/>
      </c>
    </row>
    <row r="52" spans="1:10" ht="25.5" customHeight="1" x14ac:dyDescent="0.2">
      <c r="A52" s="141"/>
      <c r="B52" s="143" t="s">
        <v>57</v>
      </c>
      <c r="C52" s="212" t="s">
        <v>58</v>
      </c>
      <c r="D52" s="213"/>
      <c r="E52" s="213"/>
      <c r="F52" s="157" t="s">
        <v>26</v>
      </c>
      <c r="G52" s="158"/>
      <c r="H52" s="158"/>
      <c r="I52" s="158">
        <f>'01 01 Pol'!G39</f>
        <v>0</v>
      </c>
      <c r="J52" s="152" t="str">
        <f>IF(I60=0,"",I52/I60*100)</f>
        <v/>
      </c>
    </row>
    <row r="53" spans="1:10" ht="25.5" customHeight="1" x14ac:dyDescent="0.2">
      <c r="A53" s="141"/>
      <c r="B53" s="143" t="s">
        <v>59</v>
      </c>
      <c r="C53" s="212" t="s">
        <v>60</v>
      </c>
      <c r="D53" s="213"/>
      <c r="E53" s="213"/>
      <c r="F53" s="157" t="s">
        <v>26</v>
      </c>
      <c r="G53" s="158"/>
      <c r="H53" s="158"/>
      <c r="I53" s="158">
        <f>'01 01 Pol'!G49</f>
        <v>0</v>
      </c>
      <c r="J53" s="152" t="str">
        <f>IF(I60=0,"",I53/I60*100)</f>
        <v/>
      </c>
    </row>
    <row r="54" spans="1:10" ht="25.5" customHeight="1" x14ac:dyDescent="0.2">
      <c r="A54" s="141"/>
      <c r="B54" s="143" t="s">
        <v>61</v>
      </c>
      <c r="C54" s="212" t="s">
        <v>62</v>
      </c>
      <c r="D54" s="213"/>
      <c r="E54" s="213"/>
      <c r="F54" s="157" t="s">
        <v>26</v>
      </c>
      <c r="G54" s="158"/>
      <c r="H54" s="158"/>
      <c r="I54" s="158">
        <f>'01 02 Pol'!G21</f>
        <v>0</v>
      </c>
      <c r="J54" s="152" t="str">
        <f>IF(I60=0,"",I54/I60*100)</f>
        <v/>
      </c>
    </row>
    <row r="55" spans="1:10" ht="25.5" customHeight="1" x14ac:dyDescent="0.2">
      <c r="A55" s="141"/>
      <c r="B55" s="143" t="s">
        <v>63</v>
      </c>
      <c r="C55" s="212" t="s">
        <v>64</v>
      </c>
      <c r="D55" s="213"/>
      <c r="E55" s="213"/>
      <c r="F55" s="157" t="s">
        <v>26</v>
      </c>
      <c r="G55" s="158"/>
      <c r="H55" s="158"/>
      <c r="I55" s="158">
        <f>'01 02 Pol'!G27</f>
        <v>0</v>
      </c>
      <c r="J55" s="152" t="str">
        <f>IF(I60=0,"",I55/I60*100)</f>
        <v/>
      </c>
    </row>
    <row r="56" spans="1:10" ht="25.5" customHeight="1" x14ac:dyDescent="0.2">
      <c r="A56" s="141"/>
      <c r="B56" s="143" t="s">
        <v>65</v>
      </c>
      <c r="C56" s="212" t="s">
        <v>66</v>
      </c>
      <c r="D56" s="213"/>
      <c r="E56" s="213"/>
      <c r="F56" s="157" t="s">
        <v>26</v>
      </c>
      <c r="G56" s="158"/>
      <c r="H56" s="158"/>
      <c r="I56" s="158">
        <f>'01 02 Pol'!G35</f>
        <v>0</v>
      </c>
      <c r="J56" s="152" t="str">
        <f>IF(I60=0,"",I56/I60*100)</f>
        <v/>
      </c>
    </row>
    <row r="57" spans="1:10" ht="25.5" customHeight="1" x14ac:dyDescent="0.2">
      <c r="A57" s="141"/>
      <c r="B57" s="143" t="s">
        <v>67</v>
      </c>
      <c r="C57" s="212" t="s">
        <v>68</v>
      </c>
      <c r="D57" s="213"/>
      <c r="E57" s="213"/>
      <c r="F57" s="157" t="s">
        <v>26</v>
      </c>
      <c r="G57" s="158"/>
      <c r="H57" s="158"/>
      <c r="I57" s="158">
        <f>'01 01 Pol'!G52+'01 02 Pol'!G46</f>
        <v>0</v>
      </c>
      <c r="J57" s="152" t="str">
        <f>IF(I60=0,"",I57/I60*100)</f>
        <v/>
      </c>
    </row>
    <row r="58" spans="1:10" ht="25.5" customHeight="1" x14ac:dyDescent="0.2">
      <c r="A58" s="141"/>
      <c r="B58" s="143" t="s">
        <v>69</v>
      </c>
      <c r="C58" s="212" t="s">
        <v>70</v>
      </c>
      <c r="D58" s="213"/>
      <c r="E58" s="213"/>
      <c r="F58" s="157" t="s">
        <v>27</v>
      </c>
      <c r="G58" s="158"/>
      <c r="H58" s="158"/>
      <c r="I58" s="158">
        <f>'01 01 Pol'!G54</f>
        <v>0</v>
      </c>
      <c r="J58" s="152" t="str">
        <f>IF(I60=0,"",I58/I60*100)</f>
        <v/>
      </c>
    </row>
    <row r="59" spans="1:10" ht="25.5" customHeight="1" x14ac:dyDescent="0.2">
      <c r="A59" s="141"/>
      <c r="B59" s="150" t="s">
        <v>71</v>
      </c>
      <c r="C59" s="214" t="s">
        <v>29</v>
      </c>
      <c r="D59" s="215"/>
      <c r="E59" s="215"/>
      <c r="F59" s="159" t="s">
        <v>71</v>
      </c>
      <c r="G59" s="160"/>
      <c r="H59" s="160"/>
      <c r="I59" s="160">
        <f>'01 01 Pol'!G61+'01 02 Pol'!G48</f>
        <v>0</v>
      </c>
      <c r="J59" s="153" t="str">
        <f>IF(I60=0,"",I59/I60*100)</f>
        <v/>
      </c>
    </row>
    <row r="60" spans="1:10" ht="25.5" customHeight="1" x14ac:dyDescent="0.2">
      <c r="A60" s="142"/>
      <c r="B60" s="146" t="s">
        <v>1</v>
      </c>
      <c r="C60" s="146"/>
      <c r="D60" s="147"/>
      <c r="E60" s="147"/>
      <c r="F60" s="161"/>
      <c r="G60" s="162"/>
      <c r="H60" s="162"/>
      <c r="I60" s="162">
        <f>SUM(I50:I59)</f>
        <v>0</v>
      </c>
      <c r="J60" s="154">
        <f>SUM(J50:J59)</f>
        <v>0</v>
      </c>
    </row>
    <row r="61" spans="1:10" x14ac:dyDescent="0.2">
      <c r="F61" s="102"/>
      <c r="G61" s="101"/>
      <c r="H61" s="102"/>
      <c r="I61" s="101"/>
      <c r="J61" s="103"/>
    </row>
    <row r="62" spans="1:10" x14ac:dyDescent="0.2">
      <c r="F62" s="102"/>
      <c r="G62" s="101"/>
      <c r="H62" s="102"/>
      <c r="I62" s="101"/>
      <c r="J62" s="103"/>
    </row>
    <row r="63" spans="1:10" x14ac:dyDescent="0.2">
      <c r="F63" s="102"/>
      <c r="G63" s="101"/>
      <c r="H63" s="102"/>
      <c r="I63" s="101"/>
      <c r="J63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C42:E42"/>
    <mergeCell ref="B43:E43"/>
    <mergeCell ref="C57:E57"/>
    <mergeCell ref="C58:E58"/>
    <mergeCell ref="C59:E59"/>
    <mergeCell ref="C51:E51"/>
    <mergeCell ref="C52:E52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80" t="s">
        <v>8</v>
      </c>
      <c r="B2" s="79"/>
      <c r="C2" s="256"/>
      <c r="D2" s="256"/>
      <c r="E2" s="256"/>
      <c r="F2" s="256"/>
      <c r="G2" s="257"/>
    </row>
    <row r="3" spans="1:7" ht="24.95" customHeight="1" x14ac:dyDescent="0.2">
      <c r="A3" s="80" t="s">
        <v>9</v>
      </c>
      <c r="B3" s="79"/>
      <c r="C3" s="256"/>
      <c r="D3" s="256"/>
      <c r="E3" s="256"/>
      <c r="F3" s="256"/>
      <c r="G3" s="257"/>
    </row>
    <row r="4" spans="1:7" ht="24.95" customHeight="1" x14ac:dyDescent="0.2">
      <c r="A4" s="80" t="s">
        <v>10</v>
      </c>
      <c r="B4" s="79"/>
      <c r="C4" s="256"/>
      <c r="D4" s="256"/>
      <c r="E4" s="256"/>
      <c r="F4" s="256"/>
      <c r="G4" s="25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43" workbookViewId="0">
      <selection activeCell="Y51" sqref="Y5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83" t="s">
        <v>7</v>
      </c>
      <c r="B1" s="283"/>
      <c r="C1" s="283"/>
      <c r="D1" s="283"/>
      <c r="E1" s="283"/>
      <c r="F1" s="283"/>
      <c r="G1" s="283"/>
      <c r="AG1" t="s">
        <v>73</v>
      </c>
    </row>
    <row r="2" spans="1:60" ht="25.15" customHeight="1" x14ac:dyDescent="0.2">
      <c r="A2" s="165" t="s">
        <v>8</v>
      </c>
      <c r="B2" s="79" t="s">
        <v>42</v>
      </c>
      <c r="C2" s="284" t="s">
        <v>43</v>
      </c>
      <c r="D2" s="285"/>
      <c r="E2" s="285"/>
      <c r="F2" s="285"/>
      <c r="G2" s="286"/>
      <c r="AG2" t="s">
        <v>74</v>
      </c>
    </row>
    <row r="3" spans="1:60" ht="25.15" customHeight="1" x14ac:dyDescent="0.2">
      <c r="A3" s="165" t="s">
        <v>9</v>
      </c>
      <c r="B3" s="79" t="s">
        <v>45</v>
      </c>
      <c r="C3" s="284" t="s">
        <v>46</v>
      </c>
      <c r="D3" s="285"/>
      <c r="E3" s="285"/>
      <c r="F3" s="285"/>
      <c r="G3" s="286"/>
      <c r="AC3" s="100" t="s">
        <v>74</v>
      </c>
      <c r="AG3" t="s">
        <v>75</v>
      </c>
    </row>
    <row r="4" spans="1:60" ht="25.15" customHeight="1" x14ac:dyDescent="0.2">
      <c r="A4" s="166" t="s">
        <v>10</v>
      </c>
      <c r="B4" s="167" t="s">
        <v>45</v>
      </c>
      <c r="C4" s="287" t="s">
        <v>46</v>
      </c>
      <c r="D4" s="288"/>
      <c r="E4" s="288"/>
      <c r="F4" s="288"/>
      <c r="G4" s="289"/>
      <c r="AG4" t="s">
        <v>76</v>
      </c>
    </row>
    <row r="5" spans="1:60" x14ac:dyDescent="0.2">
      <c r="D5" s="164"/>
    </row>
    <row r="6" spans="1:60" ht="38.25" x14ac:dyDescent="0.2">
      <c r="A6" s="173" t="s">
        <v>77</v>
      </c>
      <c r="B6" s="171" t="s">
        <v>78</v>
      </c>
      <c r="C6" s="171" t="s">
        <v>79</v>
      </c>
      <c r="D6" s="172" t="s">
        <v>80</v>
      </c>
      <c r="E6" s="173" t="s">
        <v>81</v>
      </c>
      <c r="F6" s="168" t="s">
        <v>82</v>
      </c>
      <c r="G6" s="173" t="s">
        <v>31</v>
      </c>
      <c r="H6" s="174" t="s">
        <v>32</v>
      </c>
      <c r="I6" s="174" t="s">
        <v>83</v>
      </c>
      <c r="J6" s="174" t="s">
        <v>33</v>
      </c>
      <c r="K6" s="174" t="s">
        <v>84</v>
      </c>
      <c r="L6" s="174" t="s">
        <v>85</v>
      </c>
      <c r="M6" s="174" t="s">
        <v>86</v>
      </c>
      <c r="N6" s="174" t="s">
        <v>87</v>
      </c>
      <c r="O6" s="174" t="s">
        <v>88</v>
      </c>
      <c r="P6" s="174" t="s">
        <v>89</v>
      </c>
      <c r="Q6" s="174" t="s">
        <v>90</v>
      </c>
      <c r="R6" s="174" t="s">
        <v>91</v>
      </c>
      <c r="S6" s="174" t="s">
        <v>92</v>
      </c>
      <c r="T6" s="174" t="s">
        <v>93</v>
      </c>
      <c r="U6" s="174" t="s">
        <v>94</v>
      </c>
      <c r="V6" s="174" t="s">
        <v>95</v>
      </c>
    </row>
    <row r="7" spans="1:60" x14ac:dyDescent="0.2">
      <c r="A7" s="176" t="s">
        <v>96</v>
      </c>
      <c r="B7" s="179" t="s">
        <v>53</v>
      </c>
      <c r="C7" s="180" t="s">
        <v>54</v>
      </c>
      <c r="D7" s="175"/>
      <c r="E7" s="186"/>
      <c r="F7" s="190"/>
      <c r="G7" s="190">
        <f>SUMIF(AG8:AG19,"&lt;&gt;NOR",G8:G19)</f>
        <v>0</v>
      </c>
      <c r="H7" s="190"/>
      <c r="I7" s="190">
        <f>SUM(I8:I19)</f>
        <v>0</v>
      </c>
      <c r="J7" s="190"/>
      <c r="K7" s="190">
        <f>SUM(K8:K19)</f>
        <v>0</v>
      </c>
      <c r="L7" s="190"/>
      <c r="M7" s="190">
        <f>SUM(M8:M19)</f>
        <v>0</v>
      </c>
      <c r="N7" s="190"/>
      <c r="O7" s="190">
        <f>SUM(O8:O19)</f>
        <v>0</v>
      </c>
      <c r="P7" s="190"/>
      <c r="Q7" s="190">
        <f>SUM(Q8:Q19)</f>
        <v>0</v>
      </c>
      <c r="R7" s="190"/>
      <c r="S7" s="190"/>
      <c r="T7" s="190"/>
      <c r="U7" s="191">
        <f>SUM(U8:U19)</f>
        <v>28.32</v>
      </c>
      <c r="V7" s="190"/>
      <c r="AG7" t="s">
        <v>97</v>
      </c>
    </row>
    <row r="8" spans="1:60" outlineLevel="1" x14ac:dyDescent="0.2">
      <c r="A8" s="170">
        <v>1</v>
      </c>
      <c r="B8" s="181" t="s">
        <v>98</v>
      </c>
      <c r="C8" s="206" t="s">
        <v>99</v>
      </c>
      <c r="D8" s="183" t="s">
        <v>100</v>
      </c>
      <c r="E8" s="187">
        <v>117.56</v>
      </c>
      <c r="F8" s="192"/>
      <c r="G8" s="193">
        <f>ROUND(E8*F8,2)</f>
        <v>0</v>
      </c>
      <c r="H8" s="192"/>
      <c r="I8" s="193">
        <f>ROUND(E8*H8,2)</f>
        <v>0</v>
      </c>
      <c r="J8" s="192"/>
      <c r="K8" s="193">
        <f>ROUND(E8*J8,2)</f>
        <v>0</v>
      </c>
      <c r="L8" s="193">
        <v>21</v>
      </c>
      <c r="M8" s="193">
        <f>G8*(1+L8/100)</f>
        <v>0</v>
      </c>
      <c r="N8" s="193">
        <v>0</v>
      </c>
      <c r="O8" s="193">
        <f>ROUND(E8*N8,2)</f>
        <v>0</v>
      </c>
      <c r="P8" s="193">
        <v>0</v>
      </c>
      <c r="Q8" s="193">
        <f>ROUND(E8*P8,2)</f>
        <v>0</v>
      </c>
      <c r="R8" s="193" t="s">
        <v>101</v>
      </c>
      <c r="S8" s="193" t="s">
        <v>102</v>
      </c>
      <c r="T8" s="193">
        <v>9.7000000000000003E-2</v>
      </c>
      <c r="U8" s="194">
        <f>ROUND(E8*T8,2)</f>
        <v>11.4</v>
      </c>
      <c r="V8" s="193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 t="s">
        <v>103</v>
      </c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 x14ac:dyDescent="0.2">
      <c r="A9" s="170"/>
      <c r="B9" s="181"/>
      <c r="C9" s="207" t="s">
        <v>104</v>
      </c>
      <c r="D9" s="184"/>
      <c r="E9" s="188">
        <v>117.56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4"/>
      <c r="V9" s="193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 t="s">
        <v>105</v>
      </c>
      <c r="AH9" s="169">
        <v>0</v>
      </c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 x14ac:dyDescent="0.2">
      <c r="A10" s="170">
        <v>2</v>
      </c>
      <c r="B10" s="181" t="s">
        <v>106</v>
      </c>
      <c r="C10" s="206" t="s">
        <v>107</v>
      </c>
      <c r="D10" s="183" t="s">
        <v>100</v>
      </c>
      <c r="E10" s="187">
        <v>6.4</v>
      </c>
      <c r="F10" s="192"/>
      <c r="G10" s="193">
        <f>ROUND(E10*F10,2)</f>
        <v>0</v>
      </c>
      <c r="H10" s="192"/>
      <c r="I10" s="193">
        <f>ROUND(E10*H10,2)</f>
        <v>0</v>
      </c>
      <c r="J10" s="192"/>
      <c r="K10" s="193">
        <f>ROUND(E10*J10,2)</f>
        <v>0</v>
      </c>
      <c r="L10" s="193">
        <v>21</v>
      </c>
      <c r="M10" s="193">
        <f>G10*(1+L10/100)</f>
        <v>0</v>
      </c>
      <c r="N10" s="193">
        <v>0</v>
      </c>
      <c r="O10" s="193">
        <f>ROUND(E10*N10,2)</f>
        <v>0</v>
      </c>
      <c r="P10" s="193">
        <v>0</v>
      </c>
      <c r="Q10" s="193">
        <f>ROUND(E10*P10,2)</f>
        <v>0</v>
      </c>
      <c r="R10" s="193" t="s">
        <v>101</v>
      </c>
      <c r="S10" s="193" t="s">
        <v>102</v>
      </c>
      <c r="T10" s="193">
        <v>0.36799999999999999</v>
      </c>
      <c r="U10" s="194">
        <f>ROUND(E10*T10,2)</f>
        <v>2.36</v>
      </c>
      <c r="V10" s="193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 t="s">
        <v>103</v>
      </c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 x14ac:dyDescent="0.2">
      <c r="A11" s="170"/>
      <c r="B11" s="181"/>
      <c r="C11" s="207" t="s">
        <v>108</v>
      </c>
      <c r="D11" s="184"/>
      <c r="E11" s="188">
        <v>6.4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4"/>
      <c r="V11" s="193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 t="s">
        <v>105</v>
      </c>
      <c r="AH11" s="169">
        <v>0</v>
      </c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ht="22.5" outlineLevel="1" x14ac:dyDescent="0.2">
      <c r="A12" s="170">
        <v>3</v>
      </c>
      <c r="B12" s="181" t="s">
        <v>109</v>
      </c>
      <c r="C12" s="206" t="s">
        <v>110</v>
      </c>
      <c r="D12" s="183" t="s">
        <v>100</v>
      </c>
      <c r="E12" s="187">
        <v>21.96</v>
      </c>
      <c r="F12" s="192"/>
      <c r="G12" s="193">
        <f>ROUND(E12*F12,2)</f>
        <v>0</v>
      </c>
      <c r="H12" s="192"/>
      <c r="I12" s="193">
        <f>ROUND(E12*H12,2)</f>
        <v>0</v>
      </c>
      <c r="J12" s="192"/>
      <c r="K12" s="193">
        <f>ROUND(E12*J12,2)</f>
        <v>0</v>
      </c>
      <c r="L12" s="193">
        <v>21</v>
      </c>
      <c r="M12" s="193">
        <f>G12*(1+L12/100)</f>
        <v>0</v>
      </c>
      <c r="N12" s="193">
        <v>0</v>
      </c>
      <c r="O12" s="193">
        <f>ROUND(E12*N12,2)</f>
        <v>0</v>
      </c>
      <c r="P12" s="193">
        <v>0</v>
      </c>
      <c r="Q12" s="193">
        <f>ROUND(E12*P12,2)</f>
        <v>0</v>
      </c>
      <c r="R12" s="193" t="s">
        <v>101</v>
      </c>
      <c r="S12" s="193" t="s">
        <v>102</v>
      </c>
      <c r="T12" s="193">
        <v>1.0999999999999999E-2</v>
      </c>
      <c r="U12" s="194">
        <f>ROUND(E12*T12,2)</f>
        <v>0.24</v>
      </c>
      <c r="V12" s="193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 t="s">
        <v>103</v>
      </c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 x14ac:dyDescent="0.2">
      <c r="A13" s="170"/>
      <c r="B13" s="181"/>
      <c r="C13" s="207" t="s">
        <v>111</v>
      </c>
      <c r="D13" s="184"/>
      <c r="E13" s="188">
        <v>15.56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4"/>
      <c r="V13" s="193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 t="s">
        <v>105</v>
      </c>
      <c r="AH13" s="169">
        <v>0</v>
      </c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 x14ac:dyDescent="0.2">
      <c r="A14" s="170"/>
      <c r="B14" s="181"/>
      <c r="C14" s="207" t="s">
        <v>108</v>
      </c>
      <c r="D14" s="184"/>
      <c r="E14" s="188">
        <v>6.4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4"/>
      <c r="V14" s="193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 t="s">
        <v>105</v>
      </c>
      <c r="AH14" s="169">
        <v>0</v>
      </c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 x14ac:dyDescent="0.2">
      <c r="A15" s="170">
        <v>4</v>
      </c>
      <c r="B15" s="181" t="s">
        <v>112</v>
      </c>
      <c r="C15" s="206" t="s">
        <v>113</v>
      </c>
      <c r="D15" s="183" t="s">
        <v>100</v>
      </c>
      <c r="E15" s="187">
        <v>21.96</v>
      </c>
      <c r="F15" s="192"/>
      <c r="G15" s="193">
        <f>ROUND(E15*F15,2)</f>
        <v>0</v>
      </c>
      <c r="H15" s="192"/>
      <c r="I15" s="193">
        <f>ROUND(E15*H15,2)</f>
        <v>0</v>
      </c>
      <c r="J15" s="192"/>
      <c r="K15" s="193">
        <f>ROUND(E15*J15,2)</f>
        <v>0</v>
      </c>
      <c r="L15" s="193">
        <v>21</v>
      </c>
      <c r="M15" s="193">
        <f>G15*(1+L15/100)</f>
        <v>0</v>
      </c>
      <c r="N15" s="193">
        <v>0</v>
      </c>
      <c r="O15" s="193">
        <f>ROUND(E15*N15,2)</f>
        <v>0</v>
      </c>
      <c r="P15" s="193">
        <v>0</v>
      </c>
      <c r="Q15" s="193">
        <f>ROUND(E15*P15,2)</f>
        <v>0</v>
      </c>
      <c r="R15" s="193" t="s">
        <v>101</v>
      </c>
      <c r="S15" s="193" t="s">
        <v>102</v>
      </c>
      <c r="T15" s="193">
        <v>0.65200000000000002</v>
      </c>
      <c r="U15" s="194">
        <f>ROUND(E15*T15,2)</f>
        <v>14.32</v>
      </c>
      <c r="V15" s="193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 t="s">
        <v>103</v>
      </c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 x14ac:dyDescent="0.2">
      <c r="A16" s="170">
        <v>5</v>
      </c>
      <c r="B16" s="181" t="s">
        <v>114</v>
      </c>
      <c r="C16" s="206" t="s">
        <v>115</v>
      </c>
      <c r="D16" s="183" t="s">
        <v>116</v>
      </c>
      <c r="E16" s="187">
        <v>36.234000000000002</v>
      </c>
      <c r="F16" s="192"/>
      <c r="G16" s="193">
        <f>ROUND(E16*F16,2)</f>
        <v>0</v>
      </c>
      <c r="H16" s="192"/>
      <c r="I16" s="193">
        <f>ROUND(E16*H16,2)</f>
        <v>0</v>
      </c>
      <c r="J16" s="192"/>
      <c r="K16" s="193">
        <f>ROUND(E16*J16,2)</f>
        <v>0</v>
      </c>
      <c r="L16" s="193">
        <v>21</v>
      </c>
      <c r="M16" s="193">
        <f>G16*(1+L16/100)</f>
        <v>0</v>
      </c>
      <c r="N16" s="193">
        <v>0</v>
      </c>
      <c r="O16" s="193">
        <f>ROUND(E16*N16,2)</f>
        <v>0</v>
      </c>
      <c r="P16" s="193">
        <v>0</v>
      </c>
      <c r="Q16" s="193">
        <f>ROUND(E16*P16,2)</f>
        <v>0</v>
      </c>
      <c r="R16" s="193" t="s">
        <v>101</v>
      </c>
      <c r="S16" s="193" t="s">
        <v>102</v>
      </c>
      <c r="T16" s="193">
        <v>0</v>
      </c>
      <c r="U16" s="194">
        <f>ROUND(E16*T16,2)</f>
        <v>0</v>
      </c>
      <c r="V16" s="193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 t="s">
        <v>103</v>
      </c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 x14ac:dyDescent="0.2">
      <c r="A17" s="170"/>
      <c r="B17" s="181"/>
      <c r="C17" s="207" t="s">
        <v>117</v>
      </c>
      <c r="D17" s="184"/>
      <c r="E17" s="188">
        <v>36.234000000000002</v>
      </c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4"/>
      <c r="V17" s="193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 t="s">
        <v>105</v>
      </c>
      <c r="AH17" s="169">
        <v>0</v>
      </c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ht="22.5" outlineLevel="1" x14ac:dyDescent="0.2">
      <c r="A18" s="170">
        <v>6</v>
      </c>
      <c r="B18" s="181" t="s">
        <v>118</v>
      </c>
      <c r="C18" s="206" t="s">
        <v>274</v>
      </c>
      <c r="D18" s="183" t="s">
        <v>120</v>
      </c>
      <c r="E18" s="187">
        <v>14</v>
      </c>
      <c r="F18" s="192"/>
      <c r="G18" s="193">
        <f>ROUND(E18*F18,2)</f>
        <v>0</v>
      </c>
      <c r="H18" s="192"/>
      <c r="I18" s="193">
        <f>ROUND(E18*H18,2)</f>
        <v>0</v>
      </c>
      <c r="J18" s="192"/>
      <c r="K18" s="193">
        <f>ROUND(E18*J18,2)</f>
        <v>0</v>
      </c>
      <c r="L18" s="193">
        <v>21</v>
      </c>
      <c r="M18" s="193">
        <f>G18*(1+L18/100)</f>
        <v>0</v>
      </c>
      <c r="N18" s="193">
        <v>0</v>
      </c>
      <c r="O18" s="193">
        <f>ROUND(E18*N18,2)</f>
        <v>0</v>
      </c>
      <c r="P18" s="193">
        <v>0</v>
      </c>
      <c r="Q18" s="193">
        <f>ROUND(E18*P18,2)</f>
        <v>0</v>
      </c>
      <c r="R18" s="193"/>
      <c r="S18" s="193" t="s">
        <v>121</v>
      </c>
      <c r="T18" s="193">
        <v>0</v>
      </c>
      <c r="U18" s="194">
        <f>ROUND(E18*T18,2)</f>
        <v>0</v>
      </c>
      <c r="V18" s="193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 t="s">
        <v>103</v>
      </c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ht="22.5" outlineLevel="1" x14ac:dyDescent="0.2">
      <c r="A19" s="170">
        <v>7</v>
      </c>
      <c r="B19" s="181" t="s">
        <v>122</v>
      </c>
      <c r="C19" s="206" t="s">
        <v>119</v>
      </c>
      <c r="D19" s="183" t="s">
        <v>120</v>
      </c>
      <c r="E19" s="187">
        <v>7</v>
      </c>
      <c r="F19" s="192"/>
      <c r="G19" s="193">
        <f>ROUND(E19*F19,2)</f>
        <v>0</v>
      </c>
      <c r="H19" s="192"/>
      <c r="I19" s="193">
        <f>ROUND(E19*H19,2)</f>
        <v>0</v>
      </c>
      <c r="J19" s="192"/>
      <c r="K19" s="193">
        <f>ROUND(E19*J19,2)</f>
        <v>0</v>
      </c>
      <c r="L19" s="193">
        <v>21</v>
      </c>
      <c r="M19" s="193">
        <f>G19*(1+L19/100)</f>
        <v>0</v>
      </c>
      <c r="N19" s="193">
        <v>0</v>
      </c>
      <c r="O19" s="193">
        <f>ROUND(E19*N19,2)</f>
        <v>0</v>
      </c>
      <c r="P19" s="193">
        <v>0</v>
      </c>
      <c r="Q19" s="193">
        <f>ROUND(E19*P19,2)</f>
        <v>0</v>
      </c>
      <c r="R19" s="193"/>
      <c r="S19" s="193" t="s">
        <v>121</v>
      </c>
      <c r="T19" s="193">
        <v>0</v>
      </c>
      <c r="U19" s="194">
        <f>ROUND(E19*T19,2)</f>
        <v>0</v>
      </c>
      <c r="V19" s="193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 t="s">
        <v>103</v>
      </c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x14ac:dyDescent="0.2">
      <c r="A20" s="177" t="s">
        <v>96</v>
      </c>
      <c r="B20" s="182" t="s">
        <v>55</v>
      </c>
      <c r="C20" s="208" t="s">
        <v>56</v>
      </c>
      <c r="D20" s="185"/>
      <c r="E20" s="189"/>
      <c r="F20" s="195"/>
      <c r="G20" s="195">
        <f>SUMIF(AG21:AG38,"&lt;&gt;NOR",G21:G38)</f>
        <v>0</v>
      </c>
      <c r="H20" s="195"/>
      <c r="I20" s="195">
        <f>SUM(I21:I38)</f>
        <v>0</v>
      </c>
      <c r="J20" s="195"/>
      <c r="K20" s="195">
        <f>SUM(K21:K38)</f>
        <v>0</v>
      </c>
      <c r="L20" s="195"/>
      <c r="M20" s="195">
        <f>SUM(M21:M38)</f>
        <v>0</v>
      </c>
      <c r="N20" s="195"/>
      <c r="O20" s="195">
        <f>SUM(O21:O38)</f>
        <v>0.09</v>
      </c>
      <c r="P20" s="195"/>
      <c r="Q20" s="195">
        <f>SUM(Q21:Q38)</f>
        <v>0</v>
      </c>
      <c r="R20" s="195"/>
      <c r="S20" s="195"/>
      <c r="T20" s="195"/>
      <c r="U20" s="196">
        <f>SUM(U21:U38)</f>
        <v>368.99999999999994</v>
      </c>
      <c r="V20" s="195"/>
      <c r="AG20" t="s">
        <v>97</v>
      </c>
    </row>
    <row r="21" spans="1:60" outlineLevel="1" x14ac:dyDescent="0.2">
      <c r="A21" s="170">
        <v>8</v>
      </c>
      <c r="B21" s="181" t="s">
        <v>123</v>
      </c>
      <c r="C21" s="206" t="s">
        <v>124</v>
      </c>
      <c r="D21" s="183" t="s">
        <v>100</v>
      </c>
      <c r="E21" s="187">
        <v>102</v>
      </c>
      <c r="F21" s="192"/>
      <c r="G21" s="193">
        <f>ROUND(E21*F21,2)</f>
        <v>0</v>
      </c>
      <c r="H21" s="192"/>
      <c r="I21" s="193">
        <f>ROUND(E21*H21,2)</f>
        <v>0</v>
      </c>
      <c r="J21" s="192"/>
      <c r="K21" s="193">
        <f>ROUND(E21*J21,2)</f>
        <v>0</v>
      </c>
      <c r="L21" s="193">
        <v>21</v>
      </c>
      <c r="M21" s="193">
        <f>G21*(1+L21/100)</f>
        <v>0</v>
      </c>
      <c r="N21" s="193">
        <v>0</v>
      </c>
      <c r="O21" s="193">
        <f>ROUND(E21*N21,2)</f>
        <v>0</v>
      </c>
      <c r="P21" s="193">
        <v>0</v>
      </c>
      <c r="Q21" s="193">
        <f>ROUND(E21*P21,2)</f>
        <v>0</v>
      </c>
      <c r="R21" s="193" t="s">
        <v>101</v>
      </c>
      <c r="S21" s="193" t="s">
        <v>102</v>
      </c>
      <c r="T21" s="193">
        <v>1.0999999999999999E-2</v>
      </c>
      <c r="U21" s="194">
        <f>ROUND(E21*T21,2)</f>
        <v>1.1200000000000001</v>
      </c>
      <c r="V21" s="193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 t="s">
        <v>103</v>
      </c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 x14ac:dyDescent="0.2">
      <c r="A22" s="170">
        <v>9</v>
      </c>
      <c r="B22" s="181" t="s">
        <v>112</v>
      </c>
      <c r="C22" s="206" t="s">
        <v>113</v>
      </c>
      <c r="D22" s="183" t="s">
        <v>100</v>
      </c>
      <c r="E22" s="187">
        <v>102</v>
      </c>
      <c r="F22" s="192"/>
      <c r="G22" s="193">
        <f>ROUND(E22*F22,2)</f>
        <v>0</v>
      </c>
      <c r="H22" s="192"/>
      <c r="I22" s="193">
        <f>ROUND(E22*H22,2)</f>
        <v>0</v>
      </c>
      <c r="J22" s="192"/>
      <c r="K22" s="193">
        <f>ROUND(E22*J22,2)</f>
        <v>0</v>
      </c>
      <c r="L22" s="193">
        <v>21</v>
      </c>
      <c r="M22" s="193">
        <f>G22*(1+L22/100)</f>
        <v>0</v>
      </c>
      <c r="N22" s="193">
        <v>0</v>
      </c>
      <c r="O22" s="193">
        <f>ROUND(E22*N22,2)</f>
        <v>0</v>
      </c>
      <c r="P22" s="193">
        <v>0</v>
      </c>
      <c r="Q22" s="193">
        <f>ROUND(E22*P22,2)</f>
        <v>0</v>
      </c>
      <c r="R22" s="193" t="s">
        <v>101</v>
      </c>
      <c r="S22" s="193" t="s">
        <v>102</v>
      </c>
      <c r="T22" s="193">
        <v>0.65200000000000002</v>
      </c>
      <c r="U22" s="194">
        <f>ROUND(E22*T22,2)</f>
        <v>66.5</v>
      </c>
      <c r="V22" s="193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 t="s">
        <v>103</v>
      </c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 x14ac:dyDescent="0.2">
      <c r="A23" s="170">
        <v>10</v>
      </c>
      <c r="B23" s="181" t="s">
        <v>125</v>
      </c>
      <c r="C23" s="206" t="s">
        <v>126</v>
      </c>
      <c r="D23" s="183" t="s">
        <v>127</v>
      </c>
      <c r="E23" s="187">
        <v>1025.51</v>
      </c>
      <c r="F23" s="192"/>
      <c r="G23" s="193">
        <f>ROUND(E23*F23,2)</f>
        <v>0</v>
      </c>
      <c r="H23" s="192"/>
      <c r="I23" s="193">
        <f>ROUND(E23*H23,2)</f>
        <v>0</v>
      </c>
      <c r="J23" s="192"/>
      <c r="K23" s="193">
        <f>ROUND(E23*J23,2)</f>
        <v>0</v>
      </c>
      <c r="L23" s="193">
        <v>21</v>
      </c>
      <c r="M23" s="193">
        <f>G23*(1+L23/100)</f>
        <v>0</v>
      </c>
      <c r="N23" s="193">
        <v>0</v>
      </c>
      <c r="O23" s="193">
        <f>ROUND(E23*N23,2)</f>
        <v>0</v>
      </c>
      <c r="P23" s="193">
        <v>0</v>
      </c>
      <c r="Q23" s="193">
        <f>ROUND(E23*P23,2)</f>
        <v>0</v>
      </c>
      <c r="R23" s="193" t="s">
        <v>128</v>
      </c>
      <c r="S23" s="193" t="s">
        <v>102</v>
      </c>
      <c r="T23" s="193">
        <v>0.06</v>
      </c>
      <c r="U23" s="194">
        <f>ROUND(E23*T23,2)</f>
        <v>61.53</v>
      </c>
      <c r="V23" s="193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 t="s">
        <v>103</v>
      </c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outlineLevel="1" x14ac:dyDescent="0.2">
      <c r="A24" s="170"/>
      <c r="B24" s="181"/>
      <c r="C24" s="207" t="s">
        <v>129</v>
      </c>
      <c r="D24" s="184"/>
      <c r="E24" s="188">
        <v>1025.51</v>
      </c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4"/>
      <c r="V24" s="193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 t="s">
        <v>105</v>
      </c>
      <c r="AH24" s="169">
        <v>0</v>
      </c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outlineLevel="1" x14ac:dyDescent="0.2">
      <c r="A25" s="170">
        <v>11</v>
      </c>
      <c r="B25" s="181" t="s">
        <v>130</v>
      </c>
      <c r="C25" s="206" t="s">
        <v>131</v>
      </c>
      <c r="D25" s="183" t="s">
        <v>127</v>
      </c>
      <c r="E25" s="187">
        <v>1025.51</v>
      </c>
      <c r="F25" s="192"/>
      <c r="G25" s="193">
        <f t="shared" ref="G25:G30" si="0">ROUND(E25*F25,2)</f>
        <v>0</v>
      </c>
      <c r="H25" s="192"/>
      <c r="I25" s="193">
        <f t="shared" ref="I25:I30" si="1">ROUND(E25*H25,2)</f>
        <v>0</v>
      </c>
      <c r="J25" s="192"/>
      <c r="K25" s="193">
        <f t="shared" ref="K25:K30" si="2">ROUND(E25*J25,2)</f>
        <v>0</v>
      </c>
      <c r="L25" s="193">
        <v>21</v>
      </c>
      <c r="M25" s="193">
        <f t="shared" ref="M25:M30" si="3">G25*(1+L25/100)</f>
        <v>0</v>
      </c>
      <c r="N25" s="193">
        <v>0</v>
      </c>
      <c r="O25" s="193">
        <f t="shared" ref="O25:O30" si="4">ROUND(E25*N25,2)</f>
        <v>0</v>
      </c>
      <c r="P25" s="193">
        <v>0</v>
      </c>
      <c r="Q25" s="193">
        <f t="shared" ref="Q25:Q30" si="5">ROUND(E25*P25,2)</f>
        <v>0</v>
      </c>
      <c r="R25" s="193" t="s">
        <v>101</v>
      </c>
      <c r="S25" s="193" t="s">
        <v>102</v>
      </c>
      <c r="T25" s="193">
        <v>0.17699999999999999</v>
      </c>
      <c r="U25" s="194">
        <f t="shared" ref="U25:U30" si="6">ROUND(E25*T25,2)</f>
        <v>181.52</v>
      </c>
      <c r="V25" s="193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 t="s">
        <v>103</v>
      </c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 x14ac:dyDescent="0.2">
      <c r="A26" s="170">
        <v>12</v>
      </c>
      <c r="B26" s="181" t="s">
        <v>132</v>
      </c>
      <c r="C26" s="206" t="s">
        <v>133</v>
      </c>
      <c r="D26" s="183" t="s">
        <v>127</v>
      </c>
      <c r="E26" s="187">
        <v>210</v>
      </c>
      <c r="F26" s="192"/>
      <c r="G26" s="193">
        <f t="shared" si="0"/>
        <v>0</v>
      </c>
      <c r="H26" s="192"/>
      <c r="I26" s="193">
        <f t="shared" si="1"/>
        <v>0</v>
      </c>
      <c r="J26" s="192"/>
      <c r="K26" s="193">
        <f t="shared" si="2"/>
        <v>0</v>
      </c>
      <c r="L26" s="193">
        <v>21</v>
      </c>
      <c r="M26" s="193">
        <f t="shared" si="3"/>
        <v>0</v>
      </c>
      <c r="N26" s="193">
        <v>0</v>
      </c>
      <c r="O26" s="193">
        <f t="shared" si="4"/>
        <v>0</v>
      </c>
      <c r="P26" s="193">
        <v>0</v>
      </c>
      <c r="Q26" s="193">
        <f t="shared" si="5"/>
        <v>0</v>
      </c>
      <c r="R26" s="193" t="s">
        <v>128</v>
      </c>
      <c r="S26" s="193" t="s">
        <v>102</v>
      </c>
      <c r="T26" s="193">
        <v>0.126</v>
      </c>
      <c r="U26" s="194">
        <f t="shared" si="6"/>
        <v>26.46</v>
      </c>
      <c r="V26" s="193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 t="s">
        <v>103</v>
      </c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 x14ac:dyDescent="0.2">
      <c r="A27" s="170">
        <v>13</v>
      </c>
      <c r="B27" s="181" t="s">
        <v>134</v>
      </c>
      <c r="C27" s="206" t="s">
        <v>135</v>
      </c>
      <c r="D27" s="183" t="s">
        <v>127</v>
      </c>
      <c r="E27" s="187">
        <v>1025.51</v>
      </c>
      <c r="F27" s="192"/>
      <c r="G27" s="193">
        <f t="shared" si="0"/>
        <v>0</v>
      </c>
      <c r="H27" s="192"/>
      <c r="I27" s="193">
        <f t="shared" si="1"/>
        <v>0</v>
      </c>
      <c r="J27" s="192"/>
      <c r="K27" s="193">
        <f t="shared" si="2"/>
        <v>0</v>
      </c>
      <c r="L27" s="193">
        <v>21</v>
      </c>
      <c r="M27" s="193">
        <f t="shared" si="3"/>
        <v>0</v>
      </c>
      <c r="N27" s="193">
        <v>0</v>
      </c>
      <c r="O27" s="193">
        <f t="shared" si="4"/>
        <v>0</v>
      </c>
      <c r="P27" s="193">
        <v>0</v>
      </c>
      <c r="Q27" s="193">
        <f t="shared" si="5"/>
        <v>0</v>
      </c>
      <c r="R27" s="193" t="s">
        <v>128</v>
      </c>
      <c r="S27" s="193" t="s">
        <v>102</v>
      </c>
      <c r="T27" s="193">
        <v>1E-3</v>
      </c>
      <c r="U27" s="194">
        <f t="shared" si="6"/>
        <v>1.03</v>
      </c>
      <c r="V27" s="193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 t="s">
        <v>103</v>
      </c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outlineLevel="1" x14ac:dyDescent="0.2">
      <c r="A28" s="170">
        <v>14</v>
      </c>
      <c r="B28" s="181" t="s">
        <v>136</v>
      </c>
      <c r="C28" s="206" t="s">
        <v>137</v>
      </c>
      <c r="D28" s="183" t="s">
        <v>127</v>
      </c>
      <c r="E28" s="187">
        <v>1025.51</v>
      </c>
      <c r="F28" s="192"/>
      <c r="G28" s="193">
        <f t="shared" si="0"/>
        <v>0</v>
      </c>
      <c r="H28" s="192"/>
      <c r="I28" s="193">
        <f t="shared" si="1"/>
        <v>0</v>
      </c>
      <c r="J28" s="192"/>
      <c r="K28" s="193">
        <f t="shared" si="2"/>
        <v>0</v>
      </c>
      <c r="L28" s="193">
        <v>21</v>
      </c>
      <c r="M28" s="193">
        <f t="shared" si="3"/>
        <v>0</v>
      </c>
      <c r="N28" s="193">
        <v>0</v>
      </c>
      <c r="O28" s="193">
        <f t="shared" si="4"/>
        <v>0</v>
      </c>
      <c r="P28" s="193">
        <v>0</v>
      </c>
      <c r="Q28" s="193">
        <f t="shared" si="5"/>
        <v>0</v>
      </c>
      <c r="R28" s="193" t="s">
        <v>128</v>
      </c>
      <c r="S28" s="193" t="s">
        <v>102</v>
      </c>
      <c r="T28" s="193">
        <v>1E-3</v>
      </c>
      <c r="U28" s="194">
        <f t="shared" si="6"/>
        <v>1.03</v>
      </c>
      <c r="V28" s="193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 t="s">
        <v>103</v>
      </c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outlineLevel="1" x14ac:dyDescent="0.2">
      <c r="A29" s="170">
        <v>15</v>
      </c>
      <c r="B29" s="181" t="s">
        <v>138</v>
      </c>
      <c r="C29" s="206" t="s">
        <v>139</v>
      </c>
      <c r="D29" s="183" t="s">
        <v>127</v>
      </c>
      <c r="E29" s="187">
        <v>1025.51</v>
      </c>
      <c r="F29" s="192"/>
      <c r="G29" s="193">
        <f t="shared" si="0"/>
        <v>0</v>
      </c>
      <c r="H29" s="192"/>
      <c r="I29" s="193">
        <f t="shared" si="1"/>
        <v>0</v>
      </c>
      <c r="J29" s="192"/>
      <c r="K29" s="193">
        <f t="shared" si="2"/>
        <v>0</v>
      </c>
      <c r="L29" s="193">
        <v>21</v>
      </c>
      <c r="M29" s="193">
        <f t="shared" si="3"/>
        <v>0</v>
      </c>
      <c r="N29" s="193">
        <v>0</v>
      </c>
      <c r="O29" s="193">
        <f t="shared" si="4"/>
        <v>0</v>
      </c>
      <c r="P29" s="193">
        <v>0</v>
      </c>
      <c r="Q29" s="193">
        <f t="shared" si="5"/>
        <v>0</v>
      </c>
      <c r="R29" s="193" t="s">
        <v>128</v>
      </c>
      <c r="S29" s="193" t="s">
        <v>102</v>
      </c>
      <c r="T29" s="193">
        <v>1.4999999999999999E-2</v>
      </c>
      <c r="U29" s="194">
        <f t="shared" si="6"/>
        <v>15.38</v>
      </c>
      <c r="V29" s="193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 t="s">
        <v>103</v>
      </c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 x14ac:dyDescent="0.2">
      <c r="A30" s="170">
        <v>16</v>
      </c>
      <c r="B30" s="181" t="s">
        <v>140</v>
      </c>
      <c r="C30" s="206" t="s">
        <v>141</v>
      </c>
      <c r="D30" s="183" t="s">
        <v>127</v>
      </c>
      <c r="E30" s="187">
        <v>2051.02</v>
      </c>
      <c r="F30" s="192"/>
      <c r="G30" s="193">
        <f t="shared" si="0"/>
        <v>0</v>
      </c>
      <c r="H30" s="192"/>
      <c r="I30" s="193">
        <f t="shared" si="1"/>
        <v>0</v>
      </c>
      <c r="J30" s="192"/>
      <c r="K30" s="193">
        <f t="shared" si="2"/>
        <v>0</v>
      </c>
      <c r="L30" s="193">
        <v>21</v>
      </c>
      <c r="M30" s="193">
        <f t="shared" si="3"/>
        <v>0</v>
      </c>
      <c r="N30" s="193">
        <v>0</v>
      </c>
      <c r="O30" s="193">
        <f t="shared" si="4"/>
        <v>0</v>
      </c>
      <c r="P30" s="193">
        <v>0</v>
      </c>
      <c r="Q30" s="193">
        <f t="shared" si="5"/>
        <v>0</v>
      </c>
      <c r="R30" s="193" t="s">
        <v>128</v>
      </c>
      <c r="S30" s="193" t="s">
        <v>102</v>
      </c>
      <c r="T30" s="193">
        <v>1E-3</v>
      </c>
      <c r="U30" s="194">
        <f t="shared" si="6"/>
        <v>2.0499999999999998</v>
      </c>
      <c r="V30" s="193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 t="s">
        <v>103</v>
      </c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 x14ac:dyDescent="0.2">
      <c r="A31" s="170"/>
      <c r="B31" s="181"/>
      <c r="C31" s="207" t="s">
        <v>142</v>
      </c>
      <c r="D31" s="184"/>
      <c r="E31" s="188">
        <v>2051.02</v>
      </c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4"/>
      <c r="V31" s="193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 t="s">
        <v>105</v>
      </c>
      <c r="AH31" s="169">
        <v>0</v>
      </c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 x14ac:dyDescent="0.2">
      <c r="A32" s="170">
        <v>17</v>
      </c>
      <c r="B32" s="181" t="s">
        <v>143</v>
      </c>
      <c r="C32" s="206" t="s">
        <v>144</v>
      </c>
      <c r="D32" s="183" t="s">
        <v>116</v>
      </c>
      <c r="E32" s="187">
        <v>5.1279999999999999E-2</v>
      </c>
      <c r="F32" s="192"/>
      <c r="G32" s="193">
        <f>ROUND(E32*F32,2)</f>
        <v>0</v>
      </c>
      <c r="H32" s="192"/>
      <c r="I32" s="193">
        <f>ROUND(E32*H32,2)</f>
        <v>0</v>
      </c>
      <c r="J32" s="192"/>
      <c r="K32" s="193">
        <f>ROUND(E32*J32,2)</f>
        <v>0</v>
      </c>
      <c r="L32" s="193">
        <v>21</v>
      </c>
      <c r="M32" s="193">
        <f>G32*(1+L32/100)</f>
        <v>0</v>
      </c>
      <c r="N32" s="193">
        <v>0</v>
      </c>
      <c r="O32" s="193">
        <f>ROUND(E32*N32,2)</f>
        <v>0</v>
      </c>
      <c r="P32" s="193">
        <v>0</v>
      </c>
      <c r="Q32" s="193">
        <f>ROUND(E32*P32,2)</f>
        <v>0</v>
      </c>
      <c r="R32" s="193" t="s">
        <v>128</v>
      </c>
      <c r="S32" s="193" t="s">
        <v>102</v>
      </c>
      <c r="T32" s="193">
        <v>21.428999999999998</v>
      </c>
      <c r="U32" s="194">
        <f>ROUND(E32*T32,2)</f>
        <v>1.1000000000000001</v>
      </c>
      <c r="V32" s="193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 t="s">
        <v>103</v>
      </c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 x14ac:dyDescent="0.2">
      <c r="A33" s="170"/>
      <c r="B33" s="181"/>
      <c r="C33" s="207" t="s">
        <v>145</v>
      </c>
      <c r="D33" s="184"/>
      <c r="E33" s="188">
        <v>5.1279999999999999E-2</v>
      </c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4"/>
      <c r="V33" s="193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9" t="s">
        <v>105</v>
      </c>
      <c r="AH33" s="169">
        <v>0</v>
      </c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 x14ac:dyDescent="0.2">
      <c r="A34" s="170">
        <v>18</v>
      </c>
      <c r="B34" s="181" t="s">
        <v>146</v>
      </c>
      <c r="C34" s="206" t="s">
        <v>147</v>
      </c>
      <c r="D34" s="183" t="s">
        <v>127</v>
      </c>
      <c r="E34" s="187">
        <v>1025.51</v>
      </c>
      <c r="F34" s="192"/>
      <c r="G34" s="193">
        <f>ROUND(E34*F34,2)</f>
        <v>0</v>
      </c>
      <c r="H34" s="192"/>
      <c r="I34" s="193">
        <f>ROUND(E34*H34,2)</f>
        <v>0</v>
      </c>
      <c r="J34" s="192"/>
      <c r="K34" s="193">
        <f>ROUND(E34*J34,2)</f>
        <v>0</v>
      </c>
      <c r="L34" s="193">
        <v>21</v>
      </c>
      <c r="M34" s="193">
        <f>G34*(1+L34/100)</f>
        <v>0</v>
      </c>
      <c r="N34" s="193">
        <v>0</v>
      </c>
      <c r="O34" s="193">
        <f>ROUND(E34*N34,2)</f>
        <v>0</v>
      </c>
      <c r="P34" s="193">
        <v>0</v>
      </c>
      <c r="Q34" s="193">
        <f>ROUND(E34*P34,2)</f>
        <v>0</v>
      </c>
      <c r="R34" s="193" t="s">
        <v>128</v>
      </c>
      <c r="S34" s="193" t="s">
        <v>102</v>
      </c>
      <c r="T34" s="193">
        <v>1.0999999999999999E-2</v>
      </c>
      <c r="U34" s="194">
        <f>ROUND(E34*T34,2)</f>
        <v>11.28</v>
      </c>
      <c r="V34" s="193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 t="s">
        <v>103</v>
      </c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ht="22.5" outlineLevel="1" x14ac:dyDescent="0.2">
      <c r="A35" s="170">
        <v>19</v>
      </c>
      <c r="B35" s="181" t="s">
        <v>148</v>
      </c>
      <c r="C35" s="206" t="s">
        <v>149</v>
      </c>
      <c r="D35" s="183" t="s">
        <v>100</v>
      </c>
      <c r="E35" s="187">
        <v>20</v>
      </c>
      <c r="F35" s="192"/>
      <c r="G35" s="193">
        <f>ROUND(E35*F35,2)</f>
        <v>0</v>
      </c>
      <c r="H35" s="192"/>
      <c r="I35" s="193">
        <f>ROUND(E35*H35,2)</f>
        <v>0</v>
      </c>
      <c r="J35" s="192"/>
      <c r="K35" s="193">
        <f>ROUND(E35*J35,2)</f>
        <v>0</v>
      </c>
      <c r="L35" s="193">
        <v>21</v>
      </c>
      <c r="M35" s="193">
        <f>G35*(1+L35/100)</f>
        <v>0</v>
      </c>
      <c r="N35" s="193">
        <v>0</v>
      </c>
      <c r="O35" s="193">
        <f>ROUND(E35*N35,2)</f>
        <v>0</v>
      </c>
      <c r="P35" s="193">
        <v>0</v>
      </c>
      <c r="Q35" s="193">
        <f>ROUND(E35*P35,2)</f>
        <v>0</v>
      </c>
      <c r="R35" s="193"/>
      <c r="S35" s="193" t="s">
        <v>121</v>
      </c>
      <c r="T35" s="193">
        <v>0</v>
      </c>
      <c r="U35" s="194">
        <f>ROUND(E35*T35,2)</f>
        <v>0</v>
      </c>
      <c r="V35" s="193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 t="s">
        <v>103</v>
      </c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 x14ac:dyDescent="0.2">
      <c r="A36" s="170">
        <v>20</v>
      </c>
      <c r="B36" s="181" t="s">
        <v>150</v>
      </c>
      <c r="C36" s="206" t="s">
        <v>151</v>
      </c>
      <c r="D36" s="183" t="s">
        <v>152</v>
      </c>
      <c r="E36" s="187">
        <v>25.63775</v>
      </c>
      <c r="F36" s="192"/>
      <c r="G36" s="193">
        <f>ROUND(E36*F36,2)</f>
        <v>0</v>
      </c>
      <c r="H36" s="192"/>
      <c r="I36" s="193">
        <f>ROUND(E36*H36,2)</f>
        <v>0</v>
      </c>
      <c r="J36" s="192"/>
      <c r="K36" s="193">
        <f>ROUND(E36*J36,2)</f>
        <v>0</v>
      </c>
      <c r="L36" s="193">
        <v>21</v>
      </c>
      <c r="M36" s="193">
        <f>G36*(1+L36/100)</f>
        <v>0</v>
      </c>
      <c r="N36" s="193">
        <v>1E-3</v>
      </c>
      <c r="O36" s="193">
        <f>ROUND(E36*N36,2)</f>
        <v>0.03</v>
      </c>
      <c r="P36" s="193">
        <v>0</v>
      </c>
      <c r="Q36" s="193">
        <f>ROUND(E36*P36,2)</f>
        <v>0</v>
      </c>
      <c r="R36" s="193" t="s">
        <v>153</v>
      </c>
      <c r="S36" s="193" t="s">
        <v>154</v>
      </c>
      <c r="T36" s="193">
        <v>0</v>
      </c>
      <c r="U36" s="194">
        <f>ROUND(E36*T36,2)</f>
        <v>0</v>
      </c>
      <c r="V36" s="193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 t="s">
        <v>155</v>
      </c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outlineLevel="1" x14ac:dyDescent="0.2">
      <c r="A37" s="170"/>
      <c r="B37" s="181"/>
      <c r="C37" s="207" t="s">
        <v>156</v>
      </c>
      <c r="D37" s="184"/>
      <c r="E37" s="188">
        <v>25.63775</v>
      </c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4"/>
      <c r="V37" s="193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 t="s">
        <v>105</v>
      </c>
      <c r="AH37" s="169">
        <v>0</v>
      </c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 x14ac:dyDescent="0.2">
      <c r="A38" s="170">
        <v>21</v>
      </c>
      <c r="B38" s="181" t="s">
        <v>157</v>
      </c>
      <c r="C38" s="206" t="s">
        <v>158</v>
      </c>
      <c r="D38" s="183" t="s">
        <v>159</v>
      </c>
      <c r="E38" s="187">
        <v>55</v>
      </c>
      <c r="F38" s="192"/>
      <c r="G38" s="193">
        <f>ROUND(E38*F38,2)</f>
        <v>0</v>
      </c>
      <c r="H38" s="192"/>
      <c r="I38" s="193">
        <f>ROUND(E38*H38,2)</f>
        <v>0</v>
      </c>
      <c r="J38" s="192"/>
      <c r="K38" s="193">
        <f>ROUND(E38*J38,2)</f>
        <v>0</v>
      </c>
      <c r="L38" s="193">
        <v>21</v>
      </c>
      <c r="M38" s="193">
        <f>G38*(1+L38/100)</f>
        <v>0</v>
      </c>
      <c r="N38" s="193">
        <v>1E-3</v>
      </c>
      <c r="O38" s="193">
        <f>ROUND(E38*N38,2)</f>
        <v>0.06</v>
      </c>
      <c r="P38" s="193">
        <v>0</v>
      </c>
      <c r="Q38" s="193">
        <f>ROUND(E38*P38,2)</f>
        <v>0</v>
      </c>
      <c r="R38" s="193" t="s">
        <v>153</v>
      </c>
      <c r="S38" s="193" t="s">
        <v>154</v>
      </c>
      <c r="T38" s="193">
        <v>0</v>
      </c>
      <c r="U38" s="194">
        <f>ROUND(E38*T38,2)</f>
        <v>0</v>
      </c>
      <c r="V38" s="193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 t="s">
        <v>155</v>
      </c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x14ac:dyDescent="0.2">
      <c r="A39" s="177" t="s">
        <v>96</v>
      </c>
      <c r="B39" s="182" t="s">
        <v>57</v>
      </c>
      <c r="C39" s="208" t="s">
        <v>58</v>
      </c>
      <c r="D39" s="185"/>
      <c r="E39" s="189"/>
      <c r="F39" s="195"/>
      <c r="G39" s="195">
        <f>SUMIF(AG40:AG48,"&lt;&gt;NOR",G40:G48)</f>
        <v>0</v>
      </c>
      <c r="H39" s="195"/>
      <c r="I39" s="195">
        <f>SUM(I40:I48)</f>
        <v>0</v>
      </c>
      <c r="J39" s="195"/>
      <c r="K39" s="195">
        <f>SUM(K40:K48)</f>
        <v>0</v>
      </c>
      <c r="L39" s="195"/>
      <c r="M39" s="195">
        <f>SUM(M40:M48)</f>
        <v>0</v>
      </c>
      <c r="N39" s="195"/>
      <c r="O39" s="195">
        <f>SUM(O40:O48)</f>
        <v>3.6</v>
      </c>
      <c r="P39" s="195"/>
      <c r="Q39" s="195">
        <f>SUM(Q40:Q48)</f>
        <v>0</v>
      </c>
      <c r="R39" s="195"/>
      <c r="S39" s="195"/>
      <c r="T39" s="195"/>
      <c r="U39" s="196">
        <f>SUM(U40:U48)</f>
        <v>0</v>
      </c>
      <c r="V39" s="195"/>
      <c r="AG39" t="s">
        <v>97</v>
      </c>
    </row>
    <row r="40" spans="1:60" outlineLevel="1" x14ac:dyDescent="0.2">
      <c r="A40" s="170">
        <v>22</v>
      </c>
      <c r="B40" s="181" t="s">
        <v>160</v>
      </c>
      <c r="C40" s="206" t="s">
        <v>161</v>
      </c>
      <c r="D40" s="183" t="s">
        <v>127</v>
      </c>
      <c r="E40" s="187">
        <v>32</v>
      </c>
      <c r="F40" s="192"/>
      <c r="G40" s="193">
        <f t="shared" ref="G40:G46" si="7">ROUND(E40*F40,2)</f>
        <v>0</v>
      </c>
      <c r="H40" s="192"/>
      <c r="I40" s="193">
        <f t="shared" ref="I40:I46" si="8">ROUND(E40*H40,2)</f>
        <v>0</v>
      </c>
      <c r="J40" s="192"/>
      <c r="K40" s="193">
        <f t="shared" ref="K40:K46" si="9">ROUND(E40*J40,2)</f>
        <v>0</v>
      </c>
      <c r="L40" s="193">
        <v>21</v>
      </c>
      <c r="M40" s="193">
        <f t="shared" ref="M40:M46" si="10">G40*(1+L40/100)</f>
        <v>0</v>
      </c>
      <c r="N40" s="193">
        <v>0</v>
      </c>
      <c r="O40" s="193">
        <f t="shared" ref="O40:O46" si="11">ROUND(E40*N40,2)</f>
        <v>0</v>
      </c>
      <c r="P40" s="193">
        <v>0</v>
      </c>
      <c r="Q40" s="193">
        <f t="shared" ref="Q40:Q46" si="12">ROUND(E40*P40,2)</f>
        <v>0</v>
      </c>
      <c r="R40" s="193"/>
      <c r="S40" s="193" t="s">
        <v>121</v>
      </c>
      <c r="T40" s="193">
        <v>0</v>
      </c>
      <c r="U40" s="194">
        <f t="shared" ref="U40:U46" si="13">ROUND(E40*T40,2)</f>
        <v>0</v>
      </c>
      <c r="V40" s="193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 t="s">
        <v>103</v>
      </c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ht="22.5" outlineLevel="1" x14ac:dyDescent="0.2">
      <c r="A41" s="170">
        <v>23</v>
      </c>
      <c r="B41" s="181" t="s">
        <v>162</v>
      </c>
      <c r="C41" s="206" t="s">
        <v>163</v>
      </c>
      <c r="D41" s="183" t="s">
        <v>127</v>
      </c>
      <c r="E41" s="187">
        <v>118.52</v>
      </c>
      <c r="F41" s="192"/>
      <c r="G41" s="193">
        <f t="shared" si="7"/>
        <v>0</v>
      </c>
      <c r="H41" s="192"/>
      <c r="I41" s="193">
        <f t="shared" si="8"/>
        <v>0</v>
      </c>
      <c r="J41" s="192"/>
      <c r="K41" s="193">
        <f t="shared" si="9"/>
        <v>0</v>
      </c>
      <c r="L41" s="193">
        <v>21</v>
      </c>
      <c r="M41" s="193">
        <f t="shared" si="10"/>
        <v>0</v>
      </c>
      <c r="N41" s="193">
        <v>0</v>
      </c>
      <c r="O41" s="193">
        <f t="shared" si="11"/>
        <v>0</v>
      </c>
      <c r="P41" s="193">
        <v>0</v>
      </c>
      <c r="Q41" s="193">
        <f t="shared" si="12"/>
        <v>0</v>
      </c>
      <c r="R41" s="193"/>
      <c r="S41" s="193" t="s">
        <v>121</v>
      </c>
      <c r="T41" s="193">
        <v>0</v>
      </c>
      <c r="U41" s="194">
        <f t="shared" si="13"/>
        <v>0</v>
      </c>
      <c r="V41" s="193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 t="s">
        <v>103</v>
      </c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ht="22.5" outlineLevel="1" x14ac:dyDescent="0.2">
      <c r="A42" s="170">
        <v>24</v>
      </c>
      <c r="B42" s="181" t="s">
        <v>164</v>
      </c>
      <c r="C42" s="206" t="s">
        <v>165</v>
      </c>
      <c r="D42" s="183" t="s">
        <v>120</v>
      </c>
      <c r="E42" s="187">
        <v>90</v>
      </c>
      <c r="F42" s="192"/>
      <c r="G42" s="193">
        <f t="shared" si="7"/>
        <v>0</v>
      </c>
      <c r="H42" s="192"/>
      <c r="I42" s="193">
        <f t="shared" si="8"/>
        <v>0</v>
      </c>
      <c r="J42" s="192"/>
      <c r="K42" s="193">
        <f t="shared" si="9"/>
        <v>0</v>
      </c>
      <c r="L42" s="193">
        <v>21</v>
      </c>
      <c r="M42" s="193">
        <f t="shared" si="10"/>
        <v>0</v>
      </c>
      <c r="N42" s="193">
        <v>0</v>
      </c>
      <c r="O42" s="193">
        <f t="shared" si="11"/>
        <v>0</v>
      </c>
      <c r="P42" s="193">
        <v>0</v>
      </c>
      <c r="Q42" s="193">
        <f t="shared" si="12"/>
        <v>0</v>
      </c>
      <c r="R42" s="193"/>
      <c r="S42" s="193" t="s">
        <v>121</v>
      </c>
      <c r="T42" s="193">
        <v>0</v>
      </c>
      <c r="U42" s="194">
        <f t="shared" si="13"/>
        <v>0</v>
      </c>
      <c r="V42" s="193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 t="s">
        <v>103</v>
      </c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ht="22.5" outlineLevel="1" x14ac:dyDescent="0.2">
      <c r="A43" s="170">
        <v>25</v>
      </c>
      <c r="B43" s="181" t="s">
        <v>166</v>
      </c>
      <c r="C43" s="206" t="s">
        <v>167</v>
      </c>
      <c r="D43" s="183" t="s">
        <v>120</v>
      </c>
      <c r="E43" s="187">
        <v>120</v>
      </c>
      <c r="F43" s="192"/>
      <c r="G43" s="193">
        <f t="shared" si="7"/>
        <v>0</v>
      </c>
      <c r="H43" s="192"/>
      <c r="I43" s="193">
        <f t="shared" si="8"/>
        <v>0</v>
      </c>
      <c r="J43" s="192"/>
      <c r="K43" s="193">
        <f t="shared" si="9"/>
        <v>0</v>
      </c>
      <c r="L43" s="193">
        <v>21</v>
      </c>
      <c r="M43" s="193">
        <f t="shared" si="10"/>
        <v>0</v>
      </c>
      <c r="N43" s="193">
        <v>0</v>
      </c>
      <c r="O43" s="193">
        <f t="shared" si="11"/>
        <v>0</v>
      </c>
      <c r="P43" s="193">
        <v>0</v>
      </c>
      <c r="Q43" s="193">
        <f t="shared" si="12"/>
        <v>0</v>
      </c>
      <c r="R43" s="193"/>
      <c r="S43" s="193" t="s">
        <v>121</v>
      </c>
      <c r="T43" s="193">
        <v>0</v>
      </c>
      <c r="U43" s="194">
        <f t="shared" si="13"/>
        <v>0</v>
      </c>
      <c r="V43" s="193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 t="s">
        <v>103</v>
      </c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 x14ac:dyDescent="0.2">
      <c r="A44" s="170">
        <v>26</v>
      </c>
      <c r="B44" s="181" t="s">
        <v>168</v>
      </c>
      <c r="C44" s="206" t="s">
        <v>169</v>
      </c>
      <c r="D44" s="183" t="s">
        <v>120</v>
      </c>
      <c r="E44" s="187">
        <v>6</v>
      </c>
      <c r="F44" s="192"/>
      <c r="G44" s="193">
        <f t="shared" si="7"/>
        <v>0</v>
      </c>
      <c r="H44" s="192"/>
      <c r="I44" s="193">
        <f t="shared" si="8"/>
        <v>0</v>
      </c>
      <c r="J44" s="192"/>
      <c r="K44" s="193">
        <f t="shared" si="9"/>
        <v>0</v>
      </c>
      <c r="L44" s="193">
        <v>21</v>
      </c>
      <c r="M44" s="193">
        <f t="shared" si="10"/>
        <v>0</v>
      </c>
      <c r="N44" s="193">
        <v>0</v>
      </c>
      <c r="O44" s="193">
        <f t="shared" si="11"/>
        <v>0</v>
      </c>
      <c r="P44" s="193">
        <v>0</v>
      </c>
      <c r="Q44" s="193">
        <f t="shared" si="12"/>
        <v>0</v>
      </c>
      <c r="R44" s="193"/>
      <c r="S44" s="193" t="s">
        <v>121</v>
      </c>
      <c r="T44" s="193">
        <v>0</v>
      </c>
      <c r="U44" s="194">
        <f t="shared" si="13"/>
        <v>0</v>
      </c>
      <c r="V44" s="193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 t="s">
        <v>103</v>
      </c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ht="22.5" outlineLevel="1" x14ac:dyDescent="0.2">
      <c r="A45" s="170">
        <v>27</v>
      </c>
      <c r="B45" s="181" t="s">
        <v>170</v>
      </c>
      <c r="C45" s="206" t="s">
        <v>171</v>
      </c>
      <c r="D45" s="183" t="s">
        <v>127</v>
      </c>
      <c r="E45" s="187">
        <v>17</v>
      </c>
      <c r="F45" s="192"/>
      <c r="G45" s="193">
        <f t="shared" si="7"/>
        <v>0</v>
      </c>
      <c r="H45" s="192"/>
      <c r="I45" s="193">
        <f t="shared" si="8"/>
        <v>0</v>
      </c>
      <c r="J45" s="192"/>
      <c r="K45" s="193">
        <f t="shared" si="9"/>
        <v>0</v>
      </c>
      <c r="L45" s="193">
        <v>21</v>
      </c>
      <c r="M45" s="193">
        <f t="shared" si="10"/>
        <v>0</v>
      </c>
      <c r="N45" s="193">
        <v>0</v>
      </c>
      <c r="O45" s="193">
        <f t="shared" si="11"/>
        <v>0</v>
      </c>
      <c r="P45" s="193">
        <v>0</v>
      </c>
      <c r="Q45" s="193">
        <f t="shared" si="12"/>
        <v>0</v>
      </c>
      <c r="R45" s="193"/>
      <c r="S45" s="193" t="s">
        <v>121</v>
      </c>
      <c r="T45" s="193">
        <v>0</v>
      </c>
      <c r="U45" s="194">
        <f t="shared" si="13"/>
        <v>0</v>
      </c>
      <c r="V45" s="193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 t="s">
        <v>103</v>
      </c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ht="22.5" outlineLevel="1" x14ac:dyDescent="0.2">
      <c r="A46" s="170">
        <v>28</v>
      </c>
      <c r="B46" s="181" t="s">
        <v>172</v>
      </c>
      <c r="C46" s="206" t="s">
        <v>173</v>
      </c>
      <c r="D46" s="183" t="s">
        <v>174</v>
      </c>
      <c r="E46" s="187">
        <v>63.5</v>
      </c>
      <c r="F46" s="192"/>
      <c r="G46" s="193">
        <f t="shared" si="7"/>
        <v>0</v>
      </c>
      <c r="H46" s="192"/>
      <c r="I46" s="193">
        <f t="shared" si="8"/>
        <v>0</v>
      </c>
      <c r="J46" s="192"/>
      <c r="K46" s="193">
        <f t="shared" si="9"/>
        <v>0</v>
      </c>
      <c r="L46" s="193">
        <v>21</v>
      </c>
      <c r="M46" s="193">
        <f t="shared" si="10"/>
        <v>0</v>
      </c>
      <c r="N46" s="193">
        <v>0</v>
      </c>
      <c r="O46" s="193">
        <f t="shared" si="11"/>
        <v>0</v>
      </c>
      <c r="P46" s="193">
        <v>0</v>
      </c>
      <c r="Q46" s="193">
        <f t="shared" si="12"/>
        <v>0</v>
      </c>
      <c r="R46" s="193"/>
      <c r="S46" s="193" t="s">
        <v>121</v>
      </c>
      <c r="T46" s="193">
        <v>0</v>
      </c>
      <c r="U46" s="194">
        <f t="shared" si="13"/>
        <v>0</v>
      </c>
      <c r="V46" s="193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 t="s">
        <v>103</v>
      </c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outlineLevel="1" x14ac:dyDescent="0.2">
      <c r="A47" s="170"/>
      <c r="B47" s="181"/>
      <c r="C47" s="207" t="s">
        <v>175</v>
      </c>
      <c r="D47" s="184"/>
      <c r="E47" s="188">
        <v>63.5</v>
      </c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4"/>
      <c r="V47" s="193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 t="s">
        <v>105</v>
      </c>
      <c r="AH47" s="169">
        <v>0</v>
      </c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ht="33.75" outlineLevel="1" x14ac:dyDescent="0.2">
      <c r="A48" s="170">
        <v>29</v>
      </c>
      <c r="B48" s="181" t="s">
        <v>176</v>
      </c>
      <c r="C48" s="206" t="s">
        <v>177</v>
      </c>
      <c r="D48" s="183" t="s">
        <v>120</v>
      </c>
      <c r="E48" s="187">
        <v>6</v>
      </c>
      <c r="F48" s="192"/>
      <c r="G48" s="193">
        <f>ROUND(E48*F48,2)</f>
        <v>0</v>
      </c>
      <c r="H48" s="192"/>
      <c r="I48" s="193">
        <f>ROUND(E48*H48,2)</f>
        <v>0</v>
      </c>
      <c r="J48" s="192"/>
      <c r="K48" s="193">
        <f>ROUND(E48*J48,2)</f>
        <v>0</v>
      </c>
      <c r="L48" s="193">
        <v>21</v>
      </c>
      <c r="M48" s="193">
        <f>G48*(1+L48/100)</f>
        <v>0</v>
      </c>
      <c r="N48" s="193">
        <v>0.6</v>
      </c>
      <c r="O48" s="193">
        <f>ROUND(E48*N48,2)</f>
        <v>3.6</v>
      </c>
      <c r="P48" s="193">
        <v>0</v>
      </c>
      <c r="Q48" s="193">
        <f>ROUND(E48*P48,2)</f>
        <v>0</v>
      </c>
      <c r="R48" s="193"/>
      <c r="S48" s="193" t="s">
        <v>121</v>
      </c>
      <c r="T48" s="193">
        <v>0</v>
      </c>
      <c r="U48" s="194">
        <f>ROUND(E48*T48,2)</f>
        <v>0</v>
      </c>
      <c r="V48" s="193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 t="s">
        <v>103</v>
      </c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x14ac:dyDescent="0.2">
      <c r="A49" s="177" t="s">
        <v>96</v>
      </c>
      <c r="B49" s="182" t="s">
        <v>59</v>
      </c>
      <c r="C49" s="208" t="s">
        <v>60</v>
      </c>
      <c r="D49" s="185"/>
      <c r="E49" s="189"/>
      <c r="F49" s="195"/>
      <c r="G49" s="195">
        <f>SUMIF(AG50:AG51,"&lt;&gt;NOR",G50:G51)</f>
        <v>0</v>
      </c>
      <c r="H49" s="195"/>
      <c r="I49" s="195">
        <f>SUM(I50:I51)</f>
        <v>0</v>
      </c>
      <c r="J49" s="195"/>
      <c r="K49" s="195">
        <f>SUM(K50:K51)</f>
        <v>0</v>
      </c>
      <c r="L49" s="195"/>
      <c r="M49" s="195">
        <f>SUM(M50:M51)</f>
        <v>0</v>
      </c>
      <c r="N49" s="195"/>
      <c r="O49" s="195">
        <f>SUM(O50:O51)</f>
        <v>6.65</v>
      </c>
      <c r="P49" s="195"/>
      <c r="Q49" s="195">
        <f>SUM(Q50:Q51)</f>
        <v>0</v>
      </c>
      <c r="R49" s="195"/>
      <c r="S49" s="195"/>
      <c r="T49" s="195"/>
      <c r="U49" s="196">
        <f>SUM(U50:U51)</f>
        <v>0</v>
      </c>
      <c r="V49" s="195"/>
      <c r="AG49" t="s">
        <v>97</v>
      </c>
    </row>
    <row r="50" spans="1:60" ht="22.5" outlineLevel="1" x14ac:dyDescent="0.2">
      <c r="A50" s="170">
        <v>30</v>
      </c>
      <c r="B50" s="181" t="s">
        <v>178</v>
      </c>
      <c r="C50" s="206" t="s">
        <v>275</v>
      </c>
      <c r="D50" s="183" t="s">
        <v>120</v>
      </c>
      <c r="E50" s="187">
        <v>14</v>
      </c>
      <c r="F50" s="192"/>
      <c r="G50" s="193">
        <f>ROUND(E50*F50,2)</f>
        <v>0</v>
      </c>
      <c r="H50" s="192"/>
      <c r="I50" s="193">
        <f>ROUND(E50*H50,2)</f>
        <v>0</v>
      </c>
      <c r="J50" s="192"/>
      <c r="K50" s="193">
        <f>ROUND(E50*J50,2)</f>
        <v>0</v>
      </c>
      <c r="L50" s="193">
        <v>21</v>
      </c>
      <c r="M50" s="193">
        <f>G50*(1+L50/100)</f>
        <v>0</v>
      </c>
      <c r="N50" s="193">
        <v>0.25</v>
      </c>
      <c r="O50" s="193">
        <f>ROUND(E50*N50,2)</f>
        <v>3.5</v>
      </c>
      <c r="P50" s="193">
        <v>0</v>
      </c>
      <c r="Q50" s="193">
        <f>ROUND(E50*P50,2)</f>
        <v>0</v>
      </c>
      <c r="R50" s="193"/>
      <c r="S50" s="193" t="s">
        <v>121</v>
      </c>
      <c r="T50" s="193">
        <v>0</v>
      </c>
      <c r="U50" s="194">
        <f>ROUND(E50*T50,2)</f>
        <v>0</v>
      </c>
      <c r="V50" s="193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 t="s">
        <v>103</v>
      </c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ht="22.5" outlineLevel="1" x14ac:dyDescent="0.2">
      <c r="A51" s="170">
        <v>31</v>
      </c>
      <c r="B51" s="181" t="s">
        <v>180</v>
      </c>
      <c r="C51" s="206" t="s">
        <v>179</v>
      </c>
      <c r="D51" s="183" t="s">
        <v>120</v>
      </c>
      <c r="E51" s="187">
        <v>7</v>
      </c>
      <c r="F51" s="192"/>
      <c r="G51" s="193">
        <f>ROUND(E51*F51,2)</f>
        <v>0</v>
      </c>
      <c r="H51" s="192"/>
      <c r="I51" s="193">
        <f>ROUND(E51*H51,2)</f>
        <v>0</v>
      </c>
      <c r="J51" s="192"/>
      <c r="K51" s="193">
        <f>ROUND(E51*J51,2)</f>
        <v>0</v>
      </c>
      <c r="L51" s="193">
        <v>21</v>
      </c>
      <c r="M51" s="193">
        <f>G51*(1+L51/100)</f>
        <v>0</v>
      </c>
      <c r="N51" s="193">
        <v>0.45</v>
      </c>
      <c r="O51" s="193">
        <f>ROUND(E51*N51,2)</f>
        <v>3.15</v>
      </c>
      <c r="P51" s="193">
        <v>0</v>
      </c>
      <c r="Q51" s="193">
        <f>ROUND(E51*P51,2)</f>
        <v>0</v>
      </c>
      <c r="R51" s="193"/>
      <c r="S51" s="193" t="s">
        <v>121</v>
      </c>
      <c r="T51" s="193">
        <v>0</v>
      </c>
      <c r="U51" s="194">
        <f>ROUND(E51*T51,2)</f>
        <v>0</v>
      </c>
      <c r="V51" s="193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 t="s">
        <v>103</v>
      </c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x14ac:dyDescent="0.2">
      <c r="A52" s="177" t="s">
        <v>96</v>
      </c>
      <c r="B52" s="182" t="s">
        <v>67</v>
      </c>
      <c r="C52" s="208" t="s">
        <v>68</v>
      </c>
      <c r="D52" s="185"/>
      <c r="E52" s="189"/>
      <c r="F52" s="195"/>
      <c r="G52" s="195">
        <f>SUMIF(AG53:AG53,"&lt;&gt;NOR",G53:G53)</f>
        <v>0</v>
      </c>
      <c r="H52" s="195"/>
      <c r="I52" s="195">
        <f>SUM(I53:I53)</f>
        <v>0</v>
      </c>
      <c r="J52" s="195"/>
      <c r="K52" s="195">
        <f>SUM(K53:K53)</f>
        <v>0</v>
      </c>
      <c r="L52" s="195"/>
      <c r="M52" s="195">
        <f>SUM(M53:M53)</f>
        <v>0</v>
      </c>
      <c r="N52" s="195"/>
      <c r="O52" s="195">
        <f>SUM(O53:O53)</f>
        <v>0</v>
      </c>
      <c r="P52" s="195"/>
      <c r="Q52" s="195">
        <f>SUM(Q53:Q53)</f>
        <v>0</v>
      </c>
      <c r="R52" s="195"/>
      <c r="S52" s="195"/>
      <c r="T52" s="195"/>
      <c r="U52" s="196">
        <f>SUM(U53:U53)</f>
        <v>0.67</v>
      </c>
      <c r="V52" s="195"/>
      <c r="AG52" t="s">
        <v>97</v>
      </c>
    </row>
    <row r="53" spans="1:60" outlineLevel="1" x14ac:dyDescent="0.2">
      <c r="A53" s="170">
        <v>32</v>
      </c>
      <c r="B53" s="181" t="s">
        <v>181</v>
      </c>
      <c r="C53" s="206" t="s">
        <v>182</v>
      </c>
      <c r="D53" s="183" t="s">
        <v>116</v>
      </c>
      <c r="E53" s="187">
        <v>8.8806399999999996</v>
      </c>
      <c r="F53" s="192"/>
      <c r="G53" s="193">
        <f>ROUND(E53*F53,2)</f>
        <v>0</v>
      </c>
      <c r="H53" s="192"/>
      <c r="I53" s="193">
        <f>ROUND(E53*H53,2)</f>
        <v>0</v>
      </c>
      <c r="J53" s="192"/>
      <c r="K53" s="193">
        <f>ROUND(E53*J53,2)</f>
        <v>0</v>
      </c>
      <c r="L53" s="193">
        <v>21</v>
      </c>
      <c r="M53" s="193">
        <f>G53*(1+L53/100)</f>
        <v>0</v>
      </c>
      <c r="N53" s="193">
        <v>0</v>
      </c>
      <c r="O53" s="193">
        <f>ROUND(E53*N53,2)</f>
        <v>0</v>
      </c>
      <c r="P53" s="193">
        <v>0</v>
      </c>
      <c r="Q53" s="193">
        <f>ROUND(E53*P53,2)</f>
        <v>0</v>
      </c>
      <c r="R53" s="193" t="s">
        <v>128</v>
      </c>
      <c r="S53" s="193" t="s">
        <v>102</v>
      </c>
      <c r="T53" s="193">
        <v>7.4999999999999997E-2</v>
      </c>
      <c r="U53" s="194">
        <f>ROUND(E53*T53,2)</f>
        <v>0.67</v>
      </c>
      <c r="V53" s="193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 t="s">
        <v>183</v>
      </c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x14ac:dyDescent="0.2">
      <c r="A54" s="177" t="s">
        <v>96</v>
      </c>
      <c r="B54" s="182" t="s">
        <v>69</v>
      </c>
      <c r="C54" s="208" t="s">
        <v>70</v>
      </c>
      <c r="D54" s="185"/>
      <c r="E54" s="189"/>
      <c r="F54" s="195"/>
      <c r="G54" s="195">
        <f>SUMIF(AG55:AG60,"&lt;&gt;NOR",G55:G60)</f>
        <v>0</v>
      </c>
      <c r="H54" s="195"/>
      <c r="I54" s="195">
        <f>SUM(I55:I60)</f>
        <v>0</v>
      </c>
      <c r="J54" s="195"/>
      <c r="K54" s="195">
        <f>SUM(K55:K60)</f>
        <v>0</v>
      </c>
      <c r="L54" s="195"/>
      <c r="M54" s="195">
        <f>SUM(M55:M60)</f>
        <v>0</v>
      </c>
      <c r="N54" s="195"/>
      <c r="O54" s="195">
        <f>SUM(O55:O60)</f>
        <v>28.05</v>
      </c>
      <c r="P54" s="195"/>
      <c r="Q54" s="195">
        <f>SUM(Q55:Q60)</f>
        <v>0</v>
      </c>
      <c r="R54" s="195"/>
      <c r="S54" s="195"/>
      <c r="T54" s="195"/>
      <c r="U54" s="196">
        <f>SUM(U55:U60)</f>
        <v>0</v>
      </c>
      <c r="V54" s="195"/>
      <c r="AG54" t="s">
        <v>97</v>
      </c>
    </row>
    <row r="55" spans="1:60" ht="22.5" outlineLevel="1" x14ac:dyDescent="0.2">
      <c r="A55" s="170">
        <v>33</v>
      </c>
      <c r="B55" s="181" t="s">
        <v>184</v>
      </c>
      <c r="C55" s="206" t="s">
        <v>185</v>
      </c>
      <c r="D55" s="183" t="s">
        <v>120</v>
      </c>
      <c r="E55" s="187">
        <v>1</v>
      </c>
      <c r="F55" s="192"/>
      <c r="G55" s="193">
        <f t="shared" ref="G55:G60" si="14">ROUND(E55*F55,2)</f>
        <v>0</v>
      </c>
      <c r="H55" s="192"/>
      <c r="I55" s="193">
        <f t="shared" ref="I55:I60" si="15">ROUND(E55*H55,2)</f>
        <v>0</v>
      </c>
      <c r="J55" s="192"/>
      <c r="K55" s="193">
        <f t="shared" ref="K55:K60" si="16">ROUND(E55*J55,2)</f>
        <v>0</v>
      </c>
      <c r="L55" s="193">
        <v>21</v>
      </c>
      <c r="M55" s="193">
        <f t="shared" ref="M55:M60" si="17">G55*(1+L55/100)</f>
        <v>0</v>
      </c>
      <c r="N55" s="193">
        <v>0</v>
      </c>
      <c r="O55" s="193">
        <f t="shared" ref="O55:O60" si="18">ROUND(E55*N55,2)</f>
        <v>0</v>
      </c>
      <c r="P55" s="193">
        <v>0</v>
      </c>
      <c r="Q55" s="193">
        <f t="shared" ref="Q55:Q60" si="19">ROUND(E55*P55,2)</f>
        <v>0</v>
      </c>
      <c r="R55" s="193"/>
      <c r="S55" s="193" t="s">
        <v>121</v>
      </c>
      <c r="T55" s="193">
        <v>0</v>
      </c>
      <c r="U55" s="194">
        <f t="shared" ref="U55:U60" si="20">ROUND(E55*T55,2)</f>
        <v>0</v>
      </c>
      <c r="V55" s="193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 t="s">
        <v>103</v>
      </c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ht="22.5" outlineLevel="1" x14ac:dyDescent="0.2">
      <c r="A56" s="170">
        <v>34</v>
      </c>
      <c r="B56" s="181" t="s">
        <v>186</v>
      </c>
      <c r="C56" s="206" t="s">
        <v>187</v>
      </c>
      <c r="D56" s="183" t="s">
        <v>120</v>
      </c>
      <c r="E56" s="187">
        <v>1</v>
      </c>
      <c r="F56" s="192"/>
      <c r="G56" s="193">
        <f t="shared" si="14"/>
        <v>0</v>
      </c>
      <c r="H56" s="192"/>
      <c r="I56" s="193">
        <f t="shared" si="15"/>
        <v>0</v>
      </c>
      <c r="J56" s="192"/>
      <c r="K56" s="193">
        <f t="shared" si="16"/>
        <v>0</v>
      </c>
      <c r="L56" s="193">
        <v>21</v>
      </c>
      <c r="M56" s="193">
        <f t="shared" si="17"/>
        <v>0</v>
      </c>
      <c r="N56" s="193">
        <v>0</v>
      </c>
      <c r="O56" s="193">
        <f t="shared" si="18"/>
        <v>0</v>
      </c>
      <c r="P56" s="193">
        <v>0</v>
      </c>
      <c r="Q56" s="193">
        <f t="shared" si="19"/>
        <v>0</v>
      </c>
      <c r="R56" s="193"/>
      <c r="S56" s="193" t="s">
        <v>121</v>
      </c>
      <c r="T56" s="193">
        <v>0</v>
      </c>
      <c r="U56" s="194">
        <f t="shared" si="20"/>
        <v>0</v>
      </c>
      <c r="V56" s="193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 t="s">
        <v>103</v>
      </c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ht="22.5" outlineLevel="1" x14ac:dyDescent="0.2">
      <c r="A57" s="170">
        <v>35</v>
      </c>
      <c r="B57" s="181" t="s">
        <v>188</v>
      </c>
      <c r="C57" s="206" t="s">
        <v>189</v>
      </c>
      <c r="D57" s="183" t="s">
        <v>127</v>
      </c>
      <c r="E57" s="187">
        <v>80.14</v>
      </c>
      <c r="F57" s="192"/>
      <c r="G57" s="193">
        <f t="shared" si="14"/>
        <v>0</v>
      </c>
      <c r="H57" s="192"/>
      <c r="I57" s="193">
        <f t="shared" si="15"/>
        <v>0</v>
      </c>
      <c r="J57" s="192"/>
      <c r="K57" s="193">
        <f t="shared" si="16"/>
        <v>0</v>
      </c>
      <c r="L57" s="193">
        <v>21</v>
      </c>
      <c r="M57" s="193">
        <f t="shared" si="17"/>
        <v>0</v>
      </c>
      <c r="N57" s="193">
        <v>0.35</v>
      </c>
      <c r="O57" s="193">
        <f t="shared" si="18"/>
        <v>28.05</v>
      </c>
      <c r="P57" s="193">
        <v>0</v>
      </c>
      <c r="Q57" s="193">
        <f t="shared" si="19"/>
        <v>0</v>
      </c>
      <c r="R57" s="193"/>
      <c r="S57" s="193" t="s">
        <v>121</v>
      </c>
      <c r="T57" s="193">
        <v>0</v>
      </c>
      <c r="U57" s="194">
        <f t="shared" si="20"/>
        <v>0</v>
      </c>
      <c r="V57" s="193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 t="s">
        <v>103</v>
      </c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ht="22.5" outlineLevel="1" x14ac:dyDescent="0.2">
      <c r="A58" s="170">
        <v>36</v>
      </c>
      <c r="B58" s="181" t="s">
        <v>190</v>
      </c>
      <c r="C58" s="206" t="s">
        <v>191</v>
      </c>
      <c r="D58" s="183" t="s">
        <v>120</v>
      </c>
      <c r="E58" s="187">
        <v>7</v>
      </c>
      <c r="F58" s="192"/>
      <c r="G58" s="193">
        <f t="shared" si="14"/>
        <v>0</v>
      </c>
      <c r="H58" s="192"/>
      <c r="I58" s="193">
        <f t="shared" si="15"/>
        <v>0</v>
      </c>
      <c r="J58" s="192"/>
      <c r="K58" s="193">
        <f t="shared" si="16"/>
        <v>0</v>
      </c>
      <c r="L58" s="193">
        <v>21</v>
      </c>
      <c r="M58" s="193">
        <f t="shared" si="17"/>
        <v>0</v>
      </c>
      <c r="N58" s="193">
        <v>0</v>
      </c>
      <c r="O58" s="193">
        <f t="shared" si="18"/>
        <v>0</v>
      </c>
      <c r="P58" s="193">
        <v>0</v>
      </c>
      <c r="Q58" s="193">
        <f t="shared" si="19"/>
        <v>0</v>
      </c>
      <c r="R58" s="193"/>
      <c r="S58" s="193" t="s">
        <v>121</v>
      </c>
      <c r="T58" s="193">
        <v>0</v>
      </c>
      <c r="U58" s="194">
        <f t="shared" si="20"/>
        <v>0</v>
      </c>
      <c r="V58" s="193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 t="s">
        <v>103</v>
      </c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ht="22.5" outlineLevel="1" x14ac:dyDescent="0.2">
      <c r="A59" s="170">
        <v>37</v>
      </c>
      <c r="B59" s="181" t="s">
        <v>192</v>
      </c>
      <c r="C59" s="206" t="s">
        <v>193</v>
      </c>
      <c r="D59" s="183" t="s">
        <v>120</v>
      </c>
      <c r="E59" s="187">
        <v>1</v>
      </c>
      <c r="F59" s="192"/>
      <c r="G59" s="193">
        <f t="shared" si="14"/>
        <v>0</v>
      </c>
      <c r="H59" s="192"/>
      <c r="I59" s="193">
        <f t="shared" si="15"/>
        <v>0</v>
      </c>
      <c r="J59" s="192"/>
      <c r="K59" s="193">
        <f t="shared" si="16"/>
        <v>0</v>
      </c>
      <c r="L59" s="193">
        <v>21</v>
      </c>
      <c r="M59" s="193">
        <f t="shared" si="17"/>
        <v>0</v>
      </c>
      <c r="N59" s="193">
        <v>0</v>
      </c>
      <c r="O59" s="193">
        <f t="shared" si="18"/>
        <v>0</v>
      </c>
      <c r="P59" s="193">
        <v>0</v>
      </c>
      <c r="Q59" s="193">
        <f t="shared" si="19"/>
        <v>0</v>
      </c>
      <c r="R59" s="193"/>
      <c r="S59" s="193" t="s">
        <v>121</v>
      </c>
      <c r="T59" s="193">
        <v>0</v>
      </c>
      <c r="U59" s="194">
        <f t="shared" si="20"/>
        <v>0</v>
      </c>
      <c r="V59" s="193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 t="s">
        <v>103</v>
      </c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outlineLevel="1" x14ac:dyDescent="0.2">
      <c r="A60" s="170">
        <v>38</v>
      </c>
      <c r="B60" s="181" t="s">
        <v>194</v>
      </c>
      <c r="C60" s="206" t="s">
        <v>195</v>
      </c>
      <c r="D60" s="183" t="s">
        <v>120</v>
      </c>
      <c r="E60" s="187">
        <v>2</v>
      </c>
      <c r="F60" s="192"/>
      <c r="G60" s="193">
        <f t="shared" si="14"/>
        <v>0</v>
      </c>
      <c r="H60" s="192"/>
      <c r="I60" s="193">
        <f t="shared" si="15"/>
        <v>0</v>
      </c>
      <c r="J60" s="192"/>
      <c r="K60" s="193">
        <f t="shared" si="16"/>
        <v>0</v>
      </c>
      <c r="L60" s="193">
        <v>21</v>
      </c>
      <c r="M60" s="193">
        <f t="shared" si="17"/>
        <v>0</v>
      </c>
      <c r="N60" s="193">
        <v>0</v>
      </c>
      <c r="O60" s="193">
        <f t="shared" si="18"/>
        <v>0</v>
      </c>
      <c r="P60" s="193">
        <v>0</v>
      </c>
      <c r="Q60" s="193">
        <f t="shared" si="19"/>
        <v>0</v>
      </c>
      <c r="R60" s="193"/>
      <c r="S60" s="193" t="s">
        <v>121</v>
      </c>
      <c r="T60" s="193">
        <v>0</v>
      </c>
      <c r="U60" s="194">
        <f t="shared" si="20"/>
        <v>0</v>
      </c>
      <c r="V60" s="193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 t="s">
        <v>103</v>
      </c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x14ac:dyDescent="0.2">
      <c r="A61" s="177" t="s">
        <v>96</v>
      </c>
      <c r="B61" s="182" t="s">
        <v>71</v>
      </c>
      <c r="C61" s="208" t="s">
        <v>29</v>
      </c>
      <c r="D61" s="185"/>
      <c r="E61" s="189"/>
      <c r="F61" s="195"/>
      <c r="G61" s="195">
        <f>SUMIF(AG62:AG73,"&lt;&gt;NOR",G62:G73)</f>
        <v>0</v>
      </c>
      <c r="H61" s="195"/>
      <c r="I61" s="195">
        <f>SUM(I62:I73)</f>
        <v>0</v>
      </c>
      <c r="J61" s="195"/>
      <c r="K61" s="195">
        <f>SUM(K62:K73)</f>
        <v>0</v>
      </c>
      <c r="L61" s="195"/>
      <c r="M61" s="195">
        <f>SUM(M62:M73)</f>
        <v>0</v>
      </c>
      <c r="N61" s="195"/>
      <c r="O61" s="195">
        <f>SUM(O62:O73)</f>
        <v>0</v>
      </c>
      <c r="P61" s="195"/>
      <c r="Q61" s="195">
        <f>SUM(Q62:Q73)</f>
        <v>0</v>
      </c>
      <c r="R61" s="195"/>
      <c r="S61" s="195"/>
      <c r="T61" s="195"/>
      <c r="U61" s="196">
        <f>SUM(U62:U73)</f>
        <v>0</v>
      </c>
      <c r="V61" s="195"/>
      <c r="AG61" t="s">
        <v>97</v>
      </c>
    </row>
    <row r="62" spans="1:60" outlineLevel="1" x14ac:dyDescent="0.2">
      <c r="A62" s="170">
        <v>39</v>
      </c>
      <c r="B62" s="181" t="s">
        <v>196</v>
      </c>
      <c r="C62" s="206" t="s">
        <v>197</v>
      </c>
      <c r="D62" s="183" t="s">
        <v>198</v>
      </c>
      <c r="E62" s="187">
        <v>1</v>
      </c>
      <c r="F62" s="192"/>
      <c r="G62" s="193">
        <f>ROUND(E62*F62,2)</f>
        <v>0</v>
      </c>
      <c r="H62" s="192"/>
      <c r="I62" s="193">
        <f>ROUND(E62*H62,2)</f>
        <v>0</v>
      </c>
      <c r="J62" s="192"/>
      <c r="K62" s="193">
        <f>ROUND(E62*J62,2)</f>
        <v>0</v>
      </c>
      <c r="L62" s="193">
        <v>21</v>
      </c>
      <c r="M62" s="193">
        <f>G62*(1+L62/100)</f>
        <v>0</v>
      </c>
      <c r="N62" s="193">
        <v>0</v>
      </c>
      <c r="O62" s="193">
        <f>ROUND(E62*N62,2)</f>
        <v>0</v>
      </c>
      <c r="P62" s="193">
        <v>0</v>
      </c>
      <c r="Q62" s="193">
        <f>ROUND(E62*P62,2)</f>
        <v>0</v>
      </c>
      <c r="R62" s="193"/>
      <c r="S62" s="193" t="s">
        <v>102</v>
      </c>
      <c r="T62" s="193">
        <v>0</v>
      </c>
      <c r="U62" s="194">
        <f>ROUND(E62*T62,2)</f>
        <v>0</v>
      </c>
      <c r="V62" s="193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 t="s">
        <v>199</v>
      </c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ht="33.75" outlineLevel="1" x14ac:dyDescent="0.2">
      <c r="A63" s="170"/>
      <c r="B63" s="181"/>
      <c r="C63" s="270" t="s">
        <v>200</v>
      </c>
      <c r="D63" s="271"/>
      <c r="E63" s="272"/>
      <c r="F63" s="273"/>
      <c r="G63" s="274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4"/>
      <c r="V63" s="193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 t="s">
        <v>201</v>
      </c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78" t="str">
        <f>C63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63" s="169"/>
      <c r="BC63" s="169"/>
      <c r="BD63" s="169"/>
      <c r="BE63" s="169"/>
      <c r="BF63" s="169"/>
      <c r="BG63" s="169"/>
      <c r="BH63" s="169"/>
    </row>
    <row r="64" spans="1:60" outlineLevel="1" x14ac:dyDescent="0.2">
      <c r="A64" s="170">
        <v>40</v>
      </c>
      <c r="B64" s="181" t="s">
        <v>202</v>
      </c>
      <c r="C64" s="206" t="s">
        <v>203</v>
      </c>
      <c r="D64" s="183" t="s">
        <v>198</v>
      </c>
      <c r="E64" s="187">
        <v>1</v>
      </c>
      <c r="F64" s="192"/>
      <c r="G64" s="193">
        <f>ROUND(E64*F64,2)</f>
        <v>0</v>
      </c>
      <c r="H64" s="192"/>
      <c r="I64" s="193">
        <f>ROUND(E64*H64,2)</f>
        <v>0</v>
      </c>
      <c r="J64" s="192"/>
      <c r="K64" s="193">
        <f>ROUND(E64*J64,2)</f>
        <v>0</v>
      </c>
      <c r="L64" s="193">
        <v>21</v>
      </c>
      <c r="M64" s="193">
        <f>G64*(1+L64/100)</f>
        <v>0</v>
      </c>
      <c r="N64" s="193">
        <v>0</v>
      </c>
      <c r="O64" s="193">
        <f>ROUND(E64*N64,2)</f>
        <v>0</v>
      </c>
      <c r="P64" s="193">
        <v>0</v>
      </c>
      <c r="Q64" s="193">
        <f>ROUND(E64*P64,2)</f>
        <v>0</v>
      </c>
      <c r="R64" s="193"/>
      <c r="S64" s="193" t="s">
        <v>102</v>
      </c>
      <c r="T64" s="193">
        <v>0</v>
      </c>
      <c r="U64" s="194">
        <f>ROUND(E64*T64,2)</f>
        <v>0</v>
      </c>
      <c r="V64" s="193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 t="s">
        <v>199</v>
      </c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ht="45" outlineLevel="1" x14ac:dyDescent="0.2">
      <c r="A65" s="170"/>
      <c r="B65" s="181"/>
      <c r="C65" s="270" t="s">
        <v>204</v>
      </c>
      <c r="D65" s="271"/>
      <c r="E65" s="272"/>
      <c r="F65" s="273"/>
      <c r="G65" s="274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4"/>
      <c r="V65" s="193"/>
      <c r="W65" s="169"/>
      <c r="X65" s="169"/>
      <c r="Y65" s="169"/>
      <c r="Z65" s="169"/>
      <c r="AA65" s="169"/>
      <c r="AB65" s="169"/>
      <c r="AC65" s="169"/>
      <c r="AD65" s="169"/>
      <c r="AE65" s="169"/>
      <c r="AF65" s="169"/>
      <c r="AG65" s="169" t="s">
        <v>201</v>
      </c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78" t="str">
        <f>C65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65" s="169"/>
      <c r="BC65" s="169"/>
      <c r="BD65" s="169"/>
      <c r="BE65" s="169"/>
      <c r="BF65" s="169"/>
      <c r="BG65" s="169"/>
      <c r="BH65" s="169"/>
    </row>
    <row r="66" spans="1:60" outlineLevel="1" x14ac:dyDescent="0.2">
      <c r="A66" s="170">
        <v>41</v>
      </c>
      <c r="B66" s="181" t="s">
        <v>205</v>
      </c>
      <c r="C66" s="206" t="s">
        <v>206</v>
      </c>
      <c r="D66" s="183" t="s">
        <v>198</v>
      </c>
      <c r="E66" s="187">
        <v>1</v>
      </c>
      <c r="F66" s="192"/>
      <c r="G66" s="193">
        <f>ROUND(E66*F66,2)</f>
        <v>0</v>
      </c>
      <c r="H66" s="192"/>
      <c r="I66" s="193">
        <f>ROUND(E66*H66,2)</f>
        <v>0</v>
      </c>
      <c r="J66" s="192"/>
      <c r="K66" s="193">
        <f>ROUND(E66*J66,2)</f>
        <v>0</v>
      </c>
      <c r="L66" s="193">
        <v>21</v>
      </c>
      <c r="M66" s="193">
        <f>G66*(1+L66/100)</f>
        <v>0</v>
      </c>
      <c r="N66" s="193">
        <v>0</v>
      </c>
      <c r="O66" s="193">
        <f>ROUND(E66*N66,2)</f>
        <v>0</v>
      </c>
      <c r="P66" s="193">
        <v>0</v>
      </c>
      <c r="Q66" s="193">
        <f>ROUND(E66*P66,2)</f>
        <v>0</v>
      </c>
      <c r="R66" s="193"/>
      <c r="S66" s="193" t="s">
        <v>102</v>
      </c>
      <c r="T66" s="193">
        <v>0</v>
      </c>
      <c r="U66" s="194">
        <f>ROUND(E66*T66,2)</f>
        <v>0</v>
      </c>
      <c r="V66" s="193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 t="s">
        <v>199</v>
      </c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ht="33.75" outlineLevel="1" x14ac:dyDescent="0.2">
      <c r="A67" s="170"/>
      <c r="B67" s="181"/>
      <c r="C67" s="270" t="s">
        <v>207</v>
      </c>
      <c r="D67" s="271"/>
      <c r="E67" s="272"/>
      <c r="F67" s="273"/>
      <c r="G67" s="274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4"/>
      <c r="V67" s="193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 t="s">
        <v>201</v>
      </c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78" t="str">
        <f>C67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67" s="169"/>
      <c r="BC67" s="169"/>
      <c r="BD67" s="169"/>
      <c r="BE67" s="169"/>
      <c r="BF67" s="169"/>
      <c r="BG67" s="169"/>
      <c r="BH67" s="169"/>
    </row>
    <row r="68" spans="1:60" outlineLevel="1" x14ac:dyDescent="0.2">
      <c r="A68" s="170">
        <v>42</v>
      </c>
      <c r="B68" s="181" t="s">
        <v>208</v>
      </c>
      <c r="C68" s="206" t="s">
        <v>209</v>
      </c>
      <c r="D68" s="183" t="s">
        <v>198</v>
      </c>
      <c r="E68" s="187">
        <v>1</v>
      </c>
      <c r="F68" s="192"/>
      <c r="G68" s="193">
        <f>ROUND(E68*F68,2)</f>
        <v>0</v>
      </c>
      <c r="H68" s="192"/>
      <c r="I68" s="193">
        <f>ROUND(E68*H68,2)</f>
        <v>0</v>
      </c>
      <c r="J68" s="192"/>
      <c r="K68" s="193">
        <f>ROUND(E68*J68,2)</f>
        <v>0</v>
      </c>
      <c r="L68" s="193">
        <v>21</v>
      </c>
      <c r="M68" s="193">
        <f>G68*(1+L68/100)</f>
        <v>0</v>
      </c>
      <c r="N68" s="193">
        <v>0</v>
      </c>
      <c r="O68" s="193">
        <f>ROUND(E68*N68,2)</f>
        <v>0</v>
      </c>
      <c r="P68" s="193">
        <v>0</v>
      </c>
      <c r="Q68" s="193">
        <f>ROUND(E68*P68,2)</f>
        <v>0</v>
      </c>
      <c r="R68" s="193"/>
      <c r="S68" s="193" t="s">
        <v>102</v>
      </c>
      <c r="T68" s="193">
        <v>0</v>
      </c>
      <c r="U68" s="194">
        <f>ROUND(E68*T68,2)</f>
        <v>0</v>
      </c>
      <c r="V68" s="193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 t="s">
        <v>199</v>
      </c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ht="22.5" outlineLevel="1" x14ac:dyDescent="0.2">
      <c r="A69" s="170"/>
      <c r="B69" s="181"/>
      <c r="C69" s="270" t="s">
        <v>210</v>
      </c>
      <c r="D69" s="271"/>
      <c r="E69" s="272"/>
      <c r="F69" s="273"/>
      <c r="G69" s="274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4"/>
      <c r="V69" s="193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 t="s">
        <v>201</v>
      </c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78" t="str">
        <f>C69</f>
        <v>Náklady na ztížené provádění stavebních prací v důsledku nepřerušeného provozu na staveništi nebo v případech nepřerušeného provozu v objektech v nichž se stavební práce provádí.</v>
      </c>
      <c r="BB69" s="169"/>
      <c r="BC69" s="169"/>
      <c r="BD69" s="169"/>
      <c r="BE69" s="169"/>
      <c r="BF69" s="169"/>
      <c r="BG69" s="169"/>
      <c r="BH69" s="169"/>
    </row>
    <row r="70" spans="1:60" outlineLevel="1" x14ac:dyDescent="0.2">
      <c r="A70" s="170">
        <v>43</v>
      </c>
      <c r="B70" s="181" t="s">
        <v>211</v>
      </c>
      <c r="C70" s="206" t="s">
        <v>212</v>
      </c>
      <c r="D70" s="183" t="s">
        <v>198</v>
      </c>
      <c r="E70" s="187">
        <v>1</v>
      </c>
      <c r="F70" s="192"/>
      <c r="G70" s="193">
        <f>ROUND(E70*F70,2)</f>
        <v>0</v>
      </c>
      <c r="H70" s="192"/>
      <c r="I70" s="193">
        <f>ROUND(E70*H70,2)</f>
        <v>0</v>
      </c>
      <c r="J70" s="192"/>
      <c r="K70" s="193">
        <f>ROUND(E70*J70,2)</f>
        <v>0</v>
      </c>
      <c r="L70" s="193">
        <v>21</v>
      </c>
      <c r="M70" s="193">
        <f>G70*(1+L70/100)</f>
        <v>0</v>
      </c>
      <c r="N70" s="193">
        <v>0</v>
      </c>
      <c r="O70" s="193">
        <f>ROUND(E70*N70,2)</f>
        <v>0</v>
      </c>
      <c r="P70" s="193">
        <v>0</v>
      </c>
      <c r="Q70" s="193">
        <f>ROUND(E70*P70,2)</f>
        <v>0</v>
      </c>
      <c r="R70" s="193"/>
      <c r="S70" s="193" t="s">
        <v>102</v>
      </c>
      <c r="T70" s="193">
        <v>0</v>
      </c>
      <c r="U70" s="194">
        <f>ROUND(E70*T70,2)</f>
        <v>0</v>
      </c>
      <c r="V70" s="193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 t="s">
        <v>213</v>
      </c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ht="45" outlineLevel="1" x14ac:dyDescent="0.2">
      <c r="A71" s="170"/>
      <c r="B71" s="181"/>
      <c r="C71" s="270" t="s">
        <v>214</v>
      </c>
      <c r="D71" s="271"/>
      <c r="E71" s="272"/>
      <c r="F71" s="273"/>
      <c r="G71" s="274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4"/>
      <c r="V71" s="193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 t="s">
        <v>201</v>
      </c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78" t="str">
        <f>C71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71" s="169"/>
      <c r="BC71" s="169"/>
      <c r="BD71" s="169"/>
      <c r="BE71" s="169"/>
      <c r="BF71" s="169"/>
      <c r="BG71" s="169"/>
      <c r="BH71" s="169"/>
    </row>
    <row r="72" spans="1:60" outlineLevel="1" x14ac:dyDescent="0.2">
      <c r="A72" s="170">
        <v>44</v>
      </c>
      <c r="B72" s="181" t="s">
        <v>215</v>
      </c>
      <c r="C72" s="206" t="s">
        <v>216</v>
      </c>
      <c r="D72" s="183" t="s">
        <v>198</v>
      </c>
      <c r="E72" s="187">
        <v>1</v>
      </c>
      <c r="F72" s="192"/>
      <c r="G72" s="193">
        <f>ROUND(E72*F72,2)</f>
        <v>0</v>
      </c>
      <c r="H72" s="192"/>
      <c r="I72" s="193">
        <f>ROUND(E72*H72,2)</f>
        <v>0</v>
      </c>
      <c r="J72" s="192"/>
      <c r="K72" s="193">
        <f>ROUND(E72*J72,2)</f>
        <v>0</v>
      </c>
      <c r="L72" s="193">
        <v>21</v>
      </c>
      <c r="M72" s="193">
        <f>G72*(1+L72/100)</f>
        <v>0</v>
      </c>
      <c r="N72" s="193">
        <v>0</v>
      </c>
      <c r="O72" s="193">
        <f>ROUND(E72*N72,2)</f>
        <v>0</v>
      </c>
      <c r="P72" s="193">
        <v>0</v>
      </c>
      <c r="Q72" s="193">
        <f>ROUND(E72*P72,2)</f>
        <v>0</v>
      </c>
      <c r="R72" s="193"/>
      <c r="S72" s="193" t="s">
        <v>102</v>
      </c>
      <c r="T72" s="193">
        <v>0</v>
      </c>
      <c r="U72" s="194">
        <f>ROUND(E72*T72,2)</f>
        <v>0</v>
      </c>
      <c r="V72" s="193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 t="s">
        <v>213</v>
      </c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ht="22.5" outlineLevel="1" x14ac:dyDescent="0.2">
      <c r="A73" s="197"/>
      <c r="B73" s="198"/>
      <c r="C73" s="275" t="s">
        <v>217</v>
      </c>
      <c r="D73" s="276"/>
      <c r="E73" s="277"/>
      <c r="F73" s="278"/>
      <c r="G73" s="279"/>
      <c r="H73" s="199"/>
      <c r="I73" s="199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200"/>
      <c r="V73" s="199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 t="s">
        <v>201</v>
      </c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78" t="str">
        <f>C73</f>
        <v>Náklady na vyhotovení dokumentace skutečného provedení stavby a její předání objednateli v požadované formě a požadovaném počtu.</v>
      </c>
      <c r="BB73" s="169"/>
      <c r="BC73" s="169"/>
      <c r="BD73" s="169"/>
      <c r="BE73" s="169"/>
      <c r="BF73" s="169"/>
      <c r="BG73" s="169"/>
      <c r="BH73" s="169"/>
    </row>
    <row r="74" spans="1:60" x14ac:dyDescent="0.2">
      <c r="A74" s="6"/>
      <c r="B74" s="7" t="s">
        <v>218</v>
      </c>
      <c r="C74" s="209" t="s">
        <v>218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AE74">
        <v>15</v>
      </c>
      <c r="AF74">
        <v>21</v>
      </c>
    </row>
    <row r="75" spans="1:60" x14ac:dyDescent="0.2">
      <c r="A75" s="201"/>
      <c r="B75" s="202" t="s">
        <v>31</v>
      </c>
      <c r="C75" s="210" t="s">
        <v>218</v>
      </c>
      <c r="D75" s="203"/>
      <c r="E75" s="204"/>
      <c r="F75" s="204"/>
      <c r="G75" s="205">
        <f>G7+G20+G39+G49+G52+G54+G61</f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AE75">
        <f>SUMIF(L7:L73,AE74,G7:G73)</f>
        <v>0</v>
      </c>
      <c r="AF75">
        <f>SUMIF(L7:L73,AF74,G7:G73)</f>
        <v>0</v>
      </c>
      <c r="AG75" t="s">
        <v>219</v>
      </c>
    </row>
    <row r="76" spans="1:60" x14ac:dyDescent="0.2">
      <c r="A76" s="280" t="s">
        <v>220</v>
      </c>
      <c r="B76" s="280"/>
      <c r="C76" s="209" t="s">
        <v>218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60" x14ac:dyDescent="0.2">
      <c r="A77" s="6"/>
      <c r="B77" s="7" t="s">
        <v>221</v>
      </c>
      <c r="C77" s="209" t="s">
        <v>222</v>
      </c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AG77" t="s">
        <v>223</v>
      </c>
    </row>
    <row r="78" spans="1:60" x14ac:dyDescent="0.2">
      <c r="A78" s="6"/>
      <c r="B78" s="7" t="s">
        <v>224</v>
      </c>
      <c r="C78" s="209" t="s">
        <v>225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AG78" t="s">
        <v>226</v>
      </c>
    </row>
    <row r="79" spans="1:60" x14ac:dyDescent="0.2">
      <c r="A79" s="6"/>
      <c r="B79" s="7" t="s">
        <v>218</v>
      </c>
      <c r="C79" s="209" t="s">
        <v>227</v>
      </c>
      <c r="D79" s="9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AG79" t="s">
        <v>228</v>
      </c>
    </row>
    <row r="80" spans="1:60" x14ac:dyDescent="0.2">
      <c r="A80" s="6"/>
      <c r="B80" s="7" t="s">
        <v>218</v>
      </c>
      <c r="C80" s="209" t="s">
        <v>218</v>
      </c>
      <c r="D80" s="9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33" x14ac:dyDescent="0.2">
      <c r="A81" s="6"/>
      <c r="B81" s="7" t="s">
        <v>218</v>
      </c>
      <c r="C81" s="209" t="s">
        <v>218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33" x14ac:dyDescent="0.2">
      <c r="A82" s="6"/>
      <c r="B82" s="7" t="s">
        <v>218</v>
      </c>
      <c r="C82" s="209" t="s">
        <v>218</v>
      </c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33" x14ac:dyDescent="0.2">
      <c r="A83" s="281" t="s">
        <v>229</v>
      </c>
      <c r="B83" s="281"/>
      <c r="C83" s="282"/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33" x14ac:dyDescent="0.2">
      <c r="A84" s="258"/>
      <c r="B84" s="259"/>
      <c r="C84" s="260"/>
      <c r="D84" s="259"/>
      <c r="E84" s="259"/>
      <c r="F84" s="259"/>
      <c r="G84" s="261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AG84" t="s">
        <v>230</v>
      </c>
    </row>
    <row r="85" spans="1:33" x14ac:dyDescent="0.2">
      <c r="A85" s="262"/>
      <c r="B85" s="263"/>
      <c r="C85" s="264"/>
      <c r="D85" s="263"/>
      <c r="E85" s="263"/>
      <c r="F85" s="263"/>
      <c r="G85" s="265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33" x14ac:dyDescent="0.2">
      <c r="A86" s="262"/>
      <c r="B86" s="263"/>
      <c r="C86" s="264"/>
      <c r="D86" s="263"/>
      <c r="E86" s="263"/>
      <c r="F86" s="263"/>
      <c r="G86" s="265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33" x14ac:dyDescent="0.2">
      <c r="A87" s="262"/>
      <c r="B87" s="263"/>
      <c r="C87" s="264"/>
      <c r="D87" s="263"/>
      <c r="E87" s="263"/>
      <c r="F87" s="263"/>
      <c r="G87" s="265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33" x14ac:dyDescent="0.2">
      <c r="A88" s="266"/>
      <c r="B88" s="267"/>
      <c r="C88" s="268"/>
      <c r="D88" s="267"/>
      <c r="E88" s="267"/>
      <c r="F88" s="267"/>
      <c r="G88" s="269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33" x14ac:dyDescent="0.2">
      <c r="A89" s="6"/>
      <c r="B89" s="7" t="s">
        <v>218</v>
      </c>
      <c r="C89" s="209" t="s">
        <v>218</v>
      </c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33" x14ac:dyDescent="0.2">
      <c r="C90" s="211"/>
      <c r="D90" s="164"/>
      <c r="AG90" t="s">
        <v>231</v>
      </c>
    </row>
    <row r="91" spans="1:33" x14ac:dyDescent="0.2">
      <c r="D91" s="164"/>
    </row>
    <row r="92" spans="1:33" x14ac:dyDescent="0.2">
      <c r="D92" s="164"/>
    </row>
    <row r="93" spans="1:33" x14ac:dyDescent="0.2">
      <c r="D93" s="164"/>
    </row>
    <row r="94" spans="1:33" x14ac:dyDescent="0.2">
      <c r="D94" s="164"/>
    </row>
    <row r="95" spans="1:33" x14ac:dyDescent="0.2">
      <c r="D95" s="164"/>
    </row>
    <row r="96" spans="1:33" x14ac:dyDescent="0.2">
      <c r="D96" s="164"/>
    </row>
    <row r="97" spans="4:4" x14ac:dyDescent="0.2">
      <c r="D97" s="164"/>
    </row>
    <row r="98" spans="4:4" x14ac:dyDescent="0.2">
      <c r="D98" s="164"/>
    </row>
    <row r="99" spans="4:4" x14ac:dyDescent="0.2">
      <c r="D99" s="164"/>
    </row>
    <row r="100" spans="4:4" x14ac:dyDescent="0.2">
      <c r="D100" s="164"/>
    </row>
    <row r="101" spans="4:4" x14ac:dyDescent="0.2">
      <c r="D101" s="164"/>
    </row>
    <row r="102" spans="4:4" x14ac:dyDescent="0.2">
      <c r="D102" s="164"/>
    </row>
    <row r="103" spans="4:4" x14ac:dyDescent="0.2">
      <c r="D103" s="164"/>
    </row>
    <row r="104" spans="4:4" x14ac:dyDescent="0.2">
      <c r="D104" s="164"/>
    </row>
    <row r="105" spans="4:4" x14ac:dyDescent="0.2">
      <c r="D105" s="164"/>
    </row>
    <row r="106" spans="4:4" x14ac:dyDescent="0.2">
      <c r="D106" s="164"/>
    </row>
    <row r="107" spans="4:4" x14ac:dyDescent="0.2">
      <c r="D107" s="164"/>
    </row>
    <row r="108" spans="4:4" x14ac:dyDescent="0.2">
      <c r="D108" s="164"/>
    </row>
    <row r="109" spans="4:4" x14ac:dyDescent="0.2">
      <c r="D109" s="164"/>
    </row>
    <row r="110" spans="4:4" x14ac:dyDescent="0.2">
      <c r="D110" s="164"/>
    </row>
    <row r="111" spans="4:4" x14ac:dyDescent="0.2">
      <c r="D111" s="164"/>
    </row>
    <row r="112" spans="4:4" x14ac:dyDescent="0.2">
      <c r="D112" s="164"/>
    </row>
    <row r="113" spans="4:4" x14ac:dyDescent="0.2">
      <c r="D113" s="164"/>
    </row>
    <row r="114" spans="4:4" x14ac:dyDescent="0.2">
      <c r="D114" s="164"/>
    </row>
    <row r="115" spans="4:4" x14ac:dyDescent="0.2">
      <c r="D115" s="164"/>
    </row>
    <row r="116" spans="4:4" x14ac:dyDescent="0.2">
      <c r="D116" s="164"/>
    </row>
    <row r="117" spans="4:4" x14ac:dyDescent="0.2">
      <c r="D117" s="164"/>
    </row>
    <row r="118" spans="4:4" x14ac:dyDescent="0.2">
      <c r="D118" s="164"/>
    </row>
    <row r="119" spans="4:4" x14ac:dyDescent="0.2">
      <c r="D119" s="164"/>
    </row>
    <row r="120" spans="4:4" x14ac:dyDescent="0.2">
      <c r="D120" s="164"/>
    </row>
    <row r="121" spans="4:4" x14ac:dyDescent="0.2">
      <c r="D121" s="164"/>
    </row>
    <row r="122" spans="4:4" x14ac:dyDescent="0.2">
      <c r="D122" s="164"/>
    </row>
    <row r="123" spans="4:4" x14ac:dyDescent="0.2">
      <c r="D123" s="164"/>
    </row>
    <row r="124" spans="4:4" x14ac:dyDescent="0.2">
      <c r="D124" s="164"/>
    </row>
    <row r="125" spans="4:4" x14ac:dyDescent="0.2">
      <c r="D125" s="164"/>
    </row>
    <row r="126" spans="4:4" x14ac:dyDescent="0.2">
      <c r="D126" s="164"/>
    </row>
    <row r="127" spans="4:4" x14ac:dyDescent="0.2">
      <c r="D127" s="164"/>
    </row>
    <row r="128" spans="4:4" x14ac:dyDescent="0.2">
      <c r="D128" s="164"/>
    </row>
    <row r="129" spans="4:4" x14ac:dyDescent="0.2">
      <c r="D129" s="164"/>
    </row>
    <row r="130" spans="4:4" x14ac:dyDescent="0.2">
      <c r="D130" s="164"/>
    </row>
    <row r="131" spans="4:4" x14ac:dyDescent="0.2">
      <c r="D131" s="164"/>
    </row>
    <row r="132" spans="4:4" x14ac:dyDescent="0.2">
      <c r="D132" s="164"/>
    </row>
    <row r="133" spans="4:4" x14ac:dyDescent="0.2">
      <c r="D133" s="164"/>
    </row>
    <row r="134" spans="4:4" x14ac:dyDescent="0.2">
      <c r="D134" s="164"/>
    </row>
    <row r="135" spans="4:4" x14ac:dyDescent="0.2">
      <c r="D135" s="164"/>
    </row>
    <row r="136" spans="4:4" x14ac:dyDescent="0.2">
      <c r="D136" s="164"/>
    </row>
    <row r="137" spans="4:4" x14ac:dyDescent="0.2">
      <c r="D137" s="164"/>
    </row>
    <row r="138" spans="4:4" x14ac:dyDescent="0.2">
      <c r="D138" s="164"/>
    </row>
    <row r="139" spans="4:4" x14ac:dyDescent="0.2">
      <c r="D139" s="164"/>
    </row>
    <row r="140" spans="4:4" x14ac:dyDescent="0.2">
      <c r="D140" s="164"/>
    </row>
    <row r="141" spans="4:4" x14ac:dyDescent="0.2">
      <c r="D141" s="164"/>
    </row>
    <row r="142" spans="4:4" x14ac:dyDescent="0.2">
      <c r="D142" s="164"/>
    </row>
    <row r="143" spans="4:4" x14ac:dyDescent="0.2">
      <c r="D143" s="164"/>
    </row>
    <row r="144" spans="4:4" x14ac:dyDescent="0.2">
      <c r="D144" s="164"/>
    </row>
    <row r="145" spans="4:4" x14ac:dyDescent="0.2">
      <c r="D145" s="164"/>
    </row>
    <row r="146" spans="4:4" x14ac:dyDescent="0.2">
      <c r="D146" s="164"/>
    </row>
    <row r="147" spans="4:4" x14ac:dyDescent="0.2">
      <c r="D147" s="164"/>
    </row>
    <row r="148" spans="4:4" x14ac:dyDescent="0.2">
      <c r="D148" s="164"/>
    </row>
    <row r="149" spans="4:4" x14ac:dyDescent="0.2">
      <c r="D149" s="164"/>
    </row>
    <row r="150" spans="4:4" x14ac:dyDescent="0.2">
      <c r="D150" s="164"/>
    </row>
    <row r="151" spans="4:4" x14ac:dyDescent="0.2">
      <c r="D151" s="164"/>
    </row>
    <row r="152" spans="4:4" x14ac:dyDescent="0.2">
      <c r="D152" s="164"/>
    </row>
    <row r="153" spans="4:4" x14ac:dyDescent="0.2">
      <c r="D153" s="164"/>
    </row>
    <row r="154" spans="4:4" x14ac:dyDescent="0.2">
      <c r="D154" s="164"/>
    </row>
    <row r="155" spans="4:4" x14ac:dyDescent="0.2">
      <c r="D155" s="164"/>
    </row>
    <row r="156" spans="4:4" x14ac:dyDescent="0.2">
      <c r="D156" s="164"/>
    </row>
    <row r="157" spans="4:4" x14ac:dyDescent="0.2">
      <c r="D157" s="164"/>
    </row>
    <row r="158" spans="4:4" x14ac:dyDescent="0.2">
      <c r="D158" s="164"/>
    </row>
    <row r="159" spans="4:4" x14ac:dyDescent="0.2">
      <c r="D159" s="164"/>
    </row>
    <row r="160" spans="4:4" x14ac:dyDescent="0.2">
      <c r="D160" s="164"/>
    </row>
    <row r="161" spans="4:4" x14ac:dyDescent="0.2">
      <c r="D161" s="164"/>
    </row>
    <row r="162" spans="4:4" x14ac:dyDescent="0.2">
      <c r="D162" s="164"/>
    </row>
    <row r="163" spans="4:4" x14ac:dyDescent="0.2">
      <c r="D163" s="164"/>
    </row>
    <row r="164" spans="4:4" x14ac:dyDescent="0.2">
      <c r="D164" s="164"/>
    </row>
    <row r="165" spans="4:4" x14ac:dyDescent="0.2">
      <c r="D165" s="164"/>
    </row>
    <row r="166" spans="4:4" x14ac:dyDescent="0.2">
      <c r="D166" s="164"/>
    </row>
    <row r="167" spans="4:4" x14ac:dyDescent="0.2">
      <c r="D167" s="164"/>
    </row>
    <row r="168" spans="4:4" x14ac:dyDescent="0.2">
      <c r="D168" s="164"/>
    </row>
    <row r="169" spans="4:4" x14ac:dyDescent="0.2">
      <c r="D169" s="164"/>
    </row>
    <row r="170" spans="4:4" x14ac:dyDescent="0.2">
      <c r="D170" s="164"/>
    </row>
    <row r="171" spans="4:4" x14ac:dyDescent="0.2">
      <c r="D171" s="164"/>
    </row>
    <row r="172" spans="4:4" x14ac:dyDescent="0.2">
      <c r="D172" s="164"/>
    </row>
    <row r="173" spans="4:4" x14ac:dyDescent="0.2">
      <c r="D173" s="164"/>
    </row>
    <row r="174" spans="4:4" x14ac:dyDescent="0.2">
      <c r="D174" s="164"/>
    </row>
    <row r="175" spans="4:4" x14ac:dyDescent="0.2">
      <c r="D175" s="164"/>
    </row>
    <row r="176" spans="4:4" x14ac:dyDescent="0.2">
      <c r="D176" s="164"/>
    </row>
    <row r="177" spans="4:4" x14ac:dyDescent="0.2">
      <c r="D177" s="164"/>
    </row>
    <row r="178" spans="4:4" x14ac:dyDescent="0.2">
      <c r="D178" s="164"/>
    </row>
    <row r="179" spans="4:4" x14ac:dyDescent="0.2">
      <c r="D179" s="164"/>
    </row>
    <row r="180" spans="4:4" x14ac:dyDescent="0.2">
      <c r="D180" s="164"/>
    </row>
    <row r="181" spans="4:4" x14ac:dyDescent="0.2">
      <c r="D181" s="164"/>
    </row>
    <row r="182" spans="4:4" x14ac:dyDescent="0.2">
      <c r="D182" s="164"/>
    </row>
    <row r="183" spans="4:4" x14ac:dyDescent="0.2">
      <c r="D183" s="164"/>
    </row>
    <row r="184" spans="4:4" x14ac:dyDescent="0.2">
      <c r="D184" s="164"/>
    </row>
    <row r="185" spans="4:4" x14ac:dyDescent="0.2">
      <c r="D185" s="164"/>
    </row>
    <row r="186" spans="4:4" x14ac:dyDescent="0.2">
      <c r="D186" s="164"/>
    </row>
    <row r="187" spans="4:4" x14ac:dyDescent="0.2">
      <c r="D187" s="164"/>
    </row>
    <row r="188" spans="4:4" x14ac:dyDescent="0.2">
      <c r="D188" s="164"/>
    </row>
    <row r="189" spans="4:4" x14ac:dyDescent="0.2">
      <c r="D189" s="164"/>
    </row>
    <row r="190" spans="4:4" x14ac:dyDescent="0.2">
      <c r="D190" s="164"/>
    </row>
    <row r="191" spans="4:4" x14ac:dyDescent="0.2">
      <c r="D191" s="164"/>
    </row>
    <row r="192" spans="4:4" x14ac:dyDescent="0.2">
      <c r="D192" s="164"/>
    </row>
    <row r="193" spans="4:4" x14ac:dyDescent="0.2">
      <c r="D193" s="164"/>
    </row>
    <row r="194" spans="4:4" x14ac:dyDescent="0.2">
      <c r="D194" s="164"/>
    </row>
    <row r="195" spans="4:4" x14ac:dyDescent="0.2">
      <c r="D195" s="164"/>
    </row>
    <row r="196" spans="4:4" x14ac:dyDescent="0.2">
      <c r="D196" s="164"/>
    </row>
    <row r="197" spans="4:4" x14ac:dyDescent="0.2">
      <c r="D197" s="164"/>
    </row>
    <row r="198" spans="4:4" x14ac:dyDescent="0.2">
      <c r="D198" s="164"/>
    </row>
    <row r="199" spans="4:4" x14ac:dyDescent="0.2">
      <c r="D199" s="164"/>
    </row>
    <row r="200" spans="4:4" x14ac:dyDescent="0.2">
      <c r="D200" s="164"/>
    </row>
    <row r="201" spans="4:4" x14ac:dyDescent="0.2">
      <c r="D201" s="164"/>
    </row>
    <row r="202" spans="4:4" x14ac:dyDescent="0.2">
      <c r="D202" s="164"/>
    </row>
    <row r="203" spans="4:4" x14ac:dyDescent="0.2">
      <c r="D203" s="164"/>
    </row>
    <row r="204" spans="4:4" x14ac:dyDescent="0.2">
      <c r="D204" s="164"/>
    </row>
    <row r="205" spans="4:4" x14ac:dyDescent="0.2">
      <c r="D205" s="164"/>
    </row>
    <row r="206" spans="4:4" x14ac:dyDescent="0.2">
      <c r="D206" s="164"/>
    </row>
    <row r="207" spans="4:4" x14ac:dyDescent="0.2">
      <c r="D207" s="164"/>
    </row>
    <row r="208" spans="4:4" x14ac:dyDescent="0.2">
      <c r="D208" s="164"/>
    </row>
    <row r="209" spans="4:4" x14ac:dyDescent="0.2">
      <c r="D209" s="164"/>
    </row>
    <row r="210" spans="4:4" x14ac:dyDescent="0.2">
      <c r="D210" s="164"/>
    </row>
    <row r="211" spans="4:4" x14ac:dyDescent="0.2">
      <c r="D211" s="164"/>
    </row>
    <row r="212" spans="4:4" x14ac:dyDescent="0.2">
      <c r="D212" s="164"/>
    </row>
    <row r="213" spans="4:4" x14ac:dyDescent="0.2">
      <c r="D213" s="164"/>
    </row>
    <row r="214" spans="4:4" x14ac:dyDescent="0.2">
      <c r="D214" s="164"/>
    </row>
    <row r="215" spans="4:4" x14ac:dyDescent="0.2">
      <c r="D215" s="164"/>
    </row>
    <row r="216" spans="4:4" x14ac:dyDescent="0.2">
      <c r="D216" s="164"/>
    </row>
    <row r="217" spans="4:4" x14ac:dyDescent="0.2">
      <c r="D217" s="164"/>
    </row>
    <row r="218" spans="4:4" x14ac:dyDescent="0.2">
      <c r="D218" s="164"/>
    </row>
    <row r="219" spans="4:4" x14ac:dyDescent="0.2">
      <c r="D219" s="164"/>
    </row>
    <row r="220" spans="4:4" x14ac:dyDescent="0.2">
      <c r="D220" s="164"/>
    </row>
    <row r="221" spans="4:4" x14ac:dyDescent="0.2">
      <c r="D221" s="164"/>
    </row>
    <row r="222" spans="4:4" x14ac:dyDescent="0.2">
      <c r="D222" s="164"/>
    </row>
    <row r="223" spans="4:4" x14ac:dyDescent="0.2">
      <c r="D223" s="164"/>
    </row>
    <row r="224" spans="4:4" x14ac:dyDescent="0.2">
      <c r="D224" s="164"/>
    </row>
    <row r="225" spans="4:4" x14ac:dyDescent="0.2">
      <c r="D225" s="164"/>
    </row>
    <row r="226" spans="4:4" x14ac:dyDescent="0.2">
      <c r="D226" s="164"/>
    </row>
    <row r="227" spans="4:4" x14ac:dyDescent="0.2">
      <c r="D227" s="164"/>
    </row>
    <row r="228" spans="4:4" x14ac:dyDescent="0.2">
      <c r="D228" s="164"/>
    </row>
    <row r="229" spans="4:4" x14ac:dyDescent="0.2">
      <c r="D229" s="164"/>
    </row>
    <row r="230" spans="4:4" x14ac:dyDescent="0.2">
      <c r="D230" s="164"/>
    </row>
    <row r="231" spans="4:4" x14ac:dyDescent="0.2">
      <c r="D231" s="164"/>
    </row>
    <row r="232" spans="4:4" x14ac:dyDescent="0.2">
      <c r="D232" s="164"/>
    </row>
    <row r="233" spans="4:4" x14ac:dyDescent="0.2">
      <c r="D233" s="164"/>
    </row>
    <row r="234" spans="4:4" x14ac:dyDescent="0.2">
      <c r="D234" s="164"/>
    </row>
    <row r="235" spans="4:4" x14ac:dyDescent="0.2">
      <c r="D235" s="164"/>
    </row>
    <row r="236" spans="4:4" x14ac:dyDescent="0.2">
      <c r="D236" s="164"/>
    </row>
    <row r="237" spans="4:4" x14ac:dyDescent="0.2">
      <c r="D237" s="164"/>
    </row>
    <row r="238" spans="4:4" x14ac:dyDescent="0.2">
      <c r="D238" s="164"/>
    </row>
    <row r="239" spans="4:4" x14ac:dyDescent="0.2">
      <c r="D239" s="164"/>
    </row>
    <row r="240" spans="4:4" x14ac:dyDescent="0.2">
      <c r="D240" s="164"/>
    </row>
    <row r="241" spans="4:4" x14ac:dyDescent="0.2">
      <c r="D241" s="164"/>
    </row>
    <row r="242" spans="4:4" x14ac:dyDescent="0.2">
      <c r="D242" s="164"/>
    </row>
    <row r="243" spans="4:4" x14ac:dyDescent="0.2">
      <c r="D243" s="164"/>
    </row>
    <row r="244" spans="4:4" x14ac:dyDescent="0.2">
      <c r="D244" s="164"/>
    </row>
    <row r="245" spans="4:4" x14ac:dyDescent="0.2">
      <c r="D245" s="164"/>
    </row>
    <row r="246" spans="4:4" x14ac:dyDescent="0.2">
      <c r="D246" s="164"/>
    </row>
    <row r="247" spans="4:4" x14ac:dyDescent="0.2">
      <c r="D247" s="164"/>
    </row>
    <row r="248" spans="4:4" x14ac:dyDescent="0.2">
      <c r="D248" s="164"/>
    </row>
    <row r="249" spans="4:4" x14ac:dyDescent="0.2">
      <c r="D249" s="164"/>
    </row>
    <row r="250" spans="4:4" x14ac:dyDescent="0.2">
      <c r="D250" s="164"/>
    </row>
    <row r="251" spans="4:4" x14ac:dyDescent="0.2">
      <c r="D251" s="164"/>
    </row>
    <row r="252" spans="4:4" x14ac:dyDescent="0.2">
      <c r="D252" s="164"/>
    </row>
    <row r="253" spans="4:4" x14ac:dyDescent="0.2">
      <c r="D253" s="164"/>
    </row>
    <row r="254" spans="4:4" x14ac:dyDescent="0.2">
      <c r="D254" s="164"/>
    </row>
    <row r="255" spans="4:4" x14ac:dyDescent="0.2">
      <c r="D255" s="164"/>
    </row>
    <row r="256" spans="4:4" x14ac:dyDescent="0.2">
      <c r="D256" s="164"/>
    </row>
    <row r="257" spans="4:4" x14ac:dyDescent="0.2">
      <c r="D257" s="164"/>
    </row>
    <row r="258" spans="4:4" x14ac:dyDescent="0.2">
      <c r="D258" s="164"/>
    </row>
    <row r="259" spans="4:4" x14ac:dyDescent="0.2">
      <c r="D259" s="164"/>
    </row>
    <row r="260" spans="4:4" x14ac:dyDescent="0.2">
      <c r="D260" s="164"/>
    </row>
    <row r="261" spans="4:4" x14ac:dyDescent="0.2">
      <c r="D261" s="164"/>
    </row>
    <row r="262" spans="4:4" x14ac:dyDescent="0.2">
      <c r="D262" s="164"/>
    </row>
    <row r="263" spans="4:4" x14ac:dyDescent="0.2">
      <c r="D263" s="164"/>
    </row>
    <row r="264" spans="4:4" x14ac:dyDescent="0.2">
      <c r="D264" s="164"/>
    </row>
    <row r="265" spans="4:4" x14ac:dyDescent="0.2">
      <c r="D265" s="164"/>
    </row>
    <row r="266" spans="4:4" x14ac:dyDescent="0.2">
      <c r="D266" s="164"/>
    </row>
    <row r="267" spans="4:4" x14ac:dyDescent="0.2">
      <c r="D267" s="164"/>
    </row>
    <row r="268" spans="4:4" x14ac:dyDescent="0.2">
      <c r="D268" s="164"/>
    </row>
    <row r="269" spans="4:4" x14ac:dyDescent="0.2">
      <c r="D269" s="164"/>
    </row>
    <row r="270" spans="4:4" x14ac:dyDescent="0.2">
      <c r="D270" s="164"/>
    </row>
    <row r="271" spans="4:4" x14ac:dyDescent="0.2">
      <c r="D271" s="164"/>
    </row>
    <row r="272" spans="4:4" x14ac:dyDescent="0.2">
      <c r="D272" s="164"/>
    </row>
    <row r="273" spans="4:4" x14ac:dyDescent="0.2">
      <c r="D273" s="164"/>
    </row>
    <row r="274" spans="4:4" x14ac:dyDescent="0.2">
      <c r="D274" s="164"/>
    </row>
    <row r="275" spans="4:4" x14ac:dyDescent="0.2">
      <c r="D275" s="164"/>
    </row>
    <row r="276" spans="4:4" x14ac:dyDescent="0.2">
      <c r="D276" s="164"/>
    </row>
    <row r="277" spans="4:4" x14ac:dyDescent="0.2">
      <c r="D277" s="164"/>
    </row>
    <row r="278" spans="4:4" x14ac:dyDescent="0.2">
      <c r="D278" s="164"/>
    </row>
    <row r="279" spans="4:4" x14ac:dyDescent="0.2">
      <c r="D279" s="164"/>
    </row>
    <row r="280" spans="4:4" x14ac:dyDescent="0.2">
      <c r="D280" s="164"/>
    </row>
    <row r="281" spans="4:4" x14ac:dyDescent="0.2">
      <c r="D281" s="164"/>
    </row>
    <row r="282" spans="4:4" x14ac:dyDescent="0.2">
      <c r="D282" s="164"/>
    </row>
    <row r="283" spans="4:4" x14ac:dyDescent="0.2">
      <c r="D283" s="164"/>
    </row>
    <row r="284" spans="4:4" x14ac:dyDescent="0.2">
      <c r="D284" s="164"/>
    </row>
    <row r="285" spans="4:4" x14ac:dyDescent="0.2">
      <c r="D285" s="164"/>
    </row>
    <row r="286" spans="4:4" x14ac:dyDescent="0.2">
      <c r="D286" s="164"/>
    </row>
    <row r="287" spans="4:4" x14ac:dyDescent="0.2">
      <c r="D287" s="164"/>
    </row>
    <row r="288" spans="4:4" x14ac:dyDescent="0.2">
      <c r="D288" s="164"/>
    </row>
    <row r="289" spans="4:4" x14ac:dyDescent="0.2">
      <c r="D289" s="164"/>
    </row>
    <row r="290" spans="4:4" x14ac:dyDescent="0.2">
      <c r="D290" s="164"/>
    </row>
    <row r="291" spans="4:4" x14ac:dyDescent="0.2">
      <c r="D291" s="164"/>
    </row>
    <row r="292" spans="4:4" x14ac:dyDescent="0.2">
      <c r="D292" s="164"/>
    </row>
    <row r="293" spans="4:4" x14ac:dyDescent="0.2">
      <c r="D293" s="164"/>
    </row>
    <row r="294" spans="4:4" x14ac:dyDescent="0.2">
      <c r="D294" s="164"/>
    </row>
    <row r="295" spans="4:4" x14ac:dyDescent="0.2">
      <c r="D295" s="164"/>
    </row>
    <row r="296" spans="4:4" x14ac:dyDescent="0.2">
      <c r="D296" s="164"/>
    </row>
    <row r="297" spans="4:4" x14ac:dyDescent="0.2">
      <c r="D297" s="164"/>
    </row>
    <row r="298" spans="4:4" x14ac:dyDescent="0.2">
      <c r="D298" s="164"/>
    </row>
    <row r="299" spans="4:4" x14ac:dyDescent="0.2">
      <c r="D299" s="164"/>
    </row>
    <row r="300" spans="4:4" x14ac:dyDescent="0.2">
      <c r="D300" s="164"/>
    </row>
    <row r="301" spans="4:4" x14ac:dyDescent="0.2">
      <c r="D301" s="164"/>
    </row>
    <row r="302" spans="4:4" x14ac:dyDescent="0.2">
      <c r="D302" s="164"/>
    </row>
    <row r="303" spans="4:4" x14ac:dyDescent="0.2">
      <c r="D303" s="164"/>
    </row>
    <row r="304" spans="4:4" x14ac:dyDescent="0.2">
      <c r="D304" s="164"/>
    </row>
    <row r="305" spans="4:4" x14ac:dyDescent="0.2">
      <c r="D305" s="164"/>
    </row>
    <row r="306" spans="4:4" x14ac:dyDescent="0.2">
      <c r="D306" s="164"/>
    </row>
    <row r="307" spans="4:4" x14ac:dyDescent="0.2">
      <c r="D307" s="164"/>
    </row>
    <row r="308" spans="4:4" x14ac:dyDescent="0.2">
      <c r="D308" s="164"/>
    </row>
    <row r="309" spans="4:4" x14ac:dyDescent="0.2">
      <c r="D309" s="164"/>
    </row>
    <row r="310" spans="4:4" x14ac:dyDescent="0.2">
      <c r="D310" s="164"/>
    </row>
    <row r="311" spans="4:4" x14ac:dyDescent="0.2">
      <c r="D311" s="164"/>
    </row>
    <row r="312" spans="4:4" x14ac:dyDescent="0.2">
      <c r="D312" s="164"/>
    </row>
    <row r="313" spans="4:4" x14ac:dyDescent="0.2">
      <c r="D313" s="164"/>
    </row>
    <row r="314" spans="4:4" x14ac:dyDescent="0.2">
      <c r="D314" s="164"/>
    </row>
    <row r="315" spans="4:4" x14ac:dyDescent="0.2">
      <c r="D315" s="164"/>
    </row>
    <row r="316" spans="4:4" x14ac:dyDescent="0.2">
      <c r="D316" s="164"/>
    </row>
    <row r="317" spans="4:4" x14ac:dyDescent="0.2">
      <c r="D317" s="164"/>
    </row>
    <row r="318" spans="4:4" x14ac:dyDescent="0.2">
      <c r="D318" s="164"/>
    </row>
    <row r="319" spans="4:4" x14ac:dyDescent="0.2">
      <c r="D319" s="164"/>
    </row>
    <row r="320" spans="4:4" x14ac:dyDescent="0.2">
      <c r="D320" s="164"/>
    </row>
    <row r="321" spans="4:4" x14ac:dyDescent="0.2">
      <c r="D321" s="164"/>
    </row>
    <row r="322" spans="4:4" x14ac:dyDescent="0.2">
      <c r="D322" s="164"/>
    </row>
    <row r="323" spans="4:4" x14ac:dyDescent="0.2">
      <c r="D323" s="164"/>
    </row>
    <row r="324" spans="4:4" x14ac:dyDescent="0.2">
      <c r="D324" s="164"/>
    </row>
    <row r="325" spans="4:4" x14ac:dyDescent="0.2">
      <c r="D325" s="164"/>
    </row>
    <row r="326" spans="4:4" x14ac:dyDescent="0.2">
      <c r="D326" s="164"/>
    </row>
    <row r="327" spans="4:4" x14ac:dyDescent="0.2">
      <c r="D327" s="164"/>
    </row>
    <row r="328" spans="4:4" x14ac:dyDescent="0.2">
      <c r="D328" s="164"/>
    </row>
    <row r="329" spans="4:4" x14ac:dyDescent="0.2">
      <c r="D329" s="164"/>
    </row>
    <row r="330" spans="4:4" x14ac:dyDescent="0.2">
      <c r="D330" s="164"/>
    </row>
    <row r="331" spans="4:4" x14ac:dyDescent="0.2">
      <c r="D331" s="164"/>
    </row>
    <row r="332" spans="4:4" x14ac:dyDescent="0.2">
      <c r="D332" s="164"/>
    </row>
    <row r="333" spans="4:4" x14ac:dyDescent="0.2">
      <c r="D333" s="164"/>
    </row>
    <row r="334" spans="4:4" x14ac:dyDescent="0.2">
      <c r="D334" s="164"/>
    </row>
    <row r="335" spans="4:4" x14ac:dyDescent="0.2">
      <c r="D335" s="164"/>
    </row>
    <row r="336" spans="4:4" x14ac:dyDescent="0.2">
      <c r="D336" s="164"/>
    </row>
    <row r="337" spans="4:4" x14ac:dyDescent="0.2">
      <c r="D337" s="164"/>
    </row>
    <row r="338" spans="4:4" x14ac:dyDescent="0.2">
      <c r="D338" s="164"/>
    </row>
    <row r="339" spans="4:4" x14ac:dyDescent="0.2">
      <c r="D339" s="164"/>
    </row>
    <row r="340" spans="4:4" x14ac:dyDescent="0.2">
      <c r="D340" s="164"/>
    </row>
    <row r="341" spans="4:4" x14ac:dyDescent="0.2">
      <c r="D341" s="164"/>
    </row>
    <row r="342" spans="4:4" x14ac:dyDescent="0.2">
      <c r="D342" s="164"/>
    </row>
    <row r="343" spans="4:4" x14ac:dyDescent="0.2">
      <c r="D343" s="164"/>
    </row>
    <row r="344" spans="4:4" x14ac:dyDescent="0.2">
      <c r="D344" s="164"/>
    </row>
    <row r="345" spans="4:4" x14ac:dyDescent="0.2">
      <c r="D345" s="164"/>
    </row>
    <row r="346" spans="4:4" x14ac:dyDescent="0.2">
      <c r="D346" s="164"/>
    </row>
    <row r="347" spans="4:4" x14ac:dyDescent="0.2">
      <c r="D347" s="164"/>
    </row>
    <row r="348" spans="4:4" x14ac:dyDescent="0.2">
      <c r="D348" s="164"/>
    </row>
    <row r="349" spans="4:4" x14ac:dyDescent="0.2">
      <c r="D349" s="164"/>
    </row>
    <row r="350" spans="4:4" x14ac:dyDescent="0.2">
      <c r="D350" s="164"/>
    </row>
    <row r="351" spans="4:4" x14ac:dyDescent="0.2">
      <c r="D351" s="164"/>
    </row>
    <row r="352" spans="4:4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13">
    <mergeCell ref="C65:G65"/>
    <mergeCell ref="A1:G1"/>
    <mergeCell ref="C2:G2"/>
    <mergeCell ref="C3:G3"/>
    <mergeCell ref="C4:G4"/>
    <mergeCell ref="C63:G63"/>
    <mergeCell ref="A84:G88"/>
    <mergeCell ref="C67:G67"/>
    <mergeCell ref="C69:G69"/>
    <mergeCell ref="C71:G71"/>
    <mergeCell ref="C73:G73"/>
    <mergeCell ref="A76:B76"/>
    <mergeCell ref="A83:C83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16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83" t="s">
        <v>7</v>
      </c>
      <c r="B1" s="283"/>
      <c r="C1" s="283"/>
      <c r="D1" s="283"/>
      <c r="E1" s="283"/>
      <c r="F1" s="283"/>
      <c r="G1" s="283"/>
      <c r="AG1" t="s">
        <v>73</v>
      </c>
    </row>
    <row r="2" spans="1:60" ht="25.15" customHeight="1" x14ac:dyDescent="0.2">
      <c r="A2" s="165" t="s">
        <v>8</v>
      </c>
      <c r="B2" s="79" t="s">
        <v>42</v>
      </c>
      <c r="C2" s="284" t="s">
        <v>43</v>
      </c>
      <c r="D2" s="285"/>
      <c r="E2" s="285"/>
      <c r="F2" s="285"/>
      <c r="G2" s="286"/>
      <c r="AG2" t="s">
        <v>74</v>
      </c>
    </row>
    <row r="3" spans="1:60" ht="25.15" customHeight="1" x14ac:dyDescent="0.2">
      <c r="A3" s="165" t="s">
        <v>9</v>
      </c>
      <c r="B3" s="79" t="s">
        <v>45</v>
      </c>
      <c r="C3" s="284" t="s">
        <v>46</v>
      </c>
      <c r="D3" s="285"/>
      <c r="E3" s="285"/>
      <c r="F3" s="285"/>
      <c r="G3" s="286"/>
      <c r="AC3" s="100" t="s">
        <v>74</v>
      </c>
      <c r="AG3" t="s">
        <v>75</v>
      </c>
    </row>
    <row r="4" spans="1:60" ht="25.15" customHeight="1" x14ac:dyDescent="0.2">
      <c r="A4" s="166" t="s">
        <v>10</v>
      </c>
      <c r="B4" s="167" t="s">
        <v>47</v>
      </c>
      <c r="C4" s="287" t="s">
        <v>48</v>
      </c>
      <c r="D4" s="288"/>
      <c r="E4" s="288"/>
      <c r="F4" s="288"/>
      <c r="G4" s="289"/>
      <c r="AG4" t="s">
        <v>76</v>
      </c>
    </row>
    <row r="5" spans="1:60" x14ac:dyDescent="0.2">
      <c r="D5" s="164"/>
    </row>
    <row r="6" spans="1:60" ht="38.25" x14ac:dyDescent="0.2">
      <c r="A6" s="173" t="s">
        <v>77</v>
      </c>
      <c r="B6" s="171" t="s">
        <v>78</v>
      </c>
      <c r="C6" s="171" t="s">
        <v>79</v>
      </c>
      <c r="D6" s="172" t="s">
        <v>80</v>
      </c>
      <c r="E6" s="173" t="s">
        <v>81</v>
      </c>
      <c r="F6" s="168" t="s">
        <v>82</v>
      </c>
      <c r="G6" s="173" t="s">
        <v>31</v>
      </c>
      <c r="H6" s="174" t="s">
        <v>32</v>
      </c>
      <c r="I6" s="174" t="s">
        <v>83</v>
      </c>
      <c r="J6" s="174" t="s">
        <v>33</v>
      </c>
      <c r="K6" s="174" t="s">
        <v>84</v>
      </c>
      <c r="L6" s="174" t="s">
        <v>85</v>
      </c>
      <c r="M6" s="174" t="s">
        <v>86</v>
      </c>
      <c r="N6" s="174" t="s">
        <v>87</v>
      </c>
      <c r="O6" s="174" t="s">
        <v>88</v>
      </c>
      <c r="P6" s="174" t="s">
        <v>89</v>
      </c>
      <c r="Q6" s="174" t="s">
        <v>90</v>
      </c>
      <c r="R6" s="174" t="s">
        <v>91</v>
      </c>
      <c r="S6" s="174" t="s">
        <v>92</v>
      </c>
      <c r="T6" s="174" t="s">
        <v>93</v>
      </c>
      <c r="U6" s="174" t="s">
        <v>94</v>
      </c>
      <c r="V6" s="174" t="s">
        <v>95</v>
      </c>
    </row>
    <row r="7" spans="1:60" x14ac:dyDescent="0.2">
      <c r="A7" s="176" t="s">
        <v>96</v>
      </c>
      <c r="B7" s="179" t="s">
        <v>53</v>
      </c>
      <c r="C7" s="180" t="s">
        <v>54</v>
      </c>
      <c r="D7" s="175"/>
      <c r="E7" s="186"/>
      <c r="F7" s="190"/>
      <c r="G7" s="190">
        <f>SUMIF(AG8:AG20,"&lt;&gt;NOR",G8:G20)</f>
        <v>0</v>
      </c>
      <c r="H7" s="190"/>
      <c r="I7" s="190">
        <f>SUM(I8:I20)</f>
        <v>0</v>
      </c>
      <c r="J7" s="190"/>
      <c r="K7" s="190">
        <f>SUM(K8:K20)</f>
        <v>0</v>
      </c>
      <c r="L7" s="190"/>
      <c r="M7" s="190">
        <f>SUM(M8:M20)</f>
        <v>0</v>
      </c>
      <c r="N7" s="190"/>
      <c r="O7" s="190">
        <f>SUM(O8:O20)</f>
        <v>0</v>
      </c>
      <c r="P7" s="190"/>
      <c r="Q7" s="190">
        <f>SUM(Q8:Q20)</f>
        <v>0</v>
      </c>
      <c r="R7" s="190"/>
      <c r="S7" s="190"/>
      <c r="T7" s="190"/>
      <c r="U7" s="191">
        <f>SUM(U8:U20)</f>
        <v>72.42</v>
      </c>
      <c r="V7" s="190"/>
      <c r="AG7" t="s">
        <v>97</v>
      </c>
    </row>
    <row r="8" spans="1:60" outlineLevel="1" x14ac:dyDescent="0.2">
      <c r="A8" s="170">
        <v>1</v>
      </c>
      <c r="B8" s="181" t="s">
        <v>98</v>
      </c>
      <c r="C8" s="206" t="s">
        <v>99</v>
      </c>
      <c r="D8" s="183" t="s">
        <v>100</v>
      </c>
      <c r="E8" s="187">
        <v>24.39</v>
      </c>
      <c r="F8" s="192"/>
      <c r="G8" s="193">
        <f>ROUND(E8*F8,2)</f>
        <v>0</v>
      </c>
      <c r="H8" s="192"/>
      <c r="I8" s="193">
        <f>ROUND(E8*H8,2)</f>
        <v>0</v>
      </c>
      <c r="J8" s="192"/>
      <c r="K8" s="193">
        <f>ROUND(E8*J8,2)</f>
        <v>0</v>
      </c>
      <c r="L8" s="193">
        <v>21</v>
      </c>
      <c r="M8" s="193">
        <f>G8*(1+L8/100)</f>
        <v>0</v>
      </c>
      <c r="N8" s="193">
        <v>0</v>
      </c>
      <c r="O8" s="193">
        <f>ROUND(E8*N8,2)</f>
        <v>0</v>
      </c>
      <c r="P8" s="193">
        <v>0</v>
      </c>
      <c r="Q8" s="193">
        <f>ROUND(E8*P8,2)</f>
        <v>0</v>
      </c>
      <c r="R8" s="193" t="s">
        <v>101</v>
      </c>
      <c r="S8" s="193" t="s">
        <v>102</v>
      </c>
      <c r="T8" s="193">
        <v>9.7000000000000003E-2</v>
      </c>
      <c r="U8" s="194">
        <f>ROUND(E8*T8,2)</f>
        <v>2.37</v>
      </c>
      <c r="V8" s="193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 t="s">
        <v>103</v>
      </c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 x14ac:dyDescent="0.2">
      <c r="A9" s="170"/>
      <c r="B9" s="181"/>
      <c r="C9" s="207" t="s">
        <v>232</v>
      </c>
      <c r="D9" s="184"/>
      <c r="E9" s="188">
        <v>8.6199999999999992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4"/>
      <c r="V9" s="193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 t="s">
        <v>105</v>
      </c>
      <c r="AH9" s="169">
        <v>0</v>
      </c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 x14ac:dyDescent="0.2">
      <c r="A10" s="170"/>
      <c r="B10" s="181"/>
      <c r="C10" s="207" t="s">
        <v>233</v>
      </c>
      <c r="D10" s="184"/>
      <c r="E10" s="188">
        <v>15.77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4"/>
      <c r="V10" s="193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 t="s">
        <v>105</v>
      </c>
      <c r="AH10" s="169">
        <v>0</v>
      </c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 x14ac:dyDescent="0.2">
      <c r="A11" s="170">
        <v>2</v>
      </c>
      <c r="B11" s="181" t="s">
        <v>106</v>
      </c>
      <c r="C11" s="206" t="s">
        <v>107</v>
      </c>
      <c r="D11" s="183" t="s">
        <v>100</v>
      </c>
      <c r="E11" s="187">
        <v>48</v>
      </c>
      <c r="F11" s="192"/>
      <c r="G11" s="193">
        <f>ROUND(E11*F11,2)</f>
        <v>0</v>
      </c>
      <c r="H11" s="192"/>
      <c r="I11" s="193">
        <f>ROUND(E11*H11,2)</f>
        <v>0</v>
      </c>
      <c r="J11" s="192"/>
      <c r="K11" s="193">
        <f>ROUND(E11*J11,2)</f>
        <v>0</v>
      </c>
      <c r="L11" s="193">
        <v>21</v>
      </c>
      <c r="M11" s="193">
        <f>G11*(1+L11/100)</f>
        <v>0</v>
      </c>
      <c r="N11" s="193">
        <v>0</v>
      </c>
      <c r="O11" s="193">
        <f>ROUND(E11*N11,2)</f>
        <v>0</v>
      </c>
      <c r="P11" s="193">
        <v>0</v>
      </c>
      <c r="Q11" s="193">
        <f>ROUND(E11*P11,2)</f>
        <v>0</v>
      </c>
      <c r="R11" s="193" t="s">
        <v>101</v>
      </c>
      <c r="S11" s="193" t="s">
        <v>102</v>
      </c>
      <c r="T11" s="193">
        <v>0.36799999999999999</v>
      </c>
      <c r="U11" s="194">
        <f>ROUND(E11*T11,2)</f>
        <v>17.66</v>
      </c>
      <c r="V11" s="193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 t="s">
        <v>103</v>
      </c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outlineLevel="1" x14ac:dyDescent="0.2">
      <c r="A12" s="170"/>
      <c r="B12" s="181"/>
      <c r="C12" s="207" t="s">
        <v>234</v>
      </c>
      <c r="D12" s="184"/>
      <c r="E12" s="188">
        <v>48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4"/>
      <c r="V12" s="193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 t="s">
        <v>105</v>
      </c>
      <c r="AH12" s="169">
        <v>0</v>
      </c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ht="22.5" outlineLevel="1" x14ac:dyDescent="0.2">
      <c r="A13" s="170">
        <v>3</v>
      </c>
      <c r="B13" s="181" t="s">
        <v>109</v>
      </c>
      <c r="C13" s="206" t="s">
        <v>110</v>
      </c>
      <c r="D13" s="183" t="s">
        <v>100</v>
      </c>
      <c r="E13" s="187">
        <v>72.39</v>
      </c>
      <c r="F13" s="192"/>
      <c r="G13" s="193">
        <f>ROUND(E13*F13,2)</f>
        <v>0</v>
      </c>
      <c r="H13" s="192"/>
      <c r="I13" s="193">
        <f>ROUND(E13*H13,2)</f>
        <v>0</v>
      </c>
      <c r="J13" s="192"/>
      <c r="K13" s="193">
        <f>ROUND(E13*J13,2)</f>
        <v>0</v>
      </c>
      <c r="L13" s="193">
        <v>21</v>
      </c>
      <c r="M13" s="193">
        <f>G13*(1+L13/100)</f>
        <v>0</v>
      </c>
      <c r="N13" s="193">
        <v>0</v>
      </c>
      <c r="O13" s="193">
        <f>ROUND(E13*N13,2)</f>
        <v>0</v>
      </c>
      <c r="P13" s="193">
        <v>0</v>
      </c>
      <c r="Q13" s="193">
        <f>ROUND(E13*P13,2)</f>
        <v>0</v>
      </c>
      <c r="R13" s="193" t="s">
        <v>101</v>
      </c>
      <c r="S13" s="193" t="s">
        <v>102</v>
      </c>
      <c r="T13" s="193">
        <v>1.0999999999999999E-2</v>
      </c>
      <c r="U13" s="194">
        <f>ROUND(E13*T13,2)</f>
        <v>0.8</v>
      </c>
      <c r="V13" s="193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 t="s">
        <v>103</v>
      </c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 x14ac:dyDescent="0.2">
      <c r="A14" s="170"/>
      <c r="B14" s="181"/>
      <c r="C14" s="207" t="s">
        <v>235</v>
      </c>
      <c r="D14" s="184"/>
      <c r="E14" s="188">
        <v>72.39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4"/>
      <c r="V14" s="193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 t="s">
        <v>105</v>
      </c>
      <c r="AH14" s="169">
        <v>0</v>
      </c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 x14ac:dyDescent="0.2">
      <c r="A15" s="170">
        <v>4</v>
      </c>
      <c r="B15" s="181" t="s">
        <v>112</v>
      </c>
      <c r="C15" s="206" t="s">
        <v>113</v>
      </c>
      <c r="D15" s="183" t="s">
        <v>100</v>
      </c>
      <c r="E15" s="187">
        <v>72.39</v>
      </c>
      <c r="F15" s="192"/>
      <c r="G15" s="193">
        <f>ROUND(E15*F15,2)</f>
        <v>0</v>
      </c>
      <c r="H15" s="192"/>
      <c r="I15" s="193">
        <f>ROUND(E15*H15,2)</f>
        <v>0</v>
      </c>
      <c r="J15" s="192"/>
      <c r="K15" s="193">
        <f>ROUND(E15*J15,2)</f>
        <v>0</v>
      </c>
      <c r="L15" s="193">
        <v>21</v>
      </c>
      <c r="M15" s="193">
        <f>G15*(1+L15/100)</f>
        <v>0</v>
      </c>
      <c r="N15" s="193">
        <v>0</v>
      </c>
      <c r="O15" s="193">
        <f>ROUND(E15*N15,2)</f>
        <v>0</v>
      </c>
      <c r="P15" s="193">
        <v>0</v>
      </c>
      <c r="Q15" s="193">
        <f>ROUND(E15*P15,2)</f>
        <v>0</v>
      </c>
      <c r="R15" s="193" t="s">
        <v>101</v>
      </c>
      <c r="S15" s="193" t="s">
        <v>102</v>
      </c>
      <c r="T15" s="193">
        <v>0.65200000000000002</v>
      </c>
      <c r="U15" s="194">
        <f>ROUND(E15*T15,2)</f>
        <v>47.2</v>
      </c>
      <c r="V15" s="193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 t="s">
        <v>103</v>
      </c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 x14ac:dyDescent="0.2">
      <c r="A16" s="170"/>
      <c r="B16" s="181"/>
      <c r="C16" s="207" t="s">
        <v>235</v>
      </c>
      <c r="D16" s="184"/>
      <c r="E16" s="188">
        <v>72.39</v>
      </c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4"/>
      <c r="V16" s="193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 t="s">
        <v>105</v>
      </c>
      <c r="AH16" s="169">
        <v>0</v>
      </c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 x14ac:dyDescent="0.2">
      <c r="A17" s="170">
        <v>5</v>
      </c>
      <c r="B17" s="181" t="s">
        <v>236</v>
      </c>
      <c r="C17" s="206" t="s">
        <v>237</v>
      </c>
      <c r="D17" s="183" t="s">
        <v>127</v>
      </c>
      <c r="E17" s="187">
        <v>243.9</v>
      </c>
      <c r="F17" s="192"/>
      <c r="G17" s="193">
        <f>ROUND(E17*F17,2)</f>
        <v>0</v>
      </c>
      <c r="H17" s="192"/>
      <c r="I17" s="193">
        <f>ROUND(E17*H17,2)</f>
        <v>0</v>
      </c>
      <c r="J17" s="192"/>
      <c r="K17" s="193">
        <f>ROUND(E17*J17,2)</f>
        <v>0</v>
      </c>
      <c r="L17" s="193">
        <v>21</v>
      </c>
      <c r="M17" s="193">
        <f>G17*(1+L17/100)</f>
        <v>0</v>
      </c>
      <c r="N17" s="193">
        <v>0</v>
      </c>
      <c r="O17" s="193">
        <f>ROUND(E17*N17,2)</f>
        <v>0</v>
      </c>
      <c r="P17" s="193">
        <v>0</v>
      </c>
      <c r="Q17" s="193">
        <f>ROUND(E17*P17,2)</f>
        <v>0</v>
      </c>
      <c r="R17" s="193" t="s">
        <v>101</v>
      </c>
      <c r="S17" s="193" t="s">
        <v>102</v>
      </c>
      <c r="T17" s="193">
        <v>1.7999999999999999E-2</v>
      </c>
      <c r="U17" s="194">
        <f>ROUND(E17*T17,2)</f>
        <v>4.3899999999999997</v>
      </c>
      <c r="V17" s="193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 t="s">
        <v>103</v>
      </c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 x14ac:dyDescent="0.2">
      <c r="A18" s="170"/>
      <c r="B18" s="181"/>
      <c r="C18" s="207" t="s">
        <v>238</v>
      </c>
      <c r="D18" s="184"/>
      <c r="E18" s="188">
        <v>243.9</v>
      </c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4"/>
      <c r="V18" s="193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 t="s">
        <v>105</v>
      </c>
      <c r="AH18" s="169">
        <v>0</v>
      </c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 x14ac:dyDescent="0.2">
      <c r="A19" s="170">
        <v>6</v>
      </c>
      <c r="B19" s="181" t="s">
        <v>114</v>
      </c>
      <c r="C19" s="206" t="s">
        <v>115</v>
      </c>
      <c r="D19" s="183" t="s">
        <v>116</v>
      </c>
      <c r="E19" s="187">
        <v>119.4435</v>
      </c>
      <c r="F19" s="192"/>
      <c r="G19" s="193">
        <f>ROUND(E19*F19,2)</f>
        <v>0</v>
      </c>
      <c r="H19" s="192"/>
      <c r="I19" s="193">
        <f>ROUND(E19*H19,2)</f>
        <v>0</v>
      </c>
      <c r="J19" s="192"/>
      <c r="K19" s="193">
        <f>ROUND(E19*J19,2)</f>
        <v>0</v>
      </c>
      <c r="L19" s="193">
        <v>21</v>
      </c>
      <c r="M19" s="193">
        <f>G19*(1+L19/100)</f>
        <v>0</v>
      </c>
      <c r="N19" s="193">
        <v>0</v>
      </c>
      <c r="O19" s="193">
        <f>ROUND(E19*N19,2)</f>
        <v>0</v>
      </c>
      <c r="P19" s="193">
        <v>0</v>
      </c>
      <c r="Q19" s="193">
        <f>ROUND(E19*P19,2)</f>
        <v>0</v>
      </c>
      <c r="R19" s="193" t="s">
        <v>101</v>
      </c>
      <c r="S19" s="193" t="s">
        <v>102</v>
      </c>
      <c r="T19" s="193">
        <v>0</v>
      </c>
      <c r="U19" s="194">
        <f>ROUND(E19*T19,2)</f>
        <v>0</v>
      </c>
      <c r="V19" s="193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 t="s">
        <v>103</v>
      </c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 x14ac:dyDescent="0.2">
      <c r="A20" s="170"/>
      <c r="B20" s="181"/>
      <c r="C20" s="207" t="s">
        <v>239</v>
      </c>
      <c r="D20" s="184"/>
      <c r="E20" s="188">
        <v>119.4435</v>
      </c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4"/>
      <c r="V20" s="193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 t="s">
        <v>105</v>
      </c>
      <c r="AH20" s="169">
        <v>0</v>
      </c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x14ac:dyDescent="0.2">
      <c r="A21" s="177" t="s">
        <v>96</v>
      </c>
      <c r="B21" s="182" t="s">
        <v>61</v>
      </c>
      <c r="C21" s="208" t="s">
        <v>62</v>
      </c>
      <c r="D21" s="185"/>
      <c r="E21" s="189"/>
      <c r="F21" s="195"/>
      <c r="G21" s="195">
        <f>SUMIF(AG22:AG26,"&lt;&gt;NOR",G22:G26)</f>
        <v>0</v>
      </c>
      <c r="H21" s="195"/>
      <c r="I21" s="195">
        <f>SUM(I22:I26)</f>
        <v>0</v>
      </c>
      <c r="J21" s="195"/>
      <c r="K21" s="195">
        <f>SUM(K22:K26)</f>
        <v>0</v>
      </c>
      <c r="L21" s="195"/>
      <c r="M21" s="195">
        <f>SUM(M22:M26)</f>
        <v>0</v>
      </c>
      <c r="N21" s="195"/>
      <c r="O21" s="195">
        <f>SUM(O22:O26)</f>
        <v>103.20999999999998</v>
      </c>
      <c r="P21" s="195"/>
      <c r="Q21" s="195">
        <f>SUM(Q22:Q26)</f>
        <v>0</v>
      </c>
      <c r="R21" s="195"/>
      <c r="S21" s="195"/>
      <c r="T21" s="195"/>
      <c r="U21" s="196">
        <f>SUM(U22:U26)</f>
        <v>11.51</v>
      </c>
      <c r="V21" s="195"/>
      <c r="AG21" t="s">
        <v>97</v>
      </c>
    </row>
    <row r="22" spans="1:60" outlineLevel="1" x14ac:dyDescent="0.2">
      <c r="A22" s="170">
        <v>7</v>
      </c>
      <c r="B22" s="181" t="s">
        <v>240</v>
      </c>
      <c r="C22" s="206" t="s">
        <v>241</v>
      </c>
      <c r="D22" s="183" t="s">
        <v>127</v>
      </c>
      <c r="E22" s="187">
        <v>157.69999999999999</v>
      </c>
      <c r="F22" s="192"/>
      <c r="G22" s="193">
        <f>ROUND(E22*F22,2)</f>
        <v>0</v>
      </c>
      <c r="H22" s="192"/>
      <c r="I22" s="193">
        <f>ROUND(E22*H22,2)</f>
        <v>0</v>
      </c>
      <c r="J22" s="192"/>
      <c r="K22" s="193">
        <f>ROUND(E22*J22,2)</f>
        <v>0</v>
      </c>
      <c r="L22" s="193">
        <v>21</v>
      </c>
      <c r="M22" s="193">
        <f>G22*(1+L22/100)</f>
        <v>0</v>
      </c>
      <c r="N22" s="193">
        <v>0.12144000000000001</v>
      </c>
      <c r="O22" s="193">
        <f>ROUND(E22*N22,2)</f>
        <v>19.149999999999999</v>
      </c>
      <c r="P22" s="193">
        <v>0</v>
      </c>
      <c r="Q22" s="193">
        <f>ROUND(E22*P22,2)</f>
        <v>0</v>
      </c>
      <c r="R22" s="193" t="s">
        <v>242</v>
      </c>
      <c r="S22" s="193" t="s">
        <v>102</v>
      </c>
      <c r="T22" s="193">
        <v>2.4E-2</v>
      </c>
      <c r="U22" s="194">
        <f>ROUND(E22*T22,2)</f>
        <v>3.78</v>
      </c>
      <c r="V22" s="193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 t="s">
        <v>103</v>
      </c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 x14ac:dyDescent="0.2">
      <c r="A23" s="170">
        <v>8</v>
      </c>
      <c r="B23" s="181" t="s">
        <v>243</v>
      </c>
      <c r="C23" s="206" t="s">
        <v>244</v>
      </c>
      <c r="D23" s="183" t="s">
        <v>127</v>
      </c>
      <c r="E23" s="187">
        <v>157.69999999999999</v>
      </c>
      <c r="F23" s="192"/>
      <c r="G23" s="193">
        <f>ROUND(E23*F23,2)</f>
        <v>0</v>
      </c>
      <c r="H23" s="192"/>
      <c r="I23" s="193">
        <f>ROUND(E23*H23,2)</f>
        <v>0</v>
      </c>
      <c r="J23" s="192"/>
      <c r="K23" s="193">
        <f>ROUND(E23*J23,2)</f>
        <v>0</v>
      </c>
      <c r="L23" s="193">
        <v>21</v>
      </c>
      <c r="M23" s="193">
        <f>G23*(1+L23/100)</f>
        <v>0</v>
      </c>
      <c r="N23" s="193">
        <v>0.1323</v>
      </c>
      <c r="O23" s="193">
        <f>ROUND(E23*N23,2)</f>
        <v>20.86</v>
      </c>
      <c r="P23" s="193">
        <v>0</v>
      </c>
      <c r="Q23" s="193">
        <f>ROUND(E23*P23,2)</f>
        <v>0</v>
      </c>
      <c r="R23" s="193" t="s">
        <v>242</v>
      </c>
      <c r="S23" s="193" t="s">
        <v>102</v>
      </c>
      <c r="T23" s="193">
        <v>2.3E-2</v>
      </c>
      <c r="U23" s="194">
        <f>ROUND(E23*T23,2)</f>
        <v>3.63</v>
      </c>
      <c r="V23" s="193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 t="s">
        <v>103</v>
      </c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outlineLevel="1" x14ac:dyDescent="0.2">
      <c r="A24" s="170">
        <v>9</v>
      </c>
      <c r="B24" s="181" t="s">
        <v>245</v>
      </c>
      <c r="C24" s="206" t="s">
        <v>246</v>
      </c>
      <c r="D24" s="183" t="s">
        <v>127</v>
      </c>
      <c r="E24" s="187">
        <v>157.69999999999999</v>
      </c>
      <c r="F24" s="192"/>
      <c r="G24" s="193">
        <f>ROUND(E24*F24,2)</f>
        <v>0</v>
      </c>
      <c r="H24" s="192"/>
      <c r="I24" s="193">
        <f>ROUND(E24*H24,2)</f>
        <v>0</v>
      </c>
      <c r="J24" s="192"/>
      <c r="K24" s="193">
        <f>ROUND(E24*J24,2)</f>
        <v>0</v>
      </c>
      <c r="L24" s="193">
        <v>21</v>
      </c>
      <c r="M24" s="193">
        <f>G24*(1+L24/100)</f>
        <v>0</v>
      </c>
      <c r="N24" s="193">
        <v>0.33074999999999999</v>
      </c>
      <c r="O24" s="193">
        <f>ROUND(E24*N24,2)</f>
        <v>52.16</v>
      </c>
      <c r="P24" s="193">
        <v>0</v>
      </c>
      <c r="Q24" s="193">
        <f>ROUND(E24*P24,2)</f>
        <v>0</v>
      </c>
      <c r="R24" s="193" t="s">
        <v>242</v>
      </c>
      <c r="S24" s="193" t="s">
        <v>102</v>
      </c>
      <c r="T24" s="193">
        <v>2.5999999999999999E-2</v>
      </c>
      <c r="U24" s="194">
        <f>ROUND(E24*T24,2)</f>
        <v>4.0999999999999996</v>
      </c>
      <c r="V24" s="193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 t="s">
        <v>103</v>
      </c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ht="22.5" outlineLevel="1" x14ac:dyDescent="0.2">
      <c r="A25" s="170">
        <v>10</v>
      </c>
      <c r="B25" s="181" t="s">
        <v>247</v>
      </c>
      <c r="C25" s="206" t="s">
        <v>248</v>
      </c>
      <c r="D25" s="183" t="s">
        <v>127</v>
      </c>
      <c r="E25" s="187">
        <v>157.69999999999999</v>
      </c>
      <c r="F25" s="192"/>
      <c r="G25" s="193">
        <f>ROUND(E25*F25,2)</f>
        <v>0</v>
      </c>
      <c r="H25" s="192"/>
      <c r="I25" s="193">
        <f>ROUND(E25*H25,2)</f>
        <v>0</v>
      </c>
      <c r="J25" s="192"/>
      <c r="K25" s="193">
        <f>ROUND(E25*J25,2)</f>
        <v>0</v>
      </c>
      <c r="L25" s="193">
        <v>21</v>
      </c>
      <c r="M25" s="193">
        <f>G25*(1+L25/100)</f>
        <v>0</v>
      </c>
      <c r="N25" s="193">
        <v>0</v>
      </c>
      <c r="O25" s="193">
        <f>ROUND(E25*N25,2)</f>
        <v>0</v>
      </c>
      <c r="P25" s="193">
        <v>0</v>
      </c>
      <c r="Q25" s="193">
        <f>ROUND(E25*P25,2)</f>
        <v>0</v>
      </c>
      <c r="R25" s="193"/>
      <c r="S25" s="193" t="s">
        <v>121</v>
      </c>
      <c r="T25" s="193">
        <v>0</v>
      </c>
      <c r="U25" s="194">
        <f>ROUND(E25*T25,2)</f>
        <v>0</v>
      </c>
      <c r="V25" s="193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 t="s">
        <v>103</v>
      </c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ht="22.5" outlineLevel="1" x14ac:dyDescent="0.2">
      <c r="A26" s="170">
        <v>11</v>
      </c>
      <c r="B26" s="181" t="s">
        <v>249</v>
      </c>
      <c r="C26" s="206" t="s">
        <v>250</v>
      </c>
      <c r="D26" s="183" t="s">
        <v>127</v>
      </c>
      <c r="E26" s="187">
        <v>157.69999999999999</v>
      </c>
      <c r="F26" s="192"/>
      <c r="G26" s="193">
        <f>ROUND(E26*F26,2)</f>
        <v>0</v>
      </c>
      <c r="H26" s="192"/>
      <c r="I26" s="193">
        <f>ROUND(E26*H26,2)</f>
        <v>0</v>
      </c>
      <c r="J26" s="192"/>
      <c r="K26" s="193">
        <f>ROUND(E26*J26,2)</f>
        <v>0</v>
      </c>
      <c r="L26" s="193">
        <v>21</v>
      </c>
      <c r="M26" s="193">
        <f>G26*(1+L26/100)</f>
        <v>0</v>
      </c>
      <c r="N26" s="193">
        <v>7.0000000000000007E-2</v>
      </c>
      <c r="O26" s="193">
        <f>ROUND(E26*N26,2)</f>
        <v>11.04</v>
      </c>
      <c r="P26" s="193">
        <v>0</v>
      </c>
      <c r="Q26" s="193">
        <f>ROUND(E26*P26,2)</f>
        <v>0</v>
      </c>
      <c r="R26" s="193"/>
      <c r="S26" s="193" t="s">
        <v>121</v>
      </c>
      <c r="T26" s="193">
        <v>0</v>
      </c>
      <c r="U26" s="194">
        <f>ROUND(E26*T26,2)</f>
        <v>0</v>
      </c>
      <c r="V26" s="193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 t="s">
        <v>103</v>
      </c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x14ac:dyDescent="0.2">
      <c r="A27" s="177" t="s">
        <v>96</v>
      </c>
      <c r="B27" s="182" t="s">
        <v>63</v>
      </c>
      <c r="C27" s="208" t="s">
        <v>64</v>
      </c>
      <c r="D27" s="185"/>
      <c r="E27" s="189"/>
      <c r="F27" s="195"/>
      <c r="G27" s="195">
        <f>SUMIF(AG28:AG34,"&lt;&gt;NOR",G28:G34)</f>
        <v>0</v>
      </c>
      <c r="H27" s="195"/>
      <c r="I27" s="195">
        <f>SUM(I28:I34)</f>
        <v>0</v>
      </c>
      <c r="J27" s="195"/>
      <c r="K27" s="195">
        <f>SUM(K28:K34)</f>
        <v>0</v>
      </c>
      <c r="L27" s="195"/>
      <c r="M27" s="195">
        <f>SUM(M28:M34)</f>
        <v>0</v>
      </c>
      <c r="N27" s="195"/>
      <c r="O27" s="195">
        <f>SUM(O28:O34)</f>
        <v>63.53</v>
      </c>
      <c r="P27" s="195"/>
      <c r="Q27" s="195">
        <f>SUM(Q28:Q34)</f>
        <v>0</v>
      </c>
      <c r="R27" s="195"/>
      <c r="S27" s="195"/>
      <c r="T27" s="195"/>
      <c r="U27" s="196">
        <f>SUM(U28:U34)</f>
        <v>62</v>
      </c>
      <c r="V27" s="195"/>
      <c r="AG27" t="s">
        <v>97</v>
      </c>
    </row>
    <row r="28" spans="1:60" outlineLevel="1" x14ac:dyDescent="0.2">
      <c r="A28" s="170">
        <v>12</v>
      </c>
      <c r="B28" s="181" t="s">
        <v>251</v>
      </c>
      <c r="C28" s="206" t="s">
        <v>252</v>
      </c>
      <c r="D28" s="183" t="s">
        <v>127</v>
      </c>
      <c r="E28" s="187">
        <v>86.2</v>
      </c>
      <c r="F28" s="192"/>
      <c r="G28" s="193">
        <f t="shared" ref="G28:G33" si="0">ROUND(E28*F28,2)</f>
        <v>0</v>
      </c>
      <c r="H28" s="192"/>
      <c r="I28" s="193">
        <f t="shared" ref="I28:I33" si="1">ROUND(E28*H28,2)</f>
        <v>0</v>
      </c>
      <c r="J28" s="192"/>
      <c r="K28" s="193">
        <f t="shared" ref="K28:K33" si="2">ROUND(E28*J28,2)</f>
        <v>0</v>
      </c>
      <c r="L28" s="193">
        <v>21</v>
      </c>
      <c r="M28" s="193">
        <f t="shared" ref="M28:M33" si="3">G28*(1+L28/100)</f>
        <v>0</v>
      </c>
      <c r="N28" s="193">
        <v>0.11025</v>
      </c>
      <c r="O28" s="193">
        <f t="shared" ref="O28:O33" si="4">ROUND(E28*N28,2)</f>
        <v>9.5</v>
      </c>
      <c r="P28" s="193">
        <v>0</v>
      </c>
      <c r="Q28" s="193">
        <f t="shared" ref="Q28:Q33" si="5">ROUND(E28*P28,2)</f>
        <v>0</v>
      </c>
      <c r="R28" s="193" t="s">
        <v>242</v>
      </c>
      <c r="S28" s="193" t="s">
        <v>102</v>
      </c>
      <c r="T28" s="193">
        <v>2.1000000000000001E-2</v>
      </c>
      <c r="U28" s="194">
        <f t="shared" ref="U28:U33" si="6">ROUND(E28*T28,2)</f>
        <v>1.81</v>
      </c>
      <c r="V28" s="193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 t="s">
        <v>103</v>
      </c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outlineLevel="1" x14ac:dyDescent="0.2">
      <c r="A29" s="170">
        <v>13</v>
      </c>
      <c r="B29" s="181" t="s">
        <v>251</v>
      </c>
      <c r="C29" s="206" t="s">
        <v>252</v>
      </c>
      <c r="D29" s="183" t="s">
        <v>127</v>
      </c>
      <c r="E29" s="187">
        <v>86.2</v>
      </c>
      <c r="F29" s="192"/>
      <c r="G29" s="193">
        <f t="shared" si="0"/>
        <v>0</v>
      </c>
      <c r="H29" s="192"/>
      <c r="I29" s="193">
        <f t="shared" si="1"/>
        <v>0</v>
      </c>
      <c r="J29" s="192"/>
      <c r="K29" s="193">
        <f t="shared" si="2"/>
        <v>0</v>
      </c>
      <c r="L29" s="193">
        <v>21</v>
      </c>
      <c r="M29" s="193">
        <f t="shared" si="3"/>
        <v>0</v>
      </c>
      <c r="N29" s="193">
        <v>0.11025</v>
      </c>
      <c r="O29" s="193">
        <f t="shared" si="4"/>
        <v>9.5</v>
      </c>
      <c r="P29" s="193">
        <v>0</v>
      </c>
      <c r="Q29" s="193">
        <f t="shared" si="5"/>
        <v>0</v>
      </c>
      <c r="R29" s="193" t="s">
        <v>242</v>
      </c>
      <c r="S29" s="193" t="s">
        <v>102</v>
      </c>
      <c r="T29" s="193">
        <v>2.1000000000000001E-2</v>
      </c>
      <c r="U29" s="194">
        <f t="shared" si="6"/>
        <v>1.81</v>
      </c>
      <c r="V29" s="193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 t="s">
        <v>103</v>
      </c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 x14ac:dyDescent="0.2">
      <c r="A30" s="170">
        <v>14</v>
      </c>
      <c r="B30" s="181" t="s">
        <v>245</v>
      </c>
      <c r="C30" s="206" t="s">
        <v>246</v>
      </c>
      <c r="D30" s="183" t="s">
        <v>127</v>
      </c>
      <c r="E30" s="187">
        <v>86.2</v>
      </c>
      <c r="F30" s="192"/>
      <c r="G30" s="193">
        <f t="shared" si="0"/>
        <v>0</v>
      </c>
      <c r="H30" s="192"/>
      <c r="I30" s="193">
        <f t="shared" si="1"/>
        <v>0</v>
      </c>
      <c r="J30" s="192"/>
      <c r="K30" s="193">
        <f t="shared" si="2"/>
        <v>0</v>
      </c>
      <c r="L30" s="193">
        <v>21</v>
      </c>
      <c r="M30" s="193">
        <f t="shared" si="3"/>
        <v>0</v>
      </c>
      <c r="N30" s="193">
        <v>0.33074999999999999</v>
      </c>
      <c r="O30" s="193">
        <f t="shared" si="4"/>
        <v>28.51</v>
      </c>
      <c r="P30" s="193">
        <v>0</v>
      </c>
      <c r="Q30" s="193">
        <f t="shared" si="5"/>
        <v>0</v>
      </c>
      <c r="R30" s="193" t="s">
        <v>242</v>
      </c>
      <c r="S30" s="193" t="s">
        <v>102</v>
      </c>
      <c r="T30" s="193">
        <v>2.5999999999999999E-2</v>
      </c>
      <c r="U30" s="194">
        <f t="shared" si="6"/>
        <v>2.2400000000000002</v>
      </c>
      <c r="V30" s="193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 t="s">
        <v>103</v>
      </c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 x14ac:dyDescent="0.2">
      <c r="A31" s="170">
        <v>15</v>
      </c>
      <c r="B31" s="181" t="s">
        <v>253</v>
      </c>
      <c r="C31" s="206" t="s">
        <v>254</v>
      </c>
      <c r="D31" s="183" t="s">
        <v>127</v>
      </c>
      <c r="E31" s="187">
        <v>86.2</v>
      </c>
      <c r="F31" s="192"/>
      <c r="G31" s="193">
        <f t="shared" si="0"/>
        <v>0</v>
      </c>
      <c r="H31" s="192"/>
      <c r="I31" s="193">
        <f t="shared" si="1"/>
        <v>0</v>
      </c>
      <c r="J31" s="192"/>
      <c r="K31" s="193">
        <f t="shared" si="2"/>
        <v>0</v>
      </c>
      <c r="L31" s="193">
        <v>21</v>
      </c>
      <c r="M31" s="193">
        <f t="shared" si="3"/>
        <v>0</v>
      </c>
      <c r="N31" s="193">
        <v>5.5449999999999999E-2</v>
      </c>
      <c r="O31" s="193">
        <f t="shared" si="4"/>
        <v>4.78</v>
      </c>
      <c r="P31" s="193">
        <v>0</v>
      </c>
      <c r="Q31" s="193">
        <f t="shared" si="5"/>
        <v>0</v>
      </c>
      <c r="R31" s="193" t="s">
        <v>242</v>
      </c>
      <c r="S31" s="193" t="s">
        <v>102</v>
      </c>
      <c r="T31" s="193">
        <v>0.442</v>
      </c>
      <c r="U31" s="194">
        <f t="shared" si="6"/>
        <v>38.1</v>
      </c>
      <c r="V31" s="193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 t="s">
        <v>103</v>
      </c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 x14ac:dyDescent="0.2">
      <c r="A32" s="170">
        <v>16</v>
      </c>
      <c r="B32" s="181" t="s">
        <v>255</v>
      </c>
      <c r="C32" s="206" t="s">
        <v>256</v>
      </c>
      <c r="D32" s="183" t="s">
        <v>174</v>
      </c>
      <c r="E32" s="187">
        <v>44</v>
      </c>
      <c r="F32" s="192"/>
      <c r="G32" s="193">
        <f t="shared" si="0"/>
        <v>0</v>
      </c>
      <c r="H32" s="192"/>
      <c r="I32" s="193">
        <f t="shared" si="1"/>
        <v>0</v>
      </c>
      <c r="J32" s="192"/>
      <c r="K32" s="193">
        <f t="shared" si="2"/>
        <v>0</v>
      </c>
      <c r="L32" s="193">
        <v>21</v>
      </c>
      <c r="M32" s="193">
        <f t="shared" si="3"/>
        <v>0</v>
      </c>
      <c r="N32" s="193">
        <v>3.3E-4</v>
      </c>
      <c r="O32" s="193">
        <f t="shared" si="4"/>
        <v>0.01</v>
      </c>
      <c r="P32" s="193">
        <v>0</v>
      </c>
      <c r="Q32" s="193">
        <f t="shared" si="5"/>
        <v>0</v>
      </c>
      <c r="R32" s="193" t="s">
        <v>242</v>
      </c>
      <c r="S32" s="193" t="s">
        <v>102</v>
      </c>
      <c r="T32" s="193">
        <v>0.41</v>
      </c>
      <c r="U32" s="194">
        <f t="shared" si="6"/>
        <v>18.04</v>
      </c>
      <c r="V32" s="193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 t="s">
        <v>103</v>
      </c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 x14ac:dyDescent="0.2">
      <c r="A33" s="170">
        <v>17</v>
      </c>
      <c r="B33" s="181" t="s">
        <v>257</v>
      </c>
      <c r="C33" s="206" t="s">
        <v>258</v>
      </c>
      <c r="D33" s="183" t="s">
        <v>127</v>
      </c>
      <c r="E33" s="187">
        <v>87.061999999999998</v>
      </c>
      <c r="F33" s="192"/>
      <c r="G33" s="193">
        <f t="shared" si="0"/>
        <v>0</v>
      </c>
      <c r="H33" s="192"/>
      <c r="I33" s="193">
        <f t="shared" si="1"/>
        <v>0</v>
      </c>
      <c r="J33" s="192"/>
      <c r="K33" s="193">
        <f t="shared" si="2"/>
        <v>0</v>
      </c>
      <c r="L33" s="193">
        <v>21</v>
      </c>
      <c r="M33" s="193">
        <f t="shared" si="3"/>
        <v>0</v>
      </c>
      <c r="N33" s="193">
        <v>0.129</v>
      </c>
      <c r="O33" s="193">
        <f t="shared" si="4"/>
        <v>11.23</v>
      </c>
      <c r="P33" s="193">
        <v>0</v>
      </c>
      <c r="Q33" s="193">
        <f t="shared" si="5"/>
        <v>0</v>
      </c>
      <c r="R33" s="193" t="s">
        <v>153</v>
      </c>
      <c r="S33" s="193" t="s">
        <v>102</v>
      </c>
      <c r="T33" s="193">
        <v>0</v>
      </c>
      <c r="U33" s="194">
        <f t="shared" si="6"/>
        <v>0</v>
      </c>
      <c r="V33" s="193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9" t="s">
        <v>155</v>
      </c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 x14ac:dyDescent="0.2">
      <c r="A34" s="170"/>
      <c r="B34" s="181"/>
      <c r="C34" s="207" t="s">
        <v>259</v>
      </c>
      <c r="D34" s="184"/>
      <c r="E34" s="188">
        <v>87.061999999999998</v>
      </c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4"/>
      <c r="V34" s="193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 t="s">
        <v>105</v>
      </c>
      <c r="AH34" s="169">
        <v>0</v>
      </c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x14ac:dyDescent="0.2">
      <c r="A35" s="177" t="s">
        <v>96</v>
      </c>
      <c r="B35" s="182" t="s">
        <v>65</v>
      </c>
      <c r="C35" s="208" t="s">
        <v>66</v>
      </c>
      <c r="D35" s="185"/>
      <c r="E35" s="189"/>
      <c r="F35" s="195"/>
      <c r="G35" s="195">
        <f>SUMIF(AG36:AG45,"&lt;&gt;NOR",G36:G45)</f>
        <v>0</v>
      </c>
      <c r="H35" s="195"/>
      <c r="I35" s="195">
        <f>SUM(I36:I45)</f>
        <v>0</v>
      </c>
      <c r="J35" s="195"/>
      <c r="K35" s="195">
        <f>SUM(K36:K45)</f>
        <v>0</v>
      </c>
      <c r="L35" s="195"/>
      <c r="M35" s="195">
        <f>SUM(M36:M45)</f>
        <v>0</v>
      </c>
      <c r="N35" s="195"/>
      <c r="O35" s="195">
        <f>SUM(O36:O45)</f>
        <v>119.36</v>
      </c>
      <c r="P35" s="195"/>
      <c r="Q35" s="195">
        <f>SUM(Q36:Q45)</f>
        <v>0</v>
      </c>
      <c r="R35" s="195"/>
      <c r="S35" s="195"/>
      <c r="T35" s="195"/>
      <c r="U35" s="196">
        <f>SUM(U36:U45)</f>
        <v>116.02</v>
      </c>
      <c r="V35" s="195"/>
      <c r="AG35" t="s">
        <v>97</v>
      </c>
    </row>
    <row r="36" spans="1:60" outlineLevel="1" x14ac:dyDescent="0.2">
      <c r="A36" s="170">
        <v>18</v>
      </c>
      <c r="B36" s="181" t="s">
        <v>260</v>
      </c>
      <c r="C36" s="206" t="s">
        <v>261</v>
      </c>
      <c r="D36" s="183" t="s">
        <v>174</v>
      </c>
      <c r="E36" s="187">
        <v>104</v>
      </c>
      <c r="F36" s="192"/>
      <c r="G36" s="193">
        <f>ROUND(E36*F36,2)</f>
        <v>0</v>
      </c>
      <c r="H36" s="192"/>
      <c r="I36" s="193">
        <f>ROUND(E36*H36,2)</f>
        <v>0</v>
      </c>
      <c r="J36" s="192"/>
      <c r="K36" s="193">
        <f>ROUND(E36*J36,2)</f>
        <v>0</v>
      </c>
      <c r="L36" s="193">
        <v>21</v>
      </c>
      <c r="M36" s="193">
        <f>G36*(1+L36/100)</f>
        <v>0</v>
      </c>
      <c r="N36" s="193">
        <v>0.188</v>
      </c>
      <c r="O36" s="193">
        <f>ROUND(E36*N36,2)</f>
        <v>19.55</v>
      </c>
      <c r="P36" s="193">
        <v>0</v>
      </c>
      <c r="Q36" s="193">
        <f>ROUND(E36*P36,2)</f>
        <v>0</v>
      </c>
      <c r="R36" s="193" t="s">
        <v>242</v>
      </c>
      <c r="S36" s="193" t="s">
        <v>102</v>
      </c>
      <c r="T36" s="193">
        <v>0.27200000000000002</v>
      </c>
      <c r="U36" s="194">
        <f>ROUND(E36*T36,2)</f>
        <v>28.29</v>
      </c>
      <c r="V36" s="193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 t="s">
        <v>103</v>
      </c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outlineLevel="1" x14ac:dyDescent="0.2">
      <c r="A37" s="170">
        <v>19</v>
      </c>
      <c r="B37" s="181" t="s">
        <v>260</v>
      </c>
      <c r="C37" s="206" t="s">
        <v>261</v>
      </c>
      <c r="D37" s="183" t="s">
        <v>174</v>
      </c>
      <c r="E37" s="187">
        <v>264</v>
      </c>
      <c r="F37" s="192"/>
      <c r="G37" s="193">
        <f>ROUND(E37*F37,2)</f>
        <v>0</v>
      </c>
      <c r="H37" s="192"/>
      <c r="I37" s="193">
        <f>ROUND(E37*H37,2)</f>
        <v>0</v>
      </c>
      <c r="J37" s="192"/>
      <c r="K37" s="193">
        <f>ROUND(E37*J37,2)</f>
        <v>0</v>
      </c>
      <c r="L37" s="193">
        <v>21</v>
      </c>
      <c r="M37" s="193">
        <f>G37*(1+L37/100)</f>
        <v>0</v>
      </c>
      <c r="N37" s="193">
        <v>0.188</v>
      </c>
      <c r="O37" s="193">
        <f>ROUND(E37*N37,2)</f>
        <v>49.63</v>
      </c>
      <c r="P37" s="193">
        <v>0</v>
      </c>
      <c r="Q37" s="193">
        <f>ROUND(E37*P37,2)</f>
        <v>0</v>
      </c>
      <c r="R37" s="193" t="s">
        <v>242</v>
      </c>
      <c r="S37" s="193" t="s">
        <v>102</v>
      </c>
      <c r="T37" s="193">
        <v>0.27200000000000002</v>
      </c>
      <c r="U37" s="194">
        <f>ROUND(E37*T37,2)</f>
        <v>71.81</v>
      </c>
      <c r="V37" s="193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 t="s">
        <v>103</v>
      </c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 x14ac:dyDescent="0.2">
      <c r="A38" s="170">
        <v>20</v>
      </c>
      <c r="B38" s="181" t="s">
        <v>262</v>
      </c>
      <c r="C38" s="206" t="s">
        <v>263</v>
      </c>
      <c r="D38" s="183" t="s">
        <v>100</v>
      </c>
      <c r="E38" s="187">
        <v>7.92</v>
      </c>
      <c r="F38" s="192"/>
      <c r="G38" s="193">
        <f>ROUND(E38*F38,2)</f>
        <v>0</v>
      </c>
      <c r="H38" s="192"/>
      <c r="I38" s="193">
        <f>ROUND(E38*H38,2)</f>
        <v>0</v>
      </c>
      <c r="J38" s="192"/>
      <c r="K38" s="193">
        <f>ROUND(E38*J38,2)</f>
        <v>0</v>
      </c>
      <c r="L38" s="193">
        <v>21</v>
      </c>
      <c r="M38" s="193">
        <f>G38*(1+L38/100)</f>
        <v>0</v>
      </c>
      <c r="N38" s="193">
        <v>2.5249999999999999</v>
      </c>
      <c r="O38" s="193">
        <f>ROUND(E38*N38,2)</f>
        <v>20</v>
      </c>
      <c r="P38" s="193">
        <v>0</v>
      </c>
      <c r="Q38" s="193">
        <f>ROUND(E38*P38,2)</f>
        <v>0</v>
      </c>
      <c r="R38" s="193" t="s">
        <v>242</v>
      </c>
      <c r="S38" s="193" t="s">
        <v>102</v>
      </c>
      <c r="T38" s="193">
        <v>1.4419999999999999</v>
      </c>
      <c r="U38" s="194">
        <f>ROUND(E38*T38,2)</f>
        <v>11.42</v>
      </c>
      <c r="V38" s="193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 t="s">
        <v>103</v>
      </c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 x14ac:dyDescent="0.2">
      <c r="A39" s="170"/>
      <c r="B39" s="181"/>
      <c r="C39" s="207" t="s">
        <v>264</v>
      </c>
      <c r="D39" s="184"/>
      <c r="E39" s="188">
        <v>7.92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4"/>
      <c r="V39" s="193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 t="s">
        <v>105</v>
      </c>
      <c r="AH39" s="169">
        <v>0</v>
      </c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 x14ac:dyDescent="0.2">
      <c r="A40" s="170">
        <v>21</v>
      </c>
      <c r="B40" s="181" t="s">
        <v>262</v>
      </c>
      <c r="C40" s="206" t="s">
        <v>263</v>
      </c>
      <c r="D40" s="183" t="s">
        <v>100</v>
      </c>
      <c r="E40" s="187">
        <v>3.12</v>
      </c>
      <c r="F40" s="192"/>
      <c r="G40" s="193">
        <f>ROUND(E40*F40,2)</f>
        <v>0</v>
      </c>
      <c r="H40" s="192"/>
      <c r="I40" s="193">
        <f>ROUND(E40*H40,2)</f>
        <v>0</v>
      </c>
      <c r="J40" s="192"/>
      <c r="K40" s="193">
        <f>ROUND(E40*J40,2)</f>
        <v>0</v>
      </c>
      <c r="L40" s="193">
        <v>21</v>
      </c>
      <c r="M40" s="193">
        <f>G40*(1+L40/100)</f>
        <v>0</v>
      </c>
      <c r="N40" s="193">
        <v>2.5249999999999999</v>
      </c>
      <c r="O40" s="193">
        <f>ROUND(E40*N40,2)</f>
        <v>7.88</v>
      </c>
      <c r="P40" s="193">
        <v>0</v>
      </c>
      <c r="Q40" s="193">
        <f>ROUND(E40*P40,2)</f>
        <v>0</v>
      </c>
      <c r="R40" s="193" t="s">
        <v>242</v>
      </c>
      <c r="S40" s="193" t="s">
        <v>102</v>
      </c>
      <c r="T40" s="193">
        <v>1.4419999999999999</v>
      </c>
      <c r="U40" s="194">
        <f>ROUND(E40*T40,2)</f>
        <v>4.5</v>
      </c>
      <c r="V40" s="193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 t="s">
        <v>103</v>
      </c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outlineLevel="1" x14ac:dyDescent="0.2">
      <c r="A41" s="170"/>
      <c r="B41" s="181"/>
      <c r="C41" s="207" t="s">
        <v>265</v>
      </c>
      <c r="D41" s="184"/>
      <c r="E41" s="188">
        <v>3.12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4"/>
      <c r="V41" s="193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 t="s">
        <v>105</v>
      </c>
      <c r="AH41" s="169">
        <v>0</v>
      </c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ht="22.5" outlineLevel="1" x14ac:dyDescent="0.2">
      <c r="A42" s="170">
        <v>22</v>
      </c>
      <c r="B42" s="181" t="s">
        <v>266</v>
      </c>
      <c r="C42" s="206" t="s">
        <v>267</v>
      </c>
      <c r="D42" s="183" t="s">
        <v>268</v>
      </c>
      <c r="E42" s="187">
        <v>105.04</v>
      </c>
      <c r="F42" s="192"/>
      <c r="G42" s="193">
        <f>ROUND(E42*F42,2)</f>
        <v>0</v>
      </c>
      <c r="H42" s="192"/>
      <c r="I42" s="193">
        <f>ROUND(E42*H42,2)</f>
        <v>0</v>
      </c>
      <c r="J42" s="192"/>
      <c r="K42" s="193">
        <f>ROUND(E42*J42,2)</f>
        <v>0</v>
      </c>
      <c r="L42" s="193">
        <v>21</v>
      </c>
      <c r="M42" s="193">
        <f>G42*(1+L42/100)</f>
        <v>0</v>
      </c>
      <c r="N42" s="193">
        <v>0.06</v>
      </c>
      <c r="O42" s="193">
        <f>ROUND(E42*N42,2)</f>
        <v>6.3</v>
      </c>
      <c r="P42" s="193">
        <v>0</v>
      </c>
      <c r="Q42" s="193">
        <f>ROUND(E42*P42,2)</f>
        <v>0</v>
      </c>
      <c r="R42" s="193" t="s">
        <v>153</v>
      </c>
      <c r="S42" s="193" t="s">
        <v>102</v>
      </c>
      <c r="T42" s="193">
        <v>0</v>
      </c>
      <c r="U42" s="194">
        <f>ROUND(E42*T42,2)</f>
        <v>0</v>
      </c>
      <c r="V42" s="193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 t="s">
        <v>155</v>
      </c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outlineLevel="1" x14ac:dyDescent="0.2">
      <c r="A43" s="170"/>
      <c r="B43" s="181"/>
      <c r="C43" s="207" t="s">
        <v>269</v>
      </c>
      <c r="D43" s="184"/>
      <c r="E43" s="188">
        <v>105.04</v>
      </c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4"/>
      <c r="V43" s="193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 t="s">
        <v>105</v>
      </c>
      <c r="AH43" s="169">
        <v>0</v>
      </c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ht="22.5" outlineLevel="1" x14ac:dyDescent="0.2">
      <c r="A44" s="170">
        <v>23</v>
      </c>
      <c r="B44" s="181" t="s">
        <v>266</v>
      </c>
      <c r="C44" s="206" t="s">
        <v>267</v>
      </c>
      <c r="D44" s="183" t="s">
        <v>268</v>
      </c>
      <c r="E44" s="187">
        <v>266.64</v>
      </c>
      <c r="F44" s="192"/>
      <c r="G44" s="193">
        <f>ROUND(E44*F44,2)</f>
        <v>0</v>
      </c>
      <c r="H44" s="192"/>
      <c r="I44" s="193">
        <f>ROUND(E44*H44,2)</f>
        <v>0</v>
      </c>
      <c r="J44" s="192"/>
      <c r="K44" s="193">
        <f>ROUND(E44*J44,2)</f>
        <v>0</v>
      </c>
      <c r="L44" s="193">
        <v>21</v>
      </c>
      <c r="M44" s="193">
        <f>G44*(1+L44/100)</f>
        <v>0</v>
      </c>
      <c r="N44" s="193">
        <v>0.06</v>
      </c>
      <c r="O44" s="193">
        <f>ROUND(E44*N44,2)</f>
        <v>16</v>
      </c>
      <c r="P44" s="193">
        <v>0</v>
      </c>
      <c r="Q44" s="193">
        <f>ROUND(E44*P44,2)</f>
        <v>0</v>
      </c>
      <c r="R44" s="193" t="s">
        <v>153</v>
      </c>
      <c r="S44" s="193" t="s">
        <v>154</v>
      </c>
      <c r="T44" s="193">
        <v>0</v>
      </c>
      <c r="U44" s="194">
        <f>ROUND(E44*T44,2)</f>
        <v>0</v>
      </c>
      <c r="V44" s="193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 t="s">
        <v>155</v>
      </c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outlineLevel="1" x14ac:dyDescent="0.2">
      <c r="A45" s="170"/>
      <c r="B45" s="181"/>
      <c r="C45" s="207" t="s">
        <v>270</v>
      </c>
      <c r="D45" s="184"/>
      <c r="E45" s="188">
        <v>266.64</v>
      </c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4"/>
      <c r="V45" s="193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 t="s">
        <v>105</v>
      </c>
      <c r="AH45" s="169">
        <v>0</v>
      </c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x14ac:dyDescent="0.2">
      <c r="A46" s="177" t="s">
        <v>96</v>
      </c>
      <c r="B46" s="182" t="s">
        <v>67</v>
      </c>
      <c r="C46" s="208" t="s">
        <v>68</v>
      </c>
      <c r="D46" s="185"/>
      <c r="E46" s="189"/>
      <c r="F46" s="195"/>
      <c r="G46" s="195">
        <f>SUMIF(AG47:AG47,"&lt;&gt;NOR",G47:G47)</f>
        <v>0</v>
      </c>
      <c r="H46" s="195"/>
      <c r="I46" s="195">
        <f>SUM(I47:I47)</f>
        <v>0</v>
      </c>
      <c r="J46" s="195"/>
      <c r="K46" s="195">
        <f>SUM(K47:K47)</f>
        <v>0</v>
      </c>
      <c r="L46" s="195"/>
      <c r="M46" s="195">
        <f>SUM(M47:M47)</f>
        <v>0</v>
      </c>
      <c r="N46" s="195"/>
      <c r="O46" s="195">
        <f>SUM(O47:O47)</f>
        <v>0</v>
      </c>
      <c r="P46" s="195"/>
      <c r="Q46" s="195">
        <f>SUM(Q47:Q47)</f>
        <v>0</v>
      </c>
      <c r="R46" s="195"/>
      <c r="S46" s="195"/>
      <c r="T46" s="195"/>
      <c r="U46" s="196">
        <f>SUM(U47:U47)</f>
        <v>111.59</v>
      </c>
      <c r="V46" s="195"/>
      <c r="AG46" t="s">
        <v>97</v>
      </c>
    </row>
    <row r="47" spans="1:60" outlineLevel="1" x14ac:dyDescent="0.2">
      <c r="A47" s="170">
        <v>24</v>
      </c>
      <c r="B47" s="181" t="s">
        <v>271</v>
      </c>
      <c r="C47" s="206" t="s">
        <v>272</v>
      </c>
      <c r="D47" s="183" t="s">
        <v>116</v>
      </c>
      <c r="E47" s="187">
        <v>286.11693000000002</v>
      </c>
      <c r="F47" s="192"/>
      <c r="G47" s="193">
        <f>ROUND(E47*F47,2)</f>
        <v>0</v>
      </c>
      <c r="H47" s="192"/>
      <c r="I47" s="193">
        <f>ROUND(E47*H47,2)</f>
        <v>0</v>
      </c>
      <c r="J47" s="192"/>
      <c r="K47" s="193">
        <f>ROUND(E47*J47,2)</f>
        <v>0</v>
      </c>
      <c r="L47" s="193">
        <v>21</v>
      </c>
      <c r="M47" s="193">
        <f>G47*(1+L47/100)</f>
        <v>0</v>
      </c>
      <c r="N47" s="193">
        <v>0</v>
      </c>
      <c r="O47" s="193">
        <f>ROUND(E47*N47,2)</f>
        <v>0</v>
      </c>
      <c r="P47" s="193">
        <v>0</v>
      </c>
      <c r="Q47" s="193">
        <f>ROUND(E47*P47,2)</f>
        <v>0</v>
      </c>
      <c r="R47" s="193" t="s">
        <v>242</v>
      </c>
      <c r="S47" s="193" t="s">
        <v>102</v>
      </c>
      <c r="T47" s="193">
        <v>0.39</v>
      </c>
      <c r="U47" s="194">
        <f>ROUND(E47*T47,2)</f>
        <v>111.59</v>
      </c>
      <c r="V47" s="193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 t="s">
        <v>183</v>
      </c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x14ac:dyDescent="0.2">
      <c r="A48" s="177" t="s">
        <v>96</v>
      </c>
      <c r="B48" s="182" t="s">
        <v>71</v>
      </c>
      <c r="C48" s="208" t="s">
        <v>29</v>
      </c>
      <c r="D48" s="185"/>
      <c r="E48" s="189"/>
      <c r="F48" s="195"/>
      <c r="G48" s="195">
        <f>SUMIF(AG49:AG60,"&lt;&gt;NOR",G49:G60)</f>
        <v>0</v>
      </c>
      <c r="H48" s="195"/>
      <c r="I48" s="195">
        <f>SUM(I49:I60)</f>
        <v>0</v>
      </c>
      <c r="J48" s="195"/>
      <c r="K48" s="195">
        <f>SUM(K49:K60)</f>
        <v>0</v>
      </c>
      <c r="L48" s="195"/>
      <c r="M48" s="195">
        <f>SUM(M49:M60)</f>
        <v>0</v>
      </c>
      <c r="N48" s="195"/>
      <c r="O48" s="195">
        <f>SUM(O49:O60)</f>
        <v>0</v>
      </c>
      <c r="P48" s="195"/>
      <c r="Q48" s="195">
        <f>SUM(Q49:Q60)</f>
        <v>0</v>
      </c>
      <c r="R48" s="195"/>
      <c r="S48" s="195"/>
      <c r="T48" s="195"/>
      <c r="U48" s="196">
        <f>SUM(U49:U60)</f>
        <v>0</v>
      </c>
      <c r="V48" s="195"/>
      <c r="AG48" t="s">
        <v>97</v>
      </c>
    </row>
    <row r="49" spans="1:60" outlineLevel="1" x14ac:dyDescent="0.2">
      <c r="A49" s="170">
        <v>25</v>
      </c>
      <c r="B49" s="181" t="s">
        <v>196</v>
      </c>
      <c r="C49" s="206" t="s">
        <v>197</v>
      </c>
      <c r="D49" s="183" t="s">
        <v>198</v>
      </c>
      <c r="E49" s="187">
        <v>1</v>
      </c>
      <c r="F49" s="192"/>
      <c r="G49" s="193">
        <f>ROUND(E49*F49,2)</f>
        <v>0</v>
      </c>
      <c r="H49" s="192"/>
      <c r="I49" s="193">
        <f>ROUND(E49*H49,2)</f>
        <v>0</v>
      </c>
      <c r="J49" s="192"/>
      <c r="K49" s="193">
        <f>ROUND(E49*J49,2)</f>
        <v>0</v>
      </c>
      <c r="L49" s="193">
        <v>21</v>
      </c>
      <c r="M49" s="193">
        <f>G49*(1+L49/100)</f>
        <v>0</v>
      </c>
      <c r="N49" s="193">
        <v>0</v>
      </c>
      <c r="O49" s="193">
        <f>ROUND(E49*N49,2)</f>
        <v>0</v>
      </c>
      <c r="P49" s="193">
        <v>0</v>
      </c>
      <c r="Q49" s="193">
        <f>ROUND(E49*P49,2)</f>
        <v>0</v>
      </c>
      <c r="R49" s="193"/>
      <c r="S49" s="193" t="s">
        <v>102</v>
      </c>
      <c r="T49" s="193">
        <v>0</v>
      </c>
      <c r="U49" s="194">
        <f>ROUND(E49*T49,2)</f>
        <v>0</v>
      </c>
      <c r="V49" s="193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 t="s">
        <v>199</v>
      </c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ht="33.75" outlineLevel="1" x14ac:dyDescent="0.2">
      <c r="A50" s="170"/>
      <c r="B50" s="181"/>
      <c r="C50" s="270" t="s">
        <v>200</v>
      </c>
      <c r="D50" s="271"/>
      <c r="E50" s="272"/>
      <c r="F50" s="273"/>
      <c r="G50" s="274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4"/>
      <c r="V50" s="193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 t="s">
        <v>201</v>
      </c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78" t="str">
        <f>C50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50" s="169"/>
      <c r="BC50" s="169"/>
      <c r="BD50" s="169"/>
      <c r="BE50" s="169"/>
      <c r="BF50" s="169"/>
      <c r="BG50" s="169"/>
      <c r="BH50" s="169"/>
    </row>
    <row r="51" spans="1:60" outlineLevel="1" x14ac:dyDescent="0.2">
      <c r="A51" s="170">
        <v>26</v>
      </c>
      <c r="B51" s="181" t="s">
        <v>202</v>
      </c>
      <c r="C51" s="206" t="s">
        <v>203</v>
      </c>
      <c r="D51" s="183" t="s">
        <v>198</v>
      </c>
      <c r="E51" s="187">
        <v>1</v>
      </c>
      <c r="F51" s="192"/>
      <c r="G51" s="193">
        <f>ROUND(E51*F51,2)</f>
        <v>0</v>
      </c>
      <c r="H51" s="192"/>
      <c r="I51" s="193">
        <f>ROUND(E51*H51,2)</f>
        <v>0</v>
      </c>
      <c r="J51" s="192"/>
      <c r="K51" s="193">
        <f>ROUND(E51*J51,2)</f>
        <v>0</v>
      </c>
      <c r="L51" s="193">
        <v>21</v>
      </c>
      <c r="M51" s="193">
        <f>G51*(1+L51/100)</f>
        <v>0</v>
      </c>
      <c r="N51" s="193">
        <v>0</v>
      </c>
      <c r="O51" s="193">
        <f>ROUND(E51*N51,2)</f>
        <v>0</v>
      </c>
      <c r="P51" s="193">
        <v>0</v>
      </c>
      <c r="Q51" s="193">
        <f>ROUND(E51*P51,2)</f>
        <v>0</v>
      </c>
      <c r="R51" s="193"/>
      <c r="S51" s="193" t="s">
        <v>102</v>
      </c>
      <c r="T51" s="193">
        <v>0</v>
      </c>
      <c r="U51" s="194">
        <f>ROUND(E51*T51,2)</f>
        <v>0</v>
      </c>
      <c r="V51" s="193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 t="s">
        <v>199</v>
      </c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ht="45" outlineLevel="1" x14ac:dyDescent="0.2">
      <c r="A52" s="170"/>
      <c r="B52" s="181"/>
      <c r="C52" s="270" t="s">
        <v>204</v>
      </c>
      <c r="D52" s="271"/>
      <c r="E52" s="272"/>
      <c r="F52" s="273"/>
      <c r="G52" s="274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4"/>
      <c r="V52" s="193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 t="s">
        <v>201</v>
      </c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78" t="str">
        <f>C52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52" s="169"/>
      <c r="BC52" s="169"/>
      <c r="BD52" s="169"/>
      <c r="BE52" s="169"/>
      <c r="BF52" s="169"/>
      <c r="BG52" s="169"/>
      <c r="BH52" s="169"/>
    </row>
    <row r="53" spans="1:60" outlineLevel="1" x14ac:dyDescent="0.2">
      <c r="A53" s="170">
        <v>27</v>
      </c>
      <c r="B53" s="181" t="s">
        <v>205</v>
      </c>
      <c r="C53" s="206" t="s">
        <v>206</v>
      </c>
      <c r="D53" s="183" t="s">
        <v>198</v>
      </c>
      <c r="E53" s="187">
        <v>1</v>
      </c>
      <c r="F53" s="192"/>
      <c r="G53" s="193">
        <f>ROUND(E53*F53,2)</f>
        <v>0</v>
      </c>
      <c r="H53" s="192"/>
      <c r="I53" s="193">
        <f>ROUND(E53*H53,2)</f>
        <v>0</v>
      </c>
      <c r="J53" s="192"/>
      <c r="K53" s="193">
        <f>ROUND(E53*J53,2)</f>
        <v>0</v>
      </c>
      <c r="L53" s="193">
        <v>21</v>
      </c>
      <c r="M53" s="193">
        <f>G53*(1+L53/100)</f>
        <v>0</v>
      </c>
      <c r="N53" s="193">
        <v>0</v>
      </c>
      <c r="O53" s="193">
        <f>ROUND(E53*N53,2)</f>
        <v>0</v>
      </c>
      <c r="P53" s="193">
        <v>0</v>
      </c>
      <c r="Q53" s="193">
        <f>ROUND(E53*P53,2)</f>
        <v>0</v>
      </c>
      <c r="R53" s="193"/>
      <c r="S53" s="193" t="s">
        <v>102</v>
      </c>
      <c r="T53" s="193">
        <v>0</v>
      </c>
      <c r="U53" s="194">
        <f>ROUND(E53*T53,2)</f>
        <v>0</v>
      </c>
      <c r="V53" s="193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 t="s">
        <v>199</v>
      </c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ht="33.75" outlineLevel="1" x14ac:dyDescent="0.2">
      <c r="A54" s="170"/>
      <c r="B54" s="181"/>
      <c r="C54" s="270" t="s">
        <v>207</v>
      </c>
      <c r="D54" s="271"/>
      <c r="E54" s="272"/>
      <c r="F54" s="273"/>
      <c r="G54" s="274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4"/>
      <c r="V54" s="193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 t="s">
        <v>201</v>
      </c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78" t="str">
        <f>C54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54" s="169"/>
      <c r="BC54" s="169"/>
      <c r="BD54" s="169"/>
      <c r="BE54" s="169"/>
      <c r="BF54" s="169"/>
      <c r="BG54" s="169"/>
      <c r="BH54" s="169"/>
    </row>
    <row r="55" spans="1:60" outlineLevel="1" x14ac:dyDescent="0.2">
      <c r="A55" s="170">
        <v>28</v>
      </c>
      <c r="B55" s="181" t="s">
        <v>208</v>
      </c>
      <c r="C55" s="206" t="s">
        <v>209</v>
      </c>
      <c r="D55" s="183" t="s">
        <v>198</v>
      </c>
      <c r="E55" s="187">
        <v>1</v>
      </c>
      <c r="F55" s="192"/>
      <c r="G55" s="193">
        <f>ROUND(E55*F55,2)</f>
        <v>0</v>
      </c>
      <c r="H55" s="192"/>
      <c r="I55" s="193">
        <f>ROUND(E55*H55,2)</f>
        <v>0</v>
      </c>
      <c r="J55" s="192"/>
      <c r="K55" s="193">
        <f>ROUND(E55*J55,2)</f>
        <v>0</v>
      </c>
      <c r="L55" s="193">
        <v>21</v>
      </c>
      <c r="M55" s="193">
        <f>G55*(1+L55/100)</f>
        <v>0</v>
      </c>
      <c r="N55" s="193">
        <v>0</v>
      </c>
      <c r="O55" s="193">
        <f>ROUND(E55*N55,2)</f>
        <v>0</v>
      </c>
      <c r="P55" s="193">
        <v>0</v>
      </c>
      <c r="Q55" s="193">
        <f>ROUND(E55*P55,2)</f>
        <v>0</v>
      </c>
      <c r="R55" s="193"/>
      <c r="S55" s="193" t="s">
        <v>102</v>
      </c>
      <c r="T55" s="193">
        <v>0</v>
      </c>
      <c r="U55" s="194">
        <f>ROUND(E55*T55,2)</f>
        <v>0</v>
      </c>
      <c r="V55" s="193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 t="s">
        <v>273</v>
      </c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ht="22.5" outlineLevel="1" x14ac:dyDescent="0.2">
      <c r="A56" s="170"/>
      <c r="B56" s="181"/>
      <c r="C56" s="270" t="s">
        <v>210</v>
      </c>
      <c r="D56" s="271"/>
      <c r="E56" s="272"/>
      <c r="F56" s="273"/>
      <c r="G56" s="274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4"/>
      <c r="V56" s="193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 t="s">
        <v>201</v>
      </c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78" t="str">
        <f>C56</f>
        <v>Náklady na ztížené provádění stavebních prací v důsledku nepřerušeného provozu na staveništi nebo v případech nepřerušeného provozu v objektech v nichž se stavební práce provádí.</v>
      </c>
      <c r="BB56" s="169"/>
      <c r="BC56" s="169"/>
      <c r="BD56" s="169"/>
      <c r="BE56" s="169"/>
      <c r="BF56" s="169"/>
      <c r="BG56" s="169"/>
      <c r="BH56" s="169"/>
    </row>
    <row r="57" spans="1:60" outlineLevel="1" x14ac:dyDescent="0.2">
      <c r="A57" s="170">
        <v>29</v>
      </c>
      <c r="B57" s="181" t="s">
        <v>211</v>
      </c>
      <c r="C57" s="206" t="s">
        <v>212</v>
      </c>
      <c r="D57" s="183" t="s">
        <v>198</v>
      </c>
      <c r="E57" s="187">
        <v>1</v>
      </c>
      <c r="F57" s="192"/>
      <c r="G57" s="193">
        <f>ROUND(E57*F57,2)</f>
        <v>0</v>
      </c>
      <c r="H57" s="192"/>
      <c r="I57" s="193">
        <f>ROUND(E57*H57,2)</f>
        <v>0</v>
      </c>
      <c r="J57" s="192"/>
      <c r="K57" s="193">
        <f>ROUND(E57*J57,2)</f>
        <v>0</v>
      </c>
      <c r="L57" s="193">
        <v>21</v>
      </c>
      <c r="M57" s="193">
        <f>G57*(1+L57/100)</f>
        <v>0</v>
      </c>
      <c r="N57" s="193">
        <v>0</v>
      </c>
      <c r="O57" s="193">
        <f>ROUND(E57*N57,2)</f>
        <v>0</v>
      </c>
      <c r="P57" s="193">
        <v>0</v>
      </c>
      <c r="Q57" s="193">
        <f>ROUND(E57*P57,2)</f>
        <v>0</v>
      </c>
      <c r="R57" s="193"/>
      <c r="S57" s="193" t="s">
        <v>102</v>
      </c>
      <c r="T57" s="193">
        <v>0</v>
      </c>
      <c r="U57" s="194">
        <f>ROUND(E57*T57,2)</f>
        <v>0</v>
      </c>
      <c r="V57" s="193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 t="s">
        <v>213</v>
      </c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ht="45" outlineLevel="1" x14ac:dyDescent="0.2">
      <c r="A58" s="170"/>
      <c r="B58" s="181"/>
      <c r="C58" s="270" t="s">
        <v>214</v>
      </c>
      <c r="D58" s="271"/>
      <c r="E58" s="272"/>
      <c r="F58" s="273"/>
      <c r="G58" s="274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4"/>
      <c r="V58" s="193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 t="s">
        <v>201</v>
      </c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78" t="str">
        <f>C58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58" s="169"/>
      <c r="BC58" s="169"/>
      <c r="BD58" s="169"/>
      <c r="BE58" s="169"/>
      <c r="BF58" s="169"/>
      <c r="BG58" s="169"/>
      <c r="BH58" s="169"/>
    </row>
    <row r="59" spans="1:60" outlineLevel="1" x14ac:dyDescent="0.2">
      <c r="A59" s="170">
        <v>30</v>
      </c>
      <c r="B59" s="181" t="s">
        <v>215</v>
      </c>
      <c r="C59" s="206" t="s">
        <v>216</v>
      </c>
      <c r="D59" s="183" t="s">
        <v>198</v>
      </c>
      <c r="E59" s="187">
        <v>1</v>
      </c>
      <c r="F59" s="192"/>
      <c r="G59" s="193">
        <f>ROUND(E59*F59,2)</f>
        <v>0</v>
      </c>
      <c r="H59" s="192"/>
      <c r="I59" s="193">
        <f>ROUND(E59*H59,2)</f>
        <v>0</v>
      </c>
      <c r="J59" s="192"/>
      <c r="K59" s="193">
        <f>ROUND(E59*J59,2)</f>
        <v>0</v>
      </c>
      <c r="L59" s="193">
        <v>21</v>
      </c>
      <c r="M59" s="193">
        <f>G59*(1+L59/100)</f>
        <v>0</v>
      </c>
      <c r="N59" s="193">
        <v>0</v>
      </c>
      <c r="O59" s="193">
        <f>ROUND(E59*N59,2)</f>
        <v>0</v>
      </c>
      <c r="P59" s="193">
        <v>0</v>
      </c>
      <c r="Q59" s="193">
        <f>ROUND(E59*P59,2)</f>
        <v>0</v>
      </c>
      <c r="R59" s="193"/>
      <c r="S59" s="193" t="s">
        <v>102</v>
      </c>
      <c r="T59" s="193">
        <v>0</v>
      </c>
      <c r="U59" s="194">
        <f>ROUND(E59*T59,2)</f>
        <v>0</v>
      </c>
      <c r="V59" s="193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 t="s">
        <v>213</v>
      </c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ht="22.5" outlineLevel="1" x14ac:dyDescent="0.2">
      <c r="A60" s="197"/>
      <c r="B60" s="198"/>
      <c r="C60" s="275" t="s">
        <v>217</v>
      </c>
      <c r="D60" s="276"/>
      <c r="E60" s="277"/>
      <c r="F60" s="278"/>
      <c r="G60" s="279"/>
      <c r="H60" s="199"/>
      <c r="I60" s="199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200"/>
      <c r="V60" s="19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 t="s">
        <v>201</v>
      </c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78" t="str">
        <f>C60</f>
        <v>Náklady na vyhotovení dokumentace skutečného provedení stavby a její předání objednateli v požadované formě a požadovaném počtu.</v>
      </c>
      <c r="BB60" s="169"/>
      <c r="BC60" s="169"/>
      <c r="BD60" s="169"/>
      <c r="BE60" s="169"/>
      <c r="BF60" s="169"/>
      <c r="BG60" s="169"/>
      <c r="BH60" s="169"/>
    </row>
    <row r="61" spans="1:60" x14ac:dyDescent="0.2">
      <c r="A61" s="6"/>
      <c r="B61" s="7" t="s">
        <v>218</v>
      </c>
      <c r="C61" s="209" t="s">
        <v>218</v>
      </c>
      <c r="D61" s="9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AE61">
        <v>15</v>
      </c>
      <c r="AF61">
        <v>21</v>
      </c>
    </row>
    <row r="62" spans="1:60" x14ac:dyDescent="0.2">
      <c r="A62" s="201"/>
      <c r="B62" s="202" t="s">
        <v>31</v>
      </c>
      <c r="C62" s="210" t="s">
        <v>218</v>
      </c>
      <c r="D62" s="203"/>
      <c r="E62" s="204"/>
      <c r="F62" s="204"/>
      <c r="G62" s="205">
        <f>G7+G21+G27+G35+G46+G48</f>
        <v>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AE62">
        <f>SUMIF(L7:L60,AE61,G7:G60)</f>
        <v>0</v>
      </c>
      <c r="AF62">
        <f>SUMIF(L7:L60,AF61,G7:G60)</f>
        <v>0</v>
      </c>
      <c r="AG62" t="s">
        <v>219</v>
      </c>
    </row>
    <row r="63" spans="1:60" x14ac:dyDescent="0.2">
      <c r="A63" s="280" t="s">
        <v>220</v>
      </c>
      <c r="B63" s="280"/>
      <c r="C63" s="209" t="s">
        <v>218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60" x14ac:dyDescent="0.2">
      <c r="A64" s="6"/>
      <c r="B64" s="7" t="s">
        <v>221</v>
      </c>
      <c r="C64" s="209" t="s">
        <v>222</v>
      </c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AG64" t="s">
        <v>223</v>
      </c>
    </row>
    <row r="65" spans="1:33" x14ac:dyDescent="0.2">
      <c r="A65" s="6"/>
      <c r="B65" s="7" t="s">
        <v>224</v>
      </c>
      <c r="C65" s="209" t="s">
        <v>225</v>
      </c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AG65" t="s">
        <v>226</v>
      </c>
    </row>
    <row r="66" spans="1:33" x14ac:dyDescent="0.2">
      <c r="A66" s="6"/>
      <c r="B66" s="7" t="s">
        <v>218</v>
      </c>
      <c r="C66" s="209" t="s">
        <v>227</v>
      </c>
      <c r="D66" s="9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AG66" t="s">
        <v>228</v>
      </c>
    </row>
    <row r="67" spans="1:33" x14ac:dyDescent="0.2">
      <c r="A67" s="6"/>
      <c r="B67" s="7" t="s">
        <v>218</v>
      </c>
      <c r="C67" s="209" t="s">
        <v>218</v>
      </c>
      <c r="D67" s="9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33" x14ac:dyDescent="0.2">
      <c r="A68" s="6"/>
      <c r="B68" s="7" t="s">
        <v>218</v>
      </c>
      <c r="C68" s="209" t="s">
        <v>218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33" x14ac:dyDescent="0.2">
      <c r="A69" s="6"/>
      <c r="B69" s="7" t="s">
        <v>218</v>
      </c>
      <c r="C69" s="209" t="s">
        <v>218</v>
      </c>
      <c r="D69" s="9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33" x14ac:dyDescent="0.2">
      <c r="A70" s="281" t="s">
        <v>229</v>
      </c>
      <c r="B70" s="281"/>
      <c r="C70" s="282"/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33" x14ac:dyDescent="0.2">
      <c r="A71" s="258"/>
      <c r="B71" s="259"/>
      <c r="C71" s="260"/>
      <c r="D71" s="259"/>
      <c r="E71" s="259"/>
      <c r="F71" s="259"/>
      <c r="G71" s="261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AG71" t="s">
        <v>230</v>
      </c>
    </row>
    <row r="72" spans="1:33" x14ac:dyDescent="0.2">
      <c r="A72" s="262"/>
      <c r="B72" s="263"/>
      <c r="C72" s="264"/>
      <c r="D72" s="263"/>
      <c r="E72" s="263"/>
      <c r="F72" s="263"/>
      <c r="G72" s="26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33" x14ac:dyDescent="0.2">
      <c r="A73" s="262"/>
      <c r="B73" s="263"/>
      <c r="C73" s="264"/>
      <c r="D73" s="263"/>
      <c r="E73" s="263"/>
      <c r="F73" s="263"/>
      <c r="G73" s="26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33" x14ac:dyDescent="0.2">
      <c r="A74" s="262"/>
      <c r="B74" s="263"/>
      <c r="C74" s="264"/>
      <c r="D74" s="263"/>
      <c r="E74" s="263"/>
      <c r="F74" s="263"/>
      <c r="G74" s="26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33" x14ac:dyDescent="0.2">
      <c r="A75" s="266"/>
      <c r="B75" s="267"/>
      <c r="C75" s="268"/>
      <c r="D75" s="267"/>
      <c r="E75" s="267"/>
      <c r="F75" s="267"/>
      <c r="G75" s="269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33" x14ac:dyDescent="0.2">
      <c r="A76" s="6"/>
      <c r="B76" s="7" t="s">
        <v>218</v>
      </c>
      <c r="C76" s="209" t="s">
        <v>218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33" x14ac:dyDescent="0.2">
      <c r="C77" s="211"/>
      <c r="D77" s="164"/>
      <c r="AG77" t="s">
        <v>231</v>
      </c>
    </row>
    <row r="78" spans="1:33" x14ac:dyDescent="0.2">
      <c r="D78" s="164"/>
    </row>
    <row r="79" spans="1:33" x14ac:dyDescent="0.2">
      <c r="D79" s="164"/>
    </row>
    <row r="80" spans="1:33" x14ac:dyDescent="0.2">
      <c r="D80" s="164"/>
    </row>
    <row r="81" spans="4:4" x14ac:dyDescent="0.2">
      <c r="D81" s="164"/>
    </row>
    <row r="82" spans="4:4" x14ac:dyDescent="0.2">
      <c r="D82" s="164"/>
    </row>
    <row r="83" spans="4:4" x14ac:dyDescent="0.2">
      <c r="D83" s="164"/>
    </row>
    <row r="84" spans="4:4" x14ac:dyDescent="0.2">
      <c r="D84" s="164"/>
    </row>
    <row r="85" spans="4:4" x14ac:dyDescent="0.2">
      <c r="D85" s="164"/>
    </row>
    <row r="86" spans="4:4" x14ac:dyDescent="0.2">
      <c r="D86" s="164"/>
    </row>
    <row r="87" spans="4:4" x14ac:dyDescent="0.2">
      <c r="D87" s="164"/>
    </row>
    <row r="88" spans="4:4" x14ac:dyDescent="0.2">
      <c r="D88" s="164"/>
    </row>
    <row r="89" spans="4:4" x14ac:dyDescent="0.2">
      <c r="D89" s="164"/>
    </row>
    <row r="90" spans="4:4" x14ac:dyDescent="0.2">
      <c r="D90" s="164"/>
    </row>
    <row r="91" spans="4:4" x14ac:dyDescent="0.2">
      <c r="D91" s="164"/>
    </row>
    <row r="92" spans="4:4" x14ac:dyDescent="0.2">
      <c r="D92" s="164"/>
    </row>
    <row r="93" spans="4:4" x14ac:dyDescent="0.2">
      <c r="D93" s="164"/>
    </row>
    <row r="94" spans="4:4" x14ac:dyDescent="0.2">
      <c r="D94" s="164"/>
    </row>
    <row r="95" spans="4:4" x14ac:dyDescent="0.2">
      <c r="D95" s="164"/>
    </row>
    <row r="96" spans="4:4" x14ac:dyDescent="0.2">
      <c r="D96" s="164"/>
    </row>
    <row r="97" spans="4:4" x14ac:dyDescent="0.2">
      <c r="D97" s="164"/>
    </row>
    <row r="98" spans="4:4" x14ac:dyDescent="0.2">
      <c r="D98" s="164"/>
    </row>
    <row r="99" spans="4:4" x14ac:dyDescent="0.2">
      <c r="D99" s="164"/>
    </row>
    <row r="100" spans="4:4" x14ac:dyDescent="0.2">
      <c r="D100" s="164"/>
    </row>
    <row r="101" spans="4:4" x14ac:dyDescent="0.2">
      <c r="D101" s="164"/>
    </row>
    <row r="102" spans="4:4" x14ac:dyDescent="0.2">
      <c r="D102" s="164"/>
    </row>
    <row r="103" spans="4:4" x14ac:dyDescent="0.2">
      <c r="D103" s="164"/>
    </row>
    <row r="104" spans="4:4" x14ac:dyDescent="0.2">
      <c r="D104" s="164"/>
    </row>
    <row r="105" spans="4:4" x14ac:dyDescent="0.2">
      <c r="D105" s="164"/>
    </row>
    <row r="106" spans="4:4" x14ac:dyDescent="0.2">
      <c r="D106" s="164"/>
    </row>
    <row r="107" spans="4:4" x14ac:dyDescent="0.2">
      <c r="D107" s="164"/>
    </row>
    <row r="108" spans="4:4" x14ac:dyDescent="0.2">
      <c r="D108" s="164"/>
    </row>
    <row r="109" spans="4:4" x14ac:dyDescent="0.2">
      <c r="D109" s="164"/>
    </row>
    <row r="110" spans="4:4" x14ac:dyDescent="0.2">
      <c r="D110" s="164"/>
    </row>
    <row r="111" spans="4:4" x14ac:dyDescent="0.2">
      <c r="D111" s="164"/>
    </row>
    <row r="112" spans="4:4" x14ac:dyDescent="0.2">
      <c r="D112" s="164"/>
    </row>
    <row r="113" spans="4:4" x14ac:dyDescent="0.2">
      <c r="D113" s="164"/>
    </row>
    <row r="114" spans="4:4" x14ac:dyDescent="0.2">
      <c r="D114" s="164"/>
    </row>
    <row r="115" spans="4:4" x14ac:dyDescent="0.2">
      <c r="D115" s="164"/>
    </row>
    <row r="116" spans="4:4" x14ac:dyDescent="0.2">
      <c r="D116" s="164"/>
    </row>
    <row r="117" spans="4:4" x14ac:dyDescent="0.2">
      <c r="D117" s="164"/>
    </row>
    <row r="118" spans="4:4" x14ac:dyDescent="0.2">
      <c r="D118" s="164"/>
    </row>
    <row r="119" spans="4:4" x14ac:dyDescent="0.2">
      <c r="D119" s="164"/>
    </row>
    <row r="120" spans="4:4" x14ac:dyDescent="0.2">
      <c r="D120" s="164"/>
    </row>
    <row r="121" spans="4:4" x14ac:dyDescent="0.2">
      <c r="D121" s="164"/>
    </row>
    <row r="122" spans="4:4" x14ac:dyDescent="0.2">
      <c r="D122" s="164"/>
    </row>
    <row r="123" spans="4:4" x14ac:dyDescent="0.2">
      <c r="D123" s="164"/>
    </row>
    <row r="124" spans="4:4" x14ac:dyDescent="0.2">
      <c r="D124" s="164"/>
    </row>
    <row r="125" spans="4:4" x14ac:dyDescent="0.2">
      <c r="D125" s="164"/>
    </row>
    <row r="126" spans="4:4" x14ac:dyDescent="0.2">
      <c r="D126" s="164"/>
    </row>
    <row r="127" spans="4:4" x14ac:dyDescent="0.2">
      <c r="D127" s="164"/>
    </row>
    <row r="128" spans="4:4" x14ac:dyDescent="0.2">
      <c r="D128" s="164"/>
    </row>
    <row r="129" spans="4:4" x14ac:dyDescent="0.2">
      <c r="D129" s="164"/>
    </row>
    <row r="130" spans="4:4" x14ac:dyDescent="0.2">
      <c r="D130" s="164"/>
    </row>
    <row r="131" spans="4:4" x14ac:dyDescent="0.2">
      <c r="D131" s="164"/>
    </row>
    <row r="132" spans="4:4" x14ac:dyDescent="0.2">
      <c r="D132" s="164"/>
    </row>
    <row r="133" spans="4:4" x14ac:dyDescent="0.2">
      <c r="D133" s="164"/>
    </row>
    <row r="134" spans="4:4" x14ac:dyDescent="0.2">
      <c r="D134" s="164"/>
    </row>
    <row r="135" spans="4:4" x14ac:dyDescent="0.2">
      <c r="D135" s="164"/>
    </row>
    <row r="136" spans="4:4" x14ac:dyDescent="0.2">
      <c r="D136" s="164"/>
    </row>
    <row r="137" spans="4:4" x14ac:dyDescent="0.2">
      <c r="D137" s="164"/>
    </row>
    <row r="138" spans="4:4" x14ac:dyDescent="0.2">
      <c r="D138" s="164"/>
    </row>
    <row r="139" spans="4:4" x14ac:dyDescent="0.2">
      <c r="D139" s="164"/>
    </row>
    <row r="140" spans="4:4" x14ac:dyDescent="0.2">
      <c r="D140" s="164"/>
    </row>
    <row r="141" spans="4:4" x14ac:dyDescent="0.2">
      <c r="D141" s="164"/>
    </row>
    <row r="142" spans="4:4" x14ac:dyDescent="0.2">
      <c r="D142" s="164"/>
    </row>
    <row r="143" spans="4:4" x14ac:dyDescent="0.2">
      <c r="D143" s="164"/>
    </row>
    <row r="144" spans="4:4" x14ac:dyDescent="0.2">
      <c r="D144" s="164"/>
    </row>
    <row r="145" spans="4:4" x14ac:dyDescent="0.2">
      <c r="D145" s="164"/>
    </row>
    <row r="146" spans="4:4" x14ac:dyDescent="0.2">
      <c r="D146" s="164"/>
    </row>
    <row r="147" spans="4:4" x14ac:dyDescent="0.2">
      <c r="D147" s="164"/>
    </row>
    <row r="148" spans="4:4" x14ac:dyDescent="0.2">
      <c r="D148" s="164"/>
    </row>
    <row r="149" spans="4:4" x14ac:dyDescent="0.2">
      <c r="D149" s="164"/>
    </row>
    <row r="150" spans="4:4" x14ac:dyDescent="0.2">
      <c r="D150" s="164"/>
    </row>
    <row r="151" spans="4:4" x14ac:dyDescent="0.2">
      <c r="D151" s="164"/>
    </row>
    <row r="152" spans="4:4" x14ac:dyDescent="0.2">
      <c r="D152" s="164"/>
    </row>
    <row r="153" spans="4:4" x14ac:dyDescent="0.2">
      <c r="D153" s="164"/>
    </row>
    <row r="154" spans="4:4" x14ac:dyDescent="0.2">
      <c r="D154" s="164"/>
    </row>
    <row r="155" spans="4:4" x14ac:dyDescent="0.2">
      <c r="D155" s="164"/>
    </row>
    <row r="156" spans="4:4" x14ac:dyDescent="0.2">
      <c r="D156" s="164"/>
    </row>
    <row r="157" spans="4:4" x14ac:dyDescent="0.2">
      <c r="D157" s="164"/>
    </row>
    <row r="158" spans="4:4" x14ac:dyDescent="0.2">
      <c r="D158" s="164"/>
    </row>
    <row r="159" spans="4:4" x14ac:dyDescent="0.2">
      <c r="D159" s="164"/>
    </row>
    <row r="160" spans="4:4" x14ac:dyDescent="0.2">
      <c r="D160" s="164"/>
    </row>
    <row r="161" spans="4:4" x14ac:dyDescent="0.2">
      <c r="D161" s="164"/>
    </row>
    <row r="162" spans="4:4" x14ac:dyDescent="0.2">
      <c r="D162" s="164"/>
    </row>
    <row r="163" spans="4:4" x14ac:dyDescent="0.2">
      <c r="D163" s="164"/>
    </row>
    <row r="164" spans="4:4" x14ac:dyDescent="0.2">
      <c r="D164" s="164"/>
    </row>
    <row r="165" spans="4:4" x14ac:dyDescent="0.2">
      <c r="D165" s="164"/>
    </row>
    <row r="166" spans="4:4" x14ac:dyDescent="0.2">
      <c r="D166" s="164"/>
    </row>
    <row r="167" spans="4:4" x14ac:dyDescent="0.2">
      <c r="D167" s="164"/>
    </row>
    <row r="168" spans="4:4" x14ac:dyDescent="0.2">
      <c r="D168" s="164"/>
    </row>
    <row r="169" spans="4:4" x14ac:dyDescent="0.2">
      <c r="D169" s="164"/>
    </row>
    <row r="170" spans="4:4" x14ac:dyDescent="0.2">
      <c r="D170" s="164"/>
    </row>
    <row r="171" spans="4:4" x14ac:dyDescent="0.2">
      <c r="D171" s="164"/>
    </row>
    <row r="172" spans="4:4" x14ac:dyDescent="0.2">
      <c r="D172" s="164"/>
    </row>
    <row r="173" spans="4:4" x14ac:dyDescent="0.2">
      <c r="D173" s="164"/>
    </row>
    <row r="174" spans="4:4" x14ac:dyDescent="0.2">
      <c r="D174" s="164"/>
    </row>
    <row r="175" spans="4:4" x14ac:dyDescent="0.2">
      <c r="D175" s="164"/>
    </row>
    <row r="176" spans="4:4" x14ac:dyDescent="0.2">
      <c r="D176" s="164"/>
    </row>
    <row r="177" spans="4:4" x14ac:dyDescent="0.2">
      <c r="D177" s="164"/>
    </row>
    <row r="178" spans="4:4" x14ac:dyDescent="0.2">
      <c r="D178" s="164"/>
    </row>
    <row r="179" spans="4:4" x14ac:dyDescent="0.2">
      <c r="D179" s="164"/>
    </row>
    <row r="180" spans="4:4" x14ac:dyDescent="0.2">
      <c r="D180" s="164"/>
    </row>
    <row r="181" spans="4:4" x14ac:dyDescent="0.2">
      <c r="D181" s="164"/>
    </row>
    <row r="182" spans="4:4" x14ac:dyDescent="0.2">
      <c r="D182" s="164"/>
    </row>
    <row r="183" spans="4:4" x14ac:dyDescent="0.2">
      <c r="D183" s="164"/>
    </row>
    <row r="184" spans="4:4" x14ac:dyDescent="0.2">
      <c r="D184" s="164"/>
    </row>
    <row r="185" spans="4:4" x14ac:dyDescent="0.2">
      <c r="D185" s="164"/>
    </row>
    <row r="186" spans="4:4" x14ac:dyDescent="0.2">
      <c r="D186" s="164"/>
    </row>
    <row r="187" spans="4:4" x14ac:dyDescent="0.2">
      <c r="D187" s="164"/>
    </row>
    <row r="188" spans="4:4" x14ac:dyDescent="0.2">
      <c r="D188" s="164"/>
    </row>
    <row r="189" spans="4:4" x14ac:dyDescent="0.2">
      <c r="D189" s="164"/>
    </row>
    <row r="190" spans="4:4" x14ac:dyDescent="0.2">
      <c r="D190" s="164"/>
    </row>
    <row r="191" spans="4:4" x14ac:dyDescent="0.2">
      <c r="D191" s="164"/>
    </row>
    <row r="192" spans="4:4" x14ac:dyDescent="0.2">
      <c r="D192" s="164"/>
    </row>
    <row r="193" spans="4:4" x14ac:dyDescent="0.2">
      <c r="D193" s="164"/>
    </row>
    <row r="194" spans="4:4" x14ac:dyDescent="0.2">
      <c r="D194" s="164"/>
    </row>
    <row r="195" spans="4:4" x14ac:dyDescent="0.2">
      <c r="D195" s="164"/>
    </row>
    <row r="196" spans="4:4" x14ac:dyDescent="0.2">
      <c r="D196" s="164"/>
    </row>
    <row r="197" spans="4:4" x14ac:dyDescent="0.2">
      <c r="D197" s="164"/>
    </row>
    <row r="198" spans="4:4" x14ac:dyDescent="0.2">
      <c r="D198" s="164"/>
    </row>
    <row r="199" spans="4:4" x14ac:dyDescent="0.2">
      <c r="D199" s="164"/>
    </row>
    <row r="200" spans="4:4" x14ac:dyDescent="0.2">
      <c r="D200" s="164"/>
    </row>
    <row r="201" spans="4:4" x14ac:dyDescent="0.2">
      <c r="D201" s="164"/>
    </row>
    <row r="202" spans="4:4" x14ac:dyDescent="0.2">
      <c r="D202" s="164"/>
    </row>
    <row r="203" spans="4:4" x14ac:dyDescent="0.2">
      <c r="D203" s="164"/>
    </row>
    <row r="204" spans="4:4" x14ac:dyDescent="0.2">
      <c r="D204" s="164"/>
    </row>
    <row r="205" spans="4:4" x14ac:dyDescent="0.2">
      <c r="D205" s="164"/>
    </row>
    <row r="206" spans="4:4" x14ac:dyDescent="0.2">
      <c r="D206" s="164"/>
    </row>
    <row r="207" spans="4:4" x14ac:dyDescent="0.2">
      <c r="D207" s="164"/>
    </row>
    <row r="208" spans="4:4" x14ac:dyDescent="0.2">
      <c r="D208" s="164"/>
    </row>
    <row r="209" spans="4:4" x14ac:dyDescent="0.2">
      <c r="D209" s="164"/>
    </row>
    <row r="210" spans="4:4" x14ac:dyDescent="0.2">
      <c r="D210" s="164"/>
    </row>
    <row r="211" spans="4:4" x14ac:dyDescent="0.2">
      <c r="D211" s="164"/>
    </row>
    <row r="212" spans="4:4" x14ac:dyDescent="0.2">
      <c r="D212" s="164"/>
    </row>
    <row r="213" spans="4:4" x14ac:dyDescent="0.2">
      <c r="D213" s="164"/>
    </row>
    <row r="214" spans="4:4" x14ac:dyDescent="0.2">
      <c r="D214" s="164"/>
    </row>
    <row r="215" spans="4:4" x14ac:dyDescent="0.2">
      <c r="D215" s="164"/>
    </row>
    <row r="216" spans="4:4" x14ac:dyDescent="0.2">
      <c r="D216" s="164"/>
    </row>
    <row r="217" spans="4:4" x14ac:dyDescent="0.2">
      <c r="D217" s="164"/>
    </row>
    <row r="218" spans="4:4" x14ac:dyDescent="0.2">
      <c r="D218" s="164"/>
    </row>
    <row r="219" spans="4:4" x14ac:dyDescent="0.2">
      <c r="D219" s="164"/>
    </row>
    <row r="220" spans="4:4" x14ac:dyDescent="0.2">
      <c r="D220" s="164"/>
    </row>
    <row r="221" spans="4:4" x14ac:dyDescent="0.2">
      <c r="D221" s="164"/>
    </row>
    <row r="222" spans="4:4" x14ac:dyDescent="0.2">
      <c r="D222" s="164"/>
    </row>
    <row r="223" spans="4:4" x14ac:dyDescent="0.2">
      <c r="D223" s="164"/>
    </row>
    <row r="224" spans="4:4" x14ac:dyDescent="0.2">
      <c r="D224" s="164"/>
    </row>
    <row r="225" spans="4:4" x14ac:dyDescent="0.2">
      <c r="D225" s="164"/>
    </row>
    <row r="226" spans="4:4" x14ac:dyDescent="0.2">
      <c r="D226" s="164"/>
    </row>
    <row r="227" spans="4:4" x14ac:dyDescent="0.2">
      <c r="D227" s="164"/>
    </row>
    <row r="228" spans="4:4" x14ac:dyDescent="0.2">
      <c r="D228" s="164"/>
    </row>
    <row r="229" spans="4:4" x14ac:dyDescent="0.2">
      <c r="D229" s="164"/>
    </row>
    <row r="230" spans="4:4" x14ac:dyDescent="0.2">
      <c r="D230" s="164"/>
    </row>
    <row r="231" spans="4:4" x14ac:dyDescent="0.2">
      <c r="D231" s="164"/>
    </row>
    <row r="232" spans="4:4" x14ac:dyDescent="0.2">
      <c r="D232" s="164"/>
    </row>
    <row r="233" spans="4:4" x14ac:dyDescent="0.2">
      <c r="D233" s="164"/>
    </row>
    <row r="234" spans="4:4" x14ac:dyDescent="0.2">
      <c r="D234" s="164"/>
    </row>
    <row r="235" spans="4:4" x14ac:dyDescent="0.2">
      <c r="D235" s="164"/>
    </row>
    <row r="236" spans="4:4" x14ac:dyDescent="0.2">
      <c r="D236" s="164"/>
    </row>
    <row r="237" spans="4:4" x14ac:dyDescent="0.2">
      <c r="D237" s="164"/>
    </row>
    <row r="238" spans="4:4" x14ac:dyDescent="0.2">
      <c r="D238" s="164"/>
    </row>
    <row r="239" spans="4:4" x14ac:dyDescent="0.2">
      <c r="D239" s="164"/>
    </row>
    <row r="240" spans="4:4" x14ac:dyDescent="0.2">
      <c r="D240" s="164"/>
    </row>
    <row r="241" spans="4:4" x14ac:dyDescent="0.2">
      <c r="D241" s="164"/>
    </row>
    <row r="242" spans="4:4" x14ac:dyDescent="0.2">
      <c r="D242" s="164"/>
    </row>
    <row r="243" spans="4:4" x14ac:dyDescent="0.2">
      <c r="D243" s="164"/>
    </row>
    <row r="244" spans="4:4" x14ac:dyDescent="0.2">
      <c r="D244" s="164"/>
    </row>
    <row r="245" spans="4:4" x14ac:dyDescent="0.2">
      <c r="D245" s="164"/>
    </row>
    <row r="246" spans="4:4" x14ac:dyDescent="0.2">
      <c r="D246" s="164"/>
    </row>
    <row r="247" spans="4:4" x14ac:dyDescent="0.2">
      <c r="D247" s="164"/>
    </row>
    <row r="248" spans="4:4" x14ac:dyDescent="0.2">
      <c r="D248" s="164"/>
    </row>
    <row r="249" spans="4:4" x14ac:dyDescent="0.2">
      <c r="D249" s="164"/>
    </row>
    <row r="250" spans="4:4" x14ac:dyDescent="0.2">
      <c r="D250" s="164"/>
    </row>
    <row r="251" spans="4:4" x14ac:dyDescent="0.2">
      <c r="D251" s="164"/>
    </row>
    <row r="252" spans="4:4" x14ac:dyDescent="0.2">
      <c r="D252" s="164"/>
    </row>
    <row r="253" spans="4:4" x14ac:dyDescent="0.2">
      <c r="D253" s="164"/>
    </row>
    <row r="254" spans="4:4" x14ac:dyDescent="0.2">
      <c r="D254" s="164"/>
    </row>
    <row r="255" spans="4:4" x14ac:dyDescent="0.2">
      <c r="D255" s="164"/>
    </row>
    <row r="256" spans="4:4" x14ac:dyDescent="0.2">
      <c r="D256" s="164"/>
    </row>
    <row r="257" spans="4:4" x14ac:dyDescent="0.2">
      <c r="D257" s="164"/>
    </row>
    <row r="258" spans="4:4" x14ac:dyDescent="0.2">
      <c r="D258" s="164"/>
    </row>
    <row r="259" spans="4:4" x14ac:dyDescent="0.2">
      <c r="D259" s="164"/>
    </row>
    <row r="260" spans="4:4" x14ac:dyDescent="0.2">
      <c r="D260" s="164"/>
    </row>
    <row r="261" spans="4:4" x14ac:dyDescent="0.2">
      <c r="D261" s="164"/>
    </row>
    <row r="262" spans="4:4" x14ac:dyDescent="0.2">
      <c r="D262" s="164"/>
    </row>
    <row r="263" spans="4:4" x14ac:dyDescent="0.2">
      <c r="D263" s="164"/>
    </row>
    <row r="264" spans="4:4" x14ac:dyDescent="0.2">
      <c r="D264" s="164"/>
    </row>
    <row r="265" spans="4:4" x14ac:dyDescent="0.2">
      <c r="D265" s="164"/>
    </row>
    <row r="266" spans="4:4" x14ac:dyDescent="0.2">
      <c r="D266" s="164"/>
    </row>
    <row r="267" spans="4:4" x14ac:dyDescent="0.2">
      <c r="D267" s="164"/>
    </row>
    <row r="268" spans="4:4" x14ac:dyDescent="0.2">
      <c r="D268" s="164"/>
    </row>
    <row r="269" spans="4:4" x14ac:dyDescent="0.2">
      <c r="D269" s="164"/>
    </row>
    <row r="270" spans="4:4" x14ac:dyDescent="0.2">
      <c r="D270" s="164"/>
    </row>
    <row r="271" spans="4:4" x14ac:dyDescent="0.2">
      <c r="D271" s="164"/>
    </row>
    <row r="272" spans="4:4" x14ac:dyDescent="0.2">
      <c r="D272" s="164"/>
    </row>
    <row r="273" spans="4:4" x14ac:dyDescent="0.2">
      <c r="D273" s="164"/>
    </row>
    <row r="274" spans="4:4" x14ac:dyDescent="0.2">
      <c r="D274" s="164"/>
    </row>
    <row r="275" spans="4:4" x14ac:dyDescent="0.2">
      <c r="D275" s="164"/>
    </row>
    <row r="276" spans="4:4" x14ac:dyDescent="0.2">
      <c r="D276" s="164"/>
    </row>
    <row r="277" spans="4:4" x14ac:dyDescent="0.2">
      <c r="D277" s="164"/>
    </row>
    <row r="278" spans="4:4" x14ac:dyDescent="0.2">
      <c r="D278" s="164"/>
    </row>
    <row r="279" spans="4:4" x14ac:dyDescent="0.2">
      <c r="D279" s="164"/>
    </row>
    <row r="280" spans="4:4" x14ac:dyDescent="0.2">
      <c r="D280" s="164"/>
    </row>
    <row r="281" spans="4:4" x14ac:dyDescent="0.2">
      <c r="D281" s="164"/>
    </row>
    <row r="282" spans="4:4" x14ac:dyDescent="0.2">
      <c r="D282" s="164"/>
    </row>
    <row r="283" spans="4:4" x14ac:dyDescent="0.2">
      <c r="D283" s="164"/>
    </row>
    <row r="284" spans="4:4" x14ac:dyDescent="0.2">
      <c r="D284" s="164"/>
    </row>
    <row r="285" spans="4:4" x14ac:dyDescent="0.2">
      <c r="D285" s="164"/>
    </row>
    <row r="286" spans="4:4" x14ac:dyDescent="0.2">
      <c r="D286" s="164"/>
    </row>
    <row r="287" spans="4:4" x14ac:dyDescent="0.2">
      <c r="D287" s="164"/>
    </row>
    <row r="288" spans="4:4" x14ac:dyDescent="0.2">
      <c r="D288" s="164"/>
    </row>
    <row r="289" spans="4:4" x14ac:dyDescent="0.2">
      <c r="D289" s="164"/>
    </row>
    <row r="290" spans="4:4" x14ac:dyDescent="0.2">
      <c r="D290" s="164"/>
    </row>
    <row r="291" spans="4:4" x14ac:dyDescent="0.2">
      <c r="D291" s="164"/>
    </row>
    <row r="292" spans="4:4" x14ac:dyDescent="0.2">
      <c r="D292" s="164"/>
    </row>
    <row r="293" spans="4:4" x14ac:dyDescent="0.2">
      <c r="D293" s="164"/>
    </row>
    <row r="294" spans="4:4" x14ac:dyDescent="0.2">
      <c r="D294" s="164"/>
    </row>
    <row r="295" spans="4:4" x14ac:dyDescent="0.2">
      <c r="D295" s="164"/>
    </row>
    <row r="296" spans="4:4" x14ac:dyDescent="0.2">
      <c r="D296" s="164"/>
    </row>
    <row r="297" spans="4:4" x14ac:dyDescent="0.2">
      <c r="D297" s="164"/>
    </row>
    <row r="298" spans="4:4" x14ac:dyDescent="0.2">
      <c r="D298" s="164"/>
    </row>
    <row r="299" spans="4:4" x14ac:dyDescent="0.2">
      <c r="D299" s="164"/>
    </row>
    <row r="300" spans="4:4" x14ac:dyDescent="0.2">
      <c r="D300" s="164"/>
    </row>
    <row r="301" spans="4:4" x14ac:dyDescent="0.2">
      <c r="D301" s="164"/>
    </row>
    <row r="302" spans="4:4" x14ac:dyDescent="0.2">
      <c r="D302" s="164"/>
    </row>
    <row r="303" spans="4:4" x14ac:dyDescent="0.2">
      <c r="D303" s="164"/>
    </row>
    <row r="304" spans="4:4" x14ac:dyDescent="0.2">
      <c r="D304" s="164"/>
    </row>
    <row r="305" spans="4:4" x14ac:dyDescent="0.2">
      <c r="D305" s="164"/>
    </row>
    <row r="306" spans="4:4" x14ac:dyDescent="0.2">
      <c r="D306" s="164"/>
    </row>
    <row r="307" spans="4:4" x14ac:dyDescent="0.2">
      <c r="D307" s="164"/>
    </row>
    <row r="308" spans="4:4" x14ac:dyDescent="0.2">
      <c r="D308" s="164"/>
    </row>
    <row r="309" spans="4:4" x14ac:dyDescent="0.2">
      <c r="D309" s="164"/>
    </row>
    <row r="310" spans="4:4" x14ac:dyDescent="0.2">
      <c r="D310" s="164"/>
    </row>
    <row r="311" spans="4:4" x14ac:dyDescent="0.2">
      <c r="D311" s="164"/>
    </row>
    <row r="312" spans="4:4" x14ac:dyDescent="0.2">
      <c r="D312" s="164"/>
    </row>
    <row r="313" spans="4:4" x14ac:dyDescent="0.2">
      <c r="D313" s="164"/>
    </row>
    <row r="314" spans="4:4" x14ac:dyDescent="0.2">
      <c r="D314" s="164"/>
    </row>
    <row r="315" spans="4:4" x14ac:dyDescent="0.2">
      <c r="D315" s="164"/>
    </row>
    <row r="316" spans="4:4" x14ac:dyDescent="0.2">
      <c r="D316" s="164"/>
    </row>
    <row r="317" spans="4:4" x14ac:dyDescent="0.2">
      <c r="D317" s="164"/>
    </row>
    <row r="318" spans="4:4" x14ac:dyDescent="0.2">
      <c r="D318" s="164"/>
    </row>
    <row r="319" spans="4:4" x14ac:dyDescent="0.2">
      <c r="D319" s="164"/>
    </row>
    <row r="320" spans="4:4" x14ac:dyDescent="0.2">
      <c r="D320" s="164"/>
    </row>
    <row r="321" spans="4:4" x14ac:dyDescent="0.2">
      <c r="D321" s="164"/>
    </row>
    <row r="322" spans="4:4" x14ac:dyDescent="0.2">
      <c r="D322" s="164"/>
    </row>
    <row r="323" spans="4:4" x14ac:dyDescent="0.2">
      <c r="D323" s="164"/>
    </row>
    <row r="324" spans="4:4" x14ac:dyDescent="0.2">
      <c r="D324" s="164"/>
    </row>
    <row r="325" spans="4:4" x14ac:dyDescent="0.2">
      <c r="D325" s="164"/>
    </row>
    <row r="326" spans="4:4" x14ac:dyDescent="0.2">
      <c r="D326" s="164"/>
    </row>
    <row r="327" spans="4:4" x14ac:dyDescent="0.2">
      <c r="D327" s="164"/>
    </row>
    <row r="328" spans="4:4" x14ac:dyDescent="0.2">
      <c r="D328" s="164"/>
    </row>
    <row r="329" spans="4:4" x14ac:dyDescent="0.2">
      <c r="D329" s="164"/>
    </row>
    <row r="330" spans="4:4" x14ac:dyDescent="0.2">
      <c r="D330" s="164"/>
    </row>
    <row r="331" spans="4:4" x14ac:dyDescent="0.2">
      <c r="D331" s="164"/>
    </row>
    <row r="332" spans="4:4" x14ac:dyDescent="0.2">
      <c r="D332" s="164"/>
    </row>
    <row r="333" spans="4:4" x14ac:dyDescent="0.2">
      <c r="D333" s="164"/>
    </row>
    <row r="334" spans="4:4" x14ac:dyDescent="0.2">
      <c r="D334" s="164"/>
    </row>
    <row r="335" spans="4:4" x14ac:dyDescent="0.2">
      <c r="D335" s="164"/>
    </row>
    <row r="336" spans="4:4" x14ac:dyDescent="0.2">
      <c r="D336" s="164"/>
    </row>
    <row r="337" spans="4:4" x14ac:dyDescent="0.2">
      <c r="D337" s="164"/>
    </row>
    <row r="338" spans="4:4" x14ac:dyDescent="0.2">
      <c r="D338" s="164"/>
    </row>
    <row r="339" spans="4:4" x14ac:dyDescent="0.2">
      <c r="D339" s="164"/>
    </row>
    <row r="340" spans="4:4" x14ac:dyDescent="0.2">
      <c r="D340" s="164"/>
    </row>
    <row r="341" spans="4:4" x14ac:dyDescent="0.2">
      <c r="D341" s="164"/>
    </row>
    <row r="342" spans="4:4" x14ac:dyDescent="0.2">
      <c r="D342" s="164"/>
    </row>
    <row r="343" spans="4:4" x14ac:dyDescent="0.2">
      <c r="D343" s="164"/>
    </row>
    <row r="344" spans="4:4" x14ac:dyDescent="0.2">
      <c r="D344" s="164"/>
    </row>
    <row r="345" spans="4:4" x14ac:dyDescent="0.2">
      <c r="D345" s="164"/>
    </row>
    <row r="346" spans="4:4" x14ac:dyDescent="0.2">
      <c r="D346" s="164"/>
    </row>
    <row r="347" spans="4:4" x14ac:dyDescent="0.2">
      <c r="D347" s="164"/>
    </row>
    <row r="348" spans="4:4" x14ac:dyDescent="0.2">
      <c r="D348" s="164"/>
    </row>
    <row r="349" spans="4:4" x14ac:dyDescent="0.2">
      <c r="D349" s="164"/>
    </row>
    <row r="350" spans="4:4" x14ac:dyDescent="0.2">
      <c r="D350" s="164"/>
    </row>
    <row r="351" spans="4:4" x14ac:dyDescent="0.2">
      <c r="D351" s="164"/>
    </row>
    <row r="352" spans="4:4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13">
    <mergeCell ref="C52:G52"/>
    <mergeCell ref="A1:G1"/>
    <mergeCell ref="C2:G2"/>
    <mergeCell ref="C3:G3"/>
    <mergeCell ref="C4:G4"/>
    <mergeCell ref="C50:G50"/>
    <mergeCell ref="A71:G75"/>
    <mergeCell ref="C54:G54"/>
    <mergeCell ref="C56:G56"/>
    <mergeCell ref="C58:G58"/>
    <mergeCell ref="C60:G60"/>
    <mergeCell ref="A63:B63"/>
    <mergeCell ref="A70:C70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Vlasta</cp:lastModifiedBy>
  <cp:lastPrinted>2014-02-28T09:52:57Z</cp:lastPrinted>
  <dcterms:created xsi:type="dcterms:W3CDTF">2009-04-08T07:15:50Z</dcterms:created>
  <dcterms:modified xsi:type="dcterms:W3CDTF">2017-02-13T07:13:37Z</dcterms:modified>
</cp:coreProperties>
</file>