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3\homes3\w0312spa\Plocha\DNS_B_Cetyny_2_cb_75_BJ\PD_typ_bytu_2_B_Cetyny_2_VOPS složka\"/>
    </mc:Choice>
  </mc:AlternateContent>
  <bookViews>
    <workbookView xWindow="0" yWindow="0" windowWidth="28800" windowHeight="13590" firstSheet="1" activeTab="1"/>
  </bookViews>
  <sheets>
    <sheet name="Rekapitulace stavby" sheetId="1" state="veryHidden" r:id="rId1"/>
    <sheet name="2 - Bytová jednotka č.2" sheetId="2" r:id="rId2"/>
  </sheets>
  <definedNames>
    <definedName name="_xlnm._FilterDatabase" localSheetId="1" hidden="1">'2 - Bytová jednotka č.2'!$C$141:$K$434</definedName>
    <definedName name="_xlnm.Print_Titles" localSheetId="1">'2 - Bytová jednotka č.2'!$141:$141</definedName>
    <definedName name="_xlnm.Print_Titles" localSheetId="0">'Rekapitulace stavby'!$92:$92</definedName>
    <definedName name="_xlnm.Print_Area" localSheetId="1">'2 - Bytová jednotka č.2'!$C$4:$J$76,'2 - Bytová jednotka č.2'!$C$82:$J$123,'2 - Bytová jednotka č.2'!$C$129:$K$434</definedName>
    <definedName name="_xlnm.Print_Area" localSheetId="0">'Rekapitulace stavby'!$D$4:$AO$76,'Rekapitulace stavby'!$C$82:$AQ$96</definedName>
  </definedNames>
  <calcPr calcId="162913"/>
</workbook>
</file>

<file path=xl/calcChain.xml><?xml version="1.0" encoding="utf-8"?>
<calcChain xmlns="http://schemas.openxmlformats.org/spreadsheetml/2006/main">
  <c r="J37" i="2" l="1"/>
  <c r="J36" i="2"/>
  <c r="AY95" i="1" s="1"/>
  <c r="J35" i="2"/>
  <c r="AX95" i="1" s="1"/>
  <c r="BI434" i="2"/>
  <c r="BH434" i="2"/>
  <c r="BG434" i="2"/>
  <c r="BE434" i="2"/>
  <c r="T434" i="2"/>
  <c r="T433" i="2" s="1"/>
  <c r="R434" i="2"/>
  <c r="R433" i="2" s="1"/>
  <c r="P434" i="2"/>
  <c r="P433" i="2" s="1"/>
  <c r="BI432" i="2"/>
  <c r="BH432" i="2"/>
  <c r="BG432" i="2"/>
  <c r="BE432" i="2"/>
  <c r="T432" i="2"/>
  <c r="T431" i="2" s="1"/>
  <c r="R432" i="2"/>
  <c r="R431" i="2" s="1"/>
  <c r="P432" i="2"/>
  <c r="P431" i="2" s="1"/>
  <c r="P430" i="2" s="1"/>
  <c r="BI427" i="2"/>
  <c r="BH427" i="2"/>
  <c r="BG427" i="2"/>
  <c r="BE427" i="2"/>
  <c r="T427" i="2"/>
  <c r="R427" i="2"/>
  <c r="P427" i="2"/>
  <c r="BI424" i="2"/>
  <c r="BH424" i="2"/>
  <c r="BG424" i="2"/>
  <c r="BE424" i="2"/>
  <c r="T424" i="2"/>
  <c r="R424" i="2"/>
  <c r="P424" i="2"/>
  <c r="BI411" i="2"/>
  <c r="BH411" i="2"/>
  <c r="BG411" i="2"/>
  <c r="BE411" i="2"/>
  <c r="T411" i="2"/>
  <c r="R411" i="2"/>
  <c r="P411" i="2"/>
  <c r="BI409" i="2"/>
  <c r="BH409" i="2"/>
  <c r="BG409" i="2"/>
  <c r="BE409" i="2"/>
  <c r="T409" i="2"/>
  <c r="R409" i="2"/>
  <c r="P409" i="2"/>
  <c r="BI408" i="2"/>
  <c r="BH408" i="2"/>
  <c r="BG408" i="2"/>
  <c r="BE408" i="2"/>
  <c r="T408" i="2"/>
  <c r="R408" i="2"/>
  <c r="P408" i="2"/>
  <c r="BI405" i="2"/>
  <c r="BH405" i="2"/>
  <c r="BG405" i="2"/>
  <c r="BE405" i="2"/>
  <c r="T405" i="2"/>
  <c r="R405" i="2"/>
  <c r="P405" i="2"/>
  <c r="BI394" i="2"/>
  <c r="BH394" i="2"/>
  <c r="BG394" i="2"/>
  <c r="BE394" i="2"/>
  <c r="T394" i="2"/>
  <c r="R394" i="2"/>
  <c r="P394" i="2"/>
  <c r="BI392" i="2"/>
  <c r="BH392" i="2"/>
  <c r="BG392" i="2"/>
  <c r="BE392" i="2"/>
  <c r="T392" i="2"/>
  <c r="R392" i="2"/>
  <c r="P392" i="2"/>
  <c r="BI389" i="2"/>
  <c r="BH389" i="2"/>
  <c r="BG389" i="2"/>
  <c r="BE389" i="2"/>
  <c r="T389" i="2"/>
  <c r="R389" i="2"/>
  <c r="P389" i="2"/>
  <c r="BI388" i="2"/>
  <c r="BH388" i="2"/>
  <c r="BG388" i="2"/>
  <c r="BE388" i="2"/>
  <c r="T388" i="2"/>
  <c r="R388" i="2"/>
  <c r="P388" i="2"/>
  <c r="BI386" i="2"/>
  <c r="BH386" i="2"/>
  <c r="BG386" i="2"/>
  <c r="BE386" i="2"/>
  <c r="T386" i="2"/>
  <c r="R386" i="2"/>
  <c r="P386" i="2"/>
  <c r="BI385" i="2"/>
  <c r="BH385" i="2"/>
  <c r="BG385" i="2"/>
  <c r="BE385" i="2"/>
  <c r="T385" i="2"/>
  <c r="R385" i="2"/>
  <c r="P385" i="2"/>
  <c r="BI384" i="2"/>
  <c r="BH384" i="2"/>
  <c r="BG384" i="2"/>
  <c r="BE384" i="2"/>
  <c r="T384" i="2"/>
  <c r="R384" i="2"/>
  <c r="P384" i="2"/>
  <c r="BI383" i="2"/>
  <c r="BH383" i="2"/>
  <c r="BG383" i="2"/>
  <c r="BE383" i="2"/>
  <c r="T383" i="2"/>
  <c r="R383" i="2"/>
  <c r="P383" i="2"/>
  <c r="BI381" i="2"/>
  <c r="BH381" i="2"/>
  <c r="BG381" i="2"/>
  <c r="BE381" i="2"/>
  <c r="T381" i="2"/>
  <c r="R381" i="2"/>
  <c r="P381" i="2"/>
  <c r="BI377" i="2"/>
  <c r="BH377" i="2"/>
  <c r="BG377" i="2"/>
  <c r="BE377" i="2"/>
  <c r="T377" i="2"/>
  <c r="R377" i="2"/>
  <c r="P377" i="2"/>
  <c r="BI375" i="2"/>
  <c r="BH375" i="2"/>
  <c r="BG375" i="2"/>
  <c r="BE375" i="2"/>
  <c r="T375" i="2"/>
  <c r="R375" i="2"/>
  <c r="P375" i="2"/>
  <c r="BI371" i="2"/>
  <c r="BH371" i="2"/>
  <c r="BG371" i="2"/>
  <c r="BE371" i="2"/>
  <c r="T371" i="2"/>
  <c r="R371" i="2"/>
  <c r="P371" i="2"/>
  <c r="BI369" i="2"/>
  <c r="BH369" i="2"/>
  <c r="BG369" i="2"/>
  <c r="BE369" i="2"/>
  <c r="T369" i="2"/>
  <c r="R369" i="2"/>
  <c r="P369" i="2"/>
  <c r="BI368" i="2"/>
  <c r="BH368" i="2"/>
  <c r="BG368" i="2"/>
  <c r="BE368" i="2"/>
  <c r="T368" i="2"/>
  <c r="R368" i="2"/>
  <c r="P368" i="2"/>
  <c r="BI366" i="2"/>
  <c r="BH366" i="2"/>
  <c r="BG366" i="2"/>
  <c r="BE366" i="2"/>
  <c r="T366" i="2"/>
  <c r="R366" i="2"/>
  <c r="P366" i="2"/>
  <c r="BI365" i="2"/>
  <c r="BH365" i="2"/>
  <c r="BG365" i="2"/>
  <c r="BE365" i="2"/>
  <c r="T365" i="2"/>
  <c r="R365" i="2"/>
  <c r="P365" i="2"/>
  <c r="BI359" i="2"/>
  <c r="BH359" i="2"/>
  <c r="BG359" i="2"/>
  <c r="BE359" i="2"/>
  <c r="T359" i="2"/>
  <c r="R359" i="2"/>
  <c r="P359" i="2"/>
  <c r="BI357" i="2"/>
  <c r="BH357" i="2"/>
  <c r="BG357" i="2"/>
  <c r="BE357" i="2"/>
  <c r="T357" i="2"/>
  <c r="R357" i="2"/>
  <c r="P357" i="2"/>
  <c r="BI356" i="2"/>
  <c r="BH356" i="2"/>
  <c r="BG356" i="2"/>
  <c r="BE356" i="2"/>
  <c r="T356" i="2"/>
  <c r="R356" i="2"/>
  <c r="P356" i="2"/>
  <c r="BI354" i="2"/>
  <c r="BH354" i="2"/>
  <c r="BG354" i="2"/>
  <c r="BE354" i="2"/>
  <c r="T354" i="2"/>
  <c r="R354" i="2"/>
  <c r="P354" i="2"/>
  <c r="BI353" i="2"/>
  <c r="BH353" i="2"/>
  <c r="BG353" i="2"/>
  <c r="BE353" i="2"/>
  <c r="T353" i="2"/>
  <c r="R353" i="2"/>
  <c r="P353" i="2"/>
  <c r="BI349" i="2"/>
  <c r="BH349" i="2"/>
  <c r="BG349" i="2"/>
  <c r="BE349" i="2"/>
  <c r="T349" i="2"/>
  <c r="R349" i="2"/>
  <c r="P349" i="2"/>
  <c r="BI347" i="2"/>
  <c r="BH347" i="2"/>
  <c r="BG347" i="2"/>
  <c r="BE347" i="2"/>
  <c r="T347" i="2"/>
  <c r="R347" i="2"/>
  <c r="P347" i="2"/>
  <c r="BI346" i="2"/>
  <c r="BH346" i="2"/>
  <c r="BG346" i="2"/>
  <c r="BE346" i="2"/>
  <c r="T346" i="2"/>
  <c r="R346" i="2"/>
  <c r="P346" i="2"/>
  <c r="BI345" i="2"/>
  <c r="BH345" i="2"/>
  <c r="BG345" i="2"/>
  <c r="BE345" i="2"/>
  <c r="T345" i="2"/>
  <c r="R345" i="2"/>
  <c r="P345" i="2"/>
  <c r="BI344" i="2"/>
  <c r="BH344" i="2"/>
  <c r="BG344" i="2"/>
  <c r="BE344" i="2"/>
  <c r="T344" i="2"/>
  <c r="R344" i="2"/>
  <c r="P344" i="2"/>
  <c r="BI343" i="2"/>
  <c r="BH343" i="2"/>
  <c r="BG343" i="2"/>
  <c r="BE343" i="2"/>
  <c r="T343" i="2"/>
  <c r="R343" i="2"/>
  <c r="P343" i="2"/>
  <c r="BI342" i="2"/>
  <c r="BH342" i="2"/>
  <c r="BG342" i="2"/>
  <c r="BE342" i="2"/>
  <c r="T342" i="2"/>
  <c r="R342" i="2"/>
  <c r="P342" i="2"/>
  <c r="BI341" i="2"/>
  <c r="BH341" i="2"/>
  <c r="BG341" i="2"/>
  <c r="BE341" i="2"/>
  <c r="T341" i="2"/>
  <c r="R341" i="2"/>
  <c r="P341" i="2"/>
  <c r="BI340" i="2"/>
  <c r="BH340" i="2"/>
  <c r="BG340" i="2"/>
  <c r="BE340" i="2"/>
  <c r="T340" i="2"/>
  <c r="R340" i="2"/>
  <c r="P340" i="2"/>
  <c r="BI339" i="2"/>
  <c r="BH339" i="2"/>
  <c r="BG339" i="2"/>
  <c r="BE339" i="2"/>
  <c r="T339" i="2"/>
  <c r="R339" i="2"/>
  <c r="P339" i="2"/>
  <c r="BI338" i="2"/>
  <c r="BH338" i="2"/>
  <c r="BG338" i="2"/>
  <c r="BE338" i="2"/>
  <c r="T338" i="2"/>
  <c r="R338" i="2"/>
  <c r="P338" i="2"/>
  <c r="BI337" i="2"/>
  <c r="BH337" i="2"/>
  <c r="BG337" i="2"/>
  <c r="BE337" i="2"/>
  <c r="T337" i="2"/>
  <c r="R337" i="2"/>
  <c r="P337" i="2"/>
  <c r="BI332" i="2"/>
  <c r="BH332" i="2"/>
  <c r="BG332" i="2"/>
  <c r="BE332" i="2"/>
  <c r="T332" i="2"/>
  <c r="R332" i="2"/>
  <c r="P332" i="2"/>
  <c r="BI330" i="2"/>
  <c r="BH330" i="2"/>
  <c r="BG330" i="2"/>
  <c r="BE330" i="2"/>
  <c r="T330" i="2"/>
  <c r="R330" i="2"/>
  <c r="P330" i="2"/>
  <c r="BI329" i="2"/>
  <c r="BH329" i="2"/>
  <c r="BG329" i="2"/>
  <c r="BE329" i="2"/>
  <c r="T329" i="2"/>
  <c r="R329" i="2"/>
  <c r="P329" i="2"/>
  <c r="BI326" i="2"/>
  <c r="BH326" i="2"/>
  <c r="BG326" i="2"/>
  <c r="BE326" i="2"/>
  <c r="T326" i="2"/>
  <c r="R326" i="2"/>
  <c r="P326" i="2"/>
  <c r="BI325" i="2"/>
  <c r="BH325" i="2"/>
  <c r="BG325" i="2"/>
  <c r="BE325" i="2"/>
  <c r="T325" i="2"/>
  <c r="R325" i="2"/>
  <c r="P325" i="2"/>
  <c r="BI324" i="2"/>
  <c r="BH324" i="2"/>
  <c r="BG324" i="2"/>
  <c r="BE324" i="2"/>
  <c r="T324" i="2"/>
  <c r="R324" i="2"/>
  <c r="P324" i="2"/>
  <c r="BI320" i="2"/>
  <c r="BH320" i="2"/>
  <c r="BG320" i="2"/>
  <c r="BE320" i="2"/>
  <c r="T320" i="2"/>
  <c r="R320" i="2"/>
  <c r="P320" i="2"/>
  <c r="BI315" i="2"/>
  <c r="BH315" i="2"/>
  <c r="BG315" i="2"/>
  <c r="BE315" i="2"/>
  <c r="T315" i="2"/>
  <c r="R315" i="2"/>
  <c r="P315" i="2"/>
  <c r="BI310" i="2"/>
  <c r="BH310" i="2"/>
  <c r="BG310" i="2"/>
  <c r="BE310" i="2"/>
  <c r="T310" i="2"/>
  <c r="R310" i="2"/>
  <c r="P310" i="2"/>
  <c r="BI308" i="2"/>
  <c r="BH308" i="2"/>
  <c r="BG308" i="2"/>
  <c r="BE308" i="2"/>
  <c r="T308" i="2"/>
  <c r="R308" i="2"/>
  <c r="P308" i="2"/>
  <c r="BI307" i="2"/>
  <c r="BH307" i="2"/>
  <c r="BG307" i="2"/>
  <c r="BE307" i="2"/>
  <c r="T307" i="2"/>
  <c r="R307" i="2"/>
  <c r="P307" i="2"/>
  <c r="BI306" i="2"/>
  <c r="BH306" i="2"/>
  <c r="BG306" i="2"/>
  <c r="BE306" i="2"/>
  <c r="T306" i="2"/>
  <c r="R306" i="2"/>
  <c r="P306" i="2"/>
  <c r="BI305" i="2"/>
  <c r="BH305" i="2"/>
  <c r="BG305" i="2"/>
  <c r="BE305" i="2"/>
  <c r="T305" i="2"/>
  <c r="R305" i="2"/>
  <c r="P305" i="2"/>
  <c r="BI304" i="2"/>
  <c r="BH304" i="2"/>
  <c r="BG304" i="2"/>
  <c r="BE304" i="2"/>
  <c r="T304" i="2"/>
  <c r="R304" i="2"/>
  <c r="P304" i="2"/>
  <c r="BI302" i="2"/>
  <c r="BH302" i="2"/>
  <c r="BG302" i="2"/>
  <c r="BE302" i="2"/>
  <c r="T302" i="2"/>
  <c r="R302" i="2"/>
  <c r="P302" i="2"/>
  <c r="BI301" i="2"/>
  <c r="BH301" i="2"/>
  <c r="BG301" i="2"/>
  <c r="BE301" i="2"/>
  <c r="T301" i="2"/>
  <c r="R301" i="2"/>
  <c r="P301" i="2"/>
  <c r="BI300" i="2"/>
  <c r="BH300" i="2"/>
  <c r="BG300" i="2"/>
  <c r="BE300" i="2"/>
  <c r="T300" i="2"/>
  <c r="R300" i="2"/>
  <c r="P300" i="2"/>
  <c r="BI299" i="2"/>
  <c r="BH299" i="2"/>
  <c r="BG299" i="2"/>
  <c r="BE299" i="2"/>
  <c r="T299" i="2"/>
  <c r="R299" i="2"/>
  <c r="P299" i="2"/>
  <c r="BI298" i="2"/>
  <c r="BH298" i="2"/>
  <c r="BG298" i="2"/>
  <c r="BE298" i="2"/>
  <c r="T298" i="2"/>
  <c r="R298" i="2"/>
  <c r="P298" i="2"/>
  <c r="BI297" i="2"/>
  <c r="BH297" i="2"/>
  <c r="BG297" i="2"/>
  <c r="BE297" i="2"/>
  <c r="T297" i="2"/>
  <c r="R297" i="2"/>
  <c r="P297" i="2"/>
  <c r="BI296" i="2"/>
  <c r="BH296" i="2"/>
  <c r="BG296" i="2"/>
  <c r="BE296" i="2"/>
  <c r="T296" i="2"/>
  <c r="R296" i="2"/>
  <c r="P296" i="2"/>
  <c r="BI295" i="2"/>
  <c r="BH295" i="2"/>
  <c r="BG295" i="2"/>
  <c r="BE295" i="2"/>
  <c r="T295" i="2"/>
  <c r="R295" i="2"/>
  <c r="P295" i="2"/>
  <c r="BI294" i="2"/>
  <c r="BH294" i="2"/>
  <c r="BG294" i="2"/>
  <c r="BE294" i="2"/>
  <c r="T294" i="2"/>
  <c r="R294" i="2"/>
  <c r="P294" i="2"/>
  <c r="BI293" i="2"/>
  <c r="BH293" i="2"/>
  <c r="BG293" i="2"/>
  <c r="BE293" i="2"/>
  <c r="T293" i="2"/>
  <c r="R293" i="2"/>
  <c r="P293" i="2"/>
  <c r="BI292" i="2"/>
  <c r="BH292" i="2"/>
  <c r="BG292" i="2"/>
  <c r="BE292" i="2"/>
  <c r="T292" i="2"/>
  <c r="R292" i="2"/>
  <c r="P292" i="2"/>
  <c r="BI291" i="2"/>
  <c r="BH291" i="2"/>
  <c r="BG291" i="2"/>
  <c r="BE291" i="2"/>
  <c r="T291" i="2"/>
  <c r="R291" i="2"/>
  <c r="P291" i="2"/>
  <c r="BI290" i="2"/>
  <c r="BH290" i="2"/>
  <c r="BG290" i="2"/>
  <c r="BE290" i="2"/>
  <c r="T290" i="2"/>
  <c r="R290" i="2"/>
  <c r="P290" i="2"/>
  <c r="BI289" i="2"/>
  <c r="BH289" i="2"/>
  <c r="BG289" i="2"/>
  <c r="BE289" i="2"/>
  <c r="T289" i="2"/>
  <c r="R289" i="2"/>
  <c r="P289" i="2"/>
  <c r="BI288" i="2"/>
  <c r="BH288" i="2"/>
  <c r="BG288" i="2"/>
  <c r="BE288" i="2"/>
  <c r="T288" i="2"/>
  <c r="R288" i="2"/>
  <c r="P288" i="2"/>
  <c r="BI287" i="2"/>
  <c r="BH287" i="2"/>
  <c r="BG287" i="2"/>
  <c r="BE287" i="2"/>
  <c r="T287" i="2"/>
  <c r="R287" i="2"/>
  <c r="P287" i="2"/>
  <c r="BI286" i="2"/>
  <c r="BH286" i="2"/>
  <c r="BG286" i="2"/>
  <c r="BE286" i="2"/>
  <c r="T286" i="2"/>
  <c r="R286" i="2"/>
  <c r="P286" i="2"/>
  <c r="BI284" i="2"/>
  <c r="BH284" i="2"/>
  <c r="BG284" i="2"/>
  <c r="BE284" i="2"/>
  <c r="T284" i="2"/>
  <c r="R284" i="2"/>
  <c r="P284" i="2"/>
  <c r="BI283" i="2"/>
  <c r="BH283" i="2"/>
  <c r="BG283" i="2"/>
  <c r="BE283" i="2"/>
  <c r="T283" i="2"/>
  <c r="R283" i="2"/>
  <c r="P283" i="2"/>
  <c r="BI282" i="2"/>
  <c r="BH282" i="2"/>
  <c r="BG282" i="2"/>
  <c r="BE282" i="2"/>
  <c r="T282" i="2"/>
  <c r="R282" i="2"/>
  <c r="P282" i="2"/>
  <c r="BI280" i="2"/>
  <c r="BH280" i="2"/>
  <c r="BG280" i="2"/>
  <c r="BE280" i="2"/>
  <c r="T280" i="2"/>
  <c r="R280" i="2"/>
  <c r="P280" i="2"/>
  <c r="BI279" i="2"/>
  <c r="BH279" i="2"/>
  <c r="BG279" i="2"/>
  <c r="BE279" i="2"/>
  <c r="T279" i="2"/>
  <c r="R279" i="2"/>
  <c r="P279" i="2"/>
  <c r="BI278" i="2"/>
  <c r="BH278" i="2"/>
  <c r="BG278" i="2"/>
  <c r="BE278" i="2"/>
  <c r="T278" i="2"/>
  <c r="R278" i="2"/>
  <c r="P278" i="2"/>
  <c r="BI277" i="2"/>
  <c r="BH277" i="2"/>
  <c r="BG277" i="2"/>
  <c r="BE277" i="2"/>
  <c r="T277" i="2"/>
  <c r="R277" i="2"/>
  <c r="P277" i="2"/>
  <c r="BI276" i="2"/>
  <c r="BH276" i="2"/>
  <c r="BG276" i="2"/>
  <c r="BE276" i="2"/>
  <c r="T276" i="2"/>
  <c r="R276" i="2"/>
  <c r="P276" i="2"/>
  <c r="BI275" i="2"/>
  <c r="BH275" i="2"/>
  <c r="BG275" i="2"/>
  <c r="BE275" i="2"/>
  <c r="T275" i="2"/>
  <c r="R275" i="2"/>
  <c r="P275" i="2"/>
  <c r="BI274" i="2"/>
  <c r="BH274" i="2"/>
  <c r="BG274" i="2"/>
  <c r="BE274" i="2"/>
  <c r="T274" i="2"/>
  <c r="R274" i="2"/>
  <c r="P274" i="2"/>
  <c r="BI273" i="2"/>
  <c r="BH273" i="2"/>
  <c r="BG273" i="2"/>
  <c r="BE273" i="2"/>
  <c r="T273" i="2"/>
  <c r="R273" i="2"/>
  <c r="P273" i="2"/>
  <c r="BI272" i="2"/>
  <c r="BH272" i="2"/>
  <c r="BG272" i="2"/>
  <c r="BE272" i="2"/>
  <c r="T272" i="2"/>
  <c r="R272" i="2"/>
  <c r="P272" i="2"/>
  <c r="BI271" i="2"/>
  <c r="BH271" i="2"/>
  <c r="BG271" i="2"/>
  <c r="BE271" i="2"/>
  <c r="T271" i="2"/>
  <c r="R271" i="2"/>
  <c r="P271" i="2"/>
  <c r="BI270" i="2"/>
  <c r="BH270" i="2"/>
  <c r="BG270" i="2"/>
  <c r="BE270" i="2"/>
  <c r="T270" i="2"/>
  <c r="R270" i="2"/>
  <c r="P270" i="2"/>
  <c r="BI269" i="2"/>
  <c r="BH269" i="2"/>
  <c r="BG269" i="2"/>
  <c r="BE269" i="2"/>
  <c r="T269" i="2"/>
  <c r="R269" i="2"/>
  <c r="P269" i="2"/>
  <c r="BI268" i="2"/>
  <c r="BH268" i="2"/>
  <c r="BG268" i="2"/>
  <c r="BE268" i="2"/>
  <c r="T268" i="2"/>
  <c r="R268" i="2"/>
  <c r="P268" i="2"/>
  <c r="BI267" i="2"/>
  <c r="BH267" i="2"/>
  <c r="BG267" i="2"/>
  <c r="BE267" i="2"/>
  <c r="T267" i="2"/>
  <c r="R267" i="2"/>
  <c r="P267" i="2"/>
  <c r="BI266" i="2"/>
  <c r="BH266" i="2"/>
  <c r="BG266" i="2"/>
  <c r="BE266" i="2"/>
  <c r="T266" i="2"/>
  <c r="R266" i="2"/>
  <c r="P266" i="2"/>
  <c r="BI265" i="2"/>
  <c r="BH265" i="2"/>
  <c r="BG265" i="2"/>
  <c r="BE265" i="2"/>
  <c r="T265" i="2"/>
  <c r="R265" i="2"/>
  <c r="P265" i="2"/>
  <c r="BI264" i="2"/>
  <c r="BH264" i="2"/>
  <c r="BG264" i="2"/>
  <c r="BE264" i="2"/>
  <c r="T264" i="2"/>
  <c r="R264" i="2"/>
  <c r="P264" i="2"/>
  <c r="BI263" i="2"/>
  <c r="BH263" i="2"/>
  <c r="BG263" i="2"/>
  <c r="BE263" i="2"/>
  <c r="T263" i="2"/>
  <c r="R263" i="2"/>
  <c r="P263" i="2"/>
  <c r="BI262" i="2"/>
  <c r="BH262" i="2"/>
  <c r="BG262" i="2"/>
  <c r="BE262" i="2"/>
  <c r="T262" i="2"/>
  <c r="R262" i="2"/>
  <c r="P262" i="2"/>
  <c r="BI260" i="2"/>
  <c r="BH260" i="2"/>
  <c r="BG260" i="2"/>
  <c r="BE260" i="2"/>
  <c r="T260" i="2"/>
  <c r="R260" i="2"/>
  <c r="P260" i="2"/>
  <c r="BI259" i="2"/>
  <c r="BH259" i="2"/>
  <c r="BG259" i="2"/>
  <c r="BE259" i="2"/>
  <c r="T259" i="2"/>
  <c r="R259" i="2"/>
  <c r="P259" i="2"/>
  <c r="BI258" i="2"/>
  <c r="BH258" i="2"/>
  <c r="BG258" i="2"/>
  <c r="BE258" i="2"/>
  <c r="T258" i="2"/>
  <c r="R258" i="2"/>
  <c r="P258" i="2"/>
  <c r="BI257" i="2"/>
  <c r="BH257" i="2"/>
  <c r="BG257" i="2"/>
  <c r="BE257" i="2"/>
  <c r="T257" i="2"/>
  <c r="R257" i="2"/>
  <c r="P257" i="2"/>
  <c r="BI256" i="2"/>
  <c r="BH256" i="2"/>
  <c r="BG256" i="2"/>
  <c r="BE256" i="2"/>
  <c r="T256" i="2"/>
  <c r="R256" i="2"/>
  <c r="P256" i="2"/>
  <c r="BI255" i="2"/>
  <c r="BH255" i="2"/>
  <c r="BG255" i="2"/>
  <c r="BE255" i="2"/>
  <c r="T255" i="2"/>
  <c r="R255" i="2"/>
  <c r="P255" i="2"/>
  <c r="BI254" i="2"/>
  <c r="BH254" i="2"/>
  <c r="BG254" i="2"/>
  <c r="BE254" i="2"/>
  <c r="T254" i="2"/>
  <c r="R254" i="2"/>
  <c r="P254" i="2"/>
  <c r="BI251" i="2"/>
  <c r="BH251" i="2"/>
  <c r="BG251" i="2"/>
  <c r="BE251" i="2"/>
  <c r="T251" i="2"/>
  <c r="R251" i="2"/>
  <c r="P251" i="2"/>
  <c r="BI250" i="2"/>
  <c r="BH250" i="2"/>
  <c r="BG250" i="2"/>
  <c r="BE250" i="2"/>
  <c r="T250" i="2"/>
  <c r="R250" i="2"/>
  <c r="P250" i="2"/>
  <c r="BI248" i="2"/>
  <c r="BH248" i="2"/>
  <c r="BG248" i="2"/>
  <c r="BE248" i="2"/>
  <c r="T248" i="2"/>
  <c r="R248" i="2"/>
  <c r="P248" i="2"/>
  <c r="BI247" i="2"/>
  <c r="BH247" i="2"/>
  <c r="BG247" i="2"/>
  <c r="BE247" i="2"/>
  <c r="T247" i="2"/>
  <c r="R247" i="2"/>
  <c r="P247" i="2"/>
  <c r="BI246" i="2"/>
  <c r="BH246" i="2"/>
  <c r="BG246" i="2"/>
  <c r="BE246" i="2"/>
  <c r="T246" i="2"/>
  <c r="R246" i="2"/>
  <c r="P246" i="2"/>
  <c r="BI245" i="2"/>
  <c r="BH245" i="2"/>
  <c r="BG245" i="2"/>
  <c r="BE245" i="2"/>
  <c r="T245" i="2"/>
  <c r="R245" i="2"/>
  <c r="P245" i="2"/>
  <c r="BI244" i="2"/>
  <c r="BH244" i="2"/>
  <c r="BG244" i="2"/>
  <c r="BE244" i="2"/>
  <c r="T244" i="2"/>
  <c r="R244" i="2"/>
  <c r="P244" i="2"/>
  <c r="BI243" i="2"/>
  <c r="BH243" i="2"/>
  <c r="BG243" i="2"/>
  <c r="BE243" i="2"/>
  <c r="T243" i="2"/>
  <c r="R243" i="2"/>
  <c r="P243" i="2"/>
  <c r="BI242" i="2"/>
  <c r="BH242" i="2"/>
  <c r="BG242" i="2"/>
  <c r="BE242" i="2"/>
  <c r="T242" i="2"/>
  <c r="R242" i="2"/>
  <c r="P242" i="2"/>
  <c r="BI241" i="2"/>
  <c r="BH241" i="2"/>
  <c r="BG241" i="2"/>
  <c r="BE241" i="2"/>
  <c r="T241" i="2"/>
  <c r="R241" i="2"/>
  <c r="P241" i="2"/>
  <c r="BI240" i="2"/>
  <c r="BH240" i="2"/>
  <c r="BG240" i="2"/>
  <c r="BE240" i="2"/>
  <c r="T240" i="2"/>
  <c r="R240" i="2"/>
  <c r="P240" i="2"/>
  <c r="BI239" i="2"/>
  <c r="BH239" i="2"/>
  <c r="BG239" i="2"/>
  <c r="BE239" i="2"/>
  <c r="T239" i="2"/>
  <c r="R239" i="2"/>
  <c r="P239" i="2"/>
  <c r="BI238" i="2"/>
  <c r="BH238" i="2"/>
  <c r="BG238" i="2"/>
  <c r="BE238" i="2"/>
  <c r="T238" i="2"/>
  <c r="R238" i="2"/>
  <c r="P238" i="2"/>
  <c r="BI236" i="2"/>
  <c r="BH236" i="2"/>
  <c r="BG236" i="2"/>
  <c r="BE236" i="2"/>
  <c r="T236" i="2"/>
  <c r="R236" i="2"/>
  <c r="P236" i="2"/>
  <c r="BI235" i="2"/>
  <c r="BH235" i="2"/>
  <c r="BG235" i="2"/>
  <c r="BE235" i="2"/>
  <c r="T235" i="2"/>
  <c r="R235" i="2"/>
  <c r="P235" i="2"/>
  <c r="BI234" i="2"/>
  <c r="BH234" i="2"/>
  <c r="BG234" i="2"/>
  <c r="BE234" i="2"/>
  <c r="T234" i="2"/>
  <c r="R234" i="2"/>
  <c r="P234" i="2"/>
  <c r="BI231" i="2"/>
  <c r="BH231" i="2"/>
  <c r="BG231" i="2"/>
  <c r="BE231" i="2"/>
  <c r="T231" i="2"/>
  <c r="R231" i="2"/>
  <c r="P231" i="2"/>
  <c r="BI230" i="2"/>
  <c r="BH230" i="2"/>
  <c r="BG230" i="2"/>
  <c r="BE230" i="2"/>
  <c r="T230" i="2"/>
  <c r="R230" i="2"/>
  <c r="P230" i="2"/>
  <c r="BI229" i="2"/>
  <c r="BH229" i="2"/>
  <c r="BG229" i="2"/>
  <c r="BE229" i="2"/>
  <c r="T229" i="2"/>
  <c r="R229" i="2"/>
  <c r="P229" i="2"/>
  <c r="BI228" i="2"/>
  <c r="BH228" i="2"/>
  <c r="BG228" i="2"/>
  <c r="BE228" i="2"/>
  <c r="T228" i="2"/>
  <c r="R228" i="2"/>
  <c r="P228" i="2"/>
  <c r="BI227" i="2"/>
  <c r="BH227" i="2"/>
  <c r="BG227" i="2"/>
  <c r="BE227" i="2"/>
  <c r="T227" i="2"/>
  <c r="R227" i="2"/>
  <c r="P227" i="2"/>
  <c r="BI225" i="2"/>
  <c r="BH225" i="2"/>
  <c r="BG225" i="2"/>
  <c r="BE225" i="2"/>
  <c r="T225" i="2"/>
  <c r="R225" i="2"/>
  <c r="P225" i="2"/>
  <c r="BI224" i="2"/>
  <c r="BH224" i="2"/>
  <c r="BG224" i="2"/>
  <c r="BE224" i="2"/>
  <c r="T224" i="2"/>
  <c r="R224" i="2"/>
  <c r="P224" i="2"/>
  <c r="BI222" i="2"/>
  <c r="BH222" i="2"/>
  <c r="BG222" i="2"/>
  <c r="BE222" i="2"/>
  <c r="T222" i="2"/>
  <c r="R222" i="2"/>
  <c r="P222" i="2"/>
  <c r="BI221" i="2"/>
  <c r="BH221" i="2"/>
  <c r="BG221" i="2"/>
  <c r="BE221" i="2"/>
  <c r="T221" i="2"/>
  <c r="R221" i="2"/>
  <c r="P221" i="2"/>
  <c r="BI213" i="2"/>
  <c r="BH213" i="2"/>
  <c r="BG213" i="2"/>
  <c r="BE213" i="2"/>
  <c r="T213" i="2"/>
  <c r="R213" i="2"/>
  <c r="P213" i="2"/>
  <c r="BI211" i="2"/>
  <c r="BH211" i="2"/>
  <c r="BG211" i="2"/>
  <c r="BE211" i="2"/>
  <c r="T211" i="2"/>
  <c r="R211" i="2"/>
  <c r="P211" i="2"/>
  <c r="BI208" i="2"/>
  <c r="BH208" i="2"/>
  <c r="BG208" i="2"/>
  <c r="BE208" i="2"/>
  <c r="T208" i="2"/>
  <c r="R208" i="2"/>
  <c r="P208" i="2"/>
  <c r="BI200" i="2"/>
  <c r="BH200" i="2"/>
  <c r="BG200" i="2"/>
  <c r="BE200" i="2"/>
  <c r="T200" i="2"/>
  <c r="R200" i="2"/>
  <c r="P200" i="2"/>
  <c r="BI196" i="2"/>
  <c r="BH196" i="2"/>
  <c r="BG196" i="2"/>
  <c r="BE196" i="2"/>
  <c r="T196" i="2"/>
  <c r="R196" i="2"/>
  <c r="P196" i="2"/>
  <c r="BI193" i="2"/>
  <c r="BH193" i="2"/>
  <c r="BG193" i="2"/>
  <c r="BE193" i="2"/>
  <c r="T193" i="2"/>
  <c r="R193" i="2"/>
  <c r="P193" i="2"/>
  <c r="BI192" i="2"/>
  <c r="BH192" i="2"/>
  <c r="BG192" i="2"/>
  <c r="BE192" i="2"/>
  <c r="T192" i="2"/>
  <c r="R192" i="2"/>
  <c r="P192" i="2"/>
  <c r="BI191" i="2"/>
  <c r="BH191" i="2"/>
  <c r="BG191" i="2"/>
  <c r="BE191" i="2"/>
  <c r="T191" i="2"/>
  <c r="R191" i="2"/>
  <c r="P191" i="2"/>
  <c r="BI189" i="2"/>
  <c r="BH189" i="2"/>
  <c r="BG189" i="2"/>
  <c r="BE189" i="2"/>
  <c r="T189" i="2"/>
  <c r="R189" i="2"/>
  <c r="P189" i="2"/>
  <c r="BI187" i="2"/>
  <c r="BH187" i="2"/>
  <c r="BG187" i="2"/>
  <c r="BE187" i="2"/>
  <c r="T187" i="2"/>
  <c r="R187" i="2"/>
  <c r="P187" i="2"/>
  <c r="BI186" i="2"/>
  <c r="BH186" i="2"/>
  <c r="BG186" i="2"/>
  <c r="BE186" i="2"/>
  <c r="T186" i="2"/>
  <c r="R186" i="2"/>
  <c r="P186" i="2"/>
  <c r="BI184" i="2"/>
  <c r="BH184" i="2"/>
  <c r="BG184" i="2"/>
  <c r="BE184" i="2"/>
  <c r="T184" i="2"/>
  <c r="R184" i="2"/>
  <c r="P184" i="2"/>
  <c r="BI183" i="2"/>
  <c r="BH183" i="2"/>
  <c r="BG183" i="2"/>
  <c r="BE183" i="2"/>
  <c r="T183" i="2"/>
  <c r="R183" i="2"/>
  <c r="P183" i="2"/>
  <c r="BI178" i="2"/>
  <c r="BH178" i="2"/>
  <c r="BG178" i="2"/>
  <c r="BE178" i="2"/>
  <c r="T178" i="2"/>
  <c r="R178" i="2"/>
  <c r="P178" i="2"/>
  <c r="BI176" i="2"/>
  <c r="BH176" i="2"/>
  <c r="BG176" i="2"/>
  <c r="BE176" i="2"/>
  <c r="T176" i="2"/>
  <c r="R176" i="2"/>
  <c r="P176" i="2"/>
  <c r="BI171" i="2"/>
  <c r="BH171" i="2"/>
  <c r="BG171" i="2"/>
  <c r="BE171" i="2"/>
  <c r="T171" i="2"/>
  <c r="R171" i="2"/>
  <c r="P171" i="2"/>
  <c r="BI168" i="2"/>
  <c r="BH168" i="2"/>
  <c r="BG168" i="2"/>
  <c r="BE168" i="2"/>
  <c r="T168" i="2"/>
  <c r="R168" i="2"/>
  <c r="P168" i="2"/>
  <c r="BI161" i="2"/>
  <c r="BH161" i="2"/>
  <c r="BG161" i="2"/>
  <c r="BE161" i="2"/>
  <c r="T161" i="2"/>
  <c r="R161" i="2"/>
  <c r="P161" i="2"/>
  <c r="BI159" i="2"/>
  <c r="BH159" i="2"/>
  <c r="BG159" i="2"/>
  <c r="BE159" i="2"/>
  <c r="T159" i="2"/>
  <c r="R159" i="2"/>
  <c r="P159" i="2"/>
  <c r="BI158" i="2"/>
  <c r="BH158" i="2"/>
  <c r="BG158" i="2"/>
  <c r="BE158" i="2"/>
  <c r="T158" i="2"/>
  <c r="R158" i="2"/>
  <c r="P158" i="2"/>
  <c r="BI157" i="2"/>
  <c r="BH157" i="2"/>
  <c r="BG157" i="2"/>
  <c r="BE157" i="2"/>
  <c r="T157" i="2"/>
  <c r="R157" i="2"/>
  <c r="P157" i="2"/>
  <c r="BI152" i="2"/>
  <c r="BH152" i="2"/>
  <c r="BG152" i="2"/>
  <c r="BE152" i="2"/>
  <c r="T152" i="2"/>
  <c r="R152" i="2"/>
  <c r="P152" i="2"/>
  <c r="BI150" i="2"/>
  <c r="BH150" i="2"/>
  <c r="BG150" i="2"/>
  <c r="BE150" i="2"/>
  <c r="T150" i="2"/>
  <c r="R150" i="2"/>
  <c r="P150" i="2"/>
  <c r="BI149" i="2"/>
  <c r="BH149" i="2"/>
  <c r="BG149" i="2"/>
  <c r="BE149" i="2"/>
  <c r="T149" i="2"/>
  <c r="R149" i="2"/>
  <c r="P149" i="2"/>
  <c r="BI148" i="2"/>
  <c r="BH148" i="2"/>
  <c r="BG148" i="2"/>
  <c r="BE148" i="2"/>
  <c r="T148" i="2"/>
  <c r="R148" i="2"/>
  <c r="P148" i="2"/>
  <c r="BI145" i="2"/>
  <c r="BH145" i="2"/>
  <c r="BG145" i="2"/>
  <c r="BE145" i="2"/>
  <c r="T145" i="2"/>
  <c r="T144" i="2" s="1"/>
  <c r="R145" i="2"/>
  <c r="R144" i="2" s="1"/>
  <c r="P145" i="2"/>
  <c r="P144" i="2" s="1"/>
  <c r="J138" i="2"/>
  <c r="F136" i="2"/>
  <c r="E134" i="2"/>
  <c r="J91" i="2"/>
  <c r="F89" i="2"/>
  <c r="E87" i="2"/>
  <c r="J24" i="2"/>
  <c r="E24" i="2"/>
  <c r="J139" i="2" s="1"/>
  <c r="J23" i="2"/>
  <c r="J18" i="2"/>
  <c r="E18" i="2"/>
  <c r="F139" i="2" s="1"/>
  <c r="J17" i="2"/>
  <c r="J15" i="2"/>
  <c r="E15" i="2"/>
  <c r="F138" i="2" s="1"/>
  <c r="J14" i="2"/>
  <c r="J12" i="2"/>
  <c r="J136" i="2" s="1"/>
  <c r="E132" i="2"/>
  <c r="L90" i="1"/>
  <c r="AM90" i="1"/>
  <c r="AM89" i="1"/>
  <c r="L89" i="1"/>
  <c r="AM87" i="1"/>
  <c r="L87" i="1"/>
  <c r="L85" i="1"/>
  <c r="L84" i="1"/>
  <c r="J432" i="2"/>
  <c r="BK427" i="2"/>
  <c r="J424" i="2"/>
  <c r="J411" i="2"/>
  <c r="BK409" i="2"/>
  <c r="BK408" i="2"/>
  <c r="BK405" i="2"/>
  <c r="BK394" i="2"/>
  <c r="BK392" i="2"/>
  <c r="BK389" i="2"/>
  <c r="BK388" i="2"/>
  <c r="J386" i="2"/>
  <c r="BK385" i="2"/>
  <c r="J384" i="2"/>
  <c r="J383" i="2"/>
  <c r="J381" i="2"/>
  <c r="J377" i="2"/>
  <c r="J375" i="2"/>
  <c r="J371" i="2"/>
  <c r="BK369" i="2"/>
  <c r="BK368" i="2"/>
  <c r="J366" i="2"/>
  <c r="BK365" i="2"/>
  <c r="J359" i="2"/>
  <c r="J357" i="2"/>
  <c r="BK356" i="2"/>
  <c r="BK354" i="2"/>
  <c r="BK353" i="2"/>
  <c r="J349" i="2"/>
  <c r="BK347" i="2"/>
  <c r="BK346" i="2"/>
  <c r="J345" i="2"/>
  <c r="J344" i="2"/>
  <c r="BK343" i="2"/>
  <c r="BK342" i="2"/>
  <c r="BK341" i="2"/>
  <c r="J340" i="2"/>
  <c r="J339" i="2"/>
  <c r="BK338" i="2"/>
  <c r="BK337" i="2"/>
  <c r="BK332" i="2"/>
  <c r="BK330" i="2"/>
  <c r="J329" i="2"/>
  <c r="BK326" i="2"/>
  <c r="J325" i="2"/>
  <c r="BK324" i="2"/>
  <c r="J320" i="2"/>
  <c r="J315" i="2"/>
  <c r="J310" i="2"/>
  <c r="BK308" i="2"/>
  <c r="J307" i="2"/>
  <c r="BK306" i="2"/>
  <c r="BK305" i="2"/>
  <c r="J302" i="2"/>
  <c r="J301" i="2"/>
  <c r="J300" i="2"/>
  <c r="J299" i="2"/>
  <c r="BK298" i="2"/>
  <c r="J297" i="2"/>
  <c r="BK296" i="2"/>
  <c r="BK295" i="2"/>
  <c r="J295" i="2"/>
  <c r="J294" i="2"/>
  <c r="J293" i="2"/>
  <c r="BK292" i="2"/>
  <c r="BK291" i="2"/>
  <c r="BK290" i="2"/>
  <c r="J289" i="2"/>
  <c r="J288" i="2"/>
  <c r="J287" i="2"/>
  <c r="J286" i="2"/>
  <c r="BK284" i="2"/>
  <c r="BK283" i="2"/>
  <c r="J282" i="2"/>
  <c r="J280" i="2"/>
  <c r="J279" i="2"/>
  <c r="BK278" i="2"/>
  <c r="J278" i="2"/>
  <c r="J277" i="2"/>
  <c r="J276" i="2"/>
  <c r="BK275" i="2"/>
  <c r="J274" i="2"/>
  <c r="BK273" i="2"/>
  <c r="J272" i="2"/>
  <c r="BK271" i="2"/>
  <c r="BK270" i="2"/>
  <c r="BK269" i="2"/>
  <c r="BK268" i="2"/>
  <c r="J268" i="2"/>
  <c r="J267" i="2"/>
  <c r="J266" i="2"/>
  <c r="J265" i="2"/>
  <c r="J264" i="2"/>
  <c r="J263" i="2"/>
  <c r="BK262" i="2"/>
  <c r="J260" i="2"/>
  <c r="BK259" i="2"/>
  <c r="J258" i="2"/>
  <c r="BK257" i="2"/>
  <c r="BK256" i="2"/>
  <c r="J256" i="2"/>
  <c r="BK255" i="2"/>
  <c r="BK254" i="2"/>
  <c r="BK251" i="2"/>
  <c r="J250" i="2"/>
  <c r="BK248" i="2"/>
  <c r="J247" i="2"/>
  <c r="J246" i="2"/>
  <c r="BK245" i="2"/>
  <c r="J244" i="2"/>
  <c r="BK243" i="2"/>
  <c r="J242" i="2"/>
  <c r="J241" i="2"/>
  <c r="BK240" i="2"/>
  <c r="J240" i="2"/>
  <c r="J239" i="2"/>
  <c r="BK238" i="2"/>
  <c r="BK236" i="2"/>
  <c r="BK235" i="2"/>
  <c r="J234" i="2"/>
  <c r="BK231" i="2"/>
  <c r="BK230" i="2"/>
  <c r="BK229" i="2"/>
  <c r="BK228" i="2"/>
  <c r="BK224" i="2"/>
  <c r="J224" i="2"/>
  <c r="BK222" i="2"/>
  <c r="J222" i="2"/>
  <c r="BK221" i="2"/>
  <c r="J221" i="2"/>
  <c r="BK213" i="2"/>
  <c r="J213" i="2"/>
  <c r="BK211" i="2"/>
  <c r="J211" i="2"/>
  <c r="BK208" i="2"/>
  <c r="J208" i="2"/>
  <c r="BK200" i="2"/>
  <c r="J200" i="2"/>
  <c r="BK196" i="2"/>
  <c r="J196" i="2"/>
  <c r="BK193" i="2"/>
  <c r="J193" i="2"/>
  <c r="BK192" i="2"/>
  <c r="J192" i="2"/>
  <c r="BK191" i="2"/>
  <c r="J191" i="2"/>
  <c r="BK189" i="2"/>
  <c r="J189" i="2"/>
  <c r="BK187" i="2"/>
  <c r="J187" i="2"/>
  <c r="BK186" i="2"/>
  <c r="J186" i="2"/>
  <c r="BK184" i="2"/>
  <c r="J184" i="2"/>
  <c r="BK183" i="2"/>
  <c r="J183" i="2"/>
  <c r="BK178" i="2"/>
  <c r="J178" i="2"/>
  <c r="BK176" i="2"/>
  <c r="J176" i="2"/>
  <c r="BK171" i="2"/>
  <c r="J171" i="2"/>
  <c r="BK168" i="2"/>
  <c r="J168" i="2"/>
  <c r="BK161" i="2"/>
  <c r="J161" i="2"/>
  <c r="BK159" i="2"/>
  <c r="J159" i="2"/>
  <c r="BK158" i="2"/>
  <c r="J158" i="2"/>
  <c r="BK157" i="2"/>
  <c r="J157" i="2"/>
  <c r="BK152" i="2"/>
  <c r="J152" i="2"/>
  <c r="BK150" i="2"/>
  <c r="J150" i="2"/>
  <c r="BK149" i="2"/>
  <c r="J149" i="2"/>
  <c r="BK148" i="2"/>
  <c r="J148" i="2"/>
  <c r="BK145" i="2"/>
  <c r="J145" i="2"/>
  <c r="AS94" i="1"/>
  <c r="BK434" i="2"/>
  <c r="J434" i="2"/>
  <c r="BK432" i="2"/>
  <c r="J427" i="2"/>
  <c r="BK424" i="2"/>
  <c r="BK411" i="2"/>
  <c r="J409" i="2"/>
  <c r="J408" i="2"/>
  <c r="J405" i="2"/>
  <c r="J394" i="2"/>
  <c r="J392" i="2"/>
  <c r="J389" i="2"/>
  <c r="J388" i="2"/>
  <c r="BK386" i="2"/>
  <c r="J385" i="2"/>
  <c r="BK384" i="2"/>
  <c r="BK383" i="2"/>
  <c r="BK381" i="2"/>
  <c r="BK377" i="2"/>
  <c r="BK375" i="2"/>
  <c r="BK371" i="2"/>
  <c r="J369" i="2"/>
  <c r="J368" i="2"/>
  <c r="BK366" i="2"/>
  <c r="J365" i="2"/>
  <c r="BK359" i="2"/>
  <c r="BK357" i="2"/>
  <c r="J356" i="2"/>
  <c r="J354" i="2"/>
  <c r="J353" i="2"/>
  <c r="BK349" i="2"/>
  <c r="J347" i="2"/>
  <c r="J346" i="2"/>
  <c r="BK345" i="2"/>
  <c r="BK344" i="2"/>
  <c r="J343" i="2"/>
  <c r="J342" i="2"/>
  <c r="J341" i="2"/>
  <c r="BK340" i="2"/>
  <c r="BK339" i="2"/>
  <c r="J338" i="2"/>
  <c r="J337" i="2"/>
  <c r="J332" i="2"/>
  <c r="J330" i="2"/>
  <c r="BK329" i="2"/>
  <c r="J326" i="2"/>
  <c r="BK325" i="2"/>
  <c r="J324" i="2"/>
  <c r="BK320" i="2"/>
  <c r="BK315" i="2"/>
  <c r="BK310" i="2"/>
  <c r="J308" i="2"/>
  <c r="BK307" i="2"/>
  <c r="J306" i="2"/>
  <c r="J305" i="2"/>
  <c r="BK304" i="2"/>
  <c r="J304" i="2"/>
  <c r="BK302" i="2"/>
  <c r="BK301" i="2"/>
  <c r="BK300" i="2"/>
  <c r="BK299" i="2"/>
  <c r="J298" i="2"/>
  <c r="BK297" i="2"/>
  <c r="J296" i="2"/>
  <c r="BK294" i="2"/>
  <c r="BK293" i="2"/>
  <c r="J292" i="2"/>
  <c r="J291" i="2"/>
  <c r="J290" i="2"/>
  <c r="BK289" i="2"/>
  <c r="BK288" i="2"/>
  <c r="BK287" i="2"/>
  <c r="BK286" i="2"/>
  <c r="J284" i="2"/>
  <c r="J283" i="2"/>
  <c r="BK282" i="2"/>
  <c r="BK280" i="2"/>
  <c r="BK279" i="2"/>
  <c r="BK277" i="2"/>
  <c r="BK276" i="2"/>
  <c r="J275" i="2"/>
  <c r="BK274" i="2"/>
  <c r="J273" i="2"/>
  <c r="BK272" i="2"/>
  <c r="J271" i="2"/>
  <c r="J270" i="2"/>
  <c r="J269" i="2"/>
  <c r="BK267" i="2"/>
  <c r="BK266" i="2"/>
  <c r="BK265" i="2"/>
  <c r="BK264" i="2"/>
  <c r="BK263" i="2"/>
  <c r="J262" i="2"/>
  <c r="BK260" i="2"/>
  <c r="J259" i="2"/>
  <c r="BK258" i="2"/>
  <c r="J257" i="2"/>
  <c r="J255" i="2"/>
  <c r="J254" i="2"/>
  <c r="J251" i="2"/>
  <c r="BK250" i="2"/>
  <c r="J248" i="2"/>
  <c r="BK247" i="2"/>
  <c r="BK246" i="2"/>
  <c r="J245" i="2"/>
  <c r="BK244" i="2"/>
  <c r="J243" i="2"/>
  <c r="BK242" i="2"/>
  <c r="BK241" i="2"/>
  <c r="BK239" i="2"/>
  <c r="J238" i="2"/>
  <c r="J236" i="2"/>
  <c r="J235" i="2"/>
  <c r="BK234" i="2"/>
  <c r="J231" i="2"/>
  <c r="J230" i="2"/>
  <c r="J229" i="2"/>
  <c r="J228" i="2"/>
  <c r="BK227" i="2"/>
  <c r="J227" i="2"/>
  <c r="BK225" i="2"/>
  <c r="J225" i="2"/>
  <c r="R430" i="2" l="1"/>
  <c r="T430" i="2"/>
  <c r="P147" i="2"/>
  <c r="T147" i="2"/>
  <c r="P160" i="2"/>
  <c r="T160" i="2"/>
  <c r="P182" i="2"/>
  <c r="T182" i="2"/>
  <c r="T143" i="2" s="1"/>
  <c r="P190" i="2"/>
  <c r="T190" i="2"/>
  <c r="P195" i="2"/>
  <c r="T195" i="2"/>
  <c r="P226" i="2"/>
  <c r="T226" i="2"/>
  <c r="P237" i="2"/>
  <c r="T237" i="2"/>
  <c r="P249" i="2"/>
  <c r="T249" i="2"/>
  <c r="P261" i="2"/>
  <c r="T261" i="2"/>
  <c r="P348" i="2"/>
  <c r="BK147" i="2"/>
  <c r="J147" i="2" s="1"/>
  <c r="J99" i="2" s="1"/>
  <c r="R147" i="2"/>
  <c r="BK160" i="2"/>
  <c r="J160" i="2" s="1"/>
  <c r="J100" i="2" s="1"/>
  <c r="R160" i="2"/>
  <c r="BK182" i="2"/>
  <c r="J182" i="2" s="1"/>
  <c r="J101" i="2" s="1"/>
  <c r="R182" i="2"/>
  <c r="BK190" i="2"/>
  <c r="J190" i="2" s="1"/>
  <c r="J102" i="2" s="1"/>
  <c r="R190" i="2"/>
  <c r="BK195" i="2"/>
  <c r="J195" i="2" s="1"/>
  <c r="J104" i="2" s="1"/>
  <c r="R195" i="2"/>
  <c r="BK226" i="2"/>
  <c r="J226" i="2" s="1"/>
  <c r="J105" i="2" s="1"/>
  <c r="R226" i="2"/>
  <c r="BK237" i="2"/>
  <c r="J237" i="2" s="1"/>
  <c r="J106" i="2" s="1"/>
  <c r="R237" i="2"/>
  <c r="BK249" i="2"/>
  <c r="J249" i="2" s="1"/>
  <c r="J107" i="2" s="1"/>
  <c r="R249" i="2"/>
  <c r="BK261" i="2"/>
  <c r="J261" i="2" s="1"/>
  <c r="J108" i="2" s="1"/>
  <c r="R261" i="2"/>
  <c r="BK281" i="2"/>
  <c r="J281" i="2" s="1"/>
  <c r="J109" i="2" s="1"/>
  <c r="P281" i="2"/>
  <c r="R281" i="2"/>
  <c r="T281" i="2"/>
  <c r="BK285" i="2"/>
  <c r="J285" i="2" s="1"/>
  <c r="J110" i="2" s="1"/>
  <c r="P285" i="2"/>
  <c r="R285" i="2"/>
  <c r="T285" i="2"/>
  <c r="BK303" i="2"/>
  <c r="J303" i="2" s="1"/>
  <c r="J111" i="2" s="1"/>
  <c r="P303" i="2"/>
  <c r="R303" i="2"/>
  <c r="T303" i="2"/>
  <c r="BK309" i="2"/>
  <c r="J309" i="2" s="1"/>
  <c r="J112" i="2" s="1"/>
  <c r="P309" i="2"/>
  <c r="R309" i="2"/>
  <c r="T309" i="2"/>
  <c r="BK331" i="2"/>
  <c r="J331" i="2" s="1"/>
  <c r="J113" i="2" s="1"/>
  <c r="P331" i="2"/>
  <c r="R331" i="2"/>
  <c r="T331" i="2"/>
  <c r="BK348" i="2"/>
  <c r="J348" i="2" s="1"/>
  <c r="J114" i="2" s="1"/>
  <c r="R348" i="2"/>
  <c r="T348" i="2"/>
  <c r="BK358" i="2"/>
  <c r="J358" i="2" s="1"/>
  <c r="J115" i="2" s="1"/>
  <c r="P358" i="2"/>
  <c r="R358" i="2"/>
  <c r="T358" i="2"/>
  <c r="BK370" i="2"/>
  <c r="J370" i="2" s="1"/>
  <c r="J116" i="2" s="1"/>
  <c r="P370" i="2"/>
  <c r="R370" i="2"/>
  <c r="T370" i="2"/>
  <c r="BK387" i="2"/>
  <c r="J387" i="2" s="1"/>
  <c r="J117" i="2" s="1"/>
  <c r="P387" i="2"/>
  <c r="R387" i="2"/>
  <c r="T387" i="2"/>
  <c r="BK393" i="2"/>
  <c r="J393" i="2" s="1"/>
  <c r="J118" i="2" s="1"/>
  <c r="P393" i="2"/>
  <c r="R393" i="2"/>
  <c r="T393" i="2"/>
  <c r="BK410" i="2"/>
  <c r="J410" i="2" s="1"/>
  <c r="J119" i="2" s="1"/>
  <c r="P410" i="2"/>
  <c r="R410" i="2"/>
  <c r="T410" i="2"/>
  <c r="BF224" i="2"/>
  <c r="BF225" i="2"/>
  <c r="BF227" i="2"/>
  <c r="BF229" i="2"/>
  <c r="BF230" i="2"/>
  <c r="BF234" i="2"/>
  <c r="BF235" i="2"/>
  <c r="BF241" i="2"/>
  <c r="BF245" i="2"/>
  <c r="BF247" i="2"/>
  <c r="BF250" i="2"/>
  <c r="BF251" i="2"/>
  <c r="BF259" i="2"/>
  <c r="BF263" i="2"/>
  <c r="BF264" i="2"/>
  <c r="BF265" i="2"/>
  <c r="BF267" i="2"/>
  <c r="BF268" i="2"/>
  <c r="BF273" i="2"/>
  <c r="BF274" i="2"/>
  <c r="BF275" i="2"/>
  <c r="BF278" i="2"/>
  <c r="BF280" i="2"/>
  <c r="BF283" i="2"/>
  <c r="BF284" i="2"/>
  <c r="BF287" i="2"/>
  <c r="BF291" i="2"/>
  <c r="BF292" i="2"/>
  <c r="BF293" i="2"/>
  <c r="BF298" i="2"/>
  <c r="BF301" i="2"/>
  <c r="BF320" i="2"/>
  <c r="BF325" i="2"/>
  <c r="BF332" i="2"/>
  <c r="BF337" i="2"/>
  <c r="BF340" i="2"/>
  <c r="BF341" i="2"/>
  <c r="BF342" i="2"/>
  <c r="BF345" i="2"/>
  <c r="BF347" i="2"/>
  <c r="BF349" i="2"/>
  <c r="BF353" i="2"/>
  <c r="BF356" i="2"/>
  <c r="BF357" i="2"/>
  <c r="BF365" i="2"/>
  <c r="BF366" i="2"/>
  <c r="BF368" i="2"/>
  <c r="BF369" i="2"/>
  <c r="BF377" i="2"/>
  <c r="BF384" i="2"/>
  <c r="BF388" i="2"/>
  <c r="BF389" i="2"/>
  <c r="BF405" i="2"/>
  <c r="BF408" i="2"/>
  <c r="BF409" i="2"/>
  <c r="BF424" i="2"/>
  <c r="BF432" i="2"/>
  <c r="BF434" i="2"/>
  <c r="E85" i="2"/>
  <c r="J89" i="2"/>
  <c r="F91" i="2"/>
  <c r="F92" i="2"/>
  <c r="J92" i="2"/>
  <c r="BF145" i="2"/>
  <c r="BF148" i="2"/>
  <c r="BF149" i="2"/>
  <c r="BF150" i="2"/>
  <c r="BF152" i="2"/>
  <c r="BF157" i="2"/>
  <c r="BF158" i="2"/>
  <c r="BF159" i="2"/>
  <c r="BF161" i="2"/>
  <c r="BF168" i="2"/>
  <c r="BF171" i="2"/>
  <c r="BF176" i="2"/>
  <c r="BF178" i="2"/>
  <c r="BF183" i="2"/>
  <c r="BF184" i="2"/>
  <c r="BF186" i="2"/>
  <c r="BF187" i="2"/>
  <c r="BF189" i="2"/>
  <c r="BF191" i="2"/>
  <c r="BF192" i="2"/>
  <c r="BF193" i="2"/>
  <c r="BF196" i="2"/>
  <c r="BF200" i="2"/>
  <c r="BF208" i="2"/>
  <c r="BF211" i="2"/>
  <c r="BF213" i="2"/>
  <c r="BF221" i="2"/>
  <c r="BF222" i="2"/>
  <c r="BF228" i="2"/>
  <c r="BF231" i="2"/>
  <c r="BF236" i="2"/>
  <c r="BF238" i="2"/>
  <c r="BF239" i="2"/>
  <c r="BF240" i="2"/>
  <c r="BF242" i="2"/>
  <c r="BF243" i="2"/>
  <c r="BF244" i="2"/>
  <c r="BF246" i="2"/>
  <c r="BF248" i="2"/>
  <c r="BF254" i="2"/>
  <c r="BF255" i="2"/>
  <c r="BF256" i="2"/>
  <c r="BF257" i="2"/>
  <c r="BF258" i="2"/>
  <c r="BF260" i="2"/>
  <c r="BF262" i="2"/>
  <c r="BF266" i="2"/>
  <c r="BF269" i="2"/>
  <c r="BF270" i="2"/>
  <c r="BF271" i="2"/>
  <c r="BF272" i="2"/>
  <c r="BF276" i="2"/>
  <c r="BF277" i="2"/>
  <c r="BF279" i="2"/>
  <c r="BF282" i="2"/>
  <c r="BF286" i="2"/>
  <c r="BF288" i="2"/>
  <c r="BF289" i="2"/>
  <c r="BF290" i="2"/>
  <c r="BF294" i="2"/>
  <c r="BF295" i="2"/>
  <c r="BF296" i="2"/>
  <c r="BF297" i="2"/>
  <c r="BF299" i="2"/>
  <c r="BF300" i="2"/>
  <c r="BF302" i="2"/>
  <c r="BF304" i="2"/>
  <c r="BF305" i="2"/>
  <c r="BF306" i="2"/>
  <c r="BF307" i="2"/>
  <c r="BF308" i="2"/>
  <c r="BF310" i="2"/>
  <c r="BF315" i="2"/>
  <c r="BF324" i="2"/>
  <c r="BF326" i="2"/>
  <c r="BF329" i="2"/>
  <c r="BF330" i="2"/>
  <c r="BF338" i="2"/>
  <c r="BF339" i="2"/>
  <c r="BF343" i="2"/>
  <c r="BF344" i="2"/>
  <c r="BF346" i="2"/>
  <c r="BF354" i="2"/>
  <c r="BF359" i="2"/>
  <c r="BF371" i="2"/>
  <c r="BF375" i="2"/>
  <c r="BF381" i="2"/>
  <c r="BF383" i="2"/>
  <c r="BF385" i="2"/>
  <c r="BF386" i="2"/>
  <c r="BF392" i="2"/>
  <c r="BF394" i="2"/>
  <c r="BF411" i="2"/>
  <c r="BF427" i="2"/>
  <c r="BK144" i="2"/>
  <c r="J144" i="2" s="1"/>
  <c r="J98" i="2" s="1"/>
  <c r="BK431" i="2"/>
  <c r="J431" i="2"/>
  <c r="J121" i="2" s="1"/>
  <c r="BK433" i="2"/>
  <c r="J433" i="2" s="1"/>
  <c r="J122" i="2" s="1"/>
  <c r="J33" i="2"/>
  <c r="AV95" i="1" s="1"/>
  <c r="F37" i="2"/>
  <c r="BD95" i="1" s="1"/>
  <c r="BD94" i="1" s="1"/>
  <c r="W33" i="1" s="1"/>
  <c r="F33" i="2"/>
  <c r="AZ95" i="1" s="1"/>
  <c r="AZ94" i="1" s="1"/>
  <c r="W29" i="1" s="1"/>
  <c r="F35" i="2"/>
  <c r="BB95" i="1" s="1"/>
  <c r="BB94" i="1" s="1"/>
  <c r="W31" i="1" s="1"/>
  <c r="F36" i="2"/>
  <c r="BC95" i="1" s="1"/>
  <c r="BC94" i="1" s="1"/>
  <c r="W32" i="1" s="1"/>
  <c r="R143" i="2" l="1"/>
  <c r="R142" i="2" s="1"/>
  <c r="P143" i="2"/>
  <c r="R194" i="2"/>
  <c r="T194" i="2"/>
  <c r="T142" i="2" s="1"/>
  <c r="P194" i="2"/>
  <c r="P142" i="2" s="1"/>
  <c r="AU95" i="1" s="1"/>
  <c r="AU94" i="1" s="1"/>
  <c r="BK143" i="2"/>
  <c r="J143" i="2" s="1"/>
  <c r="J97" i="2" s="1"/>
  <c r="BK194" i="2"/>
  <c r="J194" i="2" s="1"/>
  <c r="J103" i="2" s="1"/>
  <c r="BK430" i="2"/>
  <c r="J430" i="2" s="1"/>
  <c r="J120" i="2" s="1"/>
  <c r="AV94" i="1"/>
  <c r="AK29" i="1" s="1"/>
  <c r="AX94" i="1"/>
  <c r="AY94" i="1"/>
  <c r="J34" i="2"/>
  <c r="AW95" i="1" s="1"/>
  <c r="AT95" i="1" s="1"/>
  <c r="F34" i="2"/>
  <c r="BA95" i="1" s="1"/>
  <c r="BA94" i="1" s="1"/>
  <c r="W30" i="1" s="1"/>
  <c r="BK142" i="2" l="1"/>
  <c r="J142" i="2" s="1"/>
  <c r="J96" i="2" s="1"/>
  <c r="AW94" i="1"/>
  <c r="AK30" i="1" s="1"/>
  <c r="AT94" i="1" l="1"/>
  <c r="J30" i="2"/>
  <c r="AG95" i="1" s="1"/>
  <c r="AG94" i="1" s="1"/>
  <c r="AK26" i="1" s="1"/>
  <c r="AK35" i="1" s="1"/>
  <c r="AN94" i="1" l="1"/>
  <c r="AN95" i="1"/>
  <c r="J39" i="2"/>
</calcChain>
</file>

<file path=xl/sharedStrings.xml><?xml version="1.0" encoding="utf-8"?>
<sst xmlns="http://schemas.openxmlformats.org/spreadsheetml/2006/main" count="3474" uniqueCount="737">
  <si>
    <t>Export Komplet</t>
  </si>
  <si>
    <t/>
  </si>
  <si>
    <t>2.0</t>
  </si>
  <si>
    <t>False</t>
  </si>
  <si>
    <t>{07b54a07-2214-4fe5-ac57-1215629f5083}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</si>
  <si>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</si>
  <si>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</si>
  <si>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</si>
  <si>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</si>
  <si>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</si>
  <si>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</si>
  <si>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</si>
  <si>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</si>
  <si>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</si>
  <si>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P1911/1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</si>
  <si>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</si>
  <si>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</si>
  <si>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Horymírova 2975/4</t>
  </si>
  <si>
    <t>KSO:</t>
  </si>
  <si>
    <t>CC-CZ:</t>
  </si>
  <si>
    <t>Místo:</t>
  </si>
  <si>
    <t xml:space="preserve"> </t>
  </si>
  <si>
    <t>Datum:</t>
  </si>
  <si>
    <t>20. 8. 2019</t>
  </si>
  <si>
    <t>Zadavatel:</t>
  </si>
  <si>
    <t>IČ:</t>
  </si>
  <si>
    <t>DIČ:</t>
  </si>
  <si>
    <t>Uchazeč:</t>
  </si>
  <si>
    <t>Vyplň údaj</t>
  </si>
  <si>
    <t>Projektant:</t>
  </si>
  <si>
    <t>11193841</t>
  </si>
  <si>
    <t>Ing. Vladimír Slonka</t>
  </si>
  <si>
    <t>CZ5409272198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</si>
  <si>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</si>
  <si>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</si>
  <si>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</si>
  <si>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</si>
  <si>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</si>
  <si>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</si>
  <si>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</si>
  <si>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</si>
  <si>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</si>
  <si>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</si>
  <si>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</si>
  <si>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</si>
  <si>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</si>
  <si>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</si>
  <si>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</si>
  <si>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</si>
  <si>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</si>
  <si>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</si>
  <si>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</si>
  <si>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</si>
  <si>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</si>
  <si>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</si>
  <si>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</si>
  <si>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</si>
  <si>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</si>
  <si>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</si>
  <si>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</si>
  <si>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</si>
  <si>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</si>
  <si>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</si>
  <si>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</si>
  <si>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</si>
  <si>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</si>
  <si>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</si>
  <si>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</si>
  <si>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</si>
  <si>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</si>
  <si>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</si>
  <si>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</si>
  <si>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</si>
  <si>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</si>
  <si>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</si>
  <si>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</si>
  <si>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</si>
  <si>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</si>
  <si>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</si>
  <si>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</si>
  <si>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</si>
  <si>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2</t>
  </si>
  <si>
    <t>Bytová jednotka č.2</t>
  </si>
  <si>
    <t>STA</t>
  </si>
  <si>
    <t>1</t>
  </si>
  <si>
    <t>{23b8d780-2a50-4c66-9003-60ae096f858a}</t>
  </si>
  <si>
    <t>KRYCÍ LIST SOUPISU PRACÍ</t>
  </si>
  <si>
    <t>Objekt: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</si>
  <si>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</si>
  <si>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</si>
  <si>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</si>
  <si>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</si>
  <si>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</si>
  <si>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</si>
  <si>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</si>
  <si>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</si>
  <si>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</si>
  <si>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</si>
  <si>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</si>
  <si>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</si>
  <si>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</si>
  <si>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</si>
  <si>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722 - Zdravotechnika - vnitřní vodovod</t>
  </si>
  <si>
    <t xml:space="preserve">    723 - Zdravotechnika - vnitřní plynovod</t>
  </si>
  <si>
    <t xml:space="preserve">    725 - Zdravotechnika - zařizovací předměty</t>
  </si>
  <si>
    <t xml:space="preserve">    726 - Zdravotechnika - předstěnové instalace</t>
  </si>
  <si>
    <t xml:space="preserve">    741 - Elektroinstalace - silnoproud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</si>
  <si>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</si>
  <si>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</si>
  <si>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</si>
  <si>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</si>
  <si>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</si>
  <si>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</si>
  <si>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</si>
  <si>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</si>
  <si>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HZS - Hodinové zúčtovací sazby</t>
  </si>
  <si>
    <t>VRN - Vedlejší rozpočtové náklady</t>
  </si>
  <si>
    <t xml:space="preserve">    VRN3 - Zařízení staveniště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</si>
  <si>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</si>
  <si>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</si>
  <si>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</si>
  <si>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</si>
  <si>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</si>
  <si>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</si>
  <si>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</si>
  <si>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</si>
  <si>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</si>
  <si>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</si>
  <si>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</si>
  <si>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</si>
  <si>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</si>
  <si>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</si>
  <si>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</si>
  <si>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</si>
  <si>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</si>
  <si>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</si>
  <si>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</si>
  <si>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</si>
  <si>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346244353</t>
  </si>
  <si>
    <t>Obezdívka koupelnových van ploch rovných tl 75 mm z pórobetonových přesných tvárnic</t>
  </si>
  <si>
    <t>m2</t>
  </si>
  <si>
    <t>4</t>
  </si>
  <si>
    <t>-1121263660</t>
  </si>
  <si>
    <t>VV</t>
  </si>
  <si>
    <t>(1,6+0,7)*0,8</t>
  </si>
  <si>
    <t>6</t>
  </si>
  <si>
    <t>Úpravy povrchů, podlahy a osazování výplní</t>
  </si>
  <si>
    <t>5</t>
  </si>
  <si>
    <t>612131121</t>
  </si>
  <si>
    <t>Penetrační disperzní nátěr vnitřních stěn nanášený ručně</t>
  </si>
  <si>
    <t>602436442</t>
  </si>
  <si>
    <t>612142001</t>
  </si>
  <si>
    <t>Potažení vnitřních stěn sklovláknitým pletivem vtlačeným do tenkovrstvé hmoty</t>
  </si>
  <si>
    <t>383822301</t>
  </si>
  <si>
    <t>8</t>
  </si>
  <si>
    <t>612311131</t>
  </si>
  <si>
    <t>Potažení vnitřních stěn vápenným štukem tloušťky do 3 mm</t>
  </si>
  <si>
    <t>450573401</t>
  </si>
  <si>
    <t>(0,08+1,035+0,065+0,065+2,465+1,77+0,08)*0,6</t>
  </si>
  <si>
    <t>9</t>
  </si>
  <si>
    <t>612321111</t>
  </si>
  <si>
    <t>Vápenocementová omítka hrubá jednovrstvá zatřená vnitřních stěn nanášená ručně</t>
  </si>
  <si>
    <t>-314262216</t>
  </si>
  <si>
    <t>(0,08+1,035+0,065+0,065+2,465+1,77+0,08)*2,6</t>
  </si>
  <si>
    <t>3,5*5</t>
  </si>
  <si>
    <t>konstrukce v blízkosti bytového jádra:</t>
  </si>
  <si>
    <t>50</t>
  </si>
  <si>
    <t>632441112</t>
  </si>
  <si>
    <t>Potěr anhydritový samonivelační tl do 30 mm ze suchých směsí</t>
  </si>
  <si>
    <t>-1376444056</t>
  </si>
  <si>
    <t>642944121</t>
  </si>
  <si>
    <t>Osazování ocelových zárubní dodatečné pl do 2,5 m2</t>
  </si>
  <si>
    <t>kus</t>
  </si>
  <si>
    <t>-660841482</t>
  </si>
  <si>
    <t>M</t>
  </si>
  <si>
    <t>55331521</t>
  </si>
  <si>
    <t>zárubeň ocelová pro sádrokarton 100 700 L/P</t>
  </si>
  <si>
    <t>2025856086</t>
  </si>
  <si>
    <t>Ostatní konstrukce a práce, bourání</t>
  </si>
  <si>
    <t>784111001</t>
  </si>
  <si>
    <t>Oprášení (ometení ) podkladu v místnostech výšky do 3,80 m</t>
  </si>
  <si>
    <t>16</t>
  </si>
  <si>
    <t>1026835770</t>
  </si>
  <si>
    <t>konstrukce po vybouraném jádru:</t>
  </si>
  <si>
    <t>(1,160+1,750+0,78+1,85)*2,6</t>
  </si>
  <si>
    <t>strop:</t>
  </si>
  <si>
    <t>0,87*1,160</t>
  </si>
  <si>
    <t>(1,75+0,78)*1,85</t>
  </si>
  <si>
    <t>Součet</t>
  </si>
  <si>
    <t>784111011</t>
  </si>
  <si>
    <t>Obroušení podkladu omítnutého v místnostech výšky do 3,80 m</t>
  </si>
  <si>
    <t>-1244065054</t>
  </si>
  <si>
    <t>lehké obroušení stávajícího panelu - příprava pro novou omítku:</t>
  </si>
  <si>
    <t>26,094</t>
  </si>
  <si>
    <t>952901111</t>
  </si>
  <si>
    <t>Vyčištění budov bytové a občanské výstavby při výšce podlaží do 4 m</t>
  </si>
  <si>
    <t>-1648926709</t>
  </si>
  <si>
    <t>3,4*5</t>
  </si>
  <si>
    <t>přístupová trasa do bytu-choba:</t>
  </si>
  <si>
    <t>962084121</t>
  </si>
  <si>
    <t>Bourání příček umakartových tl do 50 mm</t>
  </si>
  <si>
    <t>-1634446008</t>
  </si>
  <si>
    <t>(2,62+1,85+1,85+1,71+0,87+1,14+0,78)*2,6</t>
  </si>
  <si>
    <t>965046111</t>
  </si>
  <si>
    <t>Broušení stávajících betonových podlah úběr do 3 mm</t>
  </si>
  <si>
    <t>1559179773</t>
  </si>
  <si>
    <t>(0,065+2,465)*(1,77+0,08)</t>
  </si>
  <si>
    <t>(0,87+0,065)*(0,08+1,035+0,065)</t>
  </si>
  <si>
    <t>997</t>
  </si>
  <si>
    <t>Přesun sutě</t>
  </si>
  <si>
    <t>997013157</t>
  </si>
  <si>
    <t>Vnitrostaveništní doprava suti a vybouraných hmot pro budovy v do 24 m s omezením mechanizace</t>
  </si>
  <si>
    <t>t</t>
  </si>
  <si>
    <t>1011067496</t>
  </si>
  <si>
    <t>997013219</t>
  </si>
  <si>
    <t>Příplatek k vnitrostaveništní dopravě suti a vybouraných hmot za zvětšenou dopravu suti ZKD 10 m</t>
  </si>
  <si>
    <t>-266315739</t>
  </si>
  <si>
    <t>3,049*50 'Přepočtené koeficientem množství</t>
  </si>
  <si>
    <t>997013501</t>
  </si>
  <si>
    <t>Odvoz suti a vybouraných hmot na skládku nebo meziskládku do 1 km se složením</t>
  </si>
  <si>
    <t>-1146422734</t>
  </si>
  <si>
    <t>997013509</t>
  </si>
  <si>
    <t>Příplatek k odvozu suti a vybouraných hmot na skládku ZKD 1 km přes 1 km</t>
  </si>
  <si>
    <t>393550177</t>
  </si>
  <si>
    <t>3,049*9 'Přepočtené koeficientem množství</t>
  </si>
  <si>
    <t>997013831</t>
  </si>
  <si>
    <t>Poplatek za uložení na skládce (skládkovné) stavebního odpadu směsného kód odpadu 170 904</t>
  </si>
  <si>
    <t>728084343</t>
  </si>
  <si>
    <t>998</t>
  </si>
  <si>
    <t>Přesun hmot</t>
  </si>
  <si>
    <t>998011003</t>
  </si>
  <si>
    <t>Přesun hmot pro budovy zděné v do 24 m</t>
  </si>
  <si>
    <t>1837752161</t>
  </si>
  <si>
    <t>998011014</t>
  </si>
  <si>
    <t>Příplatek k přesunu hmot pro budovy zděné za zvětšený přesun do 500 m</t>
  </si>
  <si>
    <t>555714805</t>
  </si>
  <si>
    <t>998017003</t>
  </si>
  <si>
    <t>Přesun hmot s omezením mechanizace pro budovy v do 24 m</t>
  </si>
  <si>
    <t>461871569</t>
  </si>
  <si>
    <t>PSV</t>
  </si>
  <si>
    <t>Práce a dodávky PSV</t>
  </si>
  <si>
    <t>711</t>
  </si>
  <si>
    <t>Izolace proti vodě, vlhkosti a plynům</t>
  </si>
  <si>
    <t>711191201</t>
  </si>
  <si>
    <t>Provedení izolace proti zemní vlhkosti hydroizolační stěrkou vodorovné na betonu, 2 vrstvy</t>
  </si>
  <si>
    <t>-741091154</t>
  </si>
  <si>
    <t>0,855*1,035</t>
  </si>
  <si>
    <t>2,465*1,77</t>
  </si>
  <si>
    <t>711192201</t>
  </si>
  <si>
    <t>Provedení izolace proti zemní vlhkosti hydroizolační stěrkou svislé na betonu, 2 vrstvy</t>
  </si>
  <si>
    <t>1264060376</t>
  </si>
  <si>
    <t>(0,855+1,035*2)*0,2</t>
  </si>
  <si>
    <t>(0,67+1,6+0,5)*2</t>
  </si>
  <si>
    <t>(0,4+0,5+0,4+1,77+2,465-0,7+1,1)*0,2</t>
  </si>
  <si>
    <t>0,5*0,4</t>
  </si>
  <si>
    <t>pod vanou:</t>
  </si>
  <si>
    <t>(1,6+0,5)*0,8</t>
  </si>
  <si>
    <t>24617150</t>
  </si>
  <si>
    <t>hmota nátěrová hydroizolační elastická na beton nebo omítku</t>
  </si>
  <si>
    <t>kg</t>
  </si>
  <si>
    <t>32</t>
  </si>
  <si>
    <t>1255056086</t>
  </si>
  <si>
    <t>spotřeba 3kg/m2, tl. 2mm</t>
  </si>
  <si>
    <t>(5,248+9,192)*3</t>
  </si>
  <si>
    <t>711199095</t>
  </si>
  <si>
    <t>Příplatek k izolacím proti zemní vlhkosti za plochu do 10 m2 natěradly za studena nebo za horka</t>
  </si>
  <si>
    <t>-1118311666</t>
  </si>
  <si>
    <t>5,248+9,192</t>
  </si>
  <si>
    <t>711199101</t>
  </si>
  <si>
    <t>Provedení těsnícího pásu do spoje dilatační nebo styčné spáry podlaha - stěna</t>
  </si>
  <si>
    <t>m</t>
  </si>
  <si>
    <t>786334757</t>
  </si>
  <si>
    <t>1,35+0,855+1,35</t>
  </si>
  <si>
    <t>1,77+2,465+1,77+2,465-0,7</t>
  </si>
  <si>
    <t>1,6+0,5</t>
  </si>
  <si>
    <t>0,2*4</t>
  </si>
  <si>
    <t>711199102</t>
  </si>
  <si>
    <t>Provedení těsnícího koutu pro vnější nebo vnitřní roh spáry podlaha - stěna</t>
  </si>
  <si>
    <t>-1207637291</t>
  </si>
  <si>
    <t>28355020</t>
  </si>
  <si>
    <t>páska pružná těsnící š 80mm</t>
  </si>
  <si>
    <t>194552606</t>
  </si>
  <si>
    <t>15,825*1,1</t>
  </si>
  <si>
    <t>998711103</t>
  </si>
  <si>
    <t>Přesun hmot tonážní pro izolace proti vodě, vlhkosti a plynům v objektech výšky do 60 m</t>
  </si>
  <si>
    <t>405355926</t>
  </si>
  <si>
    <t>998711181</t>
  </si>
  <si>
    <t>Příplatek k přesunu hmot tonážní 711 prováděný bez použití mechanizace</t>
  </si>
  <si>
    <t>-335227408</t>
  </si>
  <si>
    <t>721</t>
  </si>
  <si>
    <t>Zdravotechnika - vnitřní kanalizace</t>
  </si>
  <si>
    <t>721171808</t>
  </si>
  <si>
    <t>Demontáž potrubí z PVC do D 114</t>
  </si>
  <si>
    <t>1755068226</t>
  </si>
  <si>
    <t>721173706</t>
  </si>
  <si>
    <t>Potrubí kanalizační z PE odpadní DN 100</t>
  </si>
  <si>
    <t>-82017706</t>
  </si>
  <si>
    <t>721173722</t>
  </si>
  <si>
    <t>Potrubí kanalizační z PE připojovací DN 40</t>
  </si>
  <si>
    <t>-2031003205</t>
  </si>
  <si>
    <t>721173724</t>
  </si>
  <si>
    <t>Potrubí kanalizační z PE připojovací DN 70</t>
  </si>
  <si>
    <t>-119100022</t>
  </si>
  <si>
    <t>721220801</t>
  </si>
  <si>
    <t>Demontáž uzávěrek zápachových DN 70</t>
  </si>
  <si>
    <t>-318284705</t>
  </si>
  <si>
    <t>vana,umyvadlo,pračka:</t>
  </si>
  <si>
    <t>721290111</t>
  </si>
  <si>
    <t>Zkouška těsnosti potrubí kanalizace vodou do DN 125</t>
  </si>
  <si>
    <t>425855342</t>
  </si>
  <si>
    <t>998721103</t>
  </si>
  <si>
    <t>Přesun hmot tonážní pro vnitřní kanalizace v objektech v do 24 m</t>
  </si>
  <si>
    <t>-1206840131</t>
  </si>
  <si>
    <t>998721181</t>
  </si>
  <si>
    <t>Příplatek k přesunu hmot tonážní 721 prováděný bez použití mechanizace</t>
  </si>
  <si>
    <t>466385878</t>
  </si>
  <si>
    <t>722</t>
  </si>
  <si>
    <t>Zdravotechnika - vnitřní vodovod</t>
  </si>
  <si>
    <t>722170801</t>
  </si>
  <si>
    <t>Demontáž rozvodů vody z plastů do D 25</t>
  </si>
  <si>
    <t>1977163075</t>
  </si>
  <si>
    <t>722176113</t>
  </si>
  <si>
    <t>Montáž potrubí plastové spojované svary polyfuzně do D 25 mm</t>
  </si>
  <si>
    <t>-1873607832</t>
  </si>
  <si>
    <t>28615150</t>
  </si>
  <si>
    <t>trubka vodovodní tlaková PPR řada PN 20 D 16mm dl 4m</t>
  </si>
  <si>
    <t>-1327136003</t>
  </si>
  <si>
    <t>28615152</t>
  </si>
  <si>
    <t>trubka vodovodní tlaková PPR řada PN 20 D 20mm dl 4m</t>
  </si>
  <si>
    <t>-1876751153</t>
  </si>
  <si>
    <t>28615153</t>
  </si>
  <si>
    <t>trubka vodovodní tlaková PPR řada PN 20 D 25mm dl 4m</t>
  </si>
  <si>
    <t>1751642656</t>
  </si>
  <si>
    <t>722179191</t>
  </si>
  <si>
    <t>Příplatek k rozvodu vody z plastů za malý rozsah prací na zakázce do 20 m</t>
  </si>
  <si>
    <t>soubor</t>
  </si>
  <si>
    <t>-1184145921</t>
  </si>
  <si>
    <t>722179192</t>
  </si>
  <si>
    <t>Příplatek k rozvodu vody z plastů za potrubí do D 32 mm do 15 svarů</t>
  </si>
  <si>
    <t>-1290157720</t>
  </si>
  <si>
    <t>722290215</t>
  </si>
  <si>
    <t>Zkouška těsnosti vodovodního potrubí hrdlového nebo přírubového do DN 100</t>
  </si>
  <si>
    <t>917652315</t>
  </si>
  <si>
    <t>722290234</t>
  </si>
  <si>
    <t>Proplach a dezinfekce vodovodního potrubí do DN 80</t>
  </si>
  <si>
    <t>-1524820185</t>
  </si>
  <si>
    <t>998722103</t>
  </si>
  <si>
    <t>Přesun hmot tonážní pro vnitřní vodovod v objektech v do 24 m</t>
  </si>
  <si>
    <t>-81600593</t>
  </si>
  <si>
    <t>998722181</t>
  </si>
  <si>
    <t>Příplatek k přesunu hmot tonážní 722 prováděný bez použití mechanizace</t>
  </si>
  <si>
    <t>-1640894376</t>
  </si>
  <si>
    <t>723</t>
  </si>
  <si>
    <t>Zdravotechnika - vnitřní plynovod</t>
  </si>
  <si>
    <t>723120804</t>
  </si>
  <si>
    <t>Demontáž potrubí ocelové závitové svařované do DN 25</t>
  </si>
  <si>
    <t>895960885</t>
  </si>
  <si>
    <t>723150402</t>
  </si>
  <si>
    <t>Potrubí plyn ocelové z ušlechtilé oceli spojované lisováním DN 15</t>
  </si>
  <si>
    <t>1020646080</t>
  </si>
  <si>
    <t>chránička:</t>
  </si>
  <si>
    <t>723181002</t>
  </si>
  <si>
    <t>Potrubí měděné měkké spojované lisováním DN 15 ZTI</t>
  </si>
  <si>
    <t>-2033280953</t>
  </si>
  <si>
    <t>723190105</t>
  </si>
  <si>
    <t>Přípojka plynovodní nerezová hadice G1/2 F x G1/2 F délky 100 cm spojovaná na závit</t>
  </si>
  <si>
    <t>1188141291</t>
  </si>
  <si>
    <t>723190901</t>
  </si>
  <si>
    <t>Uzavření,otevření plynovodního potrubí při opravě</t>
  </si>
  <si>
    <t>1549026190</t>
  </si>
  <si>
    <t>723190907</t>
  </si>
  <si>
    <t>Odvzdušnění nebo napuštění plynovodního potrubí</t>
  </si>
  <si>
    <t>1502399320</t>
  </si>
  <si>
    <t>723190909</t>
  </si>
  <si>
    <t>Zkouška těsnosti potrubí plynovodního</t>
  </si>
  <si>
    <t>-1852647693</t>
  </si>
  <si>
    <t>998723103</t>
  </si>
  <si>
    <t>Přesun hmot tonážní pro vnitřní plynovod v objektech v do 24 m</t>
  </si>
  <si>
    <t>-744303447</t>
  </si>
  <si>
    <t>998723181</t>
  </si>
  <si>
    <t>Příplatek k přesunu hmot tonážní 723 prováděný bez použití mechanizace</t>
  </si>
  <si>
    <t>-272594377</t>
  </si>
  <si>
    <t>725</t>
  </si>
  <si>
    <t>Zdravotechnika - zařizovací předměty</t>
  </si>
  <si>
    <t>725110811</t>
  </si>
  <si>
    <t>Demontáž klozetů splachovací s nádrží</t>
  </si>
  <si>
    <t>-1099865560</t>
  </si>
  <si>
    <t>725112001</t>
  </si>
  <si>
    <t>1297362279</t>
  </si>
  <si>
    <t>725210821</t>
  </si>
  <si>
    <t>Demontáž umyvadel bez výtokových armatur</t>
  </si>
  <si>
    <t>-1730242865</t>
  </si>
  <si>
    <t>725211602</t>
  </si>
  <si>
    <t>Umyvadlo keramické připevněné na stěnu šrouby bílé bez krytu na sifon 550 mm</t>
  </si>
  <si>
    <t>-135524992</t>
  </si>
  <si>
    <t>725220841</t>
  </si>
  <si>
    <t>Demontáž van ocelová</t>
  </si>
  <si>
    <t>1450046551</t>
  </si>
  <si>
    <t>725222116</t>
  </si>
  <si>
    <t>Vana bez armatur výtokových akrylátová se zápachovou uzávěrkou 1600x700 mm</t>
  </si>
  <si>
    <t>1022675360</t>
  </si>
  <si>
    <t>725810811</t>
  </si>
  <si>
    <t>Demontáž ventilů výtokových nástěnných</t>
  </si>
  <si>
    <t>-125816729</t>
  </si>
  <si>
    <t>725811115</t>
  </si>
  <si>
    <t>Ventil nástěnný pevný výtok G1/2x80 mm</t>
  </si>
  <si>
    <t>-816044742</t>
  </si>
  <si>
    <t>725820801</t>
  </si>
  <si>
    <t>Demontáž baterie nástěnné do G 3 / 4</t>
  </si>
  <si>
    <t>1367945574</t>
  </si>
  <si>
    <t>725822611</t>
  </si>
  <si>
    <t>Baterie umyvadlová stojánková páková bez výpusti</t>
  </si>
  <si>
    <t>-2146088760</t>
  </si>
  <si>
    <t>725831313</t>
  </si>
  <si>
    <t>Baterie vanová nástěnná páková s příslušenstvím a pohyblivým držákem</t>
  </si>
  <si>
    <t>-695782037</t>
  </si>
  <si>
    <t>725865501</t>
  </si>
  <si>
    <t>Odpadní souprava DN 40/50 se zápachovou uzávěrkou pro vanu, ovládání bovdenem</t>
  </si>
  <si>
    <t>1679755028</t>
  </si>
  <si>
    <t>725869101</t>
  </si>
  <si>
    <t>Montáž zápachových uzávěrek do DN 40</t>
  </si>
  <si>
    <t>836254494</t>
  </si>
  <si>
    <t>55161837</t>
  </si>
  <si>
    <t>uzávěrka zápachová pro pračku a myčku nástěnná PP-bílá DN 40</t>
  </si>
  <si>
    <t>843869767</t>
  </si>
  <si>
    <t>ZUU</t>
  </si>
  <si>
    <t>Zápachová uzávěra - sifon pro umyvadla, provedení chrom</t>
  </si>
  <si>
    <t>193512626</t>
  </si>
  <si>
    <t>725980123</t>
  </si>
  <si>
    <t>Dvířka 40/20 vč. montáže a začištění k obkladu</t>
  </si>
  <si>
    <t>519833155</t>
  </si>
  <si>
    <t>998725103</t>
  </si>
  <si>
    <t>Přesun hmot tonážní pro zařizovací předměty v objektech v do 24 m</t>
  </si>
  <si>
    <t>-2031742079</t>
  </si>
  <si>
    <t>998725181</t>
  </si>
  <si>
    <t>Příplatek k přesunu hmot tonážní 725 prováděný bez použití mechanizace</t>
  </si>
  <si>
    <t>-1056176217</t>
  </si>
  <si>
    <t>OIM</t>
  </si>
  <si>
    <t>Ostatní instalační materiál nutný pro dopojení zařizovacích předmětů (pancéřové hadičky, těsnění atd...)</t>
  </si>
  <si>
    <t>kpl</t>
  </si>
  <si>
    <t>1999535010</t>
  </si>
  <si>
    <t>726</t>
  </si>
  <si>
    <t>Zdravotechnika - předstěnové instalace</t>
  </si>
  <si>
    <t>726131001</t>
  </si>
  <si>
    <t>Instalační předstěna - umyvadlo do v 1120 mm se stojánkovou baterií do lehkých stěn s kovovou kcí</t>
  </si>
  <si>
    <t>-90060624</t>
  </si>
  <si>
    <t>998726113</t>
  </si>
  <si>
    <t>Přesun hmot tonážní pro instalační prefabrikáty v objektech v do 24 m</t>
  </si>
  <si>
    <t>-211184446</t>
  </si>
  <si>
    <t>998726181</t>
  </si>
  <si>
    <t>Příplatek k přesunu hmot tonážní 726 prováděný bez použití mechanizace</t>
  </si>
  <si>
    <t>82864372</t>
  </si>
  <si>
    <t>741</t>
  </si>
  <si>
    <t>Elektroinstalace - silnoproud</t>
  </si>
  <si>
    <t>741112001</t>
  </si>
  <si>
    <t>Montáž krabice zapuštěná plastová kruhová</t>
  </si>
  <si>
    <t>-534051823</t>
  </si>
  <si>
    <t>34571515</t>
  </si>
  <si>
    <t>krabice přístrojová instalační 400 V, 142x71x45mm do dutých stěn</t>
  </si>
  <si>
    <t>911301397</t>
  </si>
  <si>
    <t>741120001</t>
  </si>
  <si>
    <t>Montáž vodič Cu izolovaný plný a laněný žíla 0,35-6 mm2 pod omítku (CY)</t>
  </si>
  <si>
    <t>1266880417</t>
  </si>
  <si>
    <t>34111036</t>
  </si>
  <si>
    <t>kabel silový s Cu jádrem 1 kV 3x2,5mm2</t>
  </si>
  <si>
    <t>-1939462779</t>
  </si>
  <si>
    <t>34111018</t>
  </si>
  <si>
    <t>kabel silový s Cu jádrem 6mm2</t>
  </si>
  <si>
    <t>1021668068</t>
  </si>
  <si>
    <t>741210001</t>
  </si>
  <si>
    <t>Montáž rozvodnice oceloplechová nebo plastová běžná do 20 kg</t>
  </si>
  <si>
    <t>1953638977</t>
  </si>
  <si>
    <t>35713850</t>
  </si>
  <si>
    <t>rozvodnice elektroměrové s jedním 1 fázovým místem bez požární úpravy 18 pozic</t>
  </si>
  <si>
    <t>-1360086755</t>
  </si>
  <si>
    <t>741310001</t>
  </si>
  <si>
    <t>Montáž vypínač nástěnný 1-jednopólový prostředí normální</t>
  </si>
  <si>
    <t>1838264491</t>
  </si>
  <si>
    <t>34535799</t>
  </si>
  <si>
    <t>ovladač zapínací tlačítkový 10A 3553-80289 velkoplošný</t>
  </si>
  <si>
    <t>161317527</t>
  </si>
  <si>
    <t>741313001</t>
  </si>
  <si>
    <t>Montáž zásuvka (polo)zapuštěná bezšroubové připojení 2P+PE se zapojením vodičů</t>
  </si>
  <si>
    <t>-1541989121</t>
  </si>
  <si>
    <t>35811077</t>
  </si>
  <si>
    <t>zásuvka nepropustná nástěnná 16A 220 V 3pólová</t>
  </si>
  <si>
    <t>-1021213619</t>
  </si>
  <si>
    <t>741370002</t>
  </si>
  <si>
    <t>Montáž svítidlo žárovkové bytové stropní přisazené 1 zdroj se sklem</t>
  </si>
  <si>
    <t>534760743</t>
  </si>
  <si>
    <t>34821275</t>
  </si>
  <si>
    <t>svítidlo bytové žárovkové IP 42, max. 60 W E27</t>
  </si>
  <si>
    <t>-1193437812</t>
  </si>
  <si>
    <t>34111030</t>
  </si>
  <si>
    <t>kabel silový s Cu jádrem 1 kV 3x1,5mm2</t>
  </si>
  <si>
    <t>-1432103819</t>
  </si>
  <si>
    <t>741810001</t>
  </si>
  <si>
    <t>Celková prohlídka elektrického rozvodu a zařízení do 100 000,- Kč</t>
  </si>
  <si>
    <t>1696501209</t>
  </si>
  <si>
    <t>998741103</t>
  </si>
  <si>
    <t>Přesun hmot tonážní pro silnoproud v objektech v do 24 m</t>
  </si>
  <si>
    <t>880048232</t>
  </si>
  <si>
    <t>998741181</t>
  </si>
  <si>
    <t>Příplatek k přesunu hmot tonážní 741 prováděný bez použití mechanizace</t>
  </si>
  <si>
    <t>213053547</t>
  </si>
  <si>
    <t>751</t>
  </si>
  <si>
    <t>Vzduchotechnika</t>
  </si>
  <si>
    <t>751111012</t>
  </si>
  <si>
    <t>Mtž vent ax ntl nástěnného základního D do 200 mm</t>
  </si>
  <si>
    <t>-1297918126</t>
  </si>
  <si>
    <t>V</t>
  </si>
  <si>
    <t>Axiální ventilátor max. 20x20cm, pr. 125 mm</t>
  </si>
  <si>
    <t>169478031</t>
  </si>
  <si>
    <t>751111811</t>
  </si>
  <si>
    <t>Demontáž ventilátoru axiálního nízkotlakého kruhové potrubí D do 200 mm</t>
  </si>
  <si>
    <t>1045983693</t>
  </si>
  <si>
    <t>998751102</t>
  </si>
  <si>
    <t>Přesun hmot tonážní pro vzduchotechniku v objektech v do 24 m</t>
  </si>
  <si>
    <t>-316155694</t>
  </si>
  <si>
    <t>998751181</t>
  </si>
  <si>
    <t>Příplatek k přesunu hmot tonážní 751 prováděný bez použití mechanizace</t>
  </si>
  <si>
    <t>-228795865</t>
  </si>
  <si>
    <t>763</t>
  </si>
  <si>
    <t>Konstrukce suché výstavby</t>
  </si>
  <si>
    <t>763111331</t>
  </si>
  <si>
    <t>SDK příčka tl 80 mm profil CW+UW 50 desky 1xH2 15 TI 40 mm</t>
  </si>
  <si>
    <t>1966720297</t>
  </si>
  <si>
    <t>1,035*2,6</t>
  </si>
  <si>
    <t>(0,855+0,08)*2,6</t>
  </si>
  <si>
    <t>2,465*2,6</t>
  </si>
  <si>
    <t>763111718</t>
  </si>
  <si>
    <t>SDK příčka úprava styku příčky a stropu/stávající stěny páskou nebo silikonováním</t>
  </si>
  <si>
    <t>1734925390</t>
  </si>
  <si>
    <t>(0,85+1,035)*2</t>
  </si>
  <si>
    <t>(2,465+1,77)*2</t>
  </si>
  <si>
    <t>2,6*6</t>
  </si>
  <si>
    <t>763111724</t>
  </si>
  <si>
    <t>SDK příčka páska k vyztužení různých úhlů</t>
  </si>
  <si>
    <t>844872964</t>
  </si>
  <si>
    <t>2,6*5</t>
  </si>
  <si>
    <t>0,5</t>
  </si>
  <si>
    <t>763111751</t>
  </si>
  <si>
    <t>Příplatek k SDK příčce za plochu do 6 m2 jednotlivě</t>
  </si>
  <si>
    <t>-1386365333</t>
  </si>
  <si>
    <t>763111762</t>
  </si>
  <si>
    <t>Příplatek k SDK příčce s jednoduchou nosnou konstrukcí za zahuštění profilů na vzdálenost 41 mm</t>
  </si>
  <si>
    <t>-1098752771</t>
  </si>
  <si>
    <t>763111771</t>
  </si>
  <si>
    <t>Příplatek k SDK příčce za rovinnost kvality Q3</t>
  </si>
  <si>
    <t>1895245653</t>
  </si>
  <si>
    <t>11,531*2</t>
  </si>
  <si>
    <t>998763303</t>
  </si>
  <si>
    <t>Přesun hmot tonážní pro sádrokartonové konstrukce v objektech v do 24 m</t>
  </si>
  <si>
    <t>-1727721584</t>
  </si>
  <si>
    <t>998763381</t>
  </si>
  <si>
    <t>Příplatek k přesunu hmot tonážní 763 SDK prováděný bez použití mechanizace</t>
  </si>
  <si>
    <t>-1798614983</t>
  </si>
  <si>
    <t>766</t>
  </si>
  <si>
    <t>Konstrukce truhlářské</t>
  </si>
  <si>
    <t>766421812</t>
  </si>
  <si>
    <t>Demontáž truhlářského obložení podhledů z panelů plochy přes 1,5 m2</t>
  </si>
  <si>
    <t>728761446</t>
  </si>
  <si>
    <t>demontáž obložení stropu umakartem:</t>
  </si>
  <si>
    <t>1,14*0,87</t>
  </si>
  <si>
    <t>1,71*1,85</t>
  </si>
  <si>
    <t>766660001</t>
  </si>
  <si>
    <t>Montáž dveřních křídel otvíravých 1křídlových š do 0,8 m do ocelové zárubně</t>
  </si>
  <si>
    <t>1611337538</t>
  </si>
  <si>
    <t>61162854</t>
  </si>
  <si>
    <t>dveře vnitřní foliované plné 1křídlové 70x197 cm</t>
  </si>
  <si>
    <t>-1540457621</t>
  </si>
  <si>
    <t>54914610</t>
  </si>
  <si>
    <t>kování vrchní dveřní klika včetně rozet a montážního materiál nerez PK</t>
  </si>
  <si>
    <t>577908454</t>
  </si>
  <si>
    <t>766660722</t>
  </si>
  <si>
    <t>Montáž dveřního kování - zámku</t>
  </si>
  <si>
    <t>-1283901807</t>
  </si>
  <si>
    <t>54925015</t>
  </si>
  <si>
    <t>zámek stavební zadlabací dozický 02-03 L Zn</t>
  </si>
  <si>
    <t>-1584520712</t>
  </si>
  <si>
    <t>766695212</t>
  </si>
  <si>
    <t>Montáž truhlářských prahů dveří 1křídlových šířky do 10 cm</t>
  </si>
  <si>
    <t>850930605</t>
  </si>
  <si>
    <t>61187416</t>
  </si>
  <si>
    <t>práh dveřní dřevěný bukový tl 2cm dl 92cm š 10cm</t>
  </si>
  <si>
    <t>-1978484528</t>
  </si>
  <si>
    <t>998766103</t>
  </si>
  <si>
    <t>Přesun hmot tonážní pro konstrukce truhlářské v objektech v do 24 m</t>
  </si>
  <si>
    <t>1456208248</t>
  </si>
  <si>
    <t>998766181</t>
  </si>
  <si>
    <t>Příplatek k přesunu hmot tonážní 766 prováděný bez použití mechanizace</t>
  </si>
  <si>
    <t>-397687576</t>
  </si>
  <si>
    <t>DV</t>
  </si>
  <si>
    <t>Dodávka a osazení SDK konstrukce dvířek za wc - pro obklad vč. úchytek a začištění</t>
  </si>
  <si>
    <t>-1631740139</t>
  </si>
  <si>
    <t>UP</t>
  </si>
  <si>
    <t>Dodatečná úprava dveřních prahů vzhledem k výškovým rozdílům podlah</t>
  </si>
  <si>
    <t>-168866945</t>
  </si>
  <si>
    <t>771</t>
  </si>
  <si>
    <t>Podlahy z dlaždic</t>
  </si>
  <si>
    <t>771571113</t>
  </si>
  <si>
    <t>Montáž podlah z keramických dlaždic režných hladkých do malty do 12 ks/m2</t>
  </si>
  <si>
    <t>-742162766</t>
  </si>
  <si>
    <t>2,46*1,77</t>
  </si>
  <si>
    <t>771591111</t>
  </si>
  <si>
    <t>Podlahy penetrace podkladu</t>
  </si>
  <si>
    <t>-1728151052</t>
  </si>
  <si>
    <t>59761408</t>
  </si>
  <si>
    <t>dlaždice keramická barevná přes 9 do 12 ks/m2</t>
  </si>
  <si>
    <t>2126805128</t>
  </si>
  <si>
    <t>5,239*1,1 'Přepočtené koeficientem množství</t>
  </si>
  <si>
    <t>998771103</t>
  </si>
  <si>
    <t>Přesun hmot tonážní pro podlahy z dlaždic v objektech v do 24 m</t>
  </si>
  <si>
    <t>-119824135</t>
  </si>
  <si>
    <t>998771181</t>
  </si>
  <si>
    <t>Příplatek k přesunu hmot tonážní 771 prováděný bez použití mechanizace</t>
  </si>
  <si>
    <t>-1263223896</t>
  </si>
  <si>
    <t>776</t>
  </si>
  <si>
    <t>Podlahy povlakové</t>
  </si>
  <si>
    <t>776201812</t>
  </si>
  <si>
    <t>Demontáž lepených povlakových podlah s podložkou ručně</t>
  </si>
  <si>
    <t>1046048338</t>
  </si>
  <si>
    <t>demontáž nášlapné vrstvy z pvc:</t>
  </si>
  <si>
    <t>1,85*0,78</t>
  </si>
  <si>
    <t>776421111</t>
  </si>
  <si>
    <t>Montáž obvodových lišt lepením</t>
  </si>
  <si>
    <t>944171561</t>
  </si>
  <si>
    <t>28411003</t>
  </si>
  <si>
    <t>lišta soklová PVC 30 x 30 mm</t>
  </si>
  <si>
    <t>589862531</t>
  </si>
  <si>
    <t>4*1,02 'Přepočtené koeficientem množství</t>
  </si>
  <si>
    <t>998776103</t>
  </si>
  <si>
    <t>Přesun hmot tonážní pro podlahy povlakové v objektech v do 24 m</t>
  </si>
  <si>
    <t>-695706974</t>
  </si>
  <si>
    <t>998776181</t>
  </si>
  <si>
    <t>Příplatek k přesunu hmot tonážní 776 prováděný bez použití mechanizace</t>
  </si>
  <si>
    <t>756667773</t>
  </si>
  <si>
    <t>781</t>
  </si>
  <si>
    <t>Dokončovací práce - obklady</t>
  </si>
  <si>
    <t>781413212</t>
  </si>
  <si>
    <t>Montáž obkladů vnitřních z dekorů pórovinových výšky do 75 mm lepených standardním lepidlem</t>
  </si>
  <si>
    <t>1024387929</t>
  </si>
  <si>
    <t>(0,855+1,02)*2</t>
  </si>
  <si>
    <t>L</t>
  </si>
  <si>
    <t>Listela - dekorovaný obklad</t>
  </si>
  <si>
    <t>-1758156476</t>
  </si>
  <si>
    <t>12,22/0,4*1,1</t>
  </si>
  <si>
    <t>781471113</t>
  </si>
  <si>
    <t>Montáž obkladů vnitřních keramických hladkých do 19 ks/m2 kladených do malty</t>
  </si>
  <si>
    <t>-1400245856</t>
  </si>
  <si>
    <t>(2,46+1,77)*2*2</t>
  </si>
  <si>
    <t>(0,855+1,035)*2*2</t>
  </si>
  <si>
    <t>59761155</t>
  </si>
  <si>
    <t>dlaždice keramické koupelnové(barevné) přes 19 do 25 ks/m2</t>
  </si>
  <si>
    <t>739756596</t>
  </si>
  <si>
    <t>24,480*1,1</t>
  </si>
  <si>
    <t>781495111</t>
  </si>
  <si>
    <t>Penetrace podkladu vnitřních obkladů</t>
  </si>
  <si>
    <t>1906997680</t>
  </si>
  <si>
    <t>998781103</t>
  </si>
  <si>
    <t>Přesun hmot tonážní pro obklady keramické v objektech v do 24 m</t>
  </si>
  <si>
    <t>120208263</t>
  </si>
  <si>
    <t>998781181</t>
  </si>
  <si>
    <t>Příplatek k přesunu hmot tonážní 781 prováděný bez použití mechanizace</t>
  </si>
  <si>
    <t>-2090854646</t>
  </si>
  <si>
    <t>Z</t>
  </si>
  <si>
    <t>Dodávka a montáž zrcadla na zeď</t>
  </si>
  <si>
    <t>2146874026</t>
  </si>
  <si>
    <t>783</t>
  </si>
  <si>
    <t>Dokončovací práce - nátěry</t>
  </si>
  <si>
    <t>783301313</t>
  </si>
  <si>
    <t>Odmaštění zámečnických konstrukcí ředidlovým odmašťovačem</t>
  </si>
  <si>
    <t>50327321</t>
  </si>
  <si>
    <t>783314101</t>
  </si>
  <si>
    <t>Základní jednonásobný syntetický nátěr zámečnických konstrukcí</t>
  </si>
  <si>
    <t>89259837</t>
  </si>
  <si>
    <t>zárubně:</t>
  </si>
  <si>
    <t>(2*2+0,9)*2*0,5</t>
  </si>
  <si>
    <t>783317101</t>
  </si>
  <si>
    <t>Krycí jednonásobný syntetický standardní nátěr zámečnických konstrukcí</t>
  </si>
  <si>
    <t>586845039</t>
  </si>
  <si>
    <t>784</t>
  </si>
  <si>
    <t>Dokončovací práce - malby a tapety</t>
  </si>
  <si>
    <t>1274947536</t>
  </si>
  <si>
    <t>1,035*0,855</t>
  </si>
  <si>
    <t>stěny:</t>
  </si>
  <si>
    <t>(2,465+1,77)*2*0,6</t>
  </si>
  <si>
    <t>(1,035+0,855)*2*0,6</t>
  </si>
  <si>
    <t>chodba:</t>
  </si>
  <si>
    <t>3,4*2,6</t>
  </si>
  <si>
    <t>(2,6*2+3,4)*1</t>
  </si>
  <si>
    <t>784121001</t>
  </si>
  <si>
    <t>Oškrabání malby v mísnostech výšky do 3,80 m</t>
  </si>
  <si>
    <t>796320620</t>
  </si>
  <si>
    <t>strop komory:</t>
  </si>
  <si>
    <t>0,78*1,85</t>
  </si>
  <si>
    <t>784181111</t>
  </si>
  <si>
    <t>Základní silikátová jednonásobná penetrace podkladu v místnostech výšky do 3,80m</t>
  </si>
  <si>
    <t>-1187561225</t>
  </si>
  <si>
    <t>784321001</t>
  </si>
  <si>
    <t>Jednonásobné silikátové bílé malby v místnosti výšky do 3,80 m</t>
  </si>
  <si>
    <t>1670610025</t>
  </si>
  <si>
    <t>HZS</t>
  </si>
  <si>
    <t>Hodinové zúčtovací sazby</t>
  </si>
  <si>
    <t>HZS1292</t>
  </si>
  <si>
    <t>Hodinová zúčtovací sazba stavební dělník</t>
  </si>
  <si>
    <t>hod</t>
  </si>
  <si>
    <t>512</t>
  </si>
  <si>
    <t>-177315687</t>
  </si>
  <si>
    <t>další nespecifikované práce při demontážích stávajícího bytového jádra:</t>
  </si>
  <si>
    <t>stavební:</t>
  </si>
  <si>
    <t>instalatérské:</t>
  </si>
  <si>
    <t>vzduchotechnické - např. demontáž stávajícího ventilátoru s částečnou demontáží potrubí:</t>
  </si>
  <si>
    <t>vysekání a zapravení drážek - elektroinstalace:</t>
  </si>
  <si>
    <t>demontáž stávající elektroinstalace jádra:</t>
  </si>
  <si>
    <t>HZS2212</t>
  </si>
  <si>
    <t>Hodinová zúčtovací sazba instalatér odborný</t>
  </si>
  <si>
    <t>-59081881</t>
  </si>
  <si>
    <t>Ostatní drobné nepecifikované práce související s rozvody vody a kanalizace bytového jádra:</t>
  </si>
  <si>
    <t>HZS3111</t>
  </si>
  <si>
    <t>Hodinová zúčtovací sazba montér potrubí</t>
  </si>
  <si>
    <t>-444819889</t>
  </si>
  <si>
    <t>dopojení nového ventilátoru na stávající potrubí:</t>
  </si>
  <si>
    <t>VRN</t>
  </si>
  <si>
    <t>Vedlejší rozpočtové náklady</t>
  </si>
  <si>
    <t>VRN3</t>
  </si>
  <si>
    <t>Zařízení staveniště</t>
  </si>
  <si>
    <t>030001000</t>
  </si>
  <si>
    <t>1024</t>
  </si>
  <si>
    <t>1345288976</t>
  </si>
  <si>
    <t>VRN7</t>
  </si>
  <si>
    <t>Provozní vlivy</t>
  </si>
  <si>
    <t>070001000</t>
  </si>
  <si>
    <t>-193390131</t>
  </si>
  <si>
    <t>B. Četyny 2/930</t>
  </si>
  <si>
    <t>2 - Bytová jednotka č. 75</t>
  </si>
  <si>
    <t>Klozet keramický standardní samostatně stojící s duálním splachováním odpad vodorovný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</si>
</sst>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5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30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22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 applyProtection="1">
      <alignment horizontal="center" vertical="center" wrapText="1"/>
      <protection locked="0"/>
    </xf>
    <xf numFmtId="0" fontId="22" fillId="5" borderId="18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4" fontId="35" fillId="3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22" xfId="0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3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0" fillId="0" borderId="0" xfId="0"/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s="1" customFormat="1" ht="36.950000000000003" customHeight="1">
      <c r="AR2" s="212" t="s">
        <v>5</v>
      </c>
      <c r="AS2" s="213"/>
      <c r="AT2" s="213"/>
      <c r="AU2" s="213"/>
      <c r="AV2" s="213"/>
      <c r="AW2" s="213"/>
      <c r="AX2" s="213"/>
      <c r="AY2" s="213"/>
      <c r="AZ2" s="213"/>
      <c r="BA2" s="213"/>
      <c r="BB2" s="213"/>
      <c r="BC2" s="213"/>
      <c r="BD2" s="213"/>
      <c r="BE2" s="213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s="1" customFormat="1" ht="12" customHeight="1">
      <c r="B5" s="20"/>
      <c r="D5" s="24" t="s">
        <v>13</v>
      </c>
      <c r="K5" s="243" t="s">
        <v>14</v>
      </c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3"/>
      <c r="AD5" s="213"/>
      <c r="AE5" s="213"/>
      <c r="AF5" s="213"/>
      <c r="AG5" s="213"/>
      <c r="AH5" s="213"/>
      <c r="AI5" s="213"/>
      <c r="AJ5" s="213"/>
      <c r="AK5" s="213"/>
      <c r="AL5" s="213"/>
      <c r="AM5" s="213"/>
      <c r="AN5" s="213"/>
      <c r="AO5" s="213"/>
      <c r="AR5" s="20"/>
      <c r="BE5" s="240" t="s">
        <v>15</v>
      </c>
      <c r="BS5" s="17" t="s">
        <v>6</v>
      </c>
    </row>
    <row r="6" spans="1:74" s="1" customFormat="1" ht="36.950000000000003" customHeight="1">
      <c r="B6" s="20"/>
      <c r="D6" s="26" t="s">
        <v>16</v>
      </c>
      <c r="K6" s="244" t="s">
        <v>17</v>
      </c>
      <c r="L6" s="213"/>
      <c r="M6" s="213"/>
      <c r="N6" s="213"/>
      <c r="O6" s="213"/>
      <c r="P6" s="213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3"/>
      <c r="AC6" s="213"/>
      <c r="AD6" s="213"/>
      <c r="AE6" s="213"/>
      <c r="AF6" s="213"/>
      <c r="AG6" s="213"/>
      <c r="AH6" s="213"/>
      <c r="AI6" s="213"/>
      <c r="AJ6" s="213"/>
      <c r="AK6" s="213"/>
      <c r="AL6" s="213"/>
      <c r="AM6" s="213"/>
      <c r="AN6" s="213"/>
      <c r="AO6" s="213"/>
      <c r="AR6" s="20"/>
      <c r="BE6" s="241"/>
      <c r="BS6" s="17" t="s">
        <v>6</v>
      </c>
    </row>
    <row r="7" spans="1:74" s="1" customFormat="1" ht="12" customHeight="1">
      <c r="B7" s="20"/>
      <c r="D7" s="27" t="s">
        <v>18</v>
      </c>
      <c r="K7" s="25" t="s">
        <v>1</v>
      </c>
      <c r="AK7" s="27" t="s">
        <v>19</v>
      </c>
      <c r="AN7" s="25" t="s">
        <v>1</v>
      </c>
      <c r="AR7" s="20"/>
      <c r="BE7" s="241"/>
      <c r="BS7" s="17" t="s">
        <v>6</v>
      </c>
    </row>
    <row r="8" spans="1:74" s="1" customFormat="1" ht="12" customHeight="1">
      <c r="B8" s="20"/>
      <c r="D8" s="27" t="s">
        <v>20</v>
      </c>
      <c r="K8" s="25" t="s">
        <v>21</v>
      </c>
      <c r="AK8" s="27" t="s">
        <v>22</v>
      </c>
      <c r="AN8" s="28" t="s">
        <v>23</v>
      </c>
      <c r="AR8" s="20"/>
      <c r="BE8" s="241"/>
      <c r="BS8" s="17" t="s">
        <v>6</v>
      </c>
    </row>
    <row r="9" spans="1:74" s="1" customFormat="1" ht="14.45" customHeight="1">
      <c r="B9" s="20"/>
      <c r="AR9" s="20"/>
      <c r="BE9" s="241"/>
      <c r="BS9" s="17" t="s">
        <v>6</v>
      </c>
    </row>
    <row r="10" spans="1:74" s="1" customFormat="1" ht="12" customHeight="1">
      <c r="B10" s="20"/>
      <c r="D10" s="27" t="s">
        <v>24</v>
      </c>
      <c r="AK10" s="27" t="s">
        <v>25</v>
      </c>
      <c r="AN10" s="25" t="s">
        <v>1</v>
      </c>
      <c r="AR10" s="20"/>
      <c r="BE10" s="241"/>
      <c r="BS10" s="17" t="s">
        <v>6</v>
      </c>
    </row>
    <row r="11" spans="1:74" s="1" customFormat="1" ht="18.399999999999999" customHeight="1">
      <c r="B11" s="20"/>
      <c r="E11" s="25" t="s">
        <v>21</v>
      </c>
      <c r="AK11" s="27" t="s">
        <v>26</v>
      </c>
      <c r="AN11" s="25" t="s">
        <v>1</v>
      </c>
      <c r="AR11" s="20"/>
      <c r="BE11" s="241"/>
      <c r="BS11" s="17" t="s">
        <v>6</v>
      </c>
    </row>
    <row r="12" spans="1:74" s="1" customFormat="1" ht="6.95" customHeight="1">
      <c r="B12" s="20"/>
      <c r="AR12" s="20"/>
      <c r="BE12" s="241"/>
      <c r="BS12" s="17" t="s">
        <v>6</v>
      </c>
    </row>
    <row r="13" spans="1:74" s="1" customFormat="1" ht="12" customHeight="1">
      <c r="B13" s="20"/>
      <c r="D13" s="27" t="s">
        <v>27</v>
      </c>
      <c r="AK13" s="27" t="s">
        <v>25</v>
      </c>
      <c r="AN13" s="29" t="s">
        <v>28</v>
      </c>
      <c r="AR13" s="20"/>
      <c r="BE13" s="241"/>
      <c r="BS13" s="17" t="s">
        <v>6</v>
      </c>
    </row>
    <row r="14" spans="1:74" ht="12.75">
      <c r="B14" s="20"/>
      <c r="E14" s="245" t="s">
        <v>28</v>
      </c>
      <c r="F14" s="246"/>
      <c r="G14" s="246"/>
      <c r="H14" s="246"/>
      <c r="I14" s="246"/>
      <c r="J14" s="246"/>
      <c r="K14" s="246"/>
      <c r="L14" s="246"/>
      <c r="M14" s="246"/>
      <c r="N14" s="246"/>
      <c r="O14" s="246"/>
      <c r="P14" s="246"/>
      <c r="Q14" s="246"/>
      <c r="R14" s="246"/>
      <c r="S14" s="246"/>
      <c r="T14" s="246"/>
      <c r="U14" s="246"/>
      <c r="V14" s="246"/>
      <c r="W14" s="246"/>
      <c r="X14" s="246"/>
      <c r="Y14" s="246"/>
      <c r="Z14" s="246"/>
      <c r="AA14" s="246"/>
      <c r="AB14" s="246"/>
      <c r="AC14" s="246"/>
      <c r="AD14" s="246"/>
      <c r="AE14" s="246"/>
      <c r="AF14" s="246"/>
      <c r="AG14" s="246"/>
      <c r="AH14" s="246"/>
      <c r="AI14" s="246"/>
      <c r="AJ14" s="246"/>
      <c r="AK14" s="27" t="s">
        <v>26</v>
      </c>
      <c r="AN14" s="29" t="s">
        <v>28</v>
      </c>
      <c r="AR14" s="20"/>
      <c r="BE14" s="241"/>
      <c r="BS14" s="17" t="s">
        <v>6</v>
      </c>
    </row>
    <row r="15" spans="1:74" s="1" customFormat="1" ht="6.95" customHeight="1">
      <c r="B15" s="20"/>
      <c r="AR15" s="20"/>
      <c r="BE15" s="241"/>
      <c r="BS15" s="17" t="s">
        <v>3</v>
      </c>
    </row>
    <row r="16" spans="1:74" s="1" customFormat="1" ht="12" customHeight="1">
      <c r="B16" s="20"/>
      <c r="D16" s="27" t="s">
        <v>29</v>
      </c>
      <c r="AK16" s="27" t="s">
        <v>25</v>
      </c>
      <c r="AN16" s="25" t="s">
        <v>30</v>
      </c>
      <c r="AR16" s="20"/>
      <c r="BE16" s="241"/>
      <c r="BS16" s="17" t="s">
        <v>3</v>
      </c>
    </row>
    <row r="17" spans="1:71" s="1" customFormat="1" ht="18.399999999999999" customHeight="1">
      <c r="B17" s="20"/>
      <c r="E17" s="25" t="s">
        <v>31</v>
      </c>
      <c r="AK17" s="27" t="s">
        <v>26</v>
      </c>
      <c r="AN17" s="25" t="s">
        <v>32</v>
      </c>
      <c r="AR17" s="20"/>
      <c r="BE17" s="241"/>
      <c r="BS17" s="17" t="s">
        <v>33</v>
      </c>
    </row>
    <row r="18" spans="1:71" s="1" customFormat="1" ht="6.95" customHeight="1">
      <c r="B18" s="20"/>
      <c r="AR18" s="20"/>
      <c r="BE18" s="241"/>
      <c r="BS18" s="17" t="s">
        <v>6</v>
      </c>
    </row>
    <row r="19" spans="1:71" s="1" customFormat="1" ht="12" customHeight="1">
      <c r="B19" s="20"/>
      <c r="D19" s="27" t="s">
        <v>34</v>
      </c>
      <c r="AK19" s="27" t="s">
        <v>25</v>
      </c>
      <c r="AN19" s="25" t="s">
        <v>1</v>
      </c>
      <c r="AR19" s="20"/>
      <c r="BE19" s="241"/>
      <c r="BS19" s="17" t="s">
        <v>6</v>
      </c>
    </row>
    <row r="20" spans="1:71" s="1" customFormat="1" ht="18.399999999999999" customHeight="1">
      <c r="B20" s="20"/>
      <c r="E20" s="25" t="s">
        <v>21</v>
      </c>
      <c r="AK20" s="27" t="s">
        <v>26</v>
      </c>
      <c r="AN20" s="25" t="s">
        <v>1</v>
      </c>
      <c r="AR20" s="20"/>
      <c r="BE20" s="241"/>
      <c r="BS20" s="17" t="s">
        <v>33</v>
      </c>
    </row>
    <row r="21" spans="1:71" s="1" customFormat="1" ht="6.95" customHeight="1">
      <c r="B21" s="20"/>
      <c r="AR21" s="20"/>
      <c r="BE21" s="241"/>
    </row>
    <row r="22" spans="1:71" s="1" customFormat="1" ht="12" customHeight="1">
      <c r="B22" s="20"/>
      <c r="D22" s="27" t="s">
        <v>35</v>
      </c>
      <c r="AR22" s="20"/>
      <c r="BE22" s="241"/>
    </row>
    <row r="23" spans="1:71" s="1" customFormat="1" ht="16.5" customHeight="1">
      <c r="B23" s="20"/>
      <c r="E23" s="247" t="s">
        <v>1</v>
      </c>
      <c r="F23" s="247"/>
      <c r="G23" s="247"/>
      <c r="H23" s="247"/>
      <c r="I23" s="247"/>
      <c r="J23" s="247"/>
      <c r="K23" s="247"/>
      <c r="L23" s="247"/>
      <c r="M23" s="247"/>
      <c r="N23" s="247"/>
      <c r="O23" s="247"/>
      <c r="P23" s="247"/>
      <c r="Q23" s="247"/>
      <c r="R23" s="247"/>
      <c r="S23" s="247"/>
      <c r="T23" s="247"/>
      <c r="U23" s="247"/>
      <c r="V23" s="247"/>
      <c r="W23" s="247"/>
      <c r="X23" s="247"/>
      <c r="Y23" s="247"/>
      <c r="Z23" s="247"/>
      <c r="AA23" s="247"/>
      <c r="AB23" s="247"/>
      <c r="AC23" s="247"/>
      <c r="AD23" s="247"/>
      <c r="AE23" s="247"/>
      <c r="AF23" s="247"/>
      <c r="AG23" s="247"/>
      <c r="AH23" s="247"/>
      <c r="AI23" s="247"/>
      <c r="AJ23" s="247"/>
      <c r="AK23" s="247"/>
      <c r="AL23" s="247"/>
      <c r="AM23" s="247"/>
      <c r="AN23" s="247"/>
      <c r="AR23" s="20"/>
      <c r="BE23" s="241"/>
    </row>
    <row r="24" spans="1:71" s="1" customFormat="1" ht="6.95" customHeight="1">
      <c r="B24" s="20"/>
      <c r="AR24" s="20"/>
      <c r="BE24" s="241"/>
    </row>
    <row r="25" spans="1:71" s="1" customFormat="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41"/>
    </row>
    <row r="26" spans="1:71" s="2" customFormat="1" ht="25.9" customHeight="1">
      <c r="A26" s="32"/>
      <c r="B26" s="33"/>
      <c r="C26" s="32"/>
      <c r="D26" s="34" t="s">
        <v>36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48">
        <f>ROUND(AG94,2)</f>
        <v>0</v>
      </c>
      <c r="AL26" s="249"/>
      <c r="AM26" s="249"/>
      <c r="AN26" s="249"/>
      <c r="AO26" s="249"/>
      <c r="AP26" s="32"/>
      <c r="AQ26" s="32"/>
      <c r="AR26" s="33"/>
      <c r="BE26" s="241"/>
    </row>
    <row r="27" spans="1:7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3"/>
      <c r="BE27" s="241"/>
    </row>
    <row r="28" spans="1:71" s="2" customFormat="1" ht="12.75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250" t="s">
        <v>37</v>
      </c>
      <c r="M28" s="250"/>
      <c r="N28" s="250"/>
      <c r="O28" s="250"/>
      <c r="P28" s="250"/>
      <c r="Q28" s="32"/>
      <c r="R28" s="32"/>
      <c r="S28" s="32"/>
      <c r="T28" s="32"/>
      <c r="U28" s="32"/>
      <c r="V28" s="32"/>
      <c r="W28" s="250" t="s">
        <v>38</v>
      </c>
      <c r="X28" s="250"/>
      <c r="Y28" s="250"/>
      <c r="Z28" s="250"/>
      <c r="AA28" s="250"/>
      <c r="AB28" s="250"/>
      <c r="AC28" s="250"/>
      <c r="AD28" s="250"/>
      <c r="AE28" s="250"/>
      <c r="AF28" s="32"/>
      <c r="AG28" s="32"/>
      <c r="AH28" s="32"/>
      <c r="AI28" s="32"/>
      <c r="AJ28" s="32"/>
      <c r="AK28" s="250" t="s">
        <v>39</v>
      </c>
      <c r="AL28" s="250"/>
      <c r="AM28" s="250"/>
      <c r="AN28" s="250"/>
      <c r="AO28" s="250"/>
      <c r="AP28" s="32"/>
      <c r="AQ28" s="32"/>
      <c r="AR28" s="33"/>
      <c r="BE28" s="241"/>
    </row>
    <row r="29" spans="1:71" s="3" customFormat="1" ht="14.45" customHeight="1">
      <c r="B29" s="37"/>
      <c r="D29" s="27" t="s">
        <v>40</v>
      </c>
      <c r="F29" s="27" t="s">
        <v>41</v>
      </c>
      <c r="L29" s="230">
        <v>0.21</v>
      </c>
      <c r="M29" s="229"/>
      <c r="N29" s="229"/>
      <c r="O29" s="229"/>
      <c r="P29" s="229"/>
      <c r="W29" s="228">
        <f>ROUND(AZ94, 2)</f>
        <v>0</v>
      </c>
      <c r="X29" s="229"/>
      <c r="Y29" s="229"/>
      <c r="Z29" s="229"/>
      <c r="AA29" s="229"/>
      <c r="AB29" s="229"/>
      <c r="AC29" s="229"/>
      <c r="AD29" s="229"/>
      <c r="AE29" s="229"/>
      <c r="AK29" s="228">
        <f>ROUND(AV94, 2)</f>
        <v>0</v>
      </c>
      <c r="AL29" s="229"/>
      <c r="AM29" s="229"/>
      <c r="AN29" s="229"/>
      <c r="AO29" s="229"/>
      <c r="AR29" s="37"/>
      <c r="BE29" s="242"/>
    </row>
    <row r="30" spans="1:71" s="3" customFormat="1" ht="14.45" customHeight="1">
      <c r="B30" s="37"/>
      <c r="F30" s="27" t="s">
        <v>42</v>
      </c>
      <c r="L30" s="230">
        <v>0.15</v>
      </c>
      <c r="M30" s="229"/>
      <c r="N30" s="229"/>
      <c r="O30" s="229"/>
      <c r="P30" s="229"/>
      <c r="W30" s="228">
        <f>ROUND(BA94, 2)</f>
        <v>0</v>
      </c>
      <c r="X30" s="229"/>
      <c r="Y30" s="229"/>
      <c r="Z30" s="229"/>
      <c r="AA30" s="229"/>
      <c r="AB30" s="229"/>
      <c r="AC30" s="229"/>
      <c r="AD30" s="229"/>
      <c r="AE30" s="229"/>
      <c r="AK30" s="228">
        <f>ROUND(AW94, 2)</f>
        <v>0</v>
      </c>
      <c r="AL30" s="229"/>
      <c r="AM30" s="229"/>
      <c r="AN30" s="229"/>
      <c r="AO30" s="229"/>
      <c r="AR30" s="37"/>
      <c r="BE30" s="242"/>
    </row>
    <row r="31" spans="1:71" s="3" customFormat="1" ht="14.45" hidden="1" customHeight="1">
      <c r="B31" s="37"/>
      <c r="F31" s="27" t="s">
        <v>43</v>
      </c>
      <c r="L31" s="230">
        <v>0.21</v>
      </c>
      <c r="M31" s="229"/>
      <c r="N31" s="229"/>
      <c r="O31" s="229"/>
      <c r="P31" s="229"/>
      <c r="W31" s="228">
        <f>ROUND(BB94, 2)</f>
        <v>0</v>
      </c>
      <c r="X31" s="229"/>
      <c r="Y31" s="229"/>
      <c r="Z31" s="229"/>
      <c r="AA31" s="229"/>
      <c r="AB31" s="229"/>
      <c r="AC31" s="229"/>
      <c r="AD31" s="229"/>
      <c r="AE31" s="229"/>
      <c r="AK31" s="228">
        <v>0</v>
      </c>
      <c r="AL31" s="229"/>
      <c r="AM31" s="229"/>
      <c r="AN31" s="229"/>
      <c r="AO31" s="229"/>
      <c r="AR31" s="37"/>
      <c r="BE31" s="242"/>
    </row>
    <row r="32" spans="1:71" s="3" customFormat="1" ht="14.45" hidden="1" customHeight="1">
      <c r="B32" s="37"/>
      <c r="F32" s="27" t="s">
        <v>44</v>
      </c>
      <c r="L32" s="230">
        <v>0.15</v>
      </c>
      <c r="M32" s="229"/>
      <c r="N32" s="229"/>
      <c r="O32" s="229"/>
      <c r="P32" s="229"/>
      <c r="W32" s="228">
        <f>ROUND(BC94, 2)</f>
        <v>0</v>
      </c>
      <c r="X32" s="229"/>
      <c r="Y32" s="229"/>
      <c r="Z32" s="229"/>
      <c r="AA32" s="229"/>
      <c r="AB32" s="229"/>
      <c r="AC32" s="229"/>
      <c r="AD32" s="229"/>
      <c r="AE32" s="229"/>
      <c r="AK32" s="228">
        <v>0</v>
      </c>
      <c r="AL32" s="229"/>
      <c r="AM32" s="229"/>
      <c r="AN32" s="229"/>
      <c r="AO32" s="229"/>
      <c r="AR32" s="37"/>
      <c r="BE32" s="242"/>
    </row>
    <row r="33" spans="1:57" s="3" customFormat="1" ht="14.45" hidden="1" customHeight="1">
      <c r="B33" s="37"/>
      <c r="F33" s="27" t="s">
        <v>45</v>
      </c>
      <c r="L33" s="230">
        <v>0</v>
      </c>
      <c r="M33" s="229"/>
      <c r="N33" s="229"/>
      <c r="O33" s="229"/>
      <c r="P33" s="229"/>
      <c r="W33" s="228">
        <f>ROUND(BD94, 2)</f>
        <v>0</v>
      </c>
      <c r="X33" s="229"/>
      <c r="Y33" s="229"/>
      <c r="Z33" s="229"/>
      <c r="AA33" s="229"/>
      <c r="AB33" s="229"/>
      <c r="AC33" s="229"/>
      <c r="AD33" s="229"/>
      <c r="AE33" s="229"/>
      <c r="AK33" s="228">
        <v>0</v>
      </c>
      <c r="AL33" s="229"/>
      <c r="AM33" s="229"/>
      <c r="AN33" s="229"/>
      <c r="AO33" s="229"/>
      <c r="AR33" s="37"/>
      <c r="BE33" s="242"/>
    </row>
    <row r="34" spans="1:57" s="2" customFormat="1" ht="6.95" customHeight="1">
      <c r="A34" s="32"/>
      <c r="B34" s="33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3"/>
      <c r="BE34" s="241"/>
    </row>
    <row r="35" spans="1:57" s="2" customFormat="1" ht="25.9" customHeight="1">
      <c r="A35" s="32"/>
      <c r="B35" s="33"/>
      <c r="C35" s="38"/>
      <c r="D35" s="39" t="s">
        <v>46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47</v>
      </c>
      <c r="U35" s="40"/>
      <c r="V35" s="40"/>
      <c r="W35" s="40"/>
      <c r="X35" s="231" t="s">
        <v>48</v>
      </c>
      <c r="Y35" s="232"/>
      <c r="Z35" s="232"/>
      <c r="AA35" s="232"/>
      <c r="AB35" s="232"/>
      <c r="AC35" s="40"/>
      <c r="AD35" s="40"/>
      <c r="AE35" s="40"/>
      <c r="AF35" s="40"/>
      <c r="AG35" s="40"/>
      <c r="AH35" s="40"/>
      <c r="AI35" s="40"/>
      <c r="AJ35" s="40"/>
      <c r="AK35" s="233">
        <f>SUM(AK26:AK33)</f>
        <v>0</v>
      </c>
      <c r="AL35" s="232"/>
      <c r="AM35" s="232"/>
      <c r="AN35" s="232"/>
      <c r="AO35" s="234"/>
      <c r="AP35" s="38"/>
      <c r="AQ35" s="38"/>
      <c r="AR35" s="33"/>
      <c r="BE35" s="32"/>
    </row>
    <row r="36" spans="1:57" s="2" customFormat="1" ht="6.95" customHeight="1">
      <c r="A36" s="32"/>
      <c r="B36" s="33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3"/>
      <c r="BE36" s="32"/>
    </row>
    <row r="37" spans="1:57" s="2" customFormat="1" ht="14.45" customHeight="1">
      <c r="A37" s="32"/>
      <c r="B37" s="33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3"/>
      <c r="BE37" s="32"/>
    </row>
    <row r="38" spans="1:57" s="1" customFormat="1" ht="14.45" customHeight="1">
      <c r="B38" s="20"/>
      <c r="AR38" s="20"/>
    </row>
    <row r="39" spans="1:57" s="1" customFormat="1" ht="14.45" customHeight="1">
      <c r="B39" s="20"/>
      <c r="AR39" s="20"/>
    </row>
    <row r="40" spans="1:57" s="1" customFormat="1" ht="14.45" customHeight="1">
      <c r="B40" s="20"/>
      <c r="AR40" s="20"/>
    </row>
    <row r="41" spans="1:57" s="1" customFormat="1" ht="14.45" customHeight="1">
      <c r="B41" s="20"/>
      <c r="AR41" s="20"/>
    </row>
    <row r="42" spans="1:57" s="1" customFormat="1" ht="14.45" customHeight="1">
      <c r="B42" s="20"/>
      <c r="AR42" s="20"/>
    </row>
    <row r="43" spans="1:57" s="1" customFormat="1" ht="14.45" customHeight="1">
      <c r="B43" s="20"/>
      <c r="AR43" s="20"/>
    </row>
    <row r="44" spans="1:57" s="1" customFormat="1" ht="14.45" customHeight="1">
      <c r="B44" s="20"/>
      <c r="AR44" s="20"/>
    </row>
    <row r="45" spans="1:57" s="1" customFormat="1" ht="14.45" customHeight="1">
      <c r="B45" s="20"/>
      <c r="AR45" s="20"/>
    </row>
    <row r="46" spans="1:57" s="1" customFormat="1" ht="14.45" customHeight="1">
      <c r="B46" s="20"/>
      <c r="AR46" s="20"/>
    </row>
    <row r="47" spans="1:57" s="1" customFormat="1" ht="14.45" customHeight="1">
      <c r="B47" s="20"/>
      <c r="AR47" s="20"/>
    </row>
    <row r="48" spans="1:57" s="1" customFormat="1" ht="14.45" customHeight="1">
      <c r="B48" s="20"/>
      <c r="AR48" s="20"/>
    </row>
    <row r="49" spans="1:57" s="2" customFormat="1" ht="14.45" customHeight="1">
      <c r="B49" s="42"/>
      <c r="D49" s="43" t="s">
        <v>49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3" t="s">
        <v>50</v>
      </c>
      <c r="AI49" s="44"/>
      <c r="AJ49" s="44"/>
      <c r="AK49" s="44"/>
      <c r="AL49" s="44"/>
      <c r="AM49" s="44"/>
      <c r="AN49" s="44"/>
      <c r="AO49" s="44"/>
      <c r="AR49" s="42"/>
    </row>
    <row r="50" spans="1:57">
      <c r="B50" s="20"/>
      <c r="AR50" s="20"/>
    </row>
    <row r="51" spans="1:57">
      <c r="B51" s="20"/>
      <c r="AR51" s="20"/>
    </row>
    <row r="52" spans="1:57">
      <c r="B52" s="20"/>
      <c r="AR52" s="20"/>
    </row>
    <row r="53" spans="1:57">
      <c r="B53" s="20"/>
      <c r="AR53" s="20"/>
    </row>
    <row r="54" spans="1:57">
      <c r="B54" s="20"/>
      <c r="AR54" s="20"/>
    </row>
    <row r="55" spans="1:57">
      <c r="B55" s="20"/>
      <c r="AR55" s="20"/>
    </row>
    <row r="56" spans="1:57">
      <c r="B56" s="20"/>
      <c r="AR56" s="20"/>
    </row>
    <row r="57" spans="1:57">
      <c r="B57" s="20"/>
      <c r="AR57" s="20"/>
    </row>
    <row r="58" spans="1:57">
      <c r="B58" s="20"/>
      <c r="AR58" s="20"/>
    </row>
    <row r="59" spans="1:57">
      <c r="B59" s="20"/>
      <c r="AR59" s="20"/>
    </row>
    <row r="60" spans="1:57" s="2" customFormat="1" ht="12.75">
      <c r="A60" s="32"/>
      <c r="B60" s="33"/>
      <c r="C60" s="32"/>
      <c r="D60" s="45" t="s">
        <v>51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5" t="s">
        <v>52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5" t="s">
        <v>51</v>
      </c>
      <c r="AI60" s="35"/>
      <c r="AJ60" s="35"/>
      <c r="AK60" s="35"/>
      <c r="AL60" s="35"/>
      <c r="AM60" s="45" t="s">
        <v>52</v>
      </c>
      <c r="AN60" s="35"/>
      <c r="AO60" s="35"/>
      <c r="AP60" s="32"/>
      <c r="AQ60" s="32"/>
      <c r="AR60" s="33"/>
      <c r="BE60" s="32"/>
    </row>
    <row r="61" spans="1:57">
      <c r="B61" s="20"/>
      <c r="AR61" s="20"/>
    </row>
    <row r="62" spans="1:57">
      <c r="B62" s="20"/>
      <c r="AR62" s="20"/>
    </row>
    <row r="63" spans="1:57">
      <c r="B63" s="20"/>
      <c r="AR63" s="20"/>
    </row>
    <row r="64" spans="1:57" s="2" customFormat="1" ht="12.75">
      <c r="A64" s="32"/>
      <c r="B64" s="33"/>
      <c r="C64" s="32"/>
      <c r="D64" s="43" t="s">
        <v>53</v>
      </c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3" t="s">
        <v>54</v>
      </c>
      <c r="AI64" s="46"/>
      <c r="AJ64" s="46"/>
      <c r="AK64" s="46"/>
      <c r="AL64" s="46"/>
      <c r="AM64" s="46"/>
      <c r="AN64" s="46"/>
      <c r="AO64" s="46"/>
      <c r="AP64" s="32"/>
      <c r="AQ64" s="32"/>
      <c r="AR64" s="33"/>
      <c r="BE64" s="32"/>
    </row>
    <row r="65" spans="1:57">
      <c r="B65" s="20"/>
      <c r="AR65" s="20"/>
    </row>
    <row r="66" spans="1:57">
      <c r="B66" s="20"/>
      <c r="AR66" s="20"/>
    </row>
    <row r="67" spans="1:57">
      <c r="B67" s="20"/>
      <c r="AR67" s="20"/>
    </row>
    <row r="68" spans="1:57">
      <c r="B68" s="20"/>
      <c r="AR68" s="20"/>
    </row>
    <row r="69" spans="1:57">
      <c r="B69" s="20"/>
      <c r="AR69" s="20"/>
    </row>
    <row r="70" spans="1:57">
      <c r="B70" s="20"/>
      <c r="AR70" s="20"/>
    </row>
    <row r="71" spans="1:57">
      <c r="B71" s="20"/>
      <c r="AR71" s="20"/>
    </row>
    <row r="72" spans="1:57">
      <c r="B72" s="20"/>
      <c r="AR72" s="20"/>
    </row>
    <row r="73" spans="1:57">
      <c r="B73" s="20"/>
      <c r="AR73" s="20"/>
    </row>
    <row r="74" spans="1:57">
      <c r="B74" s="20"/>
      <c r="AR74" s="20"/>
    </row>
    <row r="75" spans="1:57" s="2" customFormat="1" ht="12.75">
      <c r="A75" s="32"/>
      <c r="B75" s="33"/>
      <c r="C75" s="32"/>
      <c r="D75" s="45" t="s">
        <v>51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5" t="s">
        <v>52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5" t="s">
        <v>51</v>
      </c>
      <c r="AI75" s="35"/>
      <c r="AJ75" s="35"/>
      <c r="AK75" s="35"/>
      <c r="AL75" s="35"/>
      <c r="AM75" s="45" t="s">
        <v>52</v>
      </c>
      <c r="AN75" s="35"/>
      <c r="AO75" s="35"/>
      <c r="AP75" s="32"/>
      <c r="AQ75" s="32"/>
      <c r="AR75" s="33"/>
      <c r="BE75" s="32"/>
    </row>
    <row r="76" spans="1:57" s="2" customFormat="1">
      <c r="A76" s="32"/>
      <c r="B76" s="33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3"/>
      <c r="BE76" s="32"/>
    </row>
    <row r="77" spans="1:57" s="2" customFormat="1" ht="6.9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33"/>
      <c r="BE77" s="32"/>
    </row>
    <row r="81" spans="1:91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33"/>
      <c r="BE81" s="32"/>
    </row>
    <row r="82" spans="1:91" s="2" customFormat="1" ht="24.95" customHeight="1">
      <c r="A82" s="32"/>
      <c r="B82" s="33"/>
      <c r="C82" s="21" t="s">
        <v>55</v>
      </c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3"/>
      <c r="BE82" s="32"/>
    </row>
    <row r="83" spans="1:9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3"/>
      <c r="BE83" s="32"/>
    </row>
    <row r="84" spans="1:91" s="4" customFormat="1" ht="12" customHeight="1">
      <c r="B84" s="51"/>
      <c r="C84" s="27" t="s">
        <v>13</v>
      </c>
      <c r="L84" s="4" t="str">
        <f>K5</f>
        <v>P1911/1</v>
      </c>
      <c r="AR84" s="51"/>
    </row>
    <row r="85" spans="1:91" s="5" customFormat="1" ht="36.950000000000003" customHeight="1">
      <c r="B85" s="52"/>
      <c r="C85" s="53" t="s">
        <v>16</v>
      </c>
      <c r="L85" s="219" t="str">
        <f>K6</f>
        <v>Horymírova 2975/4</v>
      </c>
      <c r="M85" s="220"/>
      <c r="N85" s="220"/>
      <c r="O85" s="220"/>
      <c r="P85" s="220"/>
      <c r="Q85" s="220"/>
      <c r="R85" s="220"/>
      <c r="S85" s="220"/>
      <c r="T85" s="220"/>
      <c r="U85" s="220"/>
      <c r="V85" s="220"/>
      <c r="W85" s="220"/>
      <c r="X85" s="220"/>
      <c r="Y85" s="220"/>
      <c r="Z85" s="220"/>
      <c r="AA85" s="220"/>
      <c r="AB85" s="220"/>
      <c r="AC85" s="220"/>
      <c r="AD85" s="220"/>
      <c r="AE85" s="220"/>
      <c r="AF85" s="220"/>
      <c r="AG85" s="220"/>
      <c r="AH85" s="220"/>
      <c r="AI85" s="220"/>
      <c r="AJ85" s="220"/>
      <c r="AK85" s="220"/>
      <c r="AL85" s="220"/>
      <c r="AM85" s="220"/>
      <c r="AN85" s="220"/>
      <c r="AO85" s="220"/>
      <c r="AR85" s="52"/>
    </row>
    <row r="86" spans="1:91" s="2" customFormat="1" ht="6.95" customHeight="1">
      <c r="A86" s="32"/>
      <c r="B86" s="33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3"/>
      <c r="BE86" s="32"/>
    </row>
    <row r="87" spans="1:91" s="2" customFormat="1" ht="12" customHeight="1">
      <c r="A87" s="32"/>
      <c r="B87" s="33"/>
      <c r="C87" s="27" t="s">
        <v>20</v>
      </c>
      <c r="D87" s="32"/>
      <c r="E87" s="32"/>
      <c r="F87" s="32"/>
      <c r="G87" s="32"/>
      <c r="H87" s="32"/>
      <c r="I87" s="32"/>
      <c r="J87" s="32"/>
      <c r="K87" s="32"/>
      <c r="L87" s="54" t="str">
        <f>IF(K8="","",K8)</f>
        <v xml:space="preserve"> </v>
      </c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27" t="s">
        <v>22</v>
      </c>
      <c r="AJ87" s="32"/>
      <c r="AK87" s="32"/>
      <c r="AL87" s="32"/>
      <c r="AM87" s="221" t="str">
        <f>IF(AN8= "","",AN8)</f>
        <v>20. 8. 2019</v>
      </c>
      <c r="AN87" s="221"/>
      <c r="AO87" s="32"/>
      <c r="AP87" s="32"/>
      <c r="AQ87" s="32"/>
      <c r="AR87" s="33"/>
      <c r="BE87" s="32"/>
    </row>
    <row r="88" spans="1:91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3"/>
      <c r="BE88" s="32"/>
    </row>
    <row r="89" spans="1:91" s="2" customFormat="1" ht="15.2" customHeight="1">
      <c r="A89" s="32"/>
      <c r="B89" s="33"/>
      <c r="C89" s="27" t="s">
        <v>24</v>
      </c>
      <c r="D89" s="32"/>
      <c r="E89" s="32"/>
      <c r="F89" s="32"/>
      <c r="G89" s="32"/>
      <c r="H89" s="32"/>
      <c r="I89" s="32"/>
      <c r="J89" s="32"/>
      <c r="K89" s="32"/>
      <c r="L89" s="4" t="str">
        <f>IF(E11= "","",E11)</f>
        <v xml:space="preserve"> </v>
      </c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27" t="s">
        <v>29</v>
      </c>
      <c r="AJ89" s="32"/>
      <c r="AK89" s="32"/>
      <c r="AL89" s="32"/>
      <c r="AM89" s="222" t="str">
        <f>IF(E17="","",E17)</f>
        <v>Ing. Vladimír Slonka</v>
      </c>
      <c r="AN89" s="223"/>
      <c r="AO89" s="223"/>
      <c r="AP89" s="223"/>
      <c r="AQ89" s="32"/>
      <c r="AR89" s="33"/>
      <c r="AS89" s="224" t="s">
        <v>56</v>
      </c>
      <c r="AT89" s="225"/>
      <c r="AU89" s="56"/>
      <c r="AV89" s="56"/>
      <c r="AW89" s="56"/>
      <c r="AX89" s="56"/>
      <c r="AY89" s="56"/>
      <c r="AZ89" s="56"/>
      <c r="BA89" s="56"/>
      <c r="BB89" s="56"/>
      <c r="BC89" s="56"/>
      <c r="BD89" s="57"/>
      <c r="BE89" s="32"/>
    </row>
    <row r="90" spans="1:91" s="2" customFormat="1" ht="15.2" customHeight="1">
      <c r="A90" s="32"/>
      <c r="B90" s="33"/>
      <c r="C90" s="27" t="s">
        <v>27</v>
      </c>
      <c r="D90" s="32"/>
      <c r="E90" s="32"/>
      <c r="F90" s="32"/>
      <c r="G90" s="32"/>
      <c r="H90" s="32"/>
      <c r="I90" s="32"/>
      <c r="J90" s="32"/>
      <c r="K90" s="32"/>
      <c r="L90" s="4" t="str">
        <f>IF(E14= "Vyplň údaj","",E14)</f>
        <v/>
      </c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27" t="s">
        <v>34</v>
      </c>
      <c r="AJ90" s="32"/>
      <c r="AK90" s="32"/>
      <c r="AL90" s="32"/>
      <c r="AM90" s="222" t="str">
        <f>IF(E20="","",E20)</f>
        <v xml:space="preserve"> </v>
      </c>
      <c r="AN90" s="223"/>
      <c r="AO90" s="223"/>
      <c r="AP90" s="223"/>
      <c r="AQ90" s="32"/>
      <c r="AR90" s="33"/>
      <c r="AS90" s="226"/>
      <c r="AT90" s="227"/>
      <c r="AU90" s="58"/>
      <c r="AV90" s="58"/>
      <c r="AW90" s="58"/>
      <c r="AX90" s="58"/>
      <c r="AY90" s="58"/>
      <c r="AZ90" s="58"/>
      <c r="BA90" s="58"/>
      <c r="BB90" s="58"/>
      <c r="BC90" s="58"/>
      <c r="BD90" s="59"/>
      <c r="BE90" s="32"/>
    </row>
    <row r="91" spans="1:91" s="2" customFormat="1" ht="10.9" customHeight="1">
      <c r="A91" s="32"/>
      <c r="B91" s="33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3"/>
      <c r="AS91" s="226"/>
      <c r="AT91" s="227"/>
      <c r="AU91" s="58"/>
      <c r="AV91" s="58"/>
      <c r="AW91" s="58"/>
      <c r="AX91" s="58"/>
      <c r="AY91" s="58"/>
      <c r="AZ91" s="58"/>
      <c r="BA91" s="58"/>
      <c r="BB91" s="58"/>
      <c r="BC91" s="58"/>
      <c r="BD91" s="59"/>
      <c r="BE91" s="32"/>
    </row>
    <row r="92" spans="1:91" s="2" customFormat="1" ht="29.25" customHeight="1">
      <c r="A92" s="32"/>
      <c r="B92" s="33"/>
      <c r="C92" s="214" t="s">
        <v>57</v>
      </c>
      <c r="D92" s="215"/>
      <c r="E92" s="215"/>
      <c r="F92" s="215"/>
      <c r="G92" s="215"/>
      <c r="H92" s="60"/>
      <c r="I92" s="216" t="s">
        <v>58</v>
      </c>
      <c r="J92" s="215"/>
      <c r="K92" s="215"/>
      <c r="L92" s="215"/>
      <c r="M92" s="215"/>
      <c r="N92" s="215"/>
      <c r="O92" s="215"/>
      <c r="P92" s="215"/>
      <c r="Q92" s="215"/>
      <c r="R92" s="215"/>
      <c r="S92" s="215"/>
      <c r="T92" s="215"/>
      <c r="U92" s="215"/>
      <c r="V92" s="215"/>
      <c r="W92" s="215"/>
      <c r="X92" s="215"/>
      <c r="Y92" s="215"/>
      <c r="Z92" s="215"/>
      <c r="AA92" s="215"/>
      <c r="AB92" s="215"/>
      <c r="AC92" s="215"/>
      <c r="AD92" s="215"/>
      <c r="AE92" s="215"/>
      <c r="AF92" s="215"/>
      <c r="AG92" s="217" t="s">
        <v>59</v>
      </c>
      <c r="AH92" s="215"/>
      <c r="AI92" s="215"/>
      <c r="AJ92" s="215"/>
      <c r="AK92" s="215"/>
      <c r="AL92" s="215"/>
      <c r="AM92" s="215"/>
      <c r="AN92" s="216" t="s">
        <v>60</v>
      </c>
      <c r="AO92" s="215"/>
      <c r="AP92" s="218"/>
      <c r="AQ92" s="61" t="s">
        <v>61</v>
      </c>
      <c r="AR92" s="33"/>
      <c r="AS92" s="62" t="s">
        <v>62</v>
      </c>
      <c r="AT92" s="63" t="s">
        <v>63</v>
      </c>
      <c r="AU92" s="63" t="s">
        <v>64</v>
      </c>
      <c r="AV92" s="63" t="s">
        <v>65</v>
      </c>
      <c r="AW92" s="63" t="s">
        <v>66</v>
      </c>
      <c r="AX92" s="63" t="s">
        <v>67</v>
      </c>
      <c r="AY92" s="63" t="s">
        <v>68</v>
      </c>
      <c r="AZ92" s="63" t="s">
        <v>69</v>
      </c>
      <c r="BA92" s="63" t="s">
        <v>70</v>
      </c>
      <c r="BB92" s="63" t="s">
        <v>71</v>
      </c>
      <c r="BC92" s="63" t="s">
        <v>72</v>
      </c>
      <c r="BD92" s="64" t="s">
        <v>73</v>
      </c>
      <c r="BE92" s="32"/>
    </row>
    <row r="93" spans="1:91" s="2" customFormat="1" ht="10.9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3"/>
      <c r="AS93" s="65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7"/>
      <c r="BE93" s="32"/>
    </row>
    <row r="94" spans="1:91" s="6" customFormat="1" ht="32.450000000000003" customHeight="1">
      <c r="B94" s="68"/>
      <c r="C94" s="69" t="s">
        <v>74</v>
      </c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238">
        <f>ROUND(AG95,2)</f>
        <v>0</v>
      </c>
      <c r="AH94" s="238"/>
      <c r="AI94" s="238"/>
      <c r="AJ94" s="238"/>
      <c r="AK94" s="238"/>
      <c r="AL94" s="238"/>
      <c r="AM94" s="238"/>
      <c r="AN94" s="239">
        <f>SUM(AG94,AT94)</f>
        <v>0</v>
      </c>
      <c r="AO94" s="239"/>
      <c r="AP94" s="239"/>
      <c r="AQ94" s="72" t="s">
        <v>1</v>
      </c>
      <c r="AR94" s="68"/>
      <c r="AS94" s="73">
        <f>ROUND(AS95,2)</f>
        <v>0</v>
      </c>
      <c r="AT94" s="74">
        <f>ROUND(SUM(AV94:AW94),2)</f>
        <v>0</v>
      </c>
      <c r="AU94" s="75">
        <f>ROUND(AU95,5)</f>
        <v>0</v>
      </c>
      <c r="AV94" s="74">
        <f>ROUND(AZ94*L29,2)</f>
        <v>0</v>
      </c>
      <c r="AW94" s="74">
        <f>ROUND(BA94*L30,2)</f>
        <v>0</v>
      </c>
      <c r="AX94" s="74">
        <f>ROUND(BB94*L29,2)</f>
        <v>0</v>
      </c>
      <c r="AY94" s="74">
        <f>ROUND(BC94*L30,2)</f>
        <v>0</v>
      </c>
      <c r="AZ94" s="74">
        <f>ROUND(AZ95,2)</f>
        <v>0</v>
      </c>
      <c r="BA94" s="74">
        <f>ROUND(BA95,2)</f>
        <v>0</v>
      </c>
      <c r="BB94" s="74">
        <f>ROUND(BB95,2)</f>
        <v>0</v>
      </c>
      <c r="BC94" s="74">
        <f>ROUND(BC95,2)</f>
        <v>0</v>
      </c>
      <c r="BD94" s="76">
        <f>ROUND(BD95,2)</f>
        <v>0</v>
      </c>
      <c r="BS94" s="77" t="s">
        <v>75</v>
      </c>
      <c r="BT94" s="77" t="s">
        <v>76</v>
      </c>
      <c r="BU94" s="78" t="s">
        <v>77</v>
      </c>
      <c r="BV94" s="77" t="s">
        <v>78</v>
      </c>
      <c r="BW94" s="77" t="s">
        <v>4</v>
      </c>
      <c r="BX94" s="77" t="s">
        <v>79</v>
      </c>
      <c r="CL94" s="77" t="s">
        <v>1</v>
      </c>
    </row>
    <row r="95" spans="1:91" s="7" customFormat="1" ht="16.5" customHeight="1">
      <c r="A95" s="79" t="s">
        <v>80</v>
      </c>
      <c r="B95" s="80"/>
      <c r="C95" s="81"/>
      <c r="D95" s="237" t="s">
        <v>81</v>
      </c>
      <c r="E95" s="237"/>
      <c r="F95" s="237"/>
      <c r="G95" s="237"/>
      <c r="H95" s="237"/>
      <c r="I95" s="82"/>
      <c r="J95" s="237" t="s">
        <v>82</v>
      </c>
      <c r="K95" s="237"/>
      <c r="L95" s="237"/>
      <c r="M95" s="237"/>
      <c r="N95" s="237"/>
      <c r="O95" s="237"/>
      <c r="P95" s="237"/>
      <c r="Q95" s="237"/>
      <c r="R95" s="237"/>
      <c r="S95" s="237"/>
      <c r="T95" s="237"/>
      <c r="U95" s="237"/>
      <c r="V95" s="237"/>
      <c r="W95" s="237"/>
      <c r="X95" s="237"/>
      <c r="Y95" s="237"/>
      <c r="Z95" s="237"/>
      <c r="AA95" s="237"/>
      <c r="AB95" s="237"/>
      <c r="AC95" s="237"/>
      <c r="AD95" s="237"/>
      <c r="AE95" s="237"/>
      <c r="AF95" s="237"/>
      <c r="AG95" s="235">
        <f>'2 - Bytová jednotka č.2'!J30</f>
        <v>0</v>
      </c>
      <c r="AH95" s="236"/>
      <c r="AI95" s="236"/>
      <c r="AJ95" s="236"/>
      <c r="AK95" s="236"/>
      <c r="AL95" s="236"/>
      <c r="AM95" s="236"/>
      <c r="AN95" s="235">
        <f>SUM(AG95,AT95)</f>
        <v>0</v>
      </c>
      <c r="AO95" s="236"/>
      <c r="AP95" s="236"/>
      <c r="AQ95" s="83" t="s">
        <v>83</v>
      </c>
      <c r="AR95" s="80"/>
      <c r="AS95" s="84">
        <v>0</v>
      </c>
      <c r="AT95" s="85">
        <f>ROUND(SUM(AV95:AW95),2)</f>
        <v>0</v>
      </c>
      <c r="AU95" s="86">
        <f>'2 - Bytová jednotka č.2'!P142</f>
        <v>0</v>
      </c>
      <c r="AV95" s="85">
        <f>'2 - Bytová jednotka č.2'!J33</f>
        <v>0</v>
      </c>
      <c r="AW95" s="85">
        <f>'2 - Bytová jednotka č.2'!J34</f>
        <v>0</v>
      </c>
      <c r="AX95" s="85">
        <f>'2 - Bytová jednotka č.2'!J35</f>
        <v>0</v>
      </c>
      <c r="AY95" s="85">
        <f>'2 - Bytová jednotka č.2'!J36</f>
        <v>0</v>
      </c>
      <c r="AZ95" s="85">
        <f>'2 - Bytová jednotka č.2'!F33</f>
        <v>0</v>
      </c>
      <c r="BA95" s="85">
        <f>'2 - Bytová jednotka č.2'!F34</f>
        <v>0</v>
      </c>
      <c r="BB95" s="85">
        <f>'2 - Bytová jednotka č.2'!F35</f>
        <v>0</v>
      </c>
      <c r="BC95" s="85">
        <f>'2 - Bytová jednotka č.2'!F36</f>
        <v>0</v>
      </c>
      <c r="BD95" s="87">
        <f>'2 - Bytová jednotka č.2'!F37</f>
        <v>0</v>
      </c>
      <c r="BT95" s="88" t="s">
        <v>84</v>
      </c>
      <c r="BV95" s="88" t="s">
        <v>78</v>
      </c>
      <c r="BW95" s="88" t="s">
        <v>85</v>
      </c>
      <c r="BX95" s="88" t="s">
        <v>4</v>
      </c>
      <c r="CL95" s="88" t="s">
        <v>1</v>
      </c>
      <c r="CM95" s="88" t="s">
        <v>84</v>
      </c>
    </row>
    <row r="96" spans="1:91" s="2" customFormat="1" ht="30" customHeight="1">
      <c r="A96" s="32"/>
      <c r="B96" s="33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3"/>
      <c r="AS96" s="32"/>
      <c r="AT96" s="32"/>
      <c r="AU96" s="32"/>
      <c r="AV96" s="32"/>
      <c r="AW96" s="32"/>
      <c r="AX96" s="32"/>
      <c r="AY96" s="32"/>
      <c r="AZ96" s="32"/>
      <c r="BA96" s="32"/>
      <c r="BB96" s="32"/>
      <c r="BC96" s="32"/>
      <c r="BD96" s="32"/>
      <c r="BE96" s="32"/>
    </row>
    <row r="97" spans="1:57" s="2" customFormat="1" ht="6.95" customHeight="1">
      <c r="A97" s="32"/>
      <c r="B97" s="47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  <c r="AI97" s="48"/>
      <c r="AJ97" s="48"/>
      <c r="AK97" s="48"/>
      <c r="AL97" s="48"/>
      <c r="AM97" s="48"/>
      <c r="AN97" s="48"/>
      <c r="AO97" s="48"/>
      <c r="AP97" s="48"/>
      <c r="AQ97" s="48"/>
      <c r="AR97" s="33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32"/>
      <c r="BE97" s="32"/>
    </row>
  </sheetData>
  <mergeCells count="42">
    <mergeCell ref="AK30:AO30"/>
    <mergeCell ref="L30:P30"/>
    <mergeCell ref="W31:AE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N95:AP95"/>
    <mergeCell ref="AG95:AM95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</mergeCells>
  <hyperlinks>
    <hyperlink ref="A95" location="'2 - Bytová jednotka č.2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35"/>
  <sheetViews>
    <sheetView showGridLines="0" tabSelected="1" topLeftCell="A250" workbookViewId="0">
      <selection activeCell="F263" sqref="F263"/>
    </sheetView>
  </sheetViews>
  <sheetFormatPr defaultRowHeight="11.25"/>
  <cols>
    <col min="1" max="1" width="8.33203125" style="1" customWidth="1"/>
    <col min="2" max="2" width="1.6640625" style="1" customWidth="1"/>
    <col min="3" max="3" width="4.6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89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89"/>
      <c r="L2" s="212" t="s">
        <v>5</v>
      </c>
      <c r="M2" s="213"/>
      <c r="N2" s="213"/>
      <c r="O2" s="213"/>
      <c r="P2" s="213"/>
      <c r="Q2" s="213"/>
      <c r="R2" s="213"/>
      <c r="S2" s="213"/>
      <c r="T2" s="213"/>
      <c r="U2" s="213"/>
      <c r="V2" s="213"/>
      <c r="AT2" s="17" t="s">
        <v>85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90"/>
      <c r="J3" s="19"/>
      <c r="K3" s="19"/>
      <c r="L3" s="20"/>
      <c r="AT3" s="17" t="s">
        <v>84</v>
      </c>
    </row>
    <row r="4" spans="1:46" s="1" customFormat="1" ht="24.95" customHeight="1">
      <c r="B4" s="20"/>
      <c r="D4" s="21" t="s">
        <v>86</v>
      </c>
      <c r="I4" s="89"/>
      <c r="L4" s="20"/>
      <c r="M4" s="91" t="s">
        <v>10</v>
      </c>
      <c r="AT4" s="17" t="s">
        <v>3</v>
      </c>
    </row>
    <row r="5" spans="1:46" s="1" customFormat="1" ht="6.95" customHeight="1">
      <c r="B5" s="20"/>
      <c r="I5" s="89"/>
      <c r="L5" s="20"/>
    </row>
    <row r="6" spans="1:46" s="1" customFormat="1" ht="12" customHeight="1">
      <c r="B6" s="20"/>
      <c r="D6" s="27" t="s">
        <v>16</v>
      </c>
      <c r="I6" s="89"/>
      <c r="L6" s="20"/>
    </row>
    <row r="7" spans="1:46" s="1" customFormat="1" ht="16.5" customHeight="1">
      <c r="B7" s="20"/>
      <c r="E7" s="252" t="s">
        <v>734</v>
      </c>
      <c r="F7" s="253"/>
      <c r="G7" s="253"/>
      <c r="H7" s="253"/>
      <c r="I7" s="89"/>
      <c r="L7" s="20"/>
    </row>
    <row r="8" spans="1:46" s="2" customFormat="1" ht="12" customHeight="1">
      <c r="A8" s="32"/>
      <c r="B8" s="33"/>
      <c r="C8" s="32"/>
      <c r="D8" s="27" t="s">
        <v>87</v>
      </c>
      <c r="E8" s="32"/>
      <c r="F8" s="32"/>
      <c r="G8" s="32"/>
      <c r="H8" s="32"/>
      <c r="I8" s="9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19" t="s">
        <v>735</v>
      </c>
      <c r="F9" s="251"/>
      <c r="G9" s="251"/>
      <c r="H9" s="251"/>
      <c r="I9" s="9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>
      <c r="A10" s="32"/>
      <c r="B10" s="33"/>
      <c r="C10" s="32"/>
      <c r="D10" s="32"/>
      <c r="E10" s="32"/>
      <c r="F10" s="32"/>
      <c r="G10" s="32"/>
      <c r="H10" s="32"/>
      <c r="I10" s="9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93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93" t="s">
        <v>22</v>
      </c>
      <c r="J12" s="55" t="str">
        <f>'Rekapitulace stavby'!AN8</f>
        <v>20. 8. 2019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9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24</v>
      </c>
      <c r="E14" s="32"/>
      <c r="F14" s="32"/>
      <c r="G14" s="32"/>
      <c r="H14" s="32"/>
      <c r="I14" s="93" t="s">
        <v>25</v>
      </c>
      <c r="J14" s="25" t="str">
        <f>IF('Rekapitulace stavby'!AN10="","",'Rekapitulace stavby'!AN10)</f>
        <v/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tr">
        <f>IF('Rekapitulace stavby'!E11="","",'Rekapitulace stavby'!E11)</f>
        <v xml:space="preserve"> </v>
      </c>
      <c r="F15" s="32"/>
      <c r="G15" s="32"/>
      <c r="H15" s="32"/>
      <c r="I15" s="93" t="s">
        <v>26</v>
      </c>
      <c r="J15" s="25" t="str">
        <f>IF('Rekapitulace stavby'!AN11="","",'Rekapitulace stavby'!AN11)</f>
        <v/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9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27</v>
      </c>
      <c r="E17" s="32"/>
      <c r="F17" s="32"/>
      <c r="G17" s="32"/>
      <c r="H17" s="32"/>
      <c r="I17" s="93" t="s">
        <v>25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54" t="str">
        <f>'Rekapitulace stavby'!E14</f>
        <v>Vyplň údaj</v>
      </c>
      <c r="F18" s="243"/>
      <c r="G18" s="243"/>
      <c r="H18" s="243"/>
      <c r="I18" s="93" t="s">
        <v>26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9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29</v>
      </c>
      <c r="E20" s="32"/>
      <c r="F20" s="32"/>
      <c r="G20" s="32"/>
      <c r="H20" s="32"/>
      <c r="I20" s="93" t="s">
        <v>25</v>
      </c>
      <c r="J20" s="25" t="s">
        <v>30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">
        <v>31</v>
      </c>
      <c r="F21" s="32"/>
      <c r="G21" s="32"/>
      <c r="H21" s="32"/>
      <c r="I21" s="93" t="s">
        <v>26</v>
      </c>
      <c r="J21" s="25" t="s">
        <v>32</v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9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34</v>
      </c>
      <c r="E23" s="32"/>
      <c r="F23" s="32"/>
      <c r="G23" s="32"/>
      <c r="H23" s="32"/>
      <c r="I23" s="93" t="s">
        <v>25</v>
      </c>
      <c r="J23" s="25" t="str">
        <f>IF('Rekapitulace stavby'!AN19="","",'Rekapitulace stavby'!AN19)</f>
        <v/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tr">
        <f>IF('Rekapitulace stavby'!E20="","",'Rekapitulace stavby'!E20)</f>
        <v xml:space="preserve"> </v>
      </c>
      <c r="F24" s="32"/>
      <c r="G24" s="32"/>
      <c r="H24" s="32"/>
      <c r="I24" s="93" t="s">
        <v>26</v>
      </c>
      <c r="J24" s="25" t="str">
        <f>IF('Rekapitulace stavby'!AN20="","",'Rekapitulace stavby'!AN20)</f>
        <v/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9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35</v>
      </c>
      <c r="E26" s="32"/>
      <c r="F26" s="32"/>
      <c r="G26" s="32"/>
      <c r="H26" s="32"/>
      <c r="I26" s="9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94"/>
      <c r="B27" s="95"/>
      <c r="C27" s="94"/>
      <c r="D27" s="94"/>
      <c r="E27" s="247" t="s">
        <v>1</v>
      </c>
      <c r="F27" s="247"/>
      <c r="G27" s="247"/>
      <c r="H27" s="247"/>
      <c r="I27" s="96"/>
      <c r="J27" s="94"/>
      <c r="K27" s="94"/>
      <c r="L27" s="97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9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98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99" t="s">
        <v>36</v>
      </c>
      <c r="E30" s="32"/>
      <c r="F30" s="32"/>
      <c r="G30" s="32"/>
      <c r="H30" s="32"/>
      <c r="I30" s="92"/>
      <c r="J30" s="71">
        <f>ROUND(J142,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98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38</v>
      </c>
      <c r="G32" s="32"/>
      <c r="H32" s="32"/>
      <c r="I32" s="100" t="s">
        <v>37</v>
      </c>
      <c r="J32" s="36" t="s">
        <v>39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101" t="s">
        <v>40</v>
      </c>
      <c r="E33" s="27" t="s">
        <v>41</v>
      </c>
      <c r="F33" s="102">
        <f>ROUND((SUM(BE142:BE434)),  2)</f>
        <v>0</v>
      </c>
      <c r="G33" s="32"/>
      <c r="H33" s="32"/>
      <c r="I33" s="103">
        <v>0.21</v>
      </c>
      <c r="J33" s="102">
        <f>ROUND(((SUM(BE142:BE434))*I33),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42</v>
      </c>
      <c r="F34" s="102">
        <f>ROUND((SUM(BF142:BF434)),  2)</f>
        <v>0</v>
      </c>
      <c r="G34" s="32"/>
      <c r="H34" s="32"/>
      <c r="I34" s="103">
        <v>0.15</v>
      </c>
      <c r="J34" s="102">
        <f>ROUND(((SUM(BF142:BF434))*I34),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43</v>
      </c>
      <c r="F35" s="102">
        <f>ROUND((SUM(BG142:BG434)),  2)</f>
        <v>0</v>
      </c>
      <c r="G35" s="32"/>
      <c r="H35" s="32"/>
      <c r="I35" s="103">
        <v>0.21</v>
      </c>
      <c r="J35" s="102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44</v>
      </c>
      <c r="F36" s="102">
        <f>ROUND((SUM(BH142:BH434)),  2)</f>
        <v>0</v>
      </c>
      <c r="G36" s="32"/>
      <c r="H36" s="32"/>
      <c r="I36" s="103">
        <v>0.15</v>
      </c>
      <c r="J36" s="102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45</v>
      </c>
      <c r="F37" s="102">
        <f>ROUND((SUM(BI142:BI434)),  2)</f>
        <v>0</v>
      </c>
      <c r="G37" s="32"/>
      <c r="H37" s="32"/>
      <c r="I37" s="103">
        <v>0</v>
      </c>
      <c r="J37" s="102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9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4"/>
      <c r="D39" s="105" t="s">
        <v>46</v>
      </c>
      <c r="E39" s="60"/>
      <c r="F39" s="60"/>
      <c r="G39" s="106" t="s">
        <v>47</v>
      </c>
      <c r="H39" s="107" t="s">
        <v>48</v>
      </c>
      <c r="I39" s="108"/>
      <c r="J39" s="109">
        <f>SUM(J30:J37)</f>
        <v>0</v>
      </c>
      <c r="K39" s="110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9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I41" s="89"/>
      <c r="L41" s="20"/>
    </row>
    <row r="42" spans="1:31" s="1" customFormat="1" ht="14.45" customHeight="1">
      <c r="B42" s="20"/>
      <c r="I42" s="89"/>
      <c r="L42" s="20"/>
    </row>
    <row r="43" spans="1:31" s="1" customFormat="1" ht="14.45" customHeight="1">
      <c r="B43" s="20"/>
      <c r="I43" s="89"/>
      <c r="L43" s="20"/>
    </row>
    <row r="44" spans="1:31" s="1" customFormat="1" ht="14.45" customHeight="1">
      <c r="B44" s="20"/>
      <c r="I44" s="89"/>
      <c r="L44" s="20"/>
    </row>
    <row r="45" spans="1:31" s="1" customFormat="1" ht="14.45" customHeight="1">
      <c r="B45" s="20"/>
      <c r="I45" s="89"/>
      <c r="L45" s="20"/>
    </row>
    <row r="46" spans="1:31" s="1" customFormat="1" ht="14.45" customHeight="1">
      <c r="B46" s="20"/>
      <c r="I46" s="89"/>
      <c r="L46" s="20"/>
    </row>
    <row r="47" spans="1:31" s="1" customFormat="1" ht="14.45" customHeight="1">
      <c r="B47" s="20"/>
      <c r="I47" s="89"/>
      <c r="L47" s="20"/>
    </row>
    <row r="48" spans="1:31" s="1" customFormat="1" ht="14.45" customHeight="1">
      <c r="B48" s="20"/>
      <c r="I48" s="89"/>
      <c r="L48" s="20"/>
    </row>
    <row r="49" spans="1:31" s="1" customFormat="1" ht="14.45" customHeight="1">
      <c r="B49" s="20"/>
      <c r="I49" s="89"/>
      <c r="L49" s="20"/>
    </row>
    <row r="50" spans="1:31" s="2" customFormat="1" ht="14.45" customHeight="1">
      <c r="B50" s="42"/>
      <c r="D50" s="43" t="s">
        <v>49</v>
      </c>
      <c r="E50" s="44"/>
      <c r="F50" s="44"/>
      <c r="G50" s="43" t="s">
        <v>50</v>
      </c>
      <c r="H50" s="44"/>
      <c r="I50" s="111"/>
      <c r="J50" s="44"/>
      <c r="K50" s="44"/>
      <c r="L50" s="42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2"/>
      <c r="B61" s="33"/>
      <c r="C61" s="32"/>
      <c r="D61" s="45" t="s">
        <v>51</v>
      </c>
      <c r="E61" s="35"/>
      <c r="F61" s="112" t="s">
        <v>52</v>
      </c>
      <c r="G61" s="45" t="s">
        <v>51</v>
      </c>
      <c r="H61" s="35"/>
      <c r="I61" s="113"/>
      <c r="J61" s="114" t="s">
        <v>52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2"/>
      <c r="B65" s="33"/>
      <c r="C65" s="32"/>
      <c r="D65" s="43" t="s">
        <v>53</v>
      </c>
      <c r="E65" s="46"/>
      <c r="F65" s="46"/>
      <c r="G65" s="43" t="s">
        <v>54</v>
      </c>
      <c r="H65" s="46"/>
      <c r="I65" s="115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2"/>
      <c r="B76" s="33"/>
      <c r="C76" s="32"/>
      <c r="D76" s="45" t="s">
        <v>51</v>
      </c>
      <c r="E76" s="35"/>
      <c r="F76" s="112" t="s">
        <v>52</v>
      </c>
      <c r="G76" s="45" t="s">
        <v>51</v>
      </c>
      <c r="H76" s="35"/>
      <c r="I76" s="113"/>
      <c r="J76" s="114" t="s">
        <v>52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116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117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88</v>
      </c>
      <c r="D82" s="32"/>
      <c r="E82" s="32"/>
      <c r="F82" s="32"/>
      <c r="G82" s="32"/>
      <c r="H82" s="32"/>
      <c r="I82" s="9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9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9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2"/>
      <c r="D85" s="32"/>
      <c r="E85" s="252" t="str">
        <f>E7</f>
        <v>B. Četyny 2/930</v>
      </c>
      <c r="F85" s="253"/>
      <c r="G85" s="253"/>
      <c r="H85" s="253"/>
      <c r="I85" s="9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87</v>
      </c>
      <c r="D86" s="32"/>
      <c r="E86" s="32"/>
      <c r="F86" s="32"/>
      <c r="G86" s="32"/>
      <c r="H86" s="32"/>
      <c r="I86" s="9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2"/>
      <c r="D87" s="32"/>
      <c r="E87" s="219" t="str">
        <f>E9</f>
        <v>2 - Bytová jednotka č. 75</v>
      </c>
      <c r="F87" s="251"/>
      <c r="G87" s="251"/>
      <c r="H87" s="251"/>
      <c r="I87" s="9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9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2"/>
      <c r="E89" s="32"/>
      <c r="F89" s="25" t="str">
        <f>F12</f>
        <v xml:space="preserve"> </v>
      </c>
      <c r="G89" s="32"/>
      <c r="H89" s="32"/>
      <c r="I89" s="93" t="s">
        <v>22</v>
      </c>
      <c r="J89" s="55" t="str">
        <f>IF(J12="","",J12)</f>
        <v>20. 8. 2019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9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25.7" customHeight="1">
      <c r="A91" s="32"/>
      <c r="B91" s="33"/>
      <c r="C91" s="27" t="s">
        <v>24</v>
      </c>
      <c r="D91" s="32"/>
      <c r="E91" s="32"/>
      <c r="F91" s="25" t="str">
        <f>E15</f>
        <v xml:space="preserve"> </v>
      </c>
      <c r="G91" s="32"/>
      <c r="H91" s="32"/>
      <c r="I91" s="93" t="s">
        <v>29</v>
      </c>
      <c r="J91" s="30" t="str">
        <f>E21</f>
        <v>Ing. Vladimír Slonka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27</v>
      </c>
      <c r="D92" s="32"/>
      <c r="E92" s="32"/>
      <c r="F92" s="25" t="str">
        <f>IF(E18="","",E18)</f>
        <v>Vyplň údaj</v>
      </c>
      <c r="G92" s="32"/>
      <c r="H92" s="32"/>
      <c r="I92" s="93" t="s">
        <v>34</v>
      </c>
      <c r="J92" s="30" t="str">
        <f>E24</f>
        <v xml:space="preserve"> 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9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18" t="s">
        <v>89</v>
      </c>
      <c r="D94" s="104"/>
      <c r="E94" s="104"/>
      <c r="F94" s="104"/>
      <c r="G94" s="104"/>
      <c r="H94" s="104"/>
      <c r="I94" s="119"/>
      <c r="J94" s="120" t="s">
        <v>90</v>
      </c>
      <c r="K94" s="104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9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21" t="s">
        <v>91</v>
      </c>
      <c r="D96" s="32"/>
      <c r="E96" s="32"/>
      <c r="F96" s="32"/>
      <c r="G96" s="32"/>
      <c r="H96" s="32"/>
      <c r="I96" s="92"/>
      <c r="J96" s="71">
        <f>J142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92</v>
      </c>
    </row>
    <row r="97" spans="2:12" s="9" customFormat="1" ht="24.95" customHeight="1">
      <c r="B97" s="122"/>
      <c r="D97" s="123" t="s">
        <v>93</v>
      </c>
      <c r="E97" s="124"/>
      <c r="F97" s="124"/>
      <c r="G97" s="124"/>
      <c r="H97" s="124"/>
      <c r="I97" s="125"/>
      <c r="J97" s="126">
        <f>J143</f>
        <v>0</v>
      </c>
      <c r="L97" s="122"/>
    </row>
    <row r="98" spans="2:12" s="10" customFormat="1" ht="19.899999999999999" customHeight="1">
      <c r="B98" s="127"/>
      <c r="D98" s="128" t="s">
        <v>94</v>
      </c>
      <c r="E98" s="129"/>
      <c r="F98" s="129"/>
      <c r="G98" s="129"/>
      <c r="H98" s="129"/>
      <c r="I98" s="130"/>
      <c r="J98" s="131">
        <f>J144</f>
        <v>0</v>
      </c>
      <c r="L98" s="127"/>
    </row>
    <row r="99" spans="2:12" s="10" customFormat="1" ht="19.899999999999999" customHeight="1">
      <c r="B99" s="127"/>
      <c r="D99" s="128" t="s">
        <v>95</v>
      </c>
      <c r="E99" s="129"/>
      <c r="F99" s="129"/>
      <c r="G99" s="129"/>
      <c r="H99" s="129"/>
      <c r="I99" s="130"/>
      <c r="J99" s="131">
        <f>J147</f>
        <v>0</v>
      </c>
      <c r="L99" s="127"/>
    </row>
    <row r="100" spans="2:12" s="10" customFormat="1" ht="19.899999999999999" customHeight="1">
      <c r="B100" s="127"/>
      <c r="D100" s="128" t="s">
        <v>96</v>
      </c>
      <c r="E100" s="129"/>
      <c r="F100" s="129"/>
      <c r="G100" s="129"/>
      <c r="H100" s="129"/>
      <c r="I100" s="130"/>
      <c r="J100" s="131">
        <f>J160</f>
        <v>0</v>
      </c>
      <c r="L100" s="127"/>
    </row>
    <row r="101" spans="2:12" s="10" customFormat="1" ht="19.899999999999999" customHeight="1">
      <c r="B101" s="127"/>
      <c r="D101" s="128" t="s">
        <v>97</v>
      </c>
      <c r="E101" s="129"/>
      <c r="F101" s="129"/>
      <c r="G101" s="129"/>
      <c r="H101" s="129"/>
      <c r="I101" s="130"/>
      <c r="J101" s="131">
        <f>J182</f>
        <v>0</v>
      </c>
      <c r="L101" s="127"/>
    </row>
    <row r="102" spans="2:12" s="10" customFormat="1" ht="19.899999999999999" customHeight="1">
      <c r="B102" s="127"/>
      <c r="D102" s="128" t="s">
        <v>98</v>
      </c>
      <c r="E102" s="129"/>
      <c r="F102" s="129"/>
      <c r="G102" s="129"/>
      <c r="H102" s="129"/>
      <c r="I102" s="130"/>
      <c r="J102" s="131">
        <f>J190</f>
        <v>0</v>
      </c>
      <c r="L102" s="127"/>
    </row>
    <row r="103" spans="2:12" s="9" customFormat="1" ht="24.95" customHeight="1">
      <c r="B103" s="122"/>
      <c r="D103" s="123" t="s">
        <v>99</v>
      </c>
      <c r="E103" s="124"/>
      <c r="F103" s="124"/>
      <c r="G103" s="124"/>
      <c r="H103" s="124"/>
      <c r="I103" s="125"/>
      <c r="J103" s="126">
        <f>J194</f>
        <v>0</v>
      </c>
      <c r="L103" s="122"/>
    </row>
    <row r="104" spans="2:12" s="10" customFormat="1" ht="19.899999999999999" customHeight="1">
      <c r="B104" s="127"/>
      <c r="D104" s="128" t="s">
        <v>100</v>
      </c>
      <c r="E104" s="129"/>
      <c r="F104" s="129"/>
      <c r="G104" s="129"/>
      <c r="H104" s="129"/>
      <c r="I104" s="130"/>
      <c r="J104" s="131">
        <f>J195</f>
        <v>0</v>
      </c>
      <c r="L104" s="127"/>
    </row>
    <row r="105" spans="2:12" s="10" customFormat="1" ht="19.899999999999999" customHeight="1">
      <c r="B105" s="127"/>
      <c r="D105" s="128" t="s">
        <v>101</v>
      </c>
      <c r="E105" s="129"/>
      <c r="F105" s="129"/>
      <c r="G105" s="129"/>
      <c r="H105" s="129"/>
      <c r="I105" s="130"/>
      <c r="J105" s="131">
        <f>J226</f>
        <v>0</v>
      </c>
      <c r="L105" s="127"/>
    </row>
    <row r="106" spans="2:12" s="10" customFormat="1" ht="19.899999999999999" customHeight="1">
      <c r="B106" s="127"/>
      <c r="D106" s="128" t="s">
        <v>102</v>
      </c>
      <c r="E106" s="129"/>
      <c r="F106" s="129"/>
      <c r="G106" s="129"/>
      <c r="H106" s="129"/>
      <c r="I106" s="130"/>
      <c r="J106" s="131">
        <f>J237</f>
        <v>0</v>
      </c>
      <c r="L106" s="127"/>
    </row>
    <row r="107" spans="2:12" s="10" customFormat="1" ht="19.899999999999999" customHeight="1">
      <c r="B107" s="127"/>
      <c r="D107" s="128" t="s">
        <v>103</v>
      </c>
      <c r="E107" s="129"/>
      <c r="F107" s="129"/>
      <c r="G107" s="129"/>
      <c r="H107" s="129"/>
      <c r="I107" s="130"/>
      <c r="J107" s="131">
        <f>J249</f>
        <v>0</v>
      </c>
      <c r="L107" s="127"/>
    </row>
    <row r="108" spans="2:12" s="10" customFormat="1" ht="19.899999999999999" customHeight="1">
      <c r="B108" s="127"/>
      <c r="D108" s="128" t="s">
        <v>104</v>
      </c>
      <c r="E108" s="129"/>
      <c r="F108" s="129"/>
      <c r="G108" s="129"/>
      <c r="H108" s="129"/>
      <c r="I108" s="130"/>
      <c r="J108" s="131">
        <f>J261</f>
        <v>0</v>
      </c>
      <c r="L108" s="127"/>
    </row>
    <row r="109" spans="2:12" s="10" customFormat="1" ht="19.899999999999999" customHeight="1">
      <c r="B109" s="127"/>
      <c r="D109" s="128" t="s">
        <v>105</v>
      </c>
      <c r="E109" s="129"/>
      <c r="F109" s="129"/>
      <c r="G109" s="129"/>
      <c r="H109" s="129"/>
      <c r="I109" s="130"/>
      <c r="J109" s="131">
        <f>J281</f>
        <v>0</v>
      </c>
      <c r="L109" s="127"/>
    </row>
    <row r="110" spans="2:12" s="10" customFormat="1" ht="19.899999999999999" customHeight="1">
      <c r="B110" s="127"/>
      <c r="D110" s="128" t="s">
        <v>106</v>
      </c>
      <c r="E110" s="129"/>
      <c r="F110" s="129"/>
      <c r="G110" s="129"/>
      <c r="H110" s="129"/>
      <c r="I110" s="130"/>
      <c r="J110" s="131">
        <f>J285</f>
        <v>0</v>
      </c>
      <c r="L110" s="127"/>
    </row>
    <row r="111" spans="2:12" s="10" customFormat="1" ht="19.899999999999999" customHeight="1">
      <c r="B111" s="127"/>
      <c r="D111" s="128" t="s">
        <v>107</v>
      </c>
      <c r="E111" s="129"/>
      <c r="F111" s="129"/>
      <c r="G111" s="129"/>
      <c r="H111" s="129"/>
      <c r="I111" s="130"/>
      <c r="J111" s="131">
        <f>J303</f>
        <v>0</v>
      </c>
      <c r="L111" s="127"/>
    </row>
    <row r="112" spans="2:12" s="10" customFormat="1" ht="19.899999999999999" customHeight="1">
      <c r="B112" s="127"/>
      <c r="D112" s="128" t="s">
        <v>108</v>
      </c>
      <c r="E112" s="129"/>
      <c r="F112" s="129"/>
      <c r="G112" s="129"/>
      <c r="H112" s="129"/>
      <c r="I112" s="130"/>
      <c r="J112" s="131">
        <f>J309</f>
        <v>0</v>
      </c>
      <c r="L112" s="127"/>
    </row>
    <row r="113" spans="1:31" s="10" customFormat="1" ht="19.899999999999999" customHeight="1">
      <c r="B113" s="127"/>
      <c r="D113" s="128" t="s">
        <v>109</v>
      </c>
      <c r="E113" s="129"/>
      <c r="F113" s="129"/>
      <c r="G113" s="129"/>
      <c r="H113" s="129"/>
      <c r="I113" s="130"/>
      <c r="J113" s="131">
        <f>J331</f>
        <v>0</v>
      </c>
      <c r="L113" s="127"/>
    </row>
    <row r="114" spans="1:31" s="10" customFormat="1" ht="19.899999999999999" customHeight="1">
      <c r="B114" s="127"/>
      <c r="D114" s="128" t="s">
        <v>110</v>
      </c>
      <c r="E114" s="129"/>
      <c r="F114" s="129"/>
      <c r="G114" s="129"/>
      <c r="H114" s="129"/>
      <c r="I114" s="130"/>
      <c r="J114" s="131">
        <f>J348</f>
        <v>0</v>
      </c>
      <c r="L114" s="127"/>
    </row>
    <row r="115" spans="1:31" s="10" customFormat="1" ht="19.899999999999999" customHeight="1">
      <c r="B115" s="127"/>
      <c r="D115" s="128" t="s">
        <v>111</v>
      </c>
      <c r="E115" s="129"/>
      <c r="F115" s="129"/>
      <c r="G115" s="129"/>
      <c r="H115" s="129"/>
      <c r="I115" s="130"/>
      <c r="J115" s="131">
        <f>J358</f>
        <v>0</v>
      </c>
      <c r="L115" s="127"/>
    </row>
    <row r="116" spans="1:31" s="10" customFormat="1" ht="19.899999999999999" customHeight="1">
      <c r="B116" s="127"/>
      <c r="D116" s="128" t="s">
        <v>112</v>
      </c>
      <c r="E116" s="129"/>
      <c r="F116" s="129"/>
      <c r="G116" s="129"/>
      <c r="H116" s="129"/>
      <c r="I116" s="130"/>
      <c r="J116" s="131">
        <f>J370</f>
        <v>0</v>
      </c>
      <c r="L116" s="127"/>
    </row>
    <row r="117" spans="1:31" s="10" customFormat="1" ht="19.899999999999999" customHeight="1">
      <c r="B117" s="127"/>
      <c r="D117" s="128" t="s">
        <v>113</v>
      </c>
      <c r="E117" s="129"/>
      <c r="F117" s="129"/>
      <c r="G117" s="129"/>
      <c r="H117" s="129"/>
      <c r="I117" s="130"/>
      <c r="J117" s="131">
        <f>J387</f>
        <v>0</v>
      </c>
      <c r="L117" s="127"/>
    </row>
    <row r="118" spans="1:31" s="10" customFormat="1" ht="19.899999999999999" customHeight="1">
      <c r="B118" s="127"/>
      <c r="D118" s="128" t="s">
        <v>114</v>
      </c>
      <c r="E118" s="129"/>
      <c r="F118" s="129"/>
      <c r="G118" s="129"/>
      <c r="H118" s="129"/>
      <c r="I118" s="130"/>
      <c r="J118" s="131">
        <f>J393</f>
        <v>0</v>
      </c>
      <c r="L118" s="127"/>
    </row>
    <row r="119" spans="1:31" s="9" customFormat="1" ht="24.95" customHeight="1">
      <c r="B119" s="122"/>
      <c r="D119" s="123" t="s">
        <v>115</v>
      </c>
      <c r="E119" s="124"/>
      <c r="F119" s="124"/>
      <c r="G119" s="124"/>
      <c r="H119" s="124"/>
      <c r="I119" s="125"/>
      <c r="J119" s="126">
        <f>J410</f>
        <v>0</v>
      </c>
      <c r="L119" s="122"/>
    </row>
    <row r="120" spans="1:31" s="9" customFormat="1" ht="24.95" customHeight="1">
      <c r="B120" s="122"/>
      <c r="D120" s="123" t="s">
        <v>116</v>
      </c>
      <c r="E120" s="124"/>
      <c r="F120" s="124"/>
      <c r="G120" s="124"/>
      <c r="H120" s="124"/>
      <c r="I120" s="125"/>
      <c r="J120" s="126">
        <f>J430</f>
        <v>0</v>
      </c>
      <c r="L120" s="122"/>
    </row>
    <row r="121" spans="1:31" s="10" customFormat="1" ht="19.899999999999999" customHeight="1">
      <c r="B121" s="127"/>
      <c r="D121" s="128" t="s">
        <v>117</v>
      </c>
      <c r="E121" s="129"/>
      <c r="F121" s="129"/>
      <c r="G121" s="129"/>
      <c r="H121" s="129"/>
      <c r="I121" s="130"/>
      <c r="J121" s="131">
        <f>J431</f>
        <v>0</v>
      </c>
      <c r="L121" s="127"/>
    </row>
    <row r="122" spans="1:31" s="10" customFormat="1" ht="19.899999999999999" customHeight="1">
      <c r="B122" s="127"/>
      <c r="D122" s="128" t="s">
        <v>118</v>
      </c>
      <c r="E122" s="129"/>
      <c r="F122" s="129"/>
      <c r="G122" s="129"/>
      <c r="H122" s="129"/>
      <c r="I122" s="130"/>
      <c r="J122" s="131">
        <f>J433</f>
        <v>0</v>
      </c>
      <c r="L122" s="127"/>
    </row>
    <row r="123" spans="1:31" s="2" customFormat="1" ht="21.75" customHeight="1">
      <c r="A123" s="32"/>
      <c r="B123" s="33"/>
      <c r="C123" s="32"/>
      <c r="D123" s="32"/>
      <c r="E123" s="32"/>
      <c r="F123" s="32"/>
      <c r="G123" s="32"/>
      <c r="H123" s="32"/>
      <c r="I123" s="92"/>
      <c r="J123" s="32"/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31" s="2" customFormat="1" ht="6.95" customHeight="1">
      <c r="A124" s="32"/>
      <c r="B124" s="47"/>
      <c r="C124" s="48"/>
      <c r="D124" s="48"/>
      <c r="E124" s="48"/>
      <c r="F124" s="48"/>
      <c r="G124" s="48"/>
      <c r="H124" s="48"/>
      <c r="I124" s="116"/>
      <c r="J124" s="48"/>
      <c r="K124" s="48"/>
      <c r="L124" s="4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8" spans="1:31" s="2" customFormat="1" ht="6.95" customHeight="1">
      <c r="A128" s="32"/>
      <c r="B128" s="49"/>
      <c r="C128" s="50"/>
      <c r="D128" s="50"/>
      <c r="E128" s="50"/>
      <c r="F128" s="50"/>
      <c r="G128" s="50"/>
      <c r="H128" s="50"/>
      <c r="I128" s="117"/>
      <c r="J128" s="50"/>
      <c r="K128" s="50"/>
      <c r="L128" s="4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pans="1:63" s="2" customFormat="1" ht="24.95" customHeight="1">
      <c r="A129" s="32"/>
      <c r="B129" s="33"/>
      <c r="C129" s="21" t="s">
        <v>119</v>
      </c>
      <c r="D129" s="32"/>
      <c r="E129" s="32"/>
      <c r="F129" s="32"/>
      <c r="G129" s="32"/>
      <c r="H129" s="32"/>
      <c r="I129" s="92"/>
      <c r="J129" s="32"/>
      <c r="K129" s="32"/>
      <c r="L129" s="4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</row>
    <row r="130" spans="1:63" s="2" customFormat="1" ht="6.95" customHeight="1">
      <c r="A130" s="32"/>
      <c r="B130" s="33"/>
      <c r="C130" s="32"/>
      <c r="D130" s="32"/>
      <c r="E130" s="32"/>
      <c r="F130" s="32"/>
      <c r="G130" s="32"/>
      <c r="H130" s="32"/>
      <c r="I130" s="92"/>
      <c r="J130" s="32"/>
      <c r="K130" s="32"/>
      <c r="L130" s="4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</row>
    <row r="131" spans="1:63" s="2" customFormat="1" ht="12" customHeight="1">
      <c r="A131" s="32"/>
      <c r="B131" s="33"/>
      <c r="C131" s="27" t="s">
        <v>16</v>
      </c>
      <c r="D131" s="32"/>
      <c r="E131" s="32"/>
      <c r="F131" s="32"/>
      <c r="G131" s="32"/>
      <c r="H131" s="32"/>
      <c r="I131" s="92"/>
      <c r="J131" s="32"/>
      <c r="K131" s="32"/>
      <c r="L131" s="4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</row>
    <row r="132" spans="1:63" s="2" customFormat="1" ht="16.5" customHeight="1">
      <c r="A132" s="32"/>
      <c r="B132" s="33"/>
      <c r="C132" s="32"/>
      <c r="D132" s="32"/>
      <c r="E132" s="252" t="str">
        <f>E7</f>
        <v>B. Četyny 2/930</v>
      </c>
      <c r="F132" s="253"/>
      <c r="G132" s="253"/>
      <c r="H132" s="253"/>
      <c r="I132" s="92"/>
      <c r="J132" s="32"/>
      <c r="K132" s="32"/>
      <c r="L132" s="4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</row>
    <row r="133" spans="1:63" s="2" customFormat="1" ht="12" customHeight="1">
      <c r="A133" s="32"/>
      <c r="B133" s="33"/>
      <c r="C133" s="27" t="s">
        <v>87</v>
      </c>
      <c r="D133" s="32"/>
      <c r="E133" s="32"/>
      <c r="F133" s="32"/>
      <c r="G133" s="32"/>
      <c r="H133" s="32"/>
      <c r="I133" s="92"/>
      <c r="J133" s="32"/>
      <c r="K133" s="32"/>
      <c r="L133" s="4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</row>
    <row r="134" spans="1:63" s="2" customFormat="1" ht="16.5" customHeight="1">
      <c r="A134" s="32"/>
      <c r="B134" s="33"/>
      <c r="C134" s="32"/>
      <c r="D134" s="32"/>
      <c r="E134" s="219" t="str">
        <f>E9</f>
        <v>2 - Bytová jednotka č. 75</v>
      </c>
      <c r="F134" s="251"/>
      <c r="G134" s="251"/>
      <c r="H134" s="251"/>
      <c r="I134" s="92"/>
      <c r="J134" s="32"/>
      <c r="K134" s="32"/>
      <c r="L134" s="4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</row>
    <row r="135" spans="1:63" s="2" customFormat="1" ht="6.95" customHeight="1">
      <c r="A135" s="32"/>
      <c r="B135" s="33"/>
      <c r="C135" s="32"/>
      <c r="D135" s="32"/>
      <c r="E135" s="32"/>
      <c r="F135" s="32"/>
      <c r="G135" s="32"/>
      <c r="H135" s="32"/>
      <c r="I135" s="92"/>
      <c r="J135" s="32"/>
      <c r="K135" s="32"/>
      <c r="L135" s="4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</row>
    <row r="136" spans="1:63" s="2" customFormat="1" ht="12" customHeight="1">
      <c r="A136" s="32"/>
      <c r="B136" s="33"/>
      <c r="C136" s="27" t="s">
        <v>20</v>
      </c>
      <c r="D136" s="32"/>
      <c r="E136" s="32"/>
      <c r="F136" s="25" t="str">
        <f>F12</f>
        <v xml:space="preserve"> </v>
      </c>
      <c r="G136" s="32"/>
      <c r="H136" s="32"/>
      <c r="I136" s="93" t="s">
        <v>22</v>
      </c>
      <c r="J136" s="55" t="str">
        <f>IF(J12="","",J12)</f>
        <v>20. 8. 2019</v>
      </c>
      <c r="K136" s="32"/>
      <c r="L136" s="4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</row>
    <row r="137" spans="1:63" s="2" customFormat="1" ht="6.95" customHeight="1">
      <c r="A137" s="32"/>
      <c r="B137" s="33"/>
      <c r="C137" s="32"/>
      <c r="D137" s="32"/>
      <c r="E137" s="32"/>
      <c r="F137" s="32"/>
      <c r="G137" s="32"/>
      <c r="H137" s="32"/>
      <c r="I137" s="92"/>
      <c r="J137" s="32"/>
      <c r="K137" s="32"/>
      <c r="L137" s="4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</row>
    <row r="138" spans="1:63" s="2" customFormat="1" ht="25.7" customHeight="1">
      <c r="A138" s="32"/>
      <c r="B138" s="33"/>
      <c r="C138" s="27" t="s">
        <v>24</v>
      </c>
      <c r="D138" s="32"/>
      <c r="E138" s="32"/>
      <c r="F138" s="25" t="str">
        <f>E15</f>
        <v xml:space="preserve"> </v>
      </c>
      <c r="G138" s="32"/>
      <c r="H138" s="32"/>
      <c r="I138" s="93" t="s">
        <v>29</v>
      </c>
      <c r="J138" s="30" t="str">
        <f>E21</f>
        <v>Ing. Vladimír Slonka</v>
      </c>
      <c r="K138" s="32"/>
      <c r="L138" s="4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</row>
    <row r="139" spans="1:63" s="2" customFormat="1" ht="15.2" customHeight="1">
      <c r="A139" s="32"/>
      <c r="B139" s="33"/>
      <c r="C139" s="27" t="s">
        <v>27</v>
      </c>
      <c r="D139" s="32"/>
      <c r="E139" s="32"/>
      <c r="F139" s="25" t="str">
        <f>IF(E18="","",E18)</f>
        <v>Vyplň údaj</v>
      </c>
      <c r="G139" s="32"/>
      <c r="H139" s="32"/>
      <c r="I139" s="93" t="s">
        <v>34</v>
      </c>
      <c r="J139" s="30" t="str">
        <f>E24</f>
        <v xml:space="preserve"> </v>
      </c>
      <c r="K139" s="32"/>
      <c r="L139" s="42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</row>
    <row r="140" spans="1:63" s="2" customFormat="1" ht="10.35" customHeight="1">
      <c r="A140" s="32"/>
      <c r="B140" s="33"/>
      <c r="C140" s="32"/>
      <c r="D140" s="32"/>
      <c r="E140" s="32"/>
      <c r="F140" s="32"/>
      <c r="G140" s="32"/>
      <c r="H140" s="32"/>
      <c r="I140" s="92"/>
      <c r="J140" s="32"/>
      <c r="K140" s="32"/>
      <c r="L140" s="42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</row>
    <row r="141" spans="1:63" s="11" customFormat="1" ht="29.25" customHeight="1">
      <c r="A141" s="132"/>
      <c r="B141" s="133"/>
      <c r="C141" s="134" t="s">
        <v>120</v>
      </c>
      <c r="D141" s="135" t="s">
        <v>61</v>
      </c>
      <c r="E141" s="135" t="s">
        <v>57</v>
      </c>
      <c r="F141" s="135" t="s">
        <v>58</v>
      </c>
      <c r="G141" s="135" t="s">
        <v>121</v>
      </c>
      <c r="H141" s="135" t="s">
        <v>122</v>
      </c>
      <c r="I141" s="136" t="s">
        <v>123</v>
      </c>
      <c r="J141" s="137" t="s">
        <v>90</v>
      </c>
      <c r="K141" s="138" t="s">
        <v>124</v>
      </c>
      <c r="L141" s="139"/>
      <c r="M141" s="62" t="s">
        <v>1</v>
      </c>
      <c r="N141" s="63" t="s">
        <v>40</v>
      </c>
      <c r="O141" s="63" t="s">
        <v>125</v>
      </c>
      <c r="P141" s="63" t="s">
        <v>126</v>
      </c>
      <c r="Q141" s="63" t="s">
        <v>127</v>
      </c>
      <c r="R141" s="63" t="s">
        <v>128</v>
      </c>
      <c r="S141" s="63" t="s">
        <v>129</v>
      </c>
      <c r="T141" s="64" t="s">
        <v>130</v>
      </c>
      <c r="U141" s="132"/>
      <c r="V141" s="132"/>
      <c r="W141" s="132"/>
      <c r="X141" s="132"/>
      <c r="Y141" s="132"/>
      <c r="Z141" s="132"/>
      <c r="AA141" s="132"/>
      <c r="AB141" s="132"/>
      <c r="AC141" s="132"/>
      <c r="AD141" s="132"/>
      <c r="AE141" s="132"/>
    </row>
    <row r="142" spans="1:63" s="2" customFormat="1" ht="22.9" customHeight="1">
      <c r="A142" s="32"/>
      <c r="B142" s="33"/>
      <c r="C142" s="69" t="s">
        <v>131</v>
      </c>
      <c r="D142" s="32"/>
      <c r="E142" s="32"/>
      <c r="F142" s="32"/>
      <c r="G142" s="32"/>
      <c r="H142" s="32"/>
      <c r="I142" s="92"/>
      <c r="J142" s="140">
        <f>BK142</f>
        <v>0</v>
      </c>
      <c r="K142" s="32"/>
      <c r="L142" s="33"/>
      <c r="M142" s="65"/>
      <c r="N142" s="56"/>
      <c r="O142" s="66"/>
      <c r="P142" s="141">
        <f>P143+P194+P410+P430</f>
        <v>0</v>
      </c>
      <c r="Q142" s="66"/>
      <c r="R142" s="141">
        <f>R143+R194+R410+R430</f>
        <v>3.0040142199999997</v>
      </c>
      <c r="S142" s="66"/>
      <c r="T142" s="142">
        <f>T143+T194+T410+T430</f>
        <v>3.0489838300000001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T142" s="17" t="s">
        <v>75</v>
      </c>
      <c r="AU142" s="17" t="s">
        <v>92</v>
      </c>
      <c r="BK142" s="143">
        <f>BK143+BK194+BK410+BK430</f>
        <v>0</v>
      </c>
    </row>
    <row r="143" spans="1:63" s="12" customFormat="1" ht="25.9" customHeight="1">
      <c r="B143" s="144"/>
      <c r="D143" s="145" t="s">
        <v>75</v>
      </c>
      <c r="E143" s="146" t="s">
        <v>132</v>
      </c>
      <c r="F143" s="146" t="s">
        <v>133</v>
      </c>
      <c r="I143" s="147"/>
      <c r="J143" s="148">
        <f>BK143</f>
        <v>0</v>
      </c>
      <c r="L143" s="144"/>
      <c r="M143" s="149"/>
      <c r="N143" s="150"/>
      <c r="O143" s="150"/>
      <c r="P143" s="151">
        <f>P144+P147+P160+P182+P190</f>
        <v>0</v>
      </c>
      <c r="Q143" s="150"/>
      <c r="R143" s="151">
        <f>R144+R147+R160+R182+R190</f>
        <v>0.89387063999999994</v>
      </c>
      <c r="S143" s="150"/>
      <c r="T143" s="152">
        <f>T144+T147+T160+T182+T190</f>
        <v>2.8171141</v>
      </c>
      <c r="AR143" s="145" t="s">
        <v>84</v>
      </c>
      <c r="AT143" s="153" t="s">
        <v>75</v>
      </c>
      <c r="AU143" s="153" t="s">
        <v>76</v>
      </c>
      <c r="AY143" s="145" t="s">
        <v>134</v>
      </c>
      <c r="BK143" s="154">
        <f>BK144+BK147+BK160+BK182+BK190</f>
        <v>0</v>
      </c>
    </row>
    <row r="144" spans="1:63" s="12" customFormat="1" ht="22.9" customHeight="1">
      <c r="B144" s="144"/>
      <c r="D144" s="145" t="s">
        <v>75</v>
      </c>
      <c r="E144" s="155" t="s">
        <v>135</v>
      </c>
      <c r="F144" s="155" t="s">
        <v>136</v>
      </c>
      <c r="I144" s="147"/>
      <c r="J144" s="156">
        <f>BK144</f>
        <v>0</v>
      </c>
      <c r="L144" s="144"/>
      <c r="M144" s="149"/>
      <c r="N144" s="150"/>
      <c r="O144" s="150"/>
      <c r="P144" s="151">
        <f>SUM(P145:P146)</f>
        <v>0</v>
      </c>
      <c r="Q144" s="150"/>
      <c r="R144" s="151">
        <f>SUM(R145:R146)</f>
        <v>0.117852</v>
      </c>
      <c r="S144" s="150"/>
      <c r="T144" s="152">
        <f>SUM(T145:T146)</f>
        <v>0</v>
      </c>
      <c r="AR144" s="145" t="s">
        <v>84</v>
      </c>
      <c r="AT144" s="153" t="s">
        <v>75</v>
      </c>
      <c r="AU144" s="153" t="s">
        <v>84</v>
      </c>
      <c r="AY144" s="145" t="s">
        <v>134</v>
      </c>
      <c r="BK144" s="154">
        <f>SUM(BK145:BK146)</f>
        <v>0</v>
      </c>
    </row>
    <row r="145" spans="1:65" s="2" customFormat="1" ht="21.75" customHeight="1">
      <c r="A145" s="32"/>
      <c r="B145" s="157"/>
      <c r="C145" s="158" t="s">
        <v>84</v>
      </c>
      <c r="D145" s="158" t="s">
        <v>137</v>
      </c>
      <c r="E145" s="159" t="s">
        <v>138</v>
      </c>
      <c r="F145" s="160" t="s">
        <v>139</v>
      </c>
      <c r="G145" s="161" t="s">
        <v>140</v>
      </c>
      <c r="H145" s="162">
        <v>1.84</v>
      </c>
      <c r="I145" s="163"/>
      <c r="J145" s="164">
        <f>ROUND(I145*H145,2)</f>
        <v>0</v>
      </c>
      <c r="K145" s="165"/>
      <c r="L145" s="33"/>
      <c r="M145" s="166" t="s">
        <v>1</v>
      </c>
      <c r="N145" s="167" t="s">
        <v>42</v>
      </c>
      <c r="O145" s="58"/>
      <c r="P145" s="168">
        <f>O145*H145</f>
        <v>0</v>
      </c>
      <c r="Q145" s="168">
        <v>6.4049999999999996E-2</v>
      </c>
      <c r="R145" s="168">
        <f>Q145*H145</f>
        <v>0.117852</v>
      </c>
      <c r="S145" s="168">
        <v>0</v>
      </c>
      <c r="T145" s="169">
        <f>S145*H145</f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70" t="s">
        <v>141</v>
      </c>
      <c r="AT145" s="170" t="s">
        <v>137</v>
      </c>
      <c r="AU145" s="170" t="s">
        <v>81</v>
      </c>
      <c r="AY145" s="17" t="s">
        <v>134</v>
      </c>
      <c r="BE145" s="171">
        <f>IF(N145="základní",J145,0)</f>
        <v>0</v>
      </c>
      <c r="BF145" s="171">
        <f>IF(N145="snížená",J145,0)</f>
        <v>0</v>
      </c>
      <c r="BG145" s="171">
        <f>IF(N145="zákl. přenesená",J145,0)</f>
        <v>0</v>
      </c>
      <c r="BH145" s="171">
        <f>IF(N145="sníž. přenesená",J145,0)</f>
        <v>0</v>
      </c>
      <c r="BI145" s="171">
        <f>IF(N145="nulová",J145,0)</f>
        <v>0</v>
      </c>
      <c r="BJ145" s="17" t="s">
        <v>81</v>
      </c>
      <c r="BK145" s="171">
        <f>ROUND(I145*H145,2)</f>
        <v>0</v>
      </c>
      <c r="BL145" s="17" t="s">
        <v>141</v>
      </c>
      <c r="BM145" s="170" t="s">
        <v>142</v>
      </c>
    </row>
    <row r="146" spans="1:65" s="13" customFormat="1">
      <c r="B146" s="172"/>
      <c r="D146" s="173" t="s">
        <v>143</v>
      </c>
      <c r="E146" s="174" t="s">
        <v>1</v>
      </c>
      <c r="F146" s="175" t="s">
        <v>144</v>
      </c>
      <c r="H146" s="176">
        <v>1.84</v>
      </c>
      <c r="I146" s="177"/>
      <c r="L146" s="172"/>
      <c r="M146" s="178"/>
      <c r="N146" s="179"/>
      <c r="O146" s="179"/>
      <c r="P146" s="179"/>
      <c r="Q146" s="179"/>
      <c r="R146" s="179"/>
      <c r="S146" s="179"/>
      <c r="T146" s="180"/>
      <c r="AT146" s="174" t="s">
        <v>143</v>
      </c>
      <c r="AU146" s="174" t="s">
        <v>81</v>
      </c>
      <c r="AV146" s="13" t="s">
        <v>81</v>
      </c>
      <c r="AW146" s="13" t="s">
        <v>33</v>
      </c>
      <c r="AX146" s="13" t="s">
        <v>84</v>
      </c>
      <c r="AY146" s="174" t="s">
        <v>134</v>
      </c>
    </row>
    <row r="147" spans="1:65" s="12" customFormat="1" ht="22.9" customHeight="1">
      <c r="B147" s="144"/>
      <c r="D147" s="145" t="s">
        <v>75</v>
      </c>
      <c r="E147" s="155" t="s">
        <v>145</v>
      </c>
      <c r="F147" s="155" t="s">
        <v>146</v>
      </c>
      <c r="I147" s="147"/>
      <c r="J147" s="156">
        <f>BK147</f>
        <v>0</v>
      </c>
      <c r="L147" s="144"/>
      <c r="M147" s="149"/>
      <c r="N147" s="150"/>
      <c r="O147" s="150"/>
      <c r="P147" s="151">
        <f>SUM(P148:P159)</f>
        <v>0</v>
      </c>
      <c r="Q147" s="150"/>
      <c r="R147" s="151">
        <f>SUM(R148:R159)</f>
        <v>0.77333863999999997</v>
      </c>
      <c r="S147" s="150"/>
      <c r="T147" s="152">
        <f>SUM(T148:T159)</f>
        <v>0</v>
      </c>
      <c r="AR147" s="145" t="s">
        <v>84</v>
      </c>
      <c r="AT147" s="153" t="s">
        <v>75</v>
      </c>
      <c r="AU147" s="153" t="s">
        <v>84</v>
      </c>
      <c r="AY147" s="145" t="s">
        <v>134</v>
      </c>
      <c r="BK147" s="154">
        <f>SUM(BK148:BK159)</f>
        <v>0</v>
      </c>
    </row>
    <row r="148" spans="1:65" s="2" customFormat="1" ht="21.75" customHeight="1">
      <c r="A148" s="32"/>
      <c r="B148" s="157"/>
      <c r="C148" s="158">
        <v>2</v>
      </c>
      <c r="D148" s="158" t="s">
        <v>137</v>
      </c>
      <c r="E148" s="159" t="s">
        <v>148</v>
      </c>
      <c r="F148" s="160" t="s">
        <v>149</v>
      </c>
      <c r="G148" s="161" t="s">
        <v>140</v>
      </c>
      <c r="H148" s="162">
        <v>14.456</v>
      </c>
      <c r="I148" s="163"/>
      <c r="J148" s="164">
        <f t="shared" ref="J148:J150" si="0">ROUND(I148*H148,2)</f>
        <v>0</v>
      </c>
      <c r="K148" s="165"/>
      <c r="L148" s="33"/>
      <c r="M148" s="166" t="s">
        <v>1</v>
      </c>
      <c r="N148" s="167" t="s">
        <v>42</v>
      </c>
      <c r="O148" s="58"/>
      <c r="P148" s="168">
        <f t="shared" ref="P148:P150" si="1">O148*H148</f>
        <v>0</v>
      </c>
      <c r="Q148" s="168">
        <v>2.5999999999999998E-4</v>
      </c>
      <c r="R148" s="168">
        <f t="shared" ref="R148:R150" si="2">Q148*H148</f>
        <v>3.7585599999999993E-3</v>
      </c>
      <c r="S148" s="168">
        <v>0</v>
      </c>
      <c r="T148" s="169">
        <f t="shared" ref="T148:T150" si="3">S148*H148</f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70" t="s">
        <v>141</v>
      </c>
      <c r="AT148" s="170" t="s">
        <v>137</v>
      </c>
      <c r="AU148" s="170" t="s">
        <v>81</v>
      </c>
      <c r="AY148" s="17" t="s">
        <v>134</v>
      </c>
      <c r="BE148" s="171">
        <f t="shared" ref="BE148:BE150" si="4">IF(N148="základní",J148,0)</f>
        <v>0</v>
      </c>
      <c r="BF148" s="171">
        <f t="shared" ref="BF148:BF150" si="5">IF(N148="snížená",J148,0)</f>
        <v>0</v>
      </c>
      <c r="BG148" s="171">
        <f t="shared" ref="BG148:BG150" si="6">IF(N148="zákl. přenesená",J148,0)</f>
        <v>0</v>
      </c>
      <c r="BH148" s="171">
        <f t="shared" ref="BH148:BH150" si="7">IF(N148="sníž. přenesená",J148,0)</f>
        <v>0</v>
      </c>
      <c r="BI148" s="171">
        <f t="shared" ref="BI148:BI150" si="8">IF(N148="nulová",J148,0)</f>
        <v>0</v>
      </c>
      <c r="BJ148" s="17" t="s">
        <v>81</v>
      </c>
      <c r="BK148" s="171">
        <f t="shared" ref="BK148:BK150" si="9">ROUND(I148*H148,2)</f>
        <v>0</v>
      </c>
      <c r="BL148" s="17" t="s">
        <v>141</v>
      </c>
      <c r="BM148" s="170" t="s">
        <v>150</v>
      </c>
    </row>
    <row r="149" spans="1:65" s="2" customFormat="1" ht="21.75" customHeight="1">
      <c r="A149" s="32"/>
      <c r="B149" s="157"/>
      <c r="C149" s="158">
        <v>3</v>
      </c>
      <c r="D149" s="158" t="s">
        <v>137</v>
      </c>
      <c r="E149" s="159" t="s">
        <v>151</v>
      </c>
      <c r="F149" s="160" t="s">
        <v>152</v>
      </c>
      <c r="G149" s="161" t="s">
        <v>140</v>
      </c>
      <c r="H149" s="162">
        <v>14.456</v>
      </c>
      <c r="I149" s="163"/>
      <c r="J149" s="164">
        <f t="shared" si="0"/>
        <v>0</v>
      </c>
      <c r="K149" s="165"/>
      <c r="L149" s="33"/>
      <c r="M149" s="166" t="s">
        <v>1</v>
      </c>
      <c r="N149" s="167" t="s">
        <v>42</v>
      </c>
      <c r="O149" s="58"/>
      <c r="P149" s="168">
        <f t="shared" si="1"/>
        <v>0</v>
      </c>
      <c r="Q149" s="168">
        <v>4.3800000000000002E-3</v>
      </c>
      <c r="R149" s="168">
        <f t="shared" si="2"/>
        <v>6.3317280000000004E-2</v>
      </c>
      <c r="S149" s="168">
        <v>0</v>
      </c>
      <c r="T149" s="169">
        <f t="shared" si="3"/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70" t="s">
        <v>141</v>
      </c>
      <c r="AT149" s="170" t="s">
        <v>137</v>
      </c>
      <c r="AU149" s="170" t="s">
        <v>81</v>
      </c>
      <c r="AY149" s="17" t="s">
        <v>134</v>
      </c>
      <c r="BE149" s="171">
        <f t="shared" si="4"/>
        <v>0</v>
      </c>
      <c r="BF149" s="171">
        <f t="shared" si="5"/>
        <v>0</v>
      </c>
      <c r="BG149" s="171">
        <f t="shared" si="6"/>
        <v>0</v>
      </c>
      <c r="BH149" s="171">
        <f t="shared" si="7"/>
        <v>0</v>
      </c>
      <c r="BI149" s="171">
        <f t="shared" si="8"/>
        <v>0</v>
      </c>
      <c r="BJ149" s="17" t="s">
        <v>81</v>
      </c>
      <c r="BK149" s="171">
        <f t="shared" si="9"/>
        <v>0</v>
      </c>
      <c r="BL149" s="17" t="s">
        <v>141</v>
      </c>
      <c r="BM149" s="170" t="s">
        <v>153</v>
      </c>
    </row>
    <row r="150" spans="1:65" s="2" customFormat="1" ht="21.75" customHeight="1">
      <c r="A150" s="32"/>
      <c r="B150" s="157"/>
      <c r="C150" s="158">
        <v>4</v>
      </c>
      <c r="D150" s="158" t="s">
        <v>137</v>
      </c>
      <c r="E150" s="159" t="s">
        <v>155</v>
      </c>
      <c r="F150" s="160" t="s">
        <v>156</v>
      </c>
      <c r="G150" s="161" t="s">
        <v>140</v>
      </c>
      <c r="H150" s="162">
        <v>3.3359999999999999</v>
      </c>
      <c r="I150" s="163"/>
      <c r="J150" s="164">
        <f t="shared" si="0"/>
        <v>0</v>
      </c>
      <c r="K150" s="165"/>
      <c r="L150" s="33"/>
      <c r="M150" s="166" t="s">
        <v>1</v>
      </c>
      <c r="N150" s="167" t="s">
        <v>42</v>
      </c>
      <c r="O150" s="58"/>
      <c r="P150" s="168">
        <f t="shared" si="1"/>
        <v>0</v>
      </c>
      <c r="Q150" s="168">
        <v>3.0000000000000001E-3</v>
      </c>
      <c r="R150" s="168">
        <f t="shared" si="2"/>
        <v>1.0008E-2</v>
      </c>
      <c r="S150" s="168">
        <v>0</v>
      </c>
      <c r="T150" s="169">
        <f t="shared" si="3"/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70" t="s">
        <v>141</v>
      </c>
      <c r="AT150" s="170" t="s">
        <v>137</v>
      </c>
      <c r="AU150" s="170" t="s">
        <v>81</v>
      </c>
      <c r="AY150" s="17" t="s">
        <v>134</v>
      </c>
      <c r="BE150" s="171">
        <f t="shared" si="4"/>
        <v>0</v>
      </c>
      <c r="BF150" s="171">
        <f t="shared" si="5"/>
        <v>0</v>
      </c>
      <c r="BG150" s="171">
        <f t="shared" si="6"/>
        <v>0</v>
      </c>
      <c r="BH150" s="171">
        <f t="shared" si="7"/>
        <v>0</v>
      </c>
      <c r="BI150" s="171">
        <f t="shared" si="8"/>
        <v>0</v>
      </c>
      <c r="BJ150" s="17" t="s">
        <v>81</v>
      </c>
      <c r="BK150" s="171">
        <f t="shared" si="9"/>
        <v>0</v>
      </c>
      <c r="BL150" s="17" t="s">
        <v>141</v>
      </c>
      <c r="BM150" s="170" t="s">
        <v>157</v>
      </c>
    </row>
    <row r="151" spans="1:65" s="13" customFormat="1">
      <c r="B151" s="172"/>
      <c r="D151" s="173" t="s">
        <v>143</v>
      </c>
      <c r="E151" s="174" t="s">
        <v>1</v>
      </c>
      <c r="F151" s="175" t="s">
        <v>158</v>
      </c>
      <c r="H151" s="176">
        <v>3.3359999999999999</v>
      </c>
      <c r="I151" s="177"/>
      <c r="L151" s="172"/>
      <c r="M151" s="178"/>
      <c r="N151" s="179"/>
      <c r="O151" s="179"/>
      <c r="P151" s="179"/>
      <c r="Q151" s="179"/>
      <c r="R151" s="179"/>
      <c r="S151" s="179"/>
      <c r="T151" s="180"/>
      <c r="AT151" s="174" t="s">
        <v>143</v>
      </c>
      <c r="AU151" s="174" t="s">
        <v>81</v>
      </c>
      <c r="AV151" s="13" t="s">
        <v>81</v>
      </c>
      <c r="AW151" s="13" t="s">
        <v>33</v>
      </c>
      <c r="AX151" s="13" t="s">
        <v>84</v>
      </c>
      <c r="AY151" s="174" t="s">
        <v>134</v>
      </c>
    </row>
    <row r="152" spans="1:65" s="2" customFormat="1" ht="21.75" customHeight="1">
      <c r="A152" s="32"/>
      <c r="B152" s="157"/>
      <c r="C152" s="158">
        <v>5</v>
      </c>
      <c r="D152" s="158" t="s">
        <v>137</v>
      </c>
      <c r="E152" s="159" t="s">
        <v>160</v>
      </c>
      <c r="F152" s="160" t="s">
        <v>161</v>
      </c>
      <c r="G152" s="161" t="s">
        <v>140</v>
      </c>
      <c r="H152" s="162">
        <v>14.456</v>
      </c>
      <c r="I152" s="163"/>
      <c r="J152" s="164">
        <f>ROUND(I152*H152,2)</f>
        <v>0</v>
      </c>
      <c r="K152" s="165"/>
      <c r="L152" s="33"/>
      <c r="M152" s="166" t="s">
        <v>1</v>
      </c>
      <c r="N152" s="167" t="s">
        <v>42</v>
      </c>
      <c r="O152" s="58"/>
      <c r="P152" s="168">
        <f>O152*H152</f>
        <v>0</v>
      </c>
      <c r="Q152" s="168">
        <v>1.575E-2</v>
      </c>
      <c r="R152" s="168">
        <f>Q152*H152</f>
        <v>0.227682</v>
      </c>
      <c r="S152" s="168">
        <v>0</v>
      </c>
      <c r="T152" s="169">
        <f>S152*H152</f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70" t="s">
        <v>141</v>
      </c>
      <c r="AT152" s="170" t="s">
        <v>137</v>
      </c>
      <c r="AU152" s="170" t="s">
        <v>81</v>
      </c>
      <c r="AY152" s="17" t="s">
        <v>134</v>
      </c>
      <c r="BE152" s="171">
        <f>IF(N152="základní",J152,0)</f>
        <v>0</v>
      </c>
      <c r="BF152" s="171">
        <f>IF(N152="snížená",J152,0)</f>
        <v>0</v>
      </c>
      <c r="BG152" s="171">
        <f>IF(N152="zákl. přenesená",J152,0)</f>
        <v>0</v>
      </c>
      <c r="BH152" s="171">
        <f>IF(N152="sníž. přenesená",J152,0)</f>
        <v>0</v>
      </c>
      <c r="BI152" s="171">
        <f>IF(N152="nulová",J152,0)</f>
        <v>0</v>
      </c>
      <c r="BJ152" s="17" t="s">
        <v>81</v>
      </c>
      <c r="BK152" s="171">
        <f>ROUND(I152*H152,2)</f>
        <v>0</v>
      </c>
      <c r="BL152" s="17" t="s">
        <v>141</v>
      </c>
      <c r="BM152" s="170" t="s">
        <v>162</v>
      </c>
    </row>
    <row r="153" spans="1:65" s="13" customFormat="1">
      <c r="B153" s="172"/>
      <c r="D153" s="173" t="s">
        <v>143</v>
      </c>
      <c r="E153" s="174" t="s">
        <v>1</v>
      </c>
      <c r="F153" s="175" t="s">
        <v>163</v>
      </c>
      <c r="H153" s="176">
        <v>14.456</v>
      </c>
      <c r="I153" s="177"/>
      <c r="L153" s="172"/>
      <c r="M153" s="178"/>
      <c r="N153" s="179"/>
      <c r="O153" s="179"/>
      <c r="P153" s="179"/>
      <c r="Q153" s="179"/>
      <c r="R153" s="179"/>
      <c r="S153" s="179"/>
      <c r="T153" s="180"/>
      <c r="AT153" s="174" t="s">
        <v>143</v>
      </c>
      <c r="AU153" s="174" t="s">
        <v>81</v>
      </c>
      <c r="AV153" s="13" t="s">
        <v>81</v>
      </c>
      <c r="AW153" s="13" t="s">
        <v>33</v>
      </c>
      <c r="AX153" s="13" t="s">
        <v>84</v>
      </c>
      <c r="AY153" s="174" t="s">
        <v>134</v>
      </c>
    </row>
    <row r="154" spans="1:65" s="13" customFormat="1">
      <c r="B154" s="172"/>
      <c r="D154" s="173" t="s">
        <v>143</v>
      </c>
      <c r="E154" s="174" t="s">
        <v>1</v>
      </c>
      <c r="F154" s="175" t="s">
        <v>164</v>
      </c>
      <c r="H154" s="176">
        <v>17.5</v>
      </c>
      <c r="I154" s="177"/>
      <c r="L154" s="172"/>
      <c r="M154" s="178"/>
      <c r="N154" s="179"/>
      <c r="O154" s="179"/>
      <c r="P154" s="179"/>
      <c r="Q154" s="179"/>
      <c r="R154" s="179"/>
      <c r="S154" s="179"/>
      <c r="T154" s="180"/>
      <c r="AT154" s="174" t="s">
        <v>143</v>
      </c>
      <c r="AU154" s="174" t="s">
        <v>81</v>
      </c>
      <c r="AV154" s="13" t="s">
        <v>81</v>
      </c>
      <c r="AW154" s="13" t="s">
        <v>33</v>
      </c>
      <c r="AX154" s="13" t="s">
        <v>84</v>
      </c>
      <c r="AY154" s="174" t="s">
        <v>134</v>
      </c>
    </row>
    <row r="155" spans="1:65" s="14" customFormat="1">
      <c r="B155" s="181"/>
      <c r="D155" s="173" t="s">
        <v>143</v>
      </c>
      <c r="E155" s="182" t="s">
        <v>1</v>
      </c>
      <c r="F155" s="183" t="s">
        <v>165</v>
      </c>
      <c r="H155" s="182" t="s">
        <v>1</v>
      </c>
      <c r="I155" s="184"/>
      <c r="L155" s="181"/>
      <c r="M155" s="185"/>
      <c r="N155" s="186"/>
      <c r="O155" s="186"/>
      <c r="P155" s="186"/>
      <c r="Q155" s="186"/>
      <c r="R155" s="186"/>
      <c r="S155" s="186"/>
      <c r="T155" s="187"/>
      <c r="AT155" s="182" t="s">
        <v>143</v>
      </c>
      <c r="AU155" s="182" t="s">
        <v>81</v>
      </c>
      <c r="AV155" s="14" t="s">
        <v>84</v>
      </c>
      <c r="AW155" s="14" t="s">
        <v>33</v>
      </c>
      <c r="AX155" s="14" t="s">
        <v>76</v>
      </c>
      <c r="AY155" s="182" t="s">
        <v>134</v>
      </c>
    </row>
    <row r="156" spans="1:65" s="13" customFormat="1">
      <c r="B156" s="172"/>
      <c r="D156" s="173" t="s">
        <v>143</v>
      </c>
      <c r="E156" s="174" t="s">
        <v>1</v>
      </c>
      <c r="F156" s="175" t="s">
        <v>166</v>
      </c>
      <c r="H156" s="176">
        <v>50</v>
      </c>
      <c r="I156" s="177"/>
      <c r="L156" s="172"/>
      <c r="M156" s="178"/>
      <c r="N156" s="179"/>
      <c r="O156" s="179"/>
      <c r="P156" s="179"/>
      <c r="Q156" s="179"/>
      <c r="R156" s="179"/>
      <c r="S156" s="179"/>
      <c r="T156" s="180"/>
      <c r="AT156" s="174" t="s">
        <v>143</v>
      </c>
      <c r="AU156" s="174" t="s">
        <v>81</v>
      </c>
      <c r="AV156" s="13" t="s">
        <v>81</v>
      </c>
      <c r="AW156" s="13" t="s">
        <v>33</v>
      </c>
      <c r="AX156" s="13" t="s">
        <v>84</v>
      </c>
      <c r="AY156" s="174" t="s">
        <v>134</v>
      </c>
    </row>
    <row r="157" spans="1:65" s="2" customFormat="1" ht="21.75" customHeight="1">
      <c r="A157" s="32"/>
      <c r="B157" s="157"/>
      <c r="C157" s="158">
        <v>6</v>
      </c>
      <c r="D157" s="158" t="s">
        <v>137</v>
      </c>
      <c r="E157" s="159" t="s">
        <v>167</v>
      </c>
      <c r="F157" s="160" t="s">
        <v>168</v>
      </c>
      <c r="G157" s="161" t="s">
        <v>140</v>
      </c>
      <c r="H157" s="162">
        <v>5.7839999999999998</v>
      </c>
      <c r="I157" s="163"/>
      <c r="J157" s="164">
        <f>ROUND(I157*H157,2)</f>
        <v>0</v>
      </c>
      <c r="K157" s="165"/>
      <c r="L157" s="33"/>
      <c r="M157" s="166" t="s">
        <v>1</v>
      </c>
      <c r="N157" s="167" t="s">
        <v>42</v>
      </c>
      <c r="O157" s="58"/>
      <c r="P157" s="168">
        <f>O157*H157</f>
        <v>0</v>
      </c>
      <c r="Q157" s="168">
        <v>5.67E-2</v>
      </c>
      <c r="R157" s="168">
        <f>Q157*H157</f>
        <v>0.32795279999999999</v>
      </c>
      <c r="S157" s="168">
        <v>0</v>
      </c>
      <c r="T157" s="169">
        <f>S157*H157</f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170" t="s">
        <v>141</v>
      </c>
      <c r="AT157" s="170" t="s">
        <v>137</v>
      </c>
      <c r="AU157" s="170" t="s">
        <v>81</v>
      </c>
      <c r="AY157" s="17" t="s">
        <v>134</v>
      </c>
      <c r="BE157" s="171">
        <f>IF(N157="základní",J157,0)</f>
        <v>0</v>
      </c>
      <c r="BF157" s="171">
        <f>IF(N157="snížená",J157,0)</f>
        <v>0</v>
      </c>
      <c r="BG157" s="171">
        <f>IF(N157="zákl. přenesená",J157,0)</f>
        <v>0</v>
      </c>
      <c r="BH157" s="171">
        <f>IF(N157="sníž. přenesená",J157,0)</f>
        <v>0</v>
      </c>
      <c r="BI157" s="171">
        <f>IF(N157="nulová",J157,0)</f>
        <v>0</v>
      </c>
      <c r="BJ157" s="17" t="s">
        <v>81</v>
      </c>
      <c r="BK157" s="171">
        <f>ROUND(I157*H157,2)</f>
        <v>0</v>
      </c>
      <c r="BL157" s="17" t="s">
        <v>141</v>
      </c>
      <c r="BM157" s="170" t="s">
        <v>169</v>
      </c>
    </row>
    <row r="158" spans="1:65" s="2" customFormat="1" ht="16.5" customHeight="1">
      <c r="A158" s="32"/>
      <c r="B158" s="157"/>
      <c r="C158" s="158">
        <v>7</v>
      </c>
      <c r="D158" s="158" t="s">
        <v>137</v>
      </c>
      <c r="E158" s="159" t="s">
        <v>170</v>
      </c>
      <c r="F158" s="160" t="s">
        <v>171</v>
      </c>
      <c r="G158" s="161" t="s">
        <v>172</v>
      </c>
      <c r="H158" s="162">
        <v>2</v>
      </c>
      <c r="I158" s="163"/>
      <c r="J158" s="164">
        <f>ROUND(I158*H158,2)</f>
        <v>0</v>
      </c>
      <c r="K158" s="165"/>
      <c r="L158" s="33"/>
      <c r="M158" s="166" t="s">
        <v>1</v>
      </c>
      <c r="N158" s="167" t="s">
        <v>42</v>
      </c>
      <c r="O158" s="58"/>
      <c r="P158" s="168">
        <f>O158*H158</f>
        <v>0</v>
      </c>
      <c r="Q158" s="168">
        <v>4.684E-2</v>
      </c>
      <c r="R158" s="168">
        <f>Q158*H158</f>
        <v>9.3679999999999999E-2</v>
      </c>
      <c r="S158" s="168">
        <v>0</v>
      </c>
      <c r="T158" s="169">
        <f>S158*H158</f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170" t="s">
        <v>141</v>
      </c>
      <c r="AT158" s="170" t="s">
        <v>137</v>
      </c>
      <c r="AU158" s="170" t="s">
        <v>81</v>
      </c>
      <c r="AY158" s="17" t="s">
        <v>134</v>
      </c>
      <c r="BE158" s="171">
        <f>IF(N158="základní",J158,0)</f>
        <v>0</v>
      </c>
      <c r="BF158" s="171">
        <f>IF(N158="snížená",J158,0)</f>
        <v>0</v>
      </c>
      <c r="BG158" s="171">
        <f>IF(N158="zákl. přenesená",J158,0)</f>
        <v>0</v>
      </c>
      <c r="BH158" s="171">
        <f>IF(N158="sníž. přenesená",J158,0)</f>
        <v>0</v>
      </c>
      <c r="BI158" s="171">
        <f>IF(N158="nulová",J158,0)</f>
        <v>0</v>
      </c>
      <c r="BJ158" s="17" t="s">
        <v>81</v>
      </c>
      <c r="BK158" s="171">
        <f>ROUND(I158*H158,2)</f>
        <v>0</v>
      </c>
      <c r="BL158" s="17" t="s">
        <v>141</v>
      </c>
      <c r="BM158" s="170" t="s">
        <v>173</v>
      </c>
    </row>
    <row r="159" spans="1:65" s="2" customFormat="1" ht="16.5" customHeight="1">
      <c r="A159" s="32"/>
      <c r="B159" s="157"/>
      <c r="C159" s="188">
        <v>8</v>
      </c>
      <c r="D159" s="188" t="s">
        <v>174</v>
      </c>
      <c r="E159" s="189" t="s">
        <v>175</v>
      </c>
      <c r="F159" s="190" t="s">
        <v>176</v>
      </c>
      <c r="G159" s="191" t="s">
        <v>172</v>
      </c>
      <c r="H159" s="192">
        <v>2</v>
      </c>
      <c r="I159" s="193"/>
      <c r="J159" s="194">
        <f>ROUND(I159*H159,2)</f>
        <v>0</v>
      </c>
      <c r="K159" s="195"/>
      <c r="L159" s="196"/>
      <c r="M159" s="197" t="s">
        <v>1</v>
      </c>
      <c r="N159" s="198" t="s">
        <v>42</v>
      </c>
      <c r="O159" s="58"/>
      <c r="P159" s="168">
        <f>O159*H159</f>
        <v>0</v>
      </c>
      <c r="Q159" s="168">
        <v>2.3470000000000001E-2</v>
      </c>
      <c r="R159" s="168">
        <f>Q159*H159</f>
        <v>4.6940000000000003E-2</v>
      </c>
      <c r="S159" s="168">
        <v>0</v>
      </c>
      <c r="T159" s="169">
        <f>S159*H159</f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170" t="s">
        <v>154</v>
      </c>
      <c r="AT159" s="170" t="s">
        <v>174</v>
      </c>
      <c r="AU159" s="170" t="s">
        <v>81</v>
      </c>
      <c r="AY159" s="17" t="s">
        <v>134</v>
      </c>
      <c r="BE159" s="171">
        <f>IF(N159="základní",J159,0)</f>
        <v>0</v>
      </c>
      <c r="BF159" s="171">
        <f>IF(N159="snížená",J159,0)</f>
        <v>0</v>
      </c>
      <c r="BG159" s="171">
        <f>IF(N159="zákl. přenesená",J159,0)</f>
        <v>0</v>
      </c>
      <c r="BH159" s="171">
        <f>IF(N159="sníž. přenesená",J159,0)</f>
        <v>0</v>
      </c>
      <c r="BI159" s="171">
        <f>IF(N159="nulová",J159,0)</f>
        <v>0</v>
      </c>
      <c r="BJ159" s="17" t="s">
        <v>81</v>
      </c>
      <c r="BK159" s="171">
        <f>ROUND(I159*H159,2)</f>
        <v>0</v>
      </c>
      <c r="BL159" s="17" t="s">
        <v>141</v>
      </c>
      <c r="BM159" s="170" t="s">
        <v>177</v>
      </c>
    </row>
    <row r="160" spans="1:65" s="12" customFormat="1" ht="22.9" customHeight="1">
      <c r="B160" s="144"/>
      <c r="D160" s="145" t="s">
        <v>75</v>
      </c>
      <c r="E160" s="155" t="s">
        <v>159</v>
      </c>
      <c r="F160" s="155" t="s">
        <v>178</v>
      </c>
      <c r="I160" s="147"/>
      <c r="J160" s="156">
        <f>BK160</f>
        <v>0</v>
      </c>
      <c r="L160" s="144"/>
      <c r="M160" s="149"/>
      <c r="N160" s="150"/>
      <c r="O160" s="150"/>
      <c r="P160" s="151">
        <f>SUM(P161:P181)</f>
        <v>0</v>
      </c>
      <c r="Q160" s="150"/>
      <c r="R160" s="151">
        <f>SUM(R161:R181)</f>
        <v>2.6800000000000001E-3</v>
      </c>
      <c r="S160" s="150"/>
      <c r="T160" s="152">
        <f>SUM(T161:T181)</f>
        <v>2.8171141</v>
      </c>
      <c r="AR160" s="145" t="s">
        <v>84</v>
      </c>
      <c r="AT160" s="153" t="s">
        <v>75</v>
      </c>
      <c r="AU160" s="153" t="s">
        <v>84</v>
      </c>
      <c r="AY160" s="145" t="s">
        <v>134</v>
      </c>
      <c r="BK160" s="154">
        <f>SUM(BK161:BK181)</f>
        <v>0</v>
      </c>
    </row>
    <row r="161" spans="1:65" s="2" customFormat="1" ht="21.75" customHeight="1">
      <c r="A161" s="32"/>
      <c r="B161" s="157"/>
      <c r="C161" s="158">
        <v>9</v>
      </c>
      <c r="D161" s="158" t="s">
        <v>137</v>
      </c>
      <c r="E161" s="159" t="s">
        <v>179</v>
      </c>
      <c r="F161" s="160" t="s">
        <v>180</v>
      </c>
      <c r="G161" s="161" t="s">
        <v>140</v>
      </c>
      <c r="H161" s="162">
        <v>20.094000000000001</v>
      </c>
      <c r="I161" s="163"/>
      <c r="J161" s="164">
        <f>ROUND(I161*H161,2)</f>
        <v>0</v>
      </c>
      <c r="K161" s="165"/>
      <c r="L161" s="33"/>
      <c r="M161" s="166" t="s">
        <v>1</v>
      </c>
      <c r="N161" s="167" t="s">
        <v>42</v>
      </c>
      <c r="O161" s="58"/>
      <c r="P161" s="168">
        <f>O161*H161</f>
        <v>0</v>
      </c>
      <c r="Q161" s="168">
        <v>0</v>
      </c>
      <c r="R161" s="168">
        <f>Q161*H161</f>
        <v>0</v>
      </c>
      <c r="S161" s="168">
        <v>0</v>
      </c>
      <c r="T161" s="169">
        <f>S161*H161</f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170" t="s">
        <v>181</v>
      </c>
      <c r="AT161" s="170" t="s">
        <v>137</v>
      </c>
      <c r="AU161" s="170" t="s">
        <v>81</v>
      </c>
      <c r="AY161" s="17" t="s">
        <v>134</v>
      </c>
      <c r="BE161" s="171">
        <f>IF(N161="základní",J161,0)</f>
        <v>0</v>
      </c>
      <c r="BF161" s="171">
        <f>IF(N161="snížená",J161,0)</f>
        <v>0</v>
      </c>
      <c r="BG161" s="171">
        <f>IF(N161="zákl. přenesená",J161,0)</f>
        <v>0</v>
      </c>
      <c r="BH161" s="171">
        <f>IF(N161="sníž. přenesená",J161,0)</f>
        <v>0</v>
      </c>
      <c r="BI161" s="171">
        <f>IF(N161="nulová",J161,0)</f>
        <v>0</v>
      </c>
      <c r="BJ161" s="17" t="s">
        <v>81</v>
      </c>
      <c r="BK161" s="171">
        <f>ROUND(I161*H161,2)</f>
        <v>0</v>
      </c>
      <c r="BL161" s="17" t="s">
        <v>181</v>
      </c>
      <c r="BM161" s="170" t="s">
        <v>182</v>
      </c>
    </row>
    <row r="162" spans="1:65" s="14" customFormat="1">
      <c r="B162" s="181"/>
      <c r="D162" s="173" t="s">
        <v>143</v>
      </c>
      <c r="E162" s="182" t="s">
        <v>1</v>
      </c>
      <c r="F162" s="183" t="s">
        <v>183</v>
      </c>
      <c r="H162" s="182" t="s">
        <v>1</v>
      </c>
      <c r="I162" s="184"/>
      <c r="L162" s="181"/>
      <c r="M162" s="185"/>
      <c r="N162" s="186"/>
      <c r="O162" s="186"/>
      <c r="P162" s="186"/>
      <c r="Q162" s="186"/>
      <c r="R162" s="186"/>
      <c r="S162" s="186"/>
      <c r="T162" s="187"/>
      <c r="AT162" s="182" t="s">
        <v>143</v>
      </c>
      <c r="AU162" s="182" t="s">
        <v>81</v>
      </c>
      <c r="AV162" s="14" t="s">
        <v>84</v>
      </c>
      <c r="AW162" s="14" t="s">
        <v>33</v>
      </c>
      <c r="AX162" s="14" t="s">
        <v>76</v>
      </c>
      <c r="AY162" s="182" t="s">
        <v>134</v>
      </c>
    </row>
    <row r="163" spans="1:65" s="13" customFormat="1">
      <c r="B163" s="172"/>
      <c r="D163" s="173" t="s">
        <v>143</v>
      </c>
      <c r="E163" s="174" t="s">
        <v>1</v>
      </c>
      <c r="F163" s="175" t="s">
        <v>184</v>
      </c>
      <c r="H163" s="176">
        <v>14.404</v>
      </c>
      <c r="I163" s="177"/>
      <c r="L163" s="172"/>
      <c r="M163" s="178"/>
      <c r="N163" s="179"/>
      <c r="O163" s="179"/>
      <c r="P163" s="179"/>
      <c r="Q163" s="179"/>
      <c r="R163" s="179"/>
      <c r="S163" s="179"/>
      <c r="T163" s="180"/>
      <c r="AT163" s="174" t="s">
        <v>143</v>
      </c>
      <c r="AU163" s="174" t="s">
        <v>81</v>
      </c>
      <c r="AV163" s="13" t="s">
        <v>81</v>
      </c>
      <c r="AW163" s="13" t="s">
        <v>33</v>
      </c>
      <c r="AX163" s="13" t="s">
        <v>76</v>
      </c>
      <c r="AY163" s="174" t="s">
        <v>134</v>
      </c>
    </row>
    <row r="164" spans="1:65" s="14" customFormat="1">
      <c r="B164" s="181"/>
      <c r="D164" s="173" t="s">
        <v>143</v>
      </c>
      <c r="E164" s="182" t="s">
        <v>1</v>
      </c>
      <c r="F164" s="183" t="s">
        <v>185</v>
      </c>
      <c r="H164" s="182" t="s">
        <v>1</v>
      </c>
      <c r="I164" s="184"/>
      <c r="L164" s="181"/>
      <c r="M164" s="185"/>
      <c r="N164" s="186"/>
      <c r="O164" s="186"/>
      <c r="P164" s="186"/>
      <c r="Q164" s="186"/>
      <c r="R164" s="186"/>
      <c r="S164" s="186"/>
      <c r="T164" s="187"/>
      <c r="AT164" s="182" t="s">
        <v>143</v>
      </c>
      <c r="AU164" s="182" t="s">
        <v>81</v>
      </c>
      <c r="AV164" s="14" t="s">
        <v>84</v>
      </c>
      <c r="AW164" s="14" t="s">
        <v>33</v>
      </c>
      <c r="AX164" s="14" t="s">
        <v>76</v>
      </c>
      <c r="AY164" s="182" t="s">
        <v>134</v>
      </c>
    </row>
    <row r="165" spans="1:65" s="13" customFormat="1">
      <c r="B165" s="172"/>
      <c r="D165" s="173" t="s">
        <v>143</v>
      </c>
      <c r="E165" s="174" t="s">
        <v>1</v>
      </c>
      <c r="F165" s="175" t="s">
        <v>186</v>
      </c>
      <c r="H165" s="176">
        <v>1.0089999999999999</v>
      </c>
      <c r="I165" s="177"/>
      <c r="L165" s="172"/>
      <c r="M165" s="178"/>
      <c r="N165" s="179"/>
      <c r="O165" s="179"/>
      <c r="P165" s="179"/>
      <c r="Q165" s="179"/>
      <c r="R165" s="179"/>
      <c r="S165" s="179"/>
      <c r="T165" s="180"/>
      <c r="AT165" s="174" t="s">
        <v>143</v>
      </c>
      <c r="AU165" s="174" t="s">
        <v>81</v>
      </c>
      <c r="AV165" s="13" t="s">
        <v>81</v>
      </c>
      <c r="AW165" s="13" t="s">
        <v>33</v>
      </c>
      <c r="AX165" s="13" t="s">
        <v>76</v>
      </c>
      <c r="AY165" s="174" t="s">
        <v>134</v>
      </c>
    </row>
    <row r="166" spans="1:65" s="13" customFormat="1">
      <c r="B166" s="172"/>
      <c r="D166" s="173" t="s">
        <v>143</v>
      </c>
      <c r="E166" s="174" t="s">
        <v>1</v>
      </c>
      <c r="F166" s="175" t="s">
        <v>187</v>
      </c>
      <c r="H166" s="176">
        <v>4.681</v>
      </c>
      <c r="I166" s="177"/>
      <c r="L166" s="172"/>
      <c r="M166" s="178"/>
      <c r="N166" s="179"/>
      <c r="O166" s="179"/>
      <c r="P166" s="179"/>
      <c r="Q166" s="179"/>
      <c r="R166" s="179"/>
      <c r="S166" s="179"/>
      <c r="T166" s="180"/>
      <c r="AT166" s="174" t="s">
        <v>143</v>
      </c>
      <c r="AU166" s="174" t="s">
        <v>81</v>
      </c>
      <c r="AV166" s="13" t="s">
        <v>81</v>
      </c>
      <c r="AW166" s="13" t="s">
        <v>33</v>
      </c>
      <c r="AX166" s="13" t="s">
        <v>76</v>
      </c>
      <c r="AY166" s="174" t="s">
        <v>134</v>
      </c>
    </row>
    <row r="167" spans="1:65" s="15" customFormat="1">
      <c r="B167" s="199"/>
      <c r="D167" s="173" t="s">
        <v>143</v>
      </c>
      <c r="E167" s="200" t="s">
        <v>1</v>
      </c>
      <c r="F167" s="201" t="s">
        <v>188</v>
      </c>
      <c r="H167" s="202">
        <v>20.094000000000001</v>
      </c>
      <c r="I167" s="203"/>
      <c r="L167" s="199"/>
      <c r="M167" s="204"/>
      <c r="N167" s="205"/>
      <c r="O167" s="205"/>
      <c r="P167" s="205"/>
      <c r="Q167" s="205"/>
      <c r="R167" s="205"/>
      <c r="S167" s="205"/>
      <c r="T167" s="206"/>
      <c r="AT167" s="200" t="s">
        <v>143</v>
      </c>
      <c r="AU167" s="200" t="s">
        <v>81</v>
      </c>
      <c r="AV167" s="15" t="s">
        <v>141</v>
      </c>
      <c r="AW167" s="15" t="s">
        <v>33</v>
      </c>
      <c r="AX167" s="15" t="s">
        <v>84</v>
      </c>
      <c r="AY167" s="200" t="s">
        <v>134</v>
      </c>
    </row>
    <row r="168" spans="1:65" s="2" customFormat="1" ht="21.75" customHeight="1">
      <c r="A168" s="32"/>
      <c r="B168" s="157"/>
      <c r="C168" s="158">
        <v>10</v>
      </c>
      <c r="D168" s="158" t="s">
        <v>137</v>
      </c>
      <c r="E168" s="159" t="s">
        <v>189</v>
      </c>
      <c r="F168" s="160" t="s">
        <v>190</v>
      </c>
      <c r="G168" s="161" t="s">
        <v>140</v>
      </c>
      <c r="H168" s="162">
        <v>26.094000000000001</v>
      </c>
      <c r="I168" s="163"/>
      <c r="J168" s="164">
        <f>ROUND(I168*H168,2)</f>
        <v>0</v>
      </c>
      <c r="K168" s="165"/>
      <c r="L168" s="33"/>
      <c r="M168" s="166" t="s">
        <v>1</v>
      </c>
      <c r="N168" s="167" t="s">
        <v>42</v>
      </c>
      <c r="O168" s="58"/>
      <c r="P168" s="168">
        <f>O168*H168</f>
        <v>0</v>
      </c>
      <c r="Q168" s="168">
        <v>0</v>
      </c>
      <c r="R168" s="168">
        <f>Q168*H168</f>
        <v>0</v>
      </c>
      <c r="S168" s="168">
        <v>1.4999999999999999E-4</v>
      </c>
      <c r="T168" s="169">
        <f>S168*H168</f>
        <v>3.9141000000000002E-3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170" t="s">
        <v>181</v>
      </c>
      <c r="AT168" s="170" t="s">
        <v>137</v>
      </c>
      <c r="AU168" s="170" t="s">
        <v>81</v>
      </c>
      <c r="AY168" s="17" t="s">
        <v>134</v>
      </c>
      <c r="BE168" s="171">
        <f>IF(N168="základní",J168,0)</f>
        <v>0</v>
      </c>
      <c r="BF168" s="171">
        <f>IF(N168="snížená",J168,0)</f>
        <v>0</v>
      </c>
      <c r="BG168" s="171">
        <f>IF(N168="zákl. přenesená",J168,0)</f>
        <v>0</v>
      </c>
      <c r="BH168" s="171">
        <f>IF(N168="sníž. přenesená",J168,0)</f>
        <v>0</v>
      </c>
      <c r="BI168" s="171">
        <f>IF(N168="nulová",J168,0)</f>
        <v>0</v>
      </c>
      <c r="BJ168" s="17" t="s">
        <v>81</v>
      </c>
      <c r="BK168" s="171">
        <f>ROUND(I168*H168,2)</f>
        <v>0</v>
      </c>
      <c r="BL168" s="17" t="s">
        <v>181</v>
      </c>
      <c r="BM168" s="170" t="s">
        <v>191</v>
      </c>
    </row>
    <row r="169" spans="1:65" s="14" customFormat="1" ht="22.5">
      <c r="B169" s="181"/>
      <c r="D169" s="173" t="s">
        <v>143</v>
      </c>
      <c r="E169" s="182" t="s">
        <v>1</v>
      </c>
      <c r="F169" s="183" t="s">
        <v>192</v>
      </c>
      <c r="H169" s="182" t="s">
        <v>1</v>
      </c>
      <c r="I169" s="184"/>
      <c r="L169" s="181"/>
      <c r="M169" s="185"/>
      <c r="N169" s="186"/>
      <c r="O169" s="186"/>
      <c r="P169" s="186"/>
      <c r="Q169" s="186"/>
      <c r="R169" s="186"/>
      <c r="S169" s="186"/>
      <c r="T169" s="187"/>
      <c r="AT169" s="182" t="s">
        <v>143</v>
      </c>
      <c r="AU169" s="182" t="s">
        <v>81</v>
      </c>
      <c r="AV169" s="14" t="s">
        <v>84</v>
      </c>
      <c r="AW169" s="14" t="s">
        <v>33</v>
      </c>
      <c r="AX169" s="14" t="s">
        <v>76</v>
      </c>
      <c r="AY169" s="182" t="s">
        <v>134</v>
      </c>
    </row>
    <row r="170" spans="1:65" s="13" customFormat="1">
      <c r="B170" s="172"/>
      <c r="D170" s="173" t="s">
        <v>143</v>
      </c>
      <c r="E170" s="174" t="s">
        <v>1</v>
      </c>
      <c r="F170" s="175" t="s">
        <v>193</v>
      </c>
      <c r="H170" s="176">
        <v>26.094000000000001</v>
      </c>
      <c r="I170" s="177"/>
      <c r="L170" s="172"/>
      <c r="M170" s="178"/>
      <c r="N170" s="179"/>
      <c r="O170" s="179"/>
      <c r="P170" s="179"/>
      <c r="Q170" s="179"/>
      <c r="R170" s="179"/>
      <c r="S170" s="179"/>
      <c r="T170" s="180"/>
      <c r="AT170" s="174" t="s">
        <v>143</v>
      </c>
      <c r="AU170" s="174" t="s">
        <v>81</v>
      </c>
      <c r="AV170" s="13" t="s">
        <v>81</v>
      </c>
      <c r="AW170" s="13" t="s">
        <v>33</v>
      </c>
      <c r="AX170" s="13" t="s">
        <v>84</v>
      </c>
      <c r="AY170" s="174" t="s">
        <v>134</v>
      </c>
    </row>
    <row r="171" spans="1:65" s="2" customFormat="1" ht="21.75" customHeight="1">
      <c r="A171" s="32"/>
      <c r="B171" s="157"/>
      <c r="C171" s="158">
        <v>11</v>
      </c>
      <c r="D171" s="158" t="s">
        <v>137</v>
      </c>
      <c r="E171" s="159" t="s">
        <v>194</v>
      </c>
      <c r="F171" s="160" t="s">
        <v>195</v>
      </c>
      <c r="G171" s="161" t="s">
        <v>140</v>
      </c>
      <c r="H171" s="162">
        <v>67</v>
      </c>
      <c r="I171" s="163"/>
      <c r="J171" s="164">
        <f>ROUND(I171*H171,2)</f>
        <v>0</v>
      </c>
      <c r="K171" s="165"/>
      <c r="L171" s="33"/>
      <c r="M171" s="166" t="s">
        <v>1</v>
      </c>
      <c r="N171" s="167" t="s">
        <v>42</v>
      </c>
      <c r="O171" s="58"/>
      <c r="P171" s="168">
        <f>O171*H171</f>
        <v>0</v>
      </c>
      <c r="Q171" s="168">
        <v>4.0000000000000003E-5</v>
      </c>
      <c r="R171" s="168">
        <f>Q171*H171</f>
        <v>2.6800000000000001E-3</v>
      </c>
      <c r="S171" s="168">
        <v>0</v>
      </c>
      <c r="T171" s="169">
        <f>S171*H171</f>
        <v>0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170" t="s">
        <v>141</v>
      </c>
      <c r="AT171" s="170" t="s">
        <v>137</v>
      </c>
      <c r="AU171" s="170" t="s">
        <v>81</v>
      </c>
      <c r="AY171" s="17" t="s">
        <v>134</v>
      </c>
      <c r="BE171" s="171">
        <f>IF(N171="základní",J171,0)</f>
        <v>0</v>
      </c>
      <c r="BF171" s="171">
        <f>IF(N171="snížená",J171,0)</f>
        <v>0</v>
      </c>
      <c r="BG171" s="171">
        <f>IF(N171="zákl. přenesená",J171,0)</f>
        <v>0</v>
      </c>
      <c r="BH171" s="171">
        <f>IF(N171="sníž. přenesená",J171,0)</f>
        <v>0</v>
      </c>
      <c r="BI171" s="171">
        <f>IF(N171="nulová",J171,0)</f>
        <v>0</v>
      </c>
      <c r="BJ171" s="17" t="s">
        <v>81</v>
      </c>
      <c r="BK171" s="171">
        <f>ROUND(I171*H171,2)</f>
        <v>0</v>
      </c>
      <c r="BL171" s="17" t="s">
        <v>141</v>
      </c>
      <c r="BM171" s="170" t="s">
        <v>196</v>
      </c>
    </row>
    <row r="172" spans="1:65" s="13" customFormat="1">
      <c r="B172" s="172"/>
      <c r="D172" s="173" t="s">
        <v>143</v>
      </c>
      <c r="E172" s="174" t="s">
        <v>1</v>
      </c>
      <c r="F172" s="175" t="s">
        <v>197</v>
      </c>
      <c r="H172" s="176">
        <v>17</v>
      </c>
      <c r="I172" s="177"/>
      <c r="L172" s="172"/>
      <c r="M172" s="178"/>
      <c r="N172" s="179"/>
      <c r="O172" s="179"/>
      <c r="P172" s="179"/>
      <c r="Q172" s="179"/>
      <c r="R172" s="179"/>
      <c r="S172" s="179"/>
      <c r="T172" s="180"/>
      <c r="AT172" s="174" t="s">
        <v>143</v>
      </c>
      <c r="AU172" s="174" t="s">
        <v>81</v>
      </c>
      <c r="AV172" s="13" t="s">
        <v>81</v>
      </c>
      <c r="AW172" s="13" t="s">
        <v>33</v>
      </c>
      <c r="AX172" s="13" t="s">
        <v>76</v>
      </c>
      <c r="AY172" s="174" t="s">
        <v>134</v>
      </c>
    </row>
    <row r="173" spans="1:65" s="14" customFormat="1">
      <c r="B173" s="181"/>
      <c r="D173" s="173" t="s">
        <v>143</v>
      </c>
      <c r="E173" s="182" t="s">
        <v>1</v>
      </c>
      <c r="F173" s="183" t="s">
        <v>198</v>
      </c>
      <c r="H173" s="182" t="s">
        <v>1</v>
      </c>
      <c r="I173" s="184"/>
      <c r="L173" s="181"/>
      <c r="M173" s="185"/>
      <c r="N173" s="186"/>
      <c r="O173" s="186"/>
      <c r="P173" s="186"/>
      <c r="Q173" s="186"/>
      <c r="R173" s="186"/>
      <c r="S173" s="186"/>
      <c r="T173" s="187"/>
      <c r="AT173" s="182" t="s">
        <v>143</v>
      </c>
      <c r="AU173" s="182" t="s">
        <v>81</v>
      </c>
      <c r="AV173" s="14" t="s">
        <v>84</v>
      </c>
      <c r="AW173" s="14" t="s">
        <v>33</v>
      </c>
      <c r="AX173" s="14" t="s">
        <v>76</v>
      </c>
      <c r="AY173" s="182" t="s">
        <v>134</v>
      </c>
    </row>
    <row r="174" spans="1:65" s="13" customFormat="1">
      <c r="B174" s="172"/>
      <c r="D174" s="173" t="s">
        <v>143</v>
      </c>
      <c r="E174" s="174" t="s">
        <v>1</v>
      </c>
      <c r="F174" s="175" t="s">
        <v>166</v>
      </c>
      <c r="H174" s="176">
        <v>50</v>
      </c>
      <c r="I174" s="177"/>
      <c r="L174" s="172"/>
      <c r="M174" s="178"/>
      <c r="N174" s="179"/>
      <c r="O174" s="179"/>
      <c r="P174" s="179"/>
      <c r="Q174" s="179"/>
      <c r="R174" s="179"/>
      <c r="S174" s="179"/>
      <c r="T174" s="180"/>
      <c r="AT174" s="174" t="s">
        <v>143</v>
      </c>
      <c r="AU174" s="174" t="s">
        <v>81</v>
      </c>
      <c r="AV174" s="13" t="s">
        <v>81</v>
      </c>
      <c r="AW174" s="13" t="s">
        <v>33</v>
      </c>
      <c r="AX174" s="13" t="s">
        <v>76</v>
      </c>
      <c r="AY174" s="174" t="s">
        <v>134</v>
      </c>
    </row>
    <row r="175" spans="1:65" s="15" customFormat="1">
      <c r="B175" s="199"/>
      <c r="D175" s="173" t="s">
        <v>143</v>
      </c>
      <c r="E175" s="200" t="s">
        <v>1</v>
      </c>
      <c r="F175" s="201" t="s">
        <v>188</v>
      </c>
      <c r="H175" s="202">
        <v>67</v>
      </c>
      <c r="I175" s="203"/>
      <c r="L175" s="199"/>
      <c r="M175" s="204"/>
      <c r="N175" s="205"/>
      <c r="O175" s="205"/>
      <c r="P175" s="205"/>
      <c r="Q175" s="205"/>
      <c r="R175" s="205"/>
      <c r="S175" s="205"/>
      <c r="T175" s="206"/>
      <c r="AT175" s="200" t="s">
        <v>143</v>
      </c>
      <c r="AU175" s="200" t="s">
        <v>81</v>
      </c>
      <c r="AV175" s="15" t="s">
        <v>141</v>
      </c>
      <c r="AW175" s="15" t="s">
        <v>33</v>
      </c>
      <c r="AX175" s="15" t="s">
        <v>84</v>
      </c>
      <c r="AY175" s="200" t="s">
        <v>134</v>
      </c>
    </row>
    <row r="176" spans="1:65" s="2" customFormat="1" ht="16.5" customHeight="1">
      <c r="A176" s="32"/>
      <c r="B176" s="157"/>
      <c r="C176" s="158">
        <v>12</v>
      </c>
      <c r="D176" s="158" t="s">
        <v>137</v>
      </c>
      <c r="E176" s="159" t="s">
        <v>199</v>
      </c>
      <c r="F176" s="160" t="s">
        <v>200</v>
      </c>
      <c r="G176" s="161" t="s">
        <v>140</v>
      </c>
      <c r="H176" s="162">
        <v>28.132000000000001</v>
      </c>
      <c r="I176" s="163"/>
      <c r="J176" s="164">
        <f>ROUND(I176*H176,2)</f>
        <v>0</v>
      </c>
      <c r="K176" s="165"/>
      <c r="L176" s="33"/>
      <c r="M176" s="166" t="s">
        <v>1</v>
      </c>
      <c r="N176" s="167" t="s">
        <v>42</v>
      </c>
      <c r="O176" s="58"/>
      <c r="P176" s="168">
        <f>O176*H176</f>
        <v>0</v>
      </c>
      <c r="Q176" s="168">
        <v>0</v>
      </c>
      <c r="R176" s="168">
        <f>Q176*H176</f>
        <v>0</v>
      </c>
      <c r="S176" s="168">
        <v>0.1</v>
      </c>
      <c r="T176" s="169">
        <f>S176*H176</f>
        <v>2.8132000000000001</v>
      </c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R176" s="170" t="s">
        <v>141</v>
      </c>
      <c r="AT176" s="170" t="s">
        <v>137</v>
      </c>
      <c r="AU176" s="170" t="s">
        <v>81</v>
      </c>
      <c r="AY176" s="17" t="s">
        <v>134</v>
      </c>
      <c r="BE176" s="171">
        <f>IF(N176="základní",J176,0)</f>
        <v>0</v>
      </c>
      <c r="BF176" s="171">
        <f>IF(N176="snížená",J176,0)</f>
        <v>0</v>
      </c>
      <c r="BG176" s="171">
        <f>IF(N176="zákl. přenesená",J176,0)</f>
        <v>0</v>
      </c>
      <c r="BH176" s="171">
        <f>IF(N176="sníž. přenesená",J176,0)</f>
        <v>0</v>
      </c>
      <c r="BI176" s="171">
        <f>IF(N176="nulová",J176,0)</f>
        <v>0</v>
      </c>
      <c r="BJ176" s="17" t="s">
        <v>81</v>
      </c>
      <c r="BK176" s="171">
        <f>ROUND(I176*H176,2)</f>
        <v>0</v>
      </c>
      <c r="BL176" s="17" t="s">
        <v>141</v>
      </c>
      <c r="BM176" s="170" t="s">
        <v>201</v>
      </c>
    </row>
    <row r="177" spans="1:65" s="13" customFormat="1">
      <c r="B177" s="172"/>
      <c r="D177" s="173" t="s">
        <v>143</v>
      </c>
      <c r="E177" s="174" t="s">
        <v>1</v>
      </c>
      <c r="F177" s="175" t="s">
        <v>202</v>
      </c>
      <c r="H177" s="176">
        <v>28.132000000000001</v>
      </c>
      <c r="I177" s="177"/>
      <c r="L177" s="172"/>
      <c r="M177" s="178"/>
      <c r="N177" s="179"/>
      <c r="O177" s="179"/>
      <c r="P177" s="179"/>
      <c r="Q177" s="179"/>
      <c r="R177" s="179"/>
      <c r="S177" s="179"/>
      <c r="T177" s="180"/>
      <c r="AT177" s="174" t="s">
        <v>143</v>
      </c>
      <c r="AU177" s="174" t="s">
        <v>81</v>
      </c>
      <c r="AV177" s="13" t="s">
        <v>81</v>
      </c>
      <c r="AW177" s="13" t="s">
        <v>33</v>
      </c>
      <c r="AX177" s="13" t="s">
        <v>84</v>
      </c>
      <c r="AY177" s="174" t="s">
        <v>134</v>
      </c>
    </row>
    <row r="178" spans="1:65" s="2" customFormat="1" ht="16.5" customHeight="1">
      <c r="A178" s="32"/>
      <c r="B178" s="157"/>
      <c r="C178" s="158">
        <v>13</v>
      </c>
      <c r="D178" s="158" t="s">
        <v>137</v>
      </c>
      <c r="E178" s="159" t="s">
        <v>203</v>
      </c>
      <c r="F178" s="160" t="s">
        <v>204</v>
      </c>
      <c r="G178" s="161" t="s">
        <v>140</v>
      </c>
      <c r="H178" s="162">
        <v>5.7839999999999998</v>
      </c>
      <c r="I178" s="163"/>
      <c r="J178" s="164">
        <f>ROUND(I178*H178,2)</f>
        <v>0</v>
      </c>
      <c r="K178" s="165"/>
      <c r="L178" s="33"/>
      <c r="M178" s="166" t="s">
        <v>1</v>
      </c>
      <c r="N178" s="167" t="s">
        <v>42</v>
      </c>
      <c r="O178" s="58"/>
      <c r="P178" s="168">
        <f>O178*H178</f>
        <v>0</v>
      </c>
      <c r="Q178" s="168">
        <v>0</v>
      </c>
      <c r="R178" s="168">
        <f>Q178*H178</f>
        <v>0</v>
      </c>
      <c r="S178" s="168">
        <v>0</v>
      </c>
      <c r="T178" s="169">
        <f>S178*H178</f>
        <v>0</v>
      </c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R178" s="170" t="s">
        <v>141</v>
      </c>
      <c r="AT178" s="170" t="s">
        <v>137</v>
      </c>
      <c r="AU178" s="170" t="s">
        <v>81</v>
      </c>
      <c r="AY178" s="17" t="s">
        <v>134</v>
      </c>
      <c r="BE178" s="171">
        <f>IF(N178="základní",J178,0)</f>
        <v>0</v>
      </c>
      <c r="BF178" s="171">
        <f>IF(N178="snížená",J178,0)</f>
        <v>0</v>
      </c>
      <c r="BG178" s="171">
        <f>IF(N178="zákl. přenesená",J178,0)</f>
        <v>0</v>
      </c>
      <c r="BH178" s="171">
        <f>IF(N178="sníž. přenesená",J178,0)</f>
        <v>0</v>
      </c>
      <c r="BI178" s="171">
        <f>IF(N178="nulová",J178,0)</f>
        <v>0</v>
      </c>
      <c r="BJ178" s="17" t="s">
        <v>81</v>
      </c>
      <c r="BK178" s="171">
        <f>ROUND(I178*H178,2)</f>
        <v>0</v>
      </c>
      <c r="BL178" s="17" t="s">
        <v>141</v>
      </c>
      <c r="BM178" s="170" t="s">
        <v>205</v>
      </c>
    </row>
    <row r="179" spans="1:65" s="13" customFormat="1">
      <c r="B179" s="172"/>
      <c r="D179" s="173" t="s">
        <v>143</v>
      </c>
      <c r="E179" s="174" t="s">
        <v>1</v>
      </c>
      <c r="F179" s="175" t="s">
        <v>206</v>
      </c>
      <c r="H179" s="176">
        <v>4.681</v>
      </c>
      <c r="I179" s="177"/>
      <c r="L179" s="172"/>
      <c r="M179" s="178"/>
      <c r="N179" s="179"/>
      <c r="O179" s="179"/>
      <c r="P179" s="179"/>
      <c r="Q179" s="179"/>
      <c r="R179" s="179"/>
      <c r="S179" s="179"/>
      <c r="T179" s="180"/>
      <c r="AT179" s="174" t="s">
        <v>143</v>
      </c>
      <c r="AU179" s="174" t="s">
        <v>81</v>
      </c>
      <c r="AV179" s="13" t="s">
        <v>81</v>
      </c>
      <c r="AW179" s="13" t="s">
        <v>33</v>
      </c>
      <c r="AX179" s="13" t="s">
        <v>76</v>
      </c>
      <c r="AY179" s="174" t="s">
        <v>134</v>
      </c>
    </row>
    <row r="180" spans="1:65" s="13" customFormat="1">
      <c r="B180" s="172"/>
      <c r="D180" s="173" t="s">
        <v>143</v>
      </c>
      <c r="E180" s="174" t="s">
        <v>1</v>
      </c>
      <c r="F180" s="175" t="s">
        <v>207</v>
      </c>
      <c r="H180" s="176">
        <v>1.103</v>
      </c>
      <c r="I180" s="177"/>
      <c r="L180" s="172"/>
      <c r="M180" s="178"/>
      <c r="N180" s="179"/>
      <c r="O180" s="179"/>
      <c r="P180" s="179"/>
      <c r="Q180" s="179"/>
      <c r="R180" s="179"/>
      <c r="S180" s="179"/>
      <c r="T180" s="180"/>
      <c r="AT180" s="174" t="s">
        <v>143</v>
      </c>
      <c r="AU180" s="174" t="s">
        <v>81</v>
      </c>
      <c r="AV180" s="13" t="s">
        <v>81</v>
      </c>
      <c r="AW180" s="13" t="s">
        <v>33</v>
      </c>
      <c r="AX180" s="13" t="s">
        <v>76</v>
      </c>
      <c r="AY180" s="174" t="s">
        <v>134</v>
      </c>
    </row>
    <row r="181" spans="1:65" s="15" customFormat="1">
      <c r="B181" s="199"/>
      <c r="D181" s="173" t="s">
        <v>143</v>
      </c>
      <c r="E181" s="200" t="s">
        <v>1</v>
      </c>
      <c r="F181" s="201" t="s">
        <v>188</v>
      </c>
      <c r="H181" s="202">
        <v>5.7839999999999998</v>
      </c>
      <c r="I181" s="203"/>
      <c r="L181" s="199"/>
      <c r="M181" s="204"/>
      <c r="N181" s="205"/>
      <c r="O181" s="205"/>
      <c r="P181" s="205"/>
      <c r="Q181" s="205"/>
      <c r="R181" s="205"/>
      <c r="S181" s="205"/>
      <c r="T181" s="206"/>
      <c r="AT181" s="200" t="s">
        <v>143</v>
      </c>
      <c r="AU181" s="200" t="s">
        <v>81</v>
      </c>
      <c r="AV181" s="15" t="s">
        <v>141</v>
      </c>
      <c r="AW181" s="15" t="s">
        <v>33</v>
      </c>
      <c r="AX181" s="15" t="s">
        <v>84</v>
      </c>
      <c r="AY181" s="200" t="s">
        <v>134</v>
      </c>
    </row>
    <row r="182" spans="1:65" s="12" customFormat="1" ht="22.9" customHeight="1">
      <c r="B182" s="144"/>
      <c r="D182" s="145" t="s">
        <v>75</v>
      </c>
      <c r="E182" s="155" t="s">
        <v>208</v>
      </c>
      <c r="F182" s="155" t="s">
        <v>209</v>
      </c>
      <c r="I182" s="147"/>
      <c r="J182" s="156">
        <f>BK182</f>
        <v>0</v>
      </c>
      <c r="L182" s="144"/>
      <c r="M182" s="149"/>
      <c r="N182" s="150"/>
      <c r="O182" s="150"/>
      <c r="P182" s="151">
        <f>SUM(P183:P189)</f>
        <v>0</v>
      </c>
      <c r="Q182" s="150"/>
      <c r="R182" s="151">
        <f>SUM(R183:R189)</f>
        <v>0</v>
      </c>
      <c r="S182" s="150"/>
      <c r="T182" s="152">
        <f>SUM(T183:T189)</f>
        <v>0</v>
      </c>
      <c r="AR182" s="145" t="s">
        <v>84</v>
      </c>
      <c r="AT182" s="153" t="s">
        <v>75</v>
      </c>
      <c r="AU182" s="153" t="s">
        <v>84</v>
      </c>
      <c r="AY182" s="145" t="s">
        <v>134</v>
      </c>
      <c r="BK182" s="154">
        <f>SUM(BK183:BK189)</f>
        <v>0</v>
      </c>
    </row>
    <row r="183" spans="1:65" s="2" customFormat="1" ht="21.75" customHeight="1">
      <c r="A183" s="32"/>
      <c r="B183" s="157"/>
      <c r="C183" s="158">
        <v>14</v>
      </c>
      <c r="D183" s="158" t="s">
        <v>137</v>
      </c>
      <c r="E183" s="159" t="s">
        <v>210</v>
      </c>
      <c r="F183" s="160" t="s">
        <v>211</v>
      </c>
      <c r="G183" s="161" t="s">
        <v>212</v>
      </c>
      <c r="H183" s="162">
        <v>3.0489999999999999</v>
      </c>
      <c r="I183" s="163"/>
      <c r="J183" s="164">
        <f>ROUND(I183*H183,2)</f>
        <v>0</v>
      </c>
      <c r="K183" s="165"/>
      <c r="L183" s="33"/>
      <c r="M183" s="166" t="s">
        <v>1</v>
      </c>
      <c r="N183" s="167" t="s">
        <v>42</v>
      </c>
      <c r="O183" s="58"/>
      <c r="P183" s="168">
        <f>O183*H183</f>
        <v>0</v>
      </c>
      <c r="Q183" s="168">
        <v>0</v>
      </c>
      <c r="R183" s="168">
        <f>Q183*H183</f>
        <v>0</v>
      </c>
      <c r="S183" s="168">
        <v>0</v>
      </c>
      <c r="T183" s="169">
        <f>S183*H183</f>
        <v>0</v>
      </c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R183" s="170" t="s">
        <v>141</v>
      </c>
      <c r="AT183" s="170" t="s">
        <v>137</v>
      </c>
      <c r="AU183" s="170" t="s">
        <v>81</v>
      </c>
      <c r="AY183" s="17" t="s">
        <v>134</v>
      </c>
      <c r="BE183" s="171">
        <f>IF(N183="základní",J183,0)</f>
        <v>0</v>
      </c>
      <c r="BF183" s="171">
        <f>IF(N183="snížená",J183,0)</f>
        <v>0</v>
      </c>
      <c r="BG183" s="171">
        <f>IF(N183="zákl. přenesená",J183,0)</f>
        <v>0</v>
      </c>
      <c r="BH183" s="171">
        <f>IF(N183="sníž. přenesená",J183,0)</f>
        <v>0</v>
      </c>
      <c r="BI183" s="171">
        <f>IF(N183="nulová",J183,0)</f>
        <v>0</v>
      </c>
      <c r="BJ183" s="17" t="s">
        <v>81</v>
      </c>
      <c r="BK183" s="171">
        <f>ROUND(I183*H183,2)</f>
        <v>0</v>
      </c>
      <c r="BL183" s="17" t="s">
        <v>141</v>
      </c>
      <c r="BM183" s="170" t="s">
        <v>213</v>
      </c>
    </row>
    <row r="184" spans="1:65" s="2" customFormat="1" ht="21.75" customHeight="1">
      <c r="A184" s="32"/>
      <c r="B184" s="157"/>
      <c r="C184" s="158">
        <v>15</v>
      </c>
      <c r="D184" s="158" t="s">
        <v>137</v>
      </c>
      <c r="E184" s="159" t="s">
        <v>214</v>
      </c>
      <c r="F184" s="160" t="s">
        <v>215</v>
      </c>
      <c r="G184" s="161" t="s">
        <v>212</v>
      </c>
      <c r="H184" s="162">
        <v>152.44999999999999</v>
      </c>
      <c r="I184" s="163"/>
      <c r="J184" s="164">
        <f>ROUND(I184*H184,2)</f>
        <v>0</v>
      </c>
      <c r="K184" s="165"/>
      <c r="L184" s="33"/>
      <c r="M184" s="166" t="s">
        <v>1</v>
      </c>
      <c r="N184" s="167" t="s">
        <v>42</v>
      </c>
      <c r="O184" s="58"/>
      <c r="P184" s="168">
        <f>O184*H184</f>
        <v>0</v>
      </c>
      <c r="Q184" s="168">
        <v>0</v>
      </c>
      <c r="R184" s="168">
        <f>Q184*H184</f>
        <v>0</v>
      </c>
      <c r="S184" s="168">
        <v>0</v>
      </c>
      <c r="T184" s="169">
        <f>S184*H184</f>
        <v>0</v>
      </c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R184" s="170" t="s">
        <v>141</v>
      </c>
      <c r="AT184" s="170" t="s">
        <v>137</v>
      </c>
      <c r="AU184" s="170" t="s">
        <v>81</v>
      </c>
      <c r="AY184" s="17" t="s">
        <v>134</v>
      </c>
      <c r="BE184" s="171">
        <f>IF(N184="základní",J184,0)</f>
        <v>0</v>
      </c>
      <c r="BF184" s="171">
        <f>IF(N184="snížená",J184,0)</f>
        <v>0</v>
      </c>
      <c r="BG184" s="171">
        <f>IF(N184="zákl. přenesená",J184,0)</f>
        <v>0</v>
      </c>
      <c r="BH184" s="171">
        <f>IF(N184="sníž. přenesená",J184,0)</f>
        <v>0</v>
      </c>
      <c r="BI184" s="171">
        <f>IF(N184="nulová",J184,0)</f>
        <v>0</v>
      </c>
      <c r="BJ184" s="17" t="s">
        <v>81</v>
      </c>
      <c r="BK184" s="171">
        <f>ROUND(I184*H184,2)</f>
        <v>0</v>
      </c>
      <c r="BL184" s="17" t="s">
        <v>141</v>
      </c>
      <c r="BM184" s="170" t="s">
        <v>216</v>
      </c>
    </row>
    <row r="185" spans="1:65" s="13" customFormat="1">
      <c r="B185" s="172"/>
      <c r="D185" s="173" t="s">
        <v>143</v>
      </c>
      <c r="F185" s="175" t="s">
        <v>217</v>
      </c>
      <c r="H185" s="176">
        <v>152.44999999999999</v>
      </c>
      <c r="I185" s="177"/>
      <c r="L185" s="172"/>
      <c r="M185" s="178"/>
      <c r="N185" s="179"/>
      <c r="O185" s="179"/>
      <c r="P185" s="179"/>
      <c r="Q185" s="179"/>
      <c r="R185" s="179"/>
      <c r="S185" s="179"/>
      <c r="T185" s="180"/>
      <c r="AT185" s="174" t="s">
        <v>143</v>
      </c>
      <c r="AU185" s="174" t="s">
        <v>81</v>
      </c>
      <c r="AV185" s="13" t="s">
        <v>81</v>
      </c>
      <c r="AW185" s="13" t="s">
        <v>3</v>
      </c>
      <c r="AX185" s="13" t="s">
        <v>84</v>
      </c>
      <c r="AY185" s="174" t="s">
        <v>134</v>
      </c>
    </row>
    <row r="186" spans="1:65" s="2" customFormat="1" ht="21.75" customHeight="1">
      <c r="A186" s="32"/>
      <c r="B186" s="157"/>
      <c r="C186" s="158">
        <v>16</v>
      </c>
      <c r="D186" s="158" t="s">
        <v>137</v>
      </c>
      <c r="E186" s="159" t="s">
        <v>218</v>
      </c>
      <c r="F186" s="160" t="s">
        <v>219</v>
      </c>
      <c r="G186" s="161" t="s">
        <v>212</v>
      </c>
      <c r="H186" s="162">
        <v>3.0489999999999999</v>
      </c>
      <c r="I186" s="163"/>
      <c r="J186" s="164">
        <f>ROUND(I186*H186,2)</f>
        <v>0</v>
      </c>
      <c r="K186" s="165"/>
      <c r="L186" s="33"/>
      <c r="M186" s="166" t="s">
        <v>1</v>
      </c>
      <c r="N186" s="167" t="s">
        <v>42</v>
      </c>
      <c r="O186" s="58"/>
      <c r="P186" s="168">
        <f>O186*H186</f>
        <v>0</v>
      </c>
      <c r="Q186" s="168">
        <v>0</v>
      </c>
      <c r="R186" s="168">
        <f>Q186*H186</f>
        <v>0</v>
      </c>
      <c r="S186" s="168">
        <v>0</v>
      </c>
      <c r="T186" s="169">
        <f>S186*H186</f>
        <v>0</v>
      </c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R186" s="170" t="s">
        <v>141</v>
      </c>
      <c r="AT186" s="170" t="s">
        <v>137</v>
      </c>
      <c r="AU186" s="170" t="s">
        <v>81</v>
      </c>
      <c r="AY186" s="17" t="s">
        <v>134</v>
      </c>
      <c r="BE186" s="171">
        <f>IF(N186="základní",J186,0)</f>
        <v>0</v>
      </c>
      <c r="BF186" s="171">
        <f>IF(N186="snížená",J186,0)</f>
        <v>0</v>
      </c>
      <c r="BG186" s="171">
        <f>IF(N186="zákl. přenesená",J186,0)</f>
        <v>0</v>
      </c>
      <c r="BH186" s="171">
        <f>IF(N186="sníž. přenesená",J186,0)</f>
        <v>0</v>
      </c>
      <c r="BI186" s="171">
        <f>IF(N186="nulová",J186,0)</f>
        <v>0</v>
      </c>
      <c r="BJ186" s="17" t="s">
        <v>81</v>
      </c>
      <c r="BK186" s="171">
        <f>ROUND(I186*H186,2)</f>
        <v>0</v>
      </c>
      <c r="BL186" s="17" t="s">
        <v>141</v>
      </c>
      <c r="BM186" s="170" t="s">
        <v>220</v>
      </c>
    </row>
    <row r="187" spans="1:65" s="2" customFormat="1" ht="21.75" customHeight="1">
      <c r="A187" s="32"/>
      <c r="B187" s="157"/>
      <c r="C187" s="158">
        <v>17</v>
      </c>
      <c r="D187" s="158" t="s">
        <v>137</v>
      </c>
      <c r="E187" s="159" t="s">
        <v>221</v>
      </c>
      <c r="F187" s="160" t="s">
        <v>222</v>
      </c>
      <c r="G187" s="161" t="s">
        <v>212</v>
      </c>
      <c r="H187" s="162">
        <v>27.440999999999999</v>
      </c>
      <c r="I187" s="163"/>
      <c r="J187" s="164">
        <f>ROUND(I187*H187,2)</f>
        <v>0</v>
      </c>
      <c r="K187" s="165"/>
      <c r="L187" s="33"/>
      <c r="M187" s="166" t="s">
        <v>1</v>
      </c>
      <c r="N187" s="167" t="s">
        <v>42</v>
      </c>
      <c r="O187" s="58"/>
      <c r="P187" s="168">
        <f>O187*H187</f>
        <v>0</v>
      </c>
      <c r="Q187" s="168">
        <v>0</v>
      </c>
      <c r="R187" s="168">
        <f>Q187*H187</f>
        <v>0</v>
      </c>
      <c r="S187" s="168">
        <v>0</v>
      </c>
      <c r="T187" s="169">
        <f>S187*H187</f>
        <v>0</v>
      </c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R187" s="170" t="s">
        <v>141</v>
      </c>
      <c r="AT187" s="170" t="s">
        <v>137</v>
      </c>
      <c r="AU187" s="170" t="s">
        <v>81</v>
      </c>
      <c r="AY187" s="17" t="s">
        <v>134</v>
      </c>
      <c r="BE187" s="171">
        <f>IF(N187="základní",J187,0)</f>
        <v>0</v>
      </c>
      <c r="BF187" s="171">
        <f>IF(N187="snížená",J187,0)</f>
        <v>0</v>
      </c>
      <c r="BG187" s="171">
        <f>IF(N187="zákl. přenesená",J187,0)</f>
        <v>0</v>
      </c>
      <c r="BH187" s="171">
        <f>IF(N187="sníž. přenesená",J187,0)</f>
        <v>0</v>
      </c>
      <c r="BI187" s="171">
        <f>IF(N187="nulová",J187,0)</f>
        <v>0</v>
      </c>
      <c r="BJ187" s="17" t="s">
        <v>81</v>
      </c>
      <c r="BK187" s="171">
        <f>ROUND(I187*H187,2)</f>
        <v>0</v>
      </c>
      <c r="BL187" s="17" t="s">
        <v>141</v>
      </c>
      <c r="BM187" s="170" t="s">
        <v>223</v>
      </c>
    </row>
    <row r="188" spans="1:65" s="13" customFormat="1">
      <c r="B188" s="172"/>
      <c r="D188" s="173" t="s">
        <v>143</v>
      </c>
      <c r="F188" s="175" t="s">
        <v>224</v>
      </c>
      <c r="H188" s="176">
        <v>27.440999999999999</v>
      </c>
      <c r="I188" s="177"/>
      <c r="L188" s="172"/>
      <c r="M188" s="178"/>
      <c r="N188" s="179"/>
      <c r="O188" s="179"/>
      <c r="P188" s="179"/>
      <c r="Q188" s="179"/>
      <c r="R188" s="179"/>
      <c r="S188" s="179"/>
      <c r="T188" s="180"/>
      <c r="AT188" s="174" t="s">
        <v>143</v>
      </c>
      <c r="AU188" s="174" t="s">
        <v>81</v>
      </c>
      <c r="AV188" s="13" t="s">
        <v>81</v>
      </c>
      <c r="AW188" s="13" t="s">
        <v>3</v>
      </c>
      <c r="AX188" s="13" t="s">
        <v>84</v>
      </c>
      <c r="AY188" s="174" t="s">
        <v>134</v>
      </c>
    </row>
    <row r="189" spans="1:65" s="2" customFormat="1" ht="21.75" customHeight="1">
      <c r="A189" s="32"/>
      <c r="B189" s="157"/>
      <c r="C189" s="158">
        <v>18</v>
      </c>
      <c r="D189" s="158" t="s">
        <v>137</v>
      </c>
      <c r="E189" s="159" t="s">
        <v>225</v>
      </c>
      <c r="F189" s="160" t="s">
        <v>226</v>
      </c>
      <c r="G189" s="161" t="s">
        <v>212</v>
      </c>
      <c r="H189" s="162">
        <v>3.0489999999999999</v>
      </c>
      <c r="I189" s="163"/>
      <c r="J189" s="164">
        <f>ROUND(I189*H189,2)</f>
        <v>0</v>
      </c>
      <c r="K189" s="165"/>
      <c r="L189" s="33"/>
      <c r="M189" s="166" t="s">
        <v>1</v>
      </c>
      <c r="N189" s="167" t="s">
        <v>42</v>
      </c>
      <c r="O189" s="58"/>
      <c r="P189" s="168">
        <f>O189*H189</f>
        <v>0</v>
      </c>
      <c r="Q189" s="168">
        <v>0</v>
      </c>
      <c r="R189" s="168">
        <f>Q189*H189</f>
        <v>0</v>
      </c>
      <c r="S189" s="168">
        <v>0</v>
      </c>
      <c r="T189" s="169">
        <f>S189*H189</f>
        <v>0</v>
      </c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R189" s="170" t="s">
        <v>141</v>
      </c>
      <c r="AT189" s="170" t="s">
        <v>137</v>
      </c>
      <c r="AU189" s="170" t="s">
        <v>81</v>
      </c>
      <c r="AY189" s="17" t="s">
        <v>134</v>
      </c>
      <c r="BE189" s="171">
        <f>IF(N189="základní",J189,0)</f>
        <v>0</v>
      </c>
      <c r="BF189" s="171">
        <f>IF(N189="snížená",J189,0)</f>
        <v>0</v>
      </c>
      <c r="BG189" s="171">
        <f>IF(N189="zákl. přenesená",J189,0)</f>
        <v>0</v>
      </c>
      <c r="BH189" s="171">
        <f>IF(N189="sníž. přenesená",J189,0)</f>
        <v>0</v>
      </c>
      <c r="BI189" s="171">
        <f>IF(N189="nulová",J189,0)</f>
        <v>0</v>
      </c>
      <c r="BJ189" s="17" t="s">
        <v>81</v>
      </c>
      <c r="BK189" s="171">
        <f>ROUND(I189*H189,2)</f>
        <v>0</v>
      </c>
      <c r="BL189" s="17" t="s">
        <v>141</v>
      </c>
      <c r="BM189" s="170" t="s">
        <v>227</v>
      </c>
    </row>
    <row r="190" spans="1:65" s="12" customFormat="1" ht="22.9" customHeight="1">
      <c r="B190" s="144"/>
      <c r="D190" s="145" t="s">
        <v>75</v>
      </c>
      <c r="E190" s="155" t="s">
        <v>228</v>
      </c>
      <c r="F190" s="155" t="s">
        <v>229</v>
      </c>
      <c r="I190" s="147"/>
      <c r="J190" s="156">
        <f>BK190</f>
        <v>0</v>
      </c>
      <c r="L190" s="144"/>
      <c r="M190" s="149"/>
      <c r="N190" s="150"/>
      <c r="O190" s="150"/>
      <c r="P190" s="151">
        <f>SUM(P191:P193)</f>
        <v>0</v>
      </c>
      <c r="Q190" s="150"/>
      <c r="R190" s="151">
        <f>SUM(R191:R193)</f>
        <v>0</v>
      </c>
      <c r="S190" s="150"/>
      <c r="T190" s="152">
        <f>SUM(T191:T193)</f>
        <v>0</v>
      </c>
      <c r="AR190" s="145" t="s">
        <v>84</v>
      </c>
      <c r="AT190" s="153" t="s">
        <v>75</v>
      </c>
      <c r="AU190" s="153" t="s">
        <v>84</v>
      </c>
      <c r="AY190" s="145" t="s">
        <v>134</v>
      </c>
      <c r="BK190" s="154">
        <f>SUM(BK191:BK193)</f>
        <v>0</v>
      </c>
    </row>
    <row r="191" spans="1:65" s="2" customFormat="1" ht="16.5" customHeight="1">
      <c r="A191" s="32"/>
      <c r="B191" s="157"/>
      <c r="C191" s="158">
        <v>19</v>
      </c>
      <c r="D191" s="158" t="s">
        <v>137</v>
      </c>
      <c r="E191" s="159" t="s">
        <v>230</v>
      </c>
      <c r="F191" s="160" t="s">
        <v>231</v>
      </c>
      <c r="G191" s="161" t="s">
        <v>212</v>
      </c>
      <c r="H191" s="162">
        <v>1.0289999999999999</v>
      </c>
      <c r="I191" s="163"/>
      <c r="J191" s="164">
        <f>ROUND(I191*H191,2)</f>
        <v>0</v>
      </c>
      <c r="K191" s="165"/>
      <c r="L191" s="33"/>
      <c r="M191" s="166" t="s">
        <v>1</v>
      </c>
      <c r="N191" s="167" t="s">
        <v>42</v>
      </c>
      <c r="O191" s="58"/>
      <c r="P191" s="168">
        <f>O191*H191</f>
        <v>0</v>
      </c>
      <c r="Q191" s="168">
        <v>0</v>
      </c>
      <c r="R191" s="168">
        <f>Q191*H191</f>
        <v>0</v>
      </c>
      <c r="S191" s="168">
        <v>0</v>
      </c>
      <c r="T191" s="169">
        <f>S191*H191</f>
        <v>0</v>
      </c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R191" s="170" t="s">
        <v>141</v>
      </c>
      <c r="AT191" s="170" t="s">
        <v>137</v>
      </c>
      <c r="AU191" s="170" t="s">
        <v>81</v>
      </c>
      <c r="AY191" s="17" t="s">
        <v>134</v>
      </c>
      <c r="BE191" s="171">
        <f>IF(N191="základní",J191,0)</f>
        <v>0</v>
      </c>
      <c r="BF191" s="171">
        <f>IF(N191="snížená",J191,0)</f>
        <v>0</v>
      </c>
      <c r="BG191" s="171">
        <f>IF(N191="zákl. přenesená",J191,0)</f>
        <v>0</v>
      </c>
      <c r="BH191" s="171">
        <f>IF(N191="sníž. přenesená",J191,0)</f>
        <v>0</v>
      </c>
      <c r="BI191" s="171">
        <f>IF(N191="nulová",J191,0)</f>
        <v>0</v>
      </c>
      <c r="BJ191" s="17" t="s">
        <v>81</v>
      </c>
      <c r="BK191" s="171">
        <f>ROUND(I191*H191,2)</f>
        <v>0</v>
      </c>
      <c r="BL191" s="17" t="s">
        <v>141</v>
      </c>
      <c r="BM191" s="170" t="s">
        <v>232</v>
      </c>
    </row>
    <row r="192" spans="1:65" s="2" customFormat="1" ht="21.75" customHeight="1">
      <c r="A192" s="32"/>
      <c r="B192" s="157"/>
      <c r="C192" s="158">
        <v>20</v>
      </c>
      <c r="D192" s="158" t="s">
        <v>137</v>
      </c>
      <c r="E192" s="159" t="s">
        <v>233</v>
      </c>
      <c r="F192" s="160" t="s">
        <v>234</v>
      </c>
      <c r="G192" s="161" t="s">
        <v>212</v>
      </c>
      <c r="H192" s="162">
        <v>1.0289999999999999</v>
      </c>
      <c r="I192" s="163"/>
      <c r="J192" s="164">
        <f>ROUND(I192*H192,2)</f>
        <v>0</v>
      </c>
      <c r="K192" s="165"/>
      <c r="L192" s="33"/>
      <c r="M192" s="166" t="s">
        <v>1</v>
      </c>
      <c r="N192" s="167" t="s">
        <v>42</v>
      </c>
      <c r="O192" s="58"/>
      <c r="P192" s="168">
        <f>O192*H192</f>
        <v>0</v>
      </c>
      <c r="Q192" s="168">
        <v>0</v>
      </c>
      <c r="R192" s="168">
        <f>Q192*H192</f>
        <v>0</v>
      </c>
      <c r="S192" s="168">
        <v>0</v>
      </c>
      <c r="T192" s="169">
        <f>S192*H192</f>
        <v>0</v>
      </c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R192" s="170" t="s">
        <v>141</v>
      </c>
      <c r="AT192" s="170" t="s">
        <v>137</v>
      </c>
      <c r="AU192" s="170" t="s">
        <v>81</v>
      </c>
      <c r="AY192" s="17" t="s">
        <v>134</v>
      </c>
      <c r="BE192" s="171">
        <f>IF(N192="základní",J192,0)</f>
        <v>0</v>
      </c>
      <c r="BF192" s="171">
        <f>IF(N192="snížená",J192,0)</f>
        <v>0</v>
      </c>
      <c r="BG192" s="171">
        <f>IF(N192="zákl. přenesená",J192,0)</f>
        <v>0</v>
      </c>
      <c r="BH192" s="171">
        <f>IF(N192="sníž. přenesená",J192,0)</f>
        <v>0</v>
      </c>
      <c r="BI192" s="171">
        <f>IF(N192="nulová",J192,0)</f>
        <v>0</v>
      </c>
      <c r="BJ192" s="17" t="s">
        <v>81</v>
      </c>
      <c r="BK192" s="171">
        <f>ROUND(I192*H192,2)</f>
        <v>0</v>
      </c>
      <c r="BL192" s="17" t="s">
        <v>141</v>
      </c>
      <c r="BM192" s="170" t="s">
        <v>235</v>
      </c>
    </row>
    <row r="193" spans="1:65" s="2" customFormat="1" ht="21.75" customHeight="1">
      <c r="A193" s="32"/>
      <c r="B193" s="157"/>
      <c r="C193" s="158">
        <v>21</v>
      </c>
      <c r="D193" s="158" t="s">
        <v>137</v>
      </c>
      <c r="E193" s="159" t="s">
        <v>236</v>
      </c>
      <c r="F193" s="160" t="s">
        <v>237</v>
      </c>
      <c r="G193" s="161" t="s">
        <v>212</v>
      </c>
      <c r="H193" s="162">
        <v>1.0289999999999999</v>
      </c>
      <c r="I193" s="163"/>
      <c r="J193" s="164">
        <f>ROUND(I193*H193,2)</f>
        <v>0</v>
      </c>
      <c r="K193" s="165"/>
      <c r="L193" s="33"/>
      <c r="M193" s="166" t="s">
        <v>1</v>
      </c>
      <c r="N193" s="167" t="s">
        <v>42</v>
      </c>
      <c r="O193" s="58"/>
      <c r="P193" s="168">
        <f>O193*H193</f>
        <v>0</v>
      </c>
      <c r="Q193" s="168">
        <v>0</v>
      </c>
      <c r="R193" s="168">
        <f>Q193*H193</f>
        <v>0</v>
      </c>
      <c r="S193" s="168">
        <v>0</v>
      </c>
      <c r="T193" s="169">
        <f>S193*H193</f>
        <v>0</v>
      </c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R193" s="170" t="s">
        <v>141</v>
      </c>
      <c r="AT193" s="170" t="s">
        <v>137</v>
      </c>
      <c r="AU193" s="170" t="s">
        <v>81</v>
      </c>
      <c r="AY193" s="17" t="s">
        <v>134</v>
      </c>
      <c r="BE193" s="171">
        <f>IF(N193="základní",J193,0)</f>
        <v>0</v>
      </c>
      <c r="BF193" s="171">
        <f>IF(N193="snížená",J193,0)</f>
        <v>0</v>
      </c>
      <c r="BG193" s="171">
        <f>IF(N193="zákl. přenesená",J193,0)</f>
        <v>0</v>
      </c>
      <c r="BH193" s="171">
        <f>IF(N193="sníž. přenesená",J193,0)</f>
        <v>0</v>
      </c>
      <c r="BI193" s="171">
        <f>IF(N193="nulová",J193,0)</f>
        <v>0</v>
      </c>
      <c r="BJ193" s="17" t="s">
        <v>81</v>
      </c>
      <c r="BK193" s="171">
        <f>ROUND(I193*H193,2)</f>
        <v>0</v>
      </c>
      <c r="BL193" s="17" t="s">
        <v>141</v>
      </c>
      <c r="BM193" s="170" t="s">
        <v>238</v>
      </c>
    </row>
    <row r="194" spans="1:65" s="12" customFormat="1" ht="25.9" customHeight="1">
      <c r="B194" s="144"/>
      <c r="D194" s="145" t="s">
        <v>75</v>
      </c>
      <c r="E194" s="146" t="s">
        <v>239</v>
      </c>
      <c r="F194" s="146" t="s">
        <v>240</v>
      </c>
      <c r="I194" s="147"/>
      <c r="J194" s="148">
        <f>BK194</f>
        <v>0</v>
      </c>
      <c r="L194" s="144"/>
      <c r="M194" s="149"/>
      <c r="N194" s="150"/>
      <c r="O194" s="150"/>
      <c r="P194" s="151">
        <f>P195+P226+P237+P249+P261+P281+P285+P303+P309+P331+P348+P358+P370+P387+P393</f>
        <v>0</v>
      </c>
      <c r="Q194" s="150"/>
      <c r="R194" s="151">
        <f>R195+R226+R237+R249+R261+R281+R285+R303+R309+R331+R348+R358+R370+R387+R393</f>
        <v>2.1101435799999999</v>
      </c>
      <c r="S194" s="150"/>
      <c r="T194" s="152">
        <f>T195+T226+T237+T249+T261+T281+T285+T303+T309+T331+T348+T358+T370+T387+T393</f>
        <v>0.23186973</v>
      </c>
      <c r="AR194" s="145" t="s">
        <v>81</v>
      </c>
      <c r="AT194" s="153" t="s">
        <v>75</v>
      </c>
      <c r="AU194" s="153" t="s">
        <v>76</v>
      </c>
      <c r="AY194" s="145" t="s">
        <v>134</v>
      </c>
      <c r="BK194" s="154">
        <f>BK195+BK226+BK237+BK249+BK261+BK281+BK285+BK303+BK309+BK331+BK348+BK358+BK370+BK387+BK393</f>
        <v>0</v>
      </c>
    </row>
    <row r="195" spans="1:65" s="12" customFormat="1" ht="22.9" customHeight="1">
      <c r="B195" s="144"/>
      <c r="D195" s="145" t="s">
        <v>75</v>
      </c>
      <c r="E195" s="155" t="s">
        <v>241</v>
      </c>
      <c r="F195" s="155" t="s">
        <v>242</v>
      </c>
      <c r="I195" s="147"/>
      <c r="J195" s="156">
        <f>BK195</f>
        <v>0</v>
      </c>
      <c r="L195" s="144"/>
      <c r="M195" s="149"/>
      <c r="N195" s="150"/>
      <c r="O195" s="150"/>
      <c r="P195" s="151">
        <f>SUM(P196:P225)</f>
        <v>0</v>
      </c>
      <c r="Q195" s="150"/>
      <c r="R195" s="151">
        <f>SUM(R196:R225)</f>
        <v>4.4364480000000005E-2</v>
      </c>
      <c r="S195" s="150"/>
      <c r="T195" s="152">
        <f>SUM(T196:T225)</f>
        <v>0</v>
      </c>
      <c r="AR195" s="145" t="s">
        <v>81</v>
      </c>
      <c r="AT195" s="153" t="s">
        <v>75</v>
      </c>
      <c r="AU195" s="153" t="s">
        <v>84</v>
      </c>
      <c r="AY195" s="145" t="s">
        <v>134</v>
      </c>
      <c r="BK195" s="154">
        <f>SUM(BK196:BK225)</f>
        <v>0</v>
      </c>
    </row>
    <row r="196" spans="1:65" s="2" customFormat="1" ht="21.75" customHeight="1">
      <c r="A196" s="32"/>
      <c r="B196" s="157"/>
      <c r="C196" s="158">
        <v>22</v>
      </c>
      <c r="D196" s="158" t="s">
        <v>137</v>
      </c>
      <c r="E196" s="159" t="s">
        <v>243</v>
      </c>
      <c r="F196" s="160" t="s">
        <v>244</v>
      </c>
      <c r="G196" s="161" t="s">
        <v>140</v>
      </c>
      <c r="H196" s="162">
        <v>5.2480000000000002</v>
      </c>
      <c r="I196" s="163"/>
      <c r="J196" s="164">
        <f>ROUND(I196*H196,2)</f>
        <v>0</v>
      </c>
      <c r="K196" s="165"/>
      <c r="L196" s="33"/>
      <c r="M196" s="166" t="s">
        <v>1</v>
      </c>
      <c r="N196" s="167" t="s">
        <v>42</v>
      </c>
      <c r="O196" s="58"/>
      <c r="P196" s="168">
        <f>O196*H196</f>
        <v>0</v>
      </c>
      <c r="Q196" s="168">
        <v>0</v>
      </c>
      <c r="R196" s="168">
        <f>Q196*H196</f>
        <v>0</v>
      </c>
      <c r="S196" s="168">
        <v>0</v>
      </c>
      <c r="T196" s="169">
        <f>S196*H196</f>
        <v>0</v>
      </c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R196" s="170" t="s">
        <v>181</v>
      </c>
      <c r="AT196" s="170" t="s">
        <v>137</v>
      </c>
      <c r="AU196" s="170" t="s">
        <v>81</v>
      </c>
      <c r="AY196" s="17" t="s">
        <v>134</v>
      </c>
      <c r="BE196" s="171">
        <f>IF(N196="základní",J196,0)</f>
        <v>0</v>
      </c>
      <c r="BF196" s="171">
        <f>IF(N196="snížená",J196,0)</f>
        <v>0</v>
      </c>
      <c r="BG196" s="171">
        <f>IF(N196="zákl. přenesená",J196,0)</f>
        <v>0</v>
      </c>
      <c r="BH196" s="171">
        <f>IF(N196="sníž. přenesená",J196,0)</f>
        <v>0</v>
      </c>
      <c r="BI196" s="171">
        <f>IF(N196="nulová",J196,0)</f>
        <v>0</v>
      </c>
      <c r="BJ196" s="17" t="s">
        <v>81</v>
      </c>
      <c r="BK196" s="171">
        <f>ROUND(I196*H196,2)</f>
        <v>0</v>
      </c>
      <c r="BL196" s="17" t="s">
        <v>181</v>
      </c>
      <c r="BM196" s="170" t="s">
        <v>245</v>
      </c>
    </row>
    <row r="197" spans="1:65" s="13" customFormat="1">
      <c r="B197" s="172"/>
      <c r="D197" s="173" t="s">
        <v>143</v>
      </c>
      <c r="E197" s="174" t="s">
        <v>1</v>
      </c>
      <c r="F197" s="175" t="s">
        <v>246</v>
      </c>
      <c r="H197" s="176">
        <v>0.88500000000000001</v>
      </c>
      <c r="I197" s="177"/>
      <c r="L197" s="172"/>
      <c r="M197" s="178"/>
      <c r="N197" s="179"/>
      <c r="O197" s="179"/>
      <c r="P197" s="179"/>
      <c r="Q197" s="179"/>
      <c r="R197" s="179"/>
      <c r="S197" s="179"/>
      <c r="T197" s="180"/>
      <c r="AT197" s="174" t="s">
        <v>143</v>
      </c>
      <c r="AU197" s="174" t="s">
        <v>81</v>
      </c>
      <c r="AV197" s="13" t="s">
        <v>81</v>
      </c>
      <c r="AW197" s="13" t="s">
        <v>33</v>
      </c>
      <c r="AX197" s="13" t="s">
        <v>76</v>
      </c>
      <c r="AY197" s="174" t="s">
        <v>134</v>
      </c>
    </row>
    <row r="198" spans="1:65" s="13" customFormat="1">
      <c r="B198" s="172"/>
      <c r="D198" s="173" t="s">
        <v>143</v>
      </c>
      <c r="E198" s="174" t="s">
        <v>1</v>
      </c>
      <c r="F198" s="175" t="s">
        <v>247</v>
      </c>
      <c r="H198" s="176">
        <v>4.3630000000000004</v>
      </c>
      <c r="I198" s="177"/>
      <c r="L198" s="172"/>
      <c r="M198" s="178"/>
      <c r="N198" s="179"/>
      <c r="O198" s="179"/>
      <c r="P198" s="179"/>
      <c r="Q198" s="179"/>
      <c r="R198" s="179"/>
      <c r="S198" s="179"/>
      <c r="T198" s="180"/>
      <c r="AT198" s="174" t="s">
        <v>143</v>
      </c>
      <c r="AU198" s="174" t="s">
        <v>81</v>
      </c>
      <c r="AV198" s="13" t="s">
        <v>81</v>
      </c>
      <c r="AW198" s="13" t="s">
        <v>33</v>
      </c>
      <c r="AX198" s="13" t="s">
        <v>76</v>
      </c>
      <c r="AY198" s="174" t="s">
        <v>134</v>
      </c>
    </row>
    <row r="199" spans="1:65" s="15" customFormat="1">
      <c r="B199" s="199"/>
      <c r="D199" s="173" t="s">
        <v>143</v>
      </c>
      <c r="E199" s="200" t="s">
        <v>1</v>
      </c>
      <c r="F199" s="201" t="s">
        <v>188</v>
      </c>
      <c r="H199" s="202">
        <v>5.2480000000000002</v>
      </c>
      <c r="I199" s="203"/>
      <c r="L199" s="199"/>
      <c r="M199" s="204"/>
      <c r="N199" s="205"/>
      <c r="O199" s="205"/>
      <c r="P199" s="205"/>
      <c r="Q199" s="205"/>
      <c r="R199" s="205"/>
      <c r="S199" s="205"/>
      <c r="T199" s="206"/>
      <c r="AT199" s="200" t="s">
        <v>143</v>
      </c>
      <c r="AU199" s="200" t="s">
        <v>81</v>
      </c>
      <c r="AV199" s="15" t="s">
        <v>141</v>
      </c>
      <c r="AW199" s="15" t="s">
        <v>33</v>
      </c>
      <c r="AX199" s="15" t="s">
        <v>84</v>
      </c>
      <c r="AY199" s="200" t="s">
        <v>134</v>
      </c>
    </row>
    <row r="200" spans="1:65" s="2" customFormat="1" ht="21.75" customHeight="1">
      <c r="A200" s="32"/>
      <c r="B200" s="157"/>
      <c r="C200" s="158">
        <v>23</v>
      </c>
      <c r="D200" s="158" t="s">
        <v>137</v>
      </c>
      <c r="E200" s="159" t="s">
        <v>248</v>
      </c>
      <c r="F200" s="160" t="s">
        <v>249</v>
      </c>
      <c r="G200" s="161" t="s">
        <v>140</v>
      </c>
      <c r="H200" s="162">
        <v>9.1920000000000002</v>
      </c>
      <c r="I200" s="163"/>
      <c r="J200" s="164">
        <f>ROUND(I200*H200,2)</f>
        <v>0</v>
      </c>
      <c r="K200" s="165"/>
      <c r="L200" s="33"/>
      <c r="M200" s="166" t="s">
        <v>1</v>
      </c>
      <c r="N200" s="167" t="s">
        <v>42</v>
      </c>
      <c r="O200" s="58"/>
      <c r="P200" s="168">
        <f>O200*H200</f>
        <v>0</v>
      </c>
      <c r="Q200" s="168">
        <v>0</v>
      </c>
      <c r="R200" s="168">
        <f>Q200*H200</f>
        <v>0</v>
      </c>
      <c r="S200" s="168">
        <v>0</v>
      </c>
      <c r="T200" s="169">
        <f>S200*H200</f>
        <v>0</v>
      </c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R200" s="170" t="s">
        <v>181</v>
      </c>
      <c r="AT200" s="170" t="s">
        <v>137</v>
      </c>
      <c r="AU200" s="170" t="s">
        <v>81</v>
      </c>
      <c r="AY200" s="17" t="s">
        <v>134</v>
      </c>
      <c r="BE200" s="171">
        <f>IF(N200="základní",J200,0)</f>
        <v>0</v>
      </c>
      <c r="BF200" s="171">
        <f>IF(N200="snížená",J200,0)</f>
        <v>0</v>
      </c>
      <c r="BG200" s="171">
        <f>IF(N200="zákl. přenesená",J200,0)</f>
        <v>0</v>
      </c>
      <c r="BH200" s="171">
        <f>IF(N200="sníž. přenesená",J200,0)</f>
        <v>0</v>
      </c>
      <c r="BI200" s="171">
        <f>IF(N200="nulová",J200,0)</f>
        <v>0</v>
      </c>
      <c r="BJ200" s="17" t="s">
        <v>81</v>
      </c>
      <c r="BK200" s="171">
        <f>ROUND(I200*H200,2)</f>
        <v>0</v>
      </c>
      <c r="BL200" s="17" t="s">
        <v>181</v>
      </c>
      <c r="BM200" s="170" t="s">
        <v>250</v>
      </c>
    </row>
    <row r="201" spans="1:65" s="13" customFormat="1">
      <c r="B201" s="172"/>
      <c r="D201" s="173" t="s">
        <v>143</v>
      </c>
      <c r="E201" s="174" t="s">
        <v>1</v>
      </c>
      <c r="F201" s="175" t="s">
        <v>251</v>
      </c>
      <c r="H201" s="176">
        <v>0.58499999999999996</v>
      </c>
      <c r="I201" s="177"/>
      <c r="L201" s="172"/>
      <c r="M201" s="178"/>
      <c r="N201" s="179"/>
      <c r="O201" s="179"/>
      <c r="P201" s="179"/>
      <c r="Q201" s="179"/>
      <c r="R201" s="179"/>
      <c r="S201" s="179"/>
      <c r="T201" s="180"/>
      <c r="AT201" s="174" t="s">
        <v>143</v>
      </c>
      <c r="AU201" s="174" t="s">
        <v>81</v>
      </c>
      <c r="AV201" s="13" t="s">
        <v>81</v>
      </c>
      <c r="AW201" s="13" t="s">
        <v>33</v>
      </c>
      <c r="AX201" s="13" t="s">
        <v>76</v>
      </c>
      <c r="AY201" s="174" t="s">
        <v>134</v>
      </c>
    </row>
    <row r="202" spans="1:65" s="13" customFormat="1">
      <c r="B202" s="172"/>
      <c r="D202" s="173" t="s">
        <v>143</v>
      </c>
      <c r="E202" s="174" t="s">
        <v>1</v>
      </c>
      <c r="F202" s="175" t="s">
        <v>252</v>
      </c>
      <c r="H202" s="176">
        <v>5.54</v>
      </c>
      <c r="I202" s="177"/>
      <c r="L202" s="172"/>
      <c r="M202" s="178"/>
      <c r="N202" s="179"/>
      <c r="O202" s="179"/>
      <c r="P202" s="179"/>
      <c r="Q202" s="179"/>
      <c r="R202" s="179"/>
      <c r="S202" s="179"/>
      <c r="T202" s="180"/>
      <c r="AT202" s="174" t="s">
        <v>143</v>
      </c>
      <c r="AU202" s="174" t="s">
        <v>81</v>
      </c>
      <c r="AV202" s="13" t="s">
        <v>81</v>
      </c>
      <c r="AW202" s="13" t="s">
        <v>33</v>
      </c>
      <c r="AX202" s="13" t="s">
        <v>76</v>
      </c>
      <c r="AY202" s="174" t="s">
        <v>134</v>
      </c>
    </row>
    <row r="203" spans="1:65" s="13" customFormat="1">
      <c r="B203" s="172"/>
      <c r="D203" s="173" t="s">
        <v>143</v>
      </c>
      <c r="E203" s="174" t="s">
        <v>1</v>
      </c>
      <c r="F203" s="175" t="s">
        <v>253</v>
      </c>
      <c r="H203" s="176">
        <v>1.1870000000000001</v>
      </c>
      <c r="I203" s="177"/>
      <c r="L203" s="172"/>
      <c r="M203" s="178"/>
      <c r="N203" s="179"/>
      <c r="O203" s="179"/>
      <c r="P203" s="179"/>
      <c r="Q203" s="179"/>
      <c r="R203" s="179"/>
      <c r="S203" s="179"/>
      <c r="T203" s="180"/>
      <c r="AT203" s="174" t="s">
        <v>143</v>
      </c>
      <c r="AU203" s="174" t="s">
        <v>81</v>
      </c>
      <c r="AV203" s="13" t="s">
        <v>81</v>
      </c>
      <c r="AW203" s="13" t="s">
        <v>33</v>
      </c>
      <c r="AX203" s="13" t="s">
        <v>76</v>
      </c>
      <c r="AY203" s="174" t="s">
        <v>134</v>
      </c>
    </row>
    <row r="204" spans="1:65" s="13" customFormat="1">
      <c r="B204" s="172"/>
      <c r="D204" s="173" t="s">
        <v>143</v>
      </c>
      <c r="E204" s="174" t="s">
        <v>1</v>
      </c>
      <c r="F204" s="175" t="s">
        <v>254</v>
      </c>
      <c r="H204" s="176">
        <v>0.2</v>
      </c>
      <c r="I204" s="177"/>
      <c r="L204" s="172"/>
      <c r="M204" s="178"/>
      <c r="N204" s="179"/>
      <c r="O204" s="179"/>
      <c r="P204" s="179"/>
      <c r="Q204" s="179"/>
      <c r="R204" s="179"/>
      <c r="S204" s="179"/>
      <c r="T204" s="180"/>
      <c r="AT204" s="174" t="s">
        <v>143</v>
      </c>
      <c r="AU204" s="174" t="s">
        <v>81</v>
      </c>
      <c r="AV204" s="13" t="s">
        <v>81</v>
      </c>
      <c r="AW204" s="13" t="s">
        <v>33</v>
      </c>
      <c r="AX204" s="13" t="s">
        <v>76</v>
      </c>
      <c r="AY204" s="174" t="s">
        <v>134</v>
      </c>
    </row>
    <row r="205" spans="1:65" s="14" customFormat="1">
      <c r="B205" s="181"/>
      <c r="D205" s="173" t="s">
        <v>143</v>
      </c>
      <c r="E205" s="182" t="s">
        <v>1</v>
      </c>
      <c r="F205" s="183" t="s">
        <v>255</v>
      </c>
      <c r="H205" s="182" t="s">
        <v>1</v>
      </c>
      <c r="I205" s="184"/>
      <c r="L205" s="181"/>
      <c r="M205" s="185"/>
      <c r="N205" s="186"/>
      <c r="O205" s="186"/>
      <c r="P205" s="186"/>
      <c r="Q205" s="186"/>
      <c r="R205" s="186"/>
      <c r="S205" s="186"/>
      <c r="T205" s="187"/>
      <c r="AT205" s="182" t="s">
        <v>143</v>
      </c>
      <c r="AU205" s="182" t="s">
        <v>81</v>
      </c>
      <c r="AV205" s="14" t="s">
        <v>84</v>
      </c>
      <c r="AW205" s="14" t="s">
        <v>33</v>
      </c>
      <c r="AX205" s="14" t="s">
        <v>76</v>
      </c>
      <c r="AY205" s="182" t="s">
        <v>134</v>
      </c>
    </row>
    <row r="206" spans="1:65" s="13" customFormat="1">
      <c r="B206" s="172"/>
      <c r="D206" s="173" t="s">
        <v>143</v>
      </c>
      <c r="E206" s="174" t="s">
        <v>1</v>
      </c>
      <c r="F206" s="175" t="s">
        <v>256</v>
      </c>
      <c r="H206" s="176">
        <v>1.68</v>
      </c>
      <c r="I206" s="177"/>
      <c r="L206" s="172"/>
      <c r="M206" s="178"/>
      <c r="N206" s="179"/>
      <c r="O206" s="179"/>
      <c r="P206" s="179"/>
      <c r="Q206" s="179"/>
      <c r="R206" s="179"/>
      <c r="S206" s="179"/>
      <c r="T206" s="180"/>
      <c r="AT206" s="174" t="s">
        <v>143</v>
      </c>
      <c r="AU206" s="174" t="s">
        <v>81</v>
      </c>
      <c r="AV206" s="13" t="s">
        <v>81</v>
      </c>
      <c r="AW206" s="13" t="s">
        <v>33</v>
      </c>
      <c r="AX206" s="13" t="s">
        <v>76</v>
      </c>
      <c r="AY206" s="174" t="s">
        <v>134</v>
      </c>
    </row>
    <row r="207" spans="1:65" s="15" customFormat="1">
      <c r="B207" s="199"/>
      <c r="D207" s="173" t="s">
        <v>143</v>
      </c>
      <c r="E207" s="200" t="s">
        <v>1</v>
      </c>
      <c r="F207" s="201" t="s">
        <v>188</v>
      </c>
      <c r="H207" s="202">
        <v>9.1920000000000002</v>
      </c>
      <c r="I207" s="203"/>
      <c r="L207" s="199"/>
      <c r="M207" s="204"/>
      <c r="N207" s="205"/>
      <c r="O207" s="205"/>
      <c r="P207" s="205"/>
      <c r="Q207" s="205"/>
      <c r="R207" s="205"/>
      <c r="S207" s="205"/>
      <c r="T207" s="206"/>
      <c r="AT207" s="200" t="s">
        <v>143</v>
      </c>
      <c r="AU207" s="200" t="s">
        <v>81</v>
      </c>
      <c r="AV207" s="15" t="s">
        <v>141</v>
      </c>
      <c r="AW207" s="15" t="s">
        <v>33</v>
      </c>
      <c r="AX207" s="15" t="s">
        <v>84</v>
      </c>
      <c r="AY207" s="200" t="s">
        <v>134</v>
      </c>
    </row>
    <row r="208" spans="1:65" s="2" customFormat="1" ht="21.75" customHeight="1">
      <c r="A208" s="32"/>
      <c r="B208" s="157"/>
      <c r="C208" s="188">
        <v>24</v>
      </c>
      <c r="D208" s="188" t="s">
        <v>174</v>
      </c>
      <c r="E208" s="189" t="s">
        <v>257</v>
      </c>
      <c r="F208" s="190" t="s">
        <v>258</v>
      </c>
      <c r="G208" s="191" t="s">
        <v>259</v>
      </c>
      <c r="H208" s="192">
        <v>43.32</v>
      </c>
      <c r="I208" s="193"/>
      <c r="J208" s="194">
        <f>ROUND(I208*H208,2)</f>
        <v>0</v>
      </c>
      <c r="K208" s="195"/>
      <c r="L208" s="196"/>
      <c r="M208" s="197" t="s">
        <v>1</v>
      </c>
      <c r="N208" s="198" t="s">
        <v>42</v>
      </c>
      <c r="O208" s="58"/>
      <c r="P208" s="168">
        <f>O208*H208</f>
        <v>0</v>
      </c>
      <c r="Q208" s="168">
        <v>1E-3</v>
      </c>
      <c r="R208" s="168">
        <f>Q208*H208</f>
        <v>4.3320000000000004E-2</v>
      </c>
      <c r="S208" s="168">
        <v>0</v>
      </c>
      <c r="T208" s="169">
        <f>S208*H208</f>
        <v>0</v>
      </c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R208" s="170" t="s">
        <v>260</v>
      </c>
      <c r="AT208" s="170" t="s">
        <v>174</v>
      </c>
      <c r="AU208" s="170" t="s">
        <v>81</v>
      </c>
      <c r="AY208" s="17" t="s">
        <v>134</v>
      </c>
      <c r="BE208" s="171">
        <f>IF(N208="základní",J208,0)</f>
        <v>0</v>
      </c>
      <c r="BF208" s="171">
        <f>IF(N208="snížená",J208,0)</f>
        <v>0</v>
      </c>
      <c r="BG208" s="171">
        <f>IF(N208="zákl. přenesená",J208,0)</f>
        <v>0</v>
      </c>
      <c r="BH208" s="171">
        <f>IF(N208="sníž. přenesená",J208,0)</f>
        <v>0</v>
      </c>
      <c r="BI208" s="171">
        <f>IF(N208="nulová",J208,0)</f>
        <v>0</v>
      </c>
      <c r="BJ208" s="17" t="s">
        <v>81</v>
      </c>
      <c r="BK208" s="171">
        <f>ROUND(I208*H208,2)</f>
        <v>0</v>
      </c>
      <c r="BL208" s="17" t="s">
        <v>181</v>
      </c>
      <c r="BM208" s="170" t="s">
        <v>261</v>
      </c>
    </row>
    <row r="209" spans="1:65" s="14" customFormat="1">
      <c r="B209" s="181"/>
      <c r="D209" s="173" t="s">
        <v>143</v>
      </c>
      <c r="E209" s="182" t="s">
        <v>1</v>
      </c>
      <c r="F209" s="183" t="s">
        <v>262</v>
      </c>
      <c r="H209" s="182" t="s">
        <v>1</v>
      </c>
      <c r="I209" s="184"/>
      <c r="L209" s="181"/>
      <c r="M209" s="185"/>
      <c r="N209" s="186"/>
      <c r="O209" s="186"/>
      <c r="P209" s="186"/>
      <c r="Q209" s="186"/>
      <c r="R209" s="186"/>
      <c r="S209" s="186"/>
      <c r="T209" s="187"/>
      <c r="AT209" s="182" t="s">
        <v>143</v>
      </c>
      <c r="AU209" s="182" t="s">
        <v>81</v>
      </c>
      <c r="AV209" s="14" t="s">
        <v>84</v>
      </c>
      <c r="AW209" s="14" t="s">
        <v>33</v>
      </c>
      <c r="AX209" s="14" t="s">
        <v>76</v>
      </c>
      <c r="AY209" s="182" t="s">
        <v>134</v>
      </c>
    </row>
    <row r="210" spans="1:65" s="13" customFormat="1">
      <c r="B210" s="172"/>
      <c r="D210" s="173" t="s">
        <v>143</v>
      </c>
      <c r="E210" s="174" t="s">
        <v>1</v>
      </c>
      <c r="F210" s="175" t="s">
        <v>263</v>
      </c>
      <c r="H210" s="176">
        <v>43.32</v>
      </c>
      <c r="I210" s="177"/>
      <c r="L210" s="172"/>
      <c r="M210" s="178"/>
      <c r="N210" s="179"/>
      <c r="O210" s="179"/>
      <c r="P210" s="179"/>
      <c r="Q210" s="179"/>
      <c r="R210" s="179"/>
      <c r="S210" s="179"/>
      <c r="T210" s="180"/>
      <c r="AT210" s="174" t="s">
        <v>143</v>
      </c>
      <c r="AU210" s="174" t="s">
        <v>81</v>
      </c>
      <c r="AV210" s="13" t="s">
        <v>81</v>
      </c>
      <c r="AW210" s="13" t="s">
        <v>33</v>
      </c>
      <c r="AX210" s="13" t="s">
        <v>84</v>
      </c>
      <c r="AY210" s="174" t="s">
        <v>134</v>
      </c>
    </row>
    <row r="211" spans="1:65" s="2" customFormat="1" ht="21.75" customHeight="1">
      <c r="A211" s="32"/>
      <c r="B211" s="157"/>
      <c r="C211" s="158">
        <v>25</v>
      </c>
      <c r="D211" s="158" t="s">
        <v>137</v>
      </c>
      <c r="E211" s="159" t="s">
        <v>264</v>
      </c>
      <c r="F211" s="160" t="s">
        <v>265</v>
      </c>
      <c r="G211" s="161" t="s">
        <v>140</v>
      </c>
      <c r="H211" s="162">
        <v>14.44</v>
      </c>
      <c r="I211" s="163"/>
      <c r="J211" s="164">
        <f>ROUND(I211*H211,2)</f>
        <v>0</v>
      </c>
      <c r="K211" s="165"/>
      <c r="L211" s="33"/>
      <c r="M211" s="166" t="s">
        <v>1</v>
      </c>
      <c r="N211" s="167" t="s">
        <v>42</v>
      </c>
      <c r="O211" s="58"/>
      <c r="P211" s="168">
        <f>O211*H211</f>
        <v>0</v>
      </c>
      <c r="Q211" s="168">
        <v>0</v>
      </c>
      <c r="R211" s="168">
        <f>Q211*H211</f>
        <v>0</v>
      </c>
      <c r="S211" s="168">
        <v>0</v>
      </c>
      <c r="T211" s="169">
        <f>S211*H211</f>
        <v>0</v>
      </c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R211" s="170" t="s">
        <v>181</v>
      </c>
      <c r="AT211" s="170" t="s">
        <v>137</v>
      </c>
      <c r="AU211" s="170" t="s">
        <v>81</v>
      </c>
      <c r="AY211" s="17" t="s">
        <v>134</v>
      </c>
      <c r="BE211" s="171">
        <f>IF(N211="základní",J211,0)</f>
        <v>0</v>
      </c>
      <c r="BF211" s="171">
        <f>IF(N211="snížená",J211,0)</f>
        <v>0</v>
      </c>
      <c r="BG211" s="171">
        <f>IF(N211="zákl. přenesená",J211,0)</f>
        <v>0</v>
      </c>
      <c r="BH211" s="171">
        <f>IF(N211="sníž. přenesená",J211,0)</f>
        <v>0</v>
      </c>
      <c r="BI211" s="171">
        <f>IF(N211="nulová",J211,0)</f>
        <v>0</v>
      </c>
      <c r="BJ211" s="17" t="s">
        <v>81</v>
      </c>
      <c r="BK211" s="171">
        <f>ROUND(I211*H211,2)</f>
        <v>0</v>
      </c>
      <c r="BL211" s="17" t="s">
        <v>181</v>
      </c>
      <c r="BM211" s="170" t="s">
        <v>266</v>
      </c>
    </row>
    <row r="212" spans="1:65" s="13" customFormat="1">
      <c r="B212" s="172"/>
      <c r="D212" s="173" t="s">
        <v>143</v>
      </c>
      <c r="E212" s="174" t="s">
        <v>1</v>
      </c>
      <c r="F212" s="175" t="s">
        <v>267</v>
      </c>
      <c r="H212" s="176">
        <v>14.44</v>
      </c>
      <c r="I212" s="177"/>
      <c r="L212" s="172"/>
      <c r="M212" s="178"/>
      <c r="N212" s="179"/>
      <c r="O212" s="179"/>
      <c r="P212" s="179"/>
      <c r="Q212" s="179"/>
      <c r="R212" s="179"/>
      <c r="S212" s="179"/>
      <c r="T212" s="180"/>
      <c r="AT212" s="174" t="s">
        <v>143</v>
      </c>
      <c r="AU212" s="174" t="s">
        <v>81</v>
      </c>
      <c r="AV212" s="13" t="s">
        <v>81</v>
      </c>
      <c r="AW212" s="13" t="s">
        <v>33</v>
      </c>
      <c r="AX212" s="13" t="s">
        <v>84</v>
      </c>
      <c r="AY212" s="174" t="s">
        <v>134</v>
      </c>
    </row>
    <row r="213" spans="1:65" s="2" customFormat="1" ht="21.75" customHeight="1">
      <c r="A213" s="32"/>
      <c r="B213" s="157"/>
      <c r="C213" s="158">
        <v>26</v>
      </c>
      <c r="D213" s="158" t="s">
        <v>137</v>
      </c>
      <c r="E213" s="159" t="s">
        <v>268</v>
      </c>
      <c r="F213" s="160" t="s">
        <v>269</v>
      </c>
      <c r="G213" s="161" t="s">
        <v>270</v>
      </c>
      <c r="H213" s="162">
        <v>15.824999999999999</v>
      </c>
      <c r="I213" s="163"/>
      <c r="J213" s="164">
        <f>ROUND(I213*H213,2)</f>
        <v>0</v>
      </c>
      <c r="K213" s="165"/>
      <c r="L213" s="33"/>
      <c r="M213" s="166" t="s">
        <v>1</v>
      </c>
      <c r="N213" s="167" t="s">
        <v>42</v>
      </c>
      <c r="O213" s="58"/>
      <c r="P213" s="168">
        <f>O213*H213</f>
        <v>0</v>
      </c>
      <c r="Q213" s="168">
        <v>0</v>
      </c>
      <c r="R213" s="168">
        <f>Q213*H213</f>
        <v>0</v>
      </c>
      <c r="S213" s="168">
        <v>0</v>
      </c>
      <c r="T213" s="169">
        <f>S213*H213</f>
        <v>0</v>
      </c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R213" s="170" t="s">
        <v>181</v>
      </c>
      <c r="AT213" s="170" t="s">
        <v>137</v>
      </c>
      <c r="AU213" s="170" t="s">
        <v>81</v>
      </c>
      <c r="AY213" s="17" t="s">
        <v>134</v>
      </c>
      <c r="BE213" s="171">
        <f>IF(N213="základní",J213,0)</f>
        <v>0</v>
      </c>
      <c r="BF213" s="171">
        <f>IF(N213="snížená",J213,0)</f>
        <v>0</v>
      </c>
      <c r="BG213" s="171">
        <f>IF(N213="zákl. přenesená",J213,0)</f>
        <v>0</v>
      </c>
      <c r="BH213" s="171">
        <f>IF(N213="sníž. přenesená",J213,0)</f>
        <v>0</v>
      </c>
      <c r="BI213" s="171">
        <f>IF(N213="nulová",J213,0)</f>
        <v>0</v>
      </c>
      <c r="BJ213" s="17" t="s">
        <v>81</v>
      </c>
      <c r="BK213" s="171">
        <f>ROUND(I213*H213,2)</f>
        <v>0</v>
      </c>
      <c r="BL213" s="17" t="s">
        <v>181</v>
      </c>
      <c r="BM213" s="170" t="s">
        <v>271</v>
      </c>
    </row>
    <row r="214" spans="1:65" s="13" customFormat="1">
      <c r="B214" s="172"/>
      <c r="D214" s="173" t="s">
        <v>143</v>
      </c>
      <c r="E214" s="174" t="s">
        <v>1</v>
      </c>
      <c r="F214" s="175" t="s">
        <v>272</v>
      </c>
      <c r="H214" s="176">
        <v>3.5550000000000002</v>
      </c>
      <c r="I214" s="177"/>
      <c r="L214" s="172"/>
      <c r="M214" s="178"/>
      <c r="N214" s="179"/>
      <c r="O214" s="179"/>
      <c r="P214" s="179"/>
      <c r="Q214" s="179"/>
      <c r="R214" s="179"/>
      <c r="S214" s="179"/>
      <c r="T214" s="180"/>
      <c r="AT214" s="174" t="s">
        <v>143</v>
      </c>
      <c r="AU214" s="174" t="s">
        <v>81</v>
      </c>
      <c r="AV214" s="13" t="s">
        <v>81</v>
      </c>
      <c r="AW214" s="13" t="s">
        <v>33</v>
      </c>
      <c r="AX214" s="13" t="s">
        <v>76</v>
      </c>
      <c r="AY214" s="174" t="s">
        <v>134</v>
      </c>
    </row>
    <row r="215" spans="1:65" s="13" customFormat="1">
      <c r="B215" s="172"/>
      <c r="D215" s="173" t="s">
        <v>143</v>
      </c>
      <c r="E215" s="174" t="s">
        <v>1</v>
      </c>
      <c r="F215" s="175" t="s">
        <v>273</v>
      </c>
      <c r="H215" s="176">
        <v>7.77</v>
      </c>
      <c r="I215" s="177"/>
      <c r="L215" s="172"/>
      <c r="M215" s="178"/>
      <c r="N215" s="179"/>
      <c r="O215" s="179"/>
      <c r="P215" s="179"/>
      <c r="Q215" s="179"/>
      <c r="R215" s="179"/>
      <c r="S215" s="179"/>
      <c r="T215" s="180"/>
      <c r="AT215" s="174" t="s">
        <v>143</v>
      </c>
      <c r="AU215" s="174" t="s">
        <v>81</v>
      </c>
      <c r="AV215" s="13" t="s">
        <v>81</v>
      </c>
      <c r="AW215" s="13" t="s">
        <v>33</v>
      </c>
      <c r="AX215" s="13" t="s">
        <v>76</v>
      </c>
      <c r="AY215" s="174" t="s">
        <v>134</v>
      </c>
    </row>
    <row r="216" spans="1:65" s="13" customFormat="1">
      <c r="B216" s="172"/>
      <c r="D216" s="173" t="s">
        <v>143</v>
      </c>
      <c r="E216" s="174" t="s">
        <v>1</v>
      </c>
      <c r="F216" s="175" t="s">
        <v>274</v>
      </c>
      <c r="H216" s="176">
        <v>2.1</v>
      </c>
      <c r="I216" s="177"/>
      <c r="L216" s="172"/>
      <c r="M216" s="178"/>
      <c r="N216" s="179"/>
      <c r="O216" s="179"/>
      <c r="P216" s="179"/>
      <c r="Q216" s="179"/>
      <c r="R216" s="179"/>
      <c r="S216" s="179"/>
      <c r="T216" s="180"/>
      <c r="AT216" s="174" t="s">
        <v>143</v>
      </c>
      <c r="AU216" s="174" t="s">
        <v>81</v>
      </c>
      <c r="AV216" s="13" t="s">
        <v>81</v>
      </c>
      <c r="AW216" s="13" t="s">
        <v>33</v>
      </c>
      <c r="AX216" s="13" t="s">
        <v>76</v>
      </c>
      <c r="AY216" s="174" t="s">
        <v>134</v>
      </c>
    </row>
    <row r="217" spans="1:65" s="13" customFormat="1">
      <c r="B217" s="172"/>
      <c r="D217" s="173" t="s">
        <v>143</v>
      </c>
      <c r="E217" s="174" t="s">
        <v>1</v>
      </c>
      <c r="F217" s="175" t="s">
        <v>275</v>
      </c>
      <c r="H217" s="176">
        <v>0.8</v>
      </c>
      <c r="I217" s="177"/>
      <c r="L217" s="172"/>
      <c r="M217" s="178"/>
      <c r="N217" s="179"/>
      <c r="O217" s="179"/>
      <c r="P217" s="179"/>
      <c r="Q217" s="179"/>
      <c r="R217" s="179"/>
      <c r="S217" s="179"/>
      <c r="T217" s="180"/>
      <c r="AT217" s="174" t="s">
        <v>143</v>
      </c>
      <c r="AU217" s="174" t="s">
        <v>81</v>
      </c>
      <c r="AV217" s="13" t="s">
        <v>81</v>
      </c>
      <c r="AW217" s="13" t="s">
        <v>33</v>
      </c>
      <c r="AX217" s="13" t="s">
        <v>76</v>
      </c>
      <c r="AY217" s="174" t="s">
        <v>134</v>
      </c>
    </row>
    <row r="218" spans="1:65" s="13" customFormat="1">
      <c r="B218" s="172"/>
      <c r="D218" s="173" t="s">
        <v>143</v>
      </c>
      <c r="E218" s="174" t="s">
        <v>1</v>
      </c>
      <c r="F218" s="175" t="s">
        <v>275</v>
      </c>
      <c r="H218" s="176">
        <v>0.8</v>
      </c>
      <c r="I218" s="177"/>
      <c r="L218" s="172"/>
      <c r="M218" s="178"/>
      <c r="N218" s="179"/>
      <c r="O218" s="179"/>
      <c r="P218" s="179"/>
      <c r="Q218" s="179"/>
      <c r="R218" s="179"/>
      <c r="S218" s="179"/>
      <c r="T218" s="180"/>
      <c r="AT218" s="174" t="s">
        <v>143</v>
      </c>
      <c r="AU218" s="174" t="s">
        <v>81</v>
      </c>
      <c r="AV218" s="13" t="s">
        <v>81</v>
      </c>
      <c r="AW218" s="13" t="s">
        <v>33</v>
      </c>
      <c r="AX218" s="13" t="s">
        <v>76</v>
      </c>
      <c r="AY218" s="174" t="s">
        <v>134</v>
      </c>
    </row>
    <row r="219" spans="1:65" s="13" customFormat="1">
      <c r="B219" s="172"/>
      <c r="D219" s="173" t="s">
        <v>143</v>
      </c>
      <c r="E219" s="174" t="s">
        <v>1</v>
      </c>
      <c r="F219" s="175" t="s">
        <v>275</v>
      </c>
      <c r="H219" s="176">
        <v>0.8</v>
      </c>
      <c r="I219" s="177"/>
      <c r="L219" s="172"/>
      <c r="M219" s="178"/>
      <c r="N219" s="179"/>
      <c r="O219" s="179"/>
      <c r="P219" s="179"/>
      <c r="Q219" s="179"/>
      <c r="R219" s="179"/>
      <c r="S219" s="179"/>
      <c r="T219" s="180"/>
      <c r="AT219" s="174" t="s">
        <v>143</v>
      </c>
      <c r="AU219" s="174" t="s">
        <v>81</v>
      </c>
      <c r="AV219" s="13" t="s">
        <v>81</v>
      </c>
      <c r="AW219" s="13" t="s">
        <v>33</v>
      </c>
      <c r="AX219" s="13" t="s">
        <v>76</v>
      </c>
      <c r="AY219" s="174" t="s">
        <v>134</v>
      </c>
    </row>
    <row r="220" spans="1:65" s="15" customFormat="1">
      <c r="B220" s="199"/>
      <c r="D220" s="173" t="s">
        <v>143</v>
      </c>
      <c r="E220" s="200" t="s">
        <v>1</v>
      </c>
      <c r="F220" s="201" t="s">
        <v>188</v>
      </c>
      <c r="H220" s="202">
        <v>15.825000000000001</v>
      </c>
      <c r="I220" s="203"/>
      <c r="L220" s="199"/>
      <c r="M220" s="204"/>
      <c r="N220" s="205"/>
      <c r="O220" s="205"/>
      <c r="P220" s="205"/>
      <c r="Q220" s="205"/>
      <c r="R220" s="205"/>
      <c r="S220" s="205"/>
      <c r="T220" s="206"/>
      <c r="AT220" s="200" t="s">
        <v>143</v>
      </c>
      <c r="AU220" s="200" t="s">
        <v>81</v>
      </c>
      <c r="AV220" s="15" t="s">
        <v>141</v>
      </c>
      <c r="AW220" s="15" t="s">
        <v>33</v>
      </c>
      <c r="AX220" s="15" t="s">
        <v>84</v>
      </c>
      <c r="AY220" s="200" t="s">
        <v>134</v>
      </c>
    </row>
    <row r="221" spans="1:65" s="2" customFormat="1" ht="21.75" customHeight="1">
      <c r="A221" s="32"/>
      <c r="B221" s="157"/>
      <c r="C221" s="158">
        <v>27</v>
      </c>
      <c r="D221" s="158" t="s">
        <v>137</v>
      </c>
      <c r="E221" s="159" t="s">
        <v>276</v>
      </c>
      <c r="F221" s="160" t="s">
        <v>277</v>
      </c>
      <c r="G221" s="161" t="s">
        <v>172</v>
      </c>
      <c r="H221" s="162">
        <v>8</v>
      </c>
      <c r="I221" s="163"/>
      <c r="J221" s="164">
        <f>ROUND(I221*H221,2)</f>
        <v>0</v>
      </c>
      <c r="K221" s="165"/>
      <c r="L221" s="33"/>
      <c r="M221" s="166" t="s">
        <v>1</v>
      </c>
      <c r="N221" s="167" t="s">
        <v>42</v>
      </c>
      <c r="O221" s="58"/>
      <c r="P221" s="168">
        <f>O221*H221</f>
        <v>0</v>
      </c>
      <c r="Q221" s="168">
        <v>0</v>
      </c>
      <c r="R221" s="168">
        <f>Q221*H221</f>
        <v>0</v>
      </c>
      <c r="S221" s="168">
        <v>0</v>
      </c>
      <c r="T221" s="169">
        <f>S221*H221</f>
        <v>0</v>
      </c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R221" s="170" t="s">
        <v>181</v>
      </c>
      <c r="AT221" s="170" t="s">
        <v>137</v>
      </c>
      <c r="AU221" s="170" t="s">
        <v>81</v>
      </c>
      <c r="AY221" s="17" t="s">
        <v>134</v>
      </c>
      <c r="BE221" s="171">
        <f>IF(N221="základní",J221,0)</f>
        <v>0</v>
      </c>
      <c r="BF221" s="171">
        <f>IF(N221="snížená",J221,0)</f>
        <v>0</v>
      </c>
      <c r="BG221" s="171">
        <f>IF(N221="zákl. přenesená",J221,0)</f>
        <v>0</v>
      </c>
      <c r="BH221" s="171">
        <f>IF(N221="sníž. přenesená",J221,0)</f>
        <v>0</v>
      </c>
      <c r="BI221" s="171">
        <f>IF(N221="nulová",J221,0)</f>
        <v>0</v>
      </c>
      <c r="BJ221" s="17" t="s">
        <v>81</v>
      </c>
      <c r="BK221" s="171">
        <f>ROUND(I221*H221,2)</f>
        <v>0</v>
      </c>
      <c r="BL221" s="17" t="s">
        <v>181</v>
      </c>
      <c r="BM221" s="170" t="s">
        <v>278</v>
      </c>
    </row>
    <row r="222" spans="1:65" s="2" customFormat="1" ht="16.5" customHeight="1">
      <c r="A222" s="32"/>
      <c r="B222" s="157"/>
      <c r="C222" s="188">
        <v>28</v>
      </c>
      <c r="D222" s="188" t="s">
        <v>174</v>
      </c>
      <c r="E222" s="189" t="s">
        <v>279</v>
      </c>
      <c r="F222" s="190" t="s">
        <v>280</v>
      </c>
      <c r="G222" s="191" t="s">
        <v>270</v>
      </c>
      <c r="H222" s="192">
        <v>17.408000000000001</v>
      </c>
      <c r="I222" s="193"/>
      <c r="J222" s="194">
        <f>ROUND(I222*H222,2)</f>
        <v>0</v>
      </c>
      <c r="K222" s="195"/>
      <c r="L222" s="196"/>
      <c r="M222" s="197" t="s">
        <v>1</v>
      </c>
      <c r="N222" s="198" t="s">
        <v>42</v>
      </c>
      <c r="O222" s="58"/>
      <c r="P222" s="168">
        <f>O222*H222</f>
        <v>0</v>
      </c>
      <c r="Q222" s="168">
        <v>6.0000000000000002E-5</v>
      </c>
      <c r="R222" s="168">
        <f>Q222*H222</f>
        <v>1.0444800000000002E-3</v>
      </c>
      <c r="S222" s="168">
        <v>0</v>
      </c>
      <c r="T222" s="169">
        <f>S222*H222</f>
        <v>0</v>
      </c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R222" s="170" t="s">
        <v>260</v>
      </c>
      <c r="AT222" s="170" t="s">
        <v>174</v>
      </c>
      <c r="AU222" s="170" t="s">
        <v>81</v>
      </c>
      <c r="AY222" s="17" t="s">
        <v>134</v>
      </c>
      <c r="BE222" s="171">
        <f>IF(N222="základní",J222,0)</f>
        <v>0</v>
      </c>
      <c r="BF222" s="171">
        <f>IF(N222="snížená",J222,0)</f>
        <v>0</v>
      </c>
      <c r="BG222" s="171">
        <f>IF(N222="zákl. přenesená",J222,0)</f>
        <v>0</v>
      </c>
      <c r="BH222" s="171">
        <f>IF(N222="sníž. přenesená",J222,0)</f>
        <v>0</v>
      </c>
      <c r="BI222" s="171">
        <f>IF(N222="nulová",J222,0)</f>
        <v>0</v>
      </c>
      <c r="BJ222" s="17" t="s">
        <v>81</v>
      </c>
      <c r="BK222" s="171">
        <f>ROUND(I222*H222,2)</f>
        <v>0</v>
      </c>
      <c r="BL222" s="17" t="s">
        <v>181</v>
      </c>
      <c r="BM222" s="170" t="s">
        <v>281</v>
      </c>
    </row>
    <row r="223" spans="1:65" s="13" customFormat="1">
      <c r="B223" s="172"/>
      <c r="D223" s="173" t="s">
        <v>143</v>
      </c>
      <c r="E223" s="174" t="s">
        <v>1</v>
      </c>
      <c r="F223" s="175" t="s">
        <v>282</v>
      </c>
      <c r="H223" s="176">
        <v>17.408000000000001</v>
      </c>
      <c r="I223" s="177"/>
      <c r="L223" s="172"/>
      <c r="M223" s="178"/>
      <c r="N223" s="179"/>
      <c r="O223" s="179"/>
      <c r="P223" s="179"/>
      <c r="Q223" s="179"/>
      <c r="R223" s="179"/>
      <c r="S223" s="179"/>
      <c r="T223" s="180"/>
      <c r="AT223" s="174" t="s">
        <v>143</v>
      </c>
      <c r="AU223" s="174" t="s">
        <v>81</v>
      </c>
      <c r="AV223" s="13" t="s">
        <v>81</v>
      </c>
      <c r="AW223" s="13" t="s">
        <v>33</v>
      </c>
      <c r="AX223" s="13" t="s">
        <v>84</v>
      </c>
      <c r="AY223" s="174" t="s">
        <v>134</v>
      </c>
    </row>
    <row r="224" spans="1:65" s="2" customFormat="1" ht="21.75" customHeight="1">
      <c r="A224" s="32"/>
      <c r="B224" s="157"/>
      <c r="C224" s="158">
        <v>29</v>
      </c>
      <c r="D224" s="158" t="s">
        <v>137</v>
      </c>
      <c r="E224" s="159" t="s">
        <v>283</v>
      </c>
      <c r="F224" s="160" t="s">
        <v>284</v>
      </c>
      <c r="G224" s="161" t="s">
        <v>212</v>
      </c>
      <c r="H224" s="162">
        <v>4.3999999999999997E-2</v>
      </c>
      <c r="I224" s="163"/>
      <c r="J224" s="164">
        <f>ROUND(I224*H224,2)</f>
        <v>0</v>
      </c>
      <c r="K224" s="165"/>
      <c r="L224" s="33"/>
      <c r="M224" s="166" t="s">
        <v>1</v>
      </c>
      <c r="N224" s="167" t="s">
        <v>42</v>
      </c>
      <c r="O224" s="58"/>
      <c r="P224" s="168">
        <f>O224*H224</f>
        <v>0</v>
      </c>
      <c r="Q224" s="168">
        <v>0</v>
      </c>
      <c r="R224" s="168">
        <f>Q224*H224</f>
        <v>0</v>
      </c>
      <c r="S224" s="168">
        <v>0</v>
      </c>
      <c r="T224" s="169">
        <f>S224*H224</f>
        <v>0</v>
      </c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R224" s="170" t="s">
        <v>181</v>
      </c>
      <c r="AT224" s="170" t="s">
        <v>137</v>
      </c>
      <c r="AU224" s="170" t="s">
        <v>81</v>
      </c>
      <c r="AY224" s="17" t="s">
        <v>134</v>
      </c>
      <c r="BE224" s="171">
        <f>IF(N224="základní",J224,0)</f>
        <v>0</v>
      </c>
      <c r="BF224" s="171">
        <f>IF(N224="snížená",J224,0)</f>
        <v>0</v>
      </c>
      <c r="BG224" s="171">
        <f>IF(N224="zákl. přenesená",J224,0)</f>
        <v>0</v>
      </c>
      <c r="BH224" s="171">
        <f>IF(N224="sníž. přenesená",J224,0)</f>
        <v>0</v>
      </c>
      <c r="BI224" s="171">
        <f>IF(N224="nulová",J224,0)</f>
        <v>0</v>
      </c>
      <c r="BJ224" s="17" t="s">
        <v>81</v>
      </c>
      <c r="BK224" s="171">
        <f>ROUND(I224*H224,2)</f>
        <v>0</v>
      </c>
      <c r="BL224" s="17" t="s">
        <v>181</v>
      </c>
      <c r="BM224" s="170" t="s">
        <v>285</v>
      </c>
    </row>
    <row r="225" spans="1:65" s="2" customFormat="1" ht="21.75" customHeight="1">
      <c r="A225" s="32"/>
      <c r="B225" s="157"/>
      <c r="C225" s="158">
        <v>30</v>
      </c>
      <c r="D225" s="158" t="s">
        <v>137</v>
      </c>
      <c r="E225" s="159" t="s">
        <v>286</v>
      </c>
      <c r="F225" s="160" t="s">
        <v>287</v>
      </c>
      <c r="G225" s="161" t="s">
        <v>212</v>
      </c>
      <c r="H225" s="162">
        <v>4.3999999999999997E-2</v>
      </c>
      <c r="I225" s="163"/>
      <c r="J225" s="164">
        <f>ROUND(I225*H225,2)</f>
        <v>0</v>
      </c>
      <c r="K225" s="165"/>
      <c r="L225" s="33"/>
      <c r="M225" s="166" t="s">
        <v>1</v>
      </c>
      <c r="N225" s="167" t="s">
        <v>42</v>
      </c>
      <c r="O225" s="58"/>
      <c r="P225" s="168">
        <f>O225*H225</f>
        <v>0</v>
      </c>
      <c r="Q225" s="168">
        <v>0</v>
      </c>
      <c r="R225" s="168">
        <f>Q225*H225</f>
        <v>0</v>
      </c>
      <c r="S225" s="168">
        <v>0</v>
      </c>
      <c r="T225" s="169">
        <f>S225*H225</f>
        <v>0</v>
      </c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R225" s="170" t="s">
        <v>181</v>
      </c>
      <c r="AT225" s="170" t="s">
        <v>137</v>
      </c>
      <c r="AU225" s="170" t="s">
        <v>81</v>
      </c>
      <c r="AY225" s="17" t="s">
        <v>134</v>
      </c>
      <c r="BE225" s="171">
        <f>IF(N225="základní",J225,0)</f>
        <v>0</v>
      </c>
      <c r="BF225" s="171">
        <f>IF(N225="snížená",J225,0)</f>
        <v>0</v>
      </c>
      <c r="BG225" s="171">
        <f>IF(N225="zákl. přenesená",J225,0)</f>
        <v>0</v>
      </c>
      <c r="BH225" s="171">
        <f>IF(N225="sníž. přenesená",J225,0)</f>
        <v>0</v>
      </c>
      <c r="BI225" s="171">
        <f>IF(N225="nulová",J225,0)</f>
        <v>0</v>
      </c>
      <c r="BJ225" s="17" t="s">
        <v>81</v>
      </c>
      <c r="BK225" s="171">
        <f>ROUND(I225*H225,2)</f>
        <v>0</v>
      </c>
      <c r="BL225" s="17" t="s">
        <v>181</v>
      </c>
      <c r="BM225" s="170" t="s">
        <v>288</v>
      </c>
    </row>
    <row r="226" spans="1:65" s="12" customFormat="1" ht="22.9" customHeight="1">
      <c r="B226" s="144"/>
      <c r="D226" s="145" t="s">
        <v>75</v>
      </c>
      <c r="E226" s="155" t="s">
        <v>289</v>
      </c>
      <c r="F226" s="155" t="s">
        <v>290</v>
      </c>
      <c r="I226" s="147"/>
      <c r="J226" s="156">
        <f>BK226</f>
        <v>0</v>
      </c>
      <c r="L226" s="144"/>
      <c r="M226" s="149"/>
      <c r="N226" s="150"/>
      <c r="O226" s="150"/>
      <c r="P226" s="151">
        <f>SUM(P227:P236)</f>
        <v>0</v>
      </c>
      <c r="Q226" s="150"/>
      <c r="R226" s="151">
        <f>SUM(R227:R236)</f>
        <v>8.3000000000000001E-3</v>
      </c>
      <c r="S226" s="150"/>
      <c r="T226" s="152">
        <f>SUM(T227:T236)</f>
        <v>2.1179999999999997E-2</v>
      </c>
      <c r="AR226" s="145" t="s">
        <v>81</v>
      </c>
      <c r="AT226" s="153" t="s">
        <v>75</v>
      </c>
      <c r="AU226" s="153" t="s">
        <v>84</v>
      </c>
      <c r="AY226" s="145" t="s">
        <v>134</v>
      </c>
      <c r="BK226" s="154">
        <f>SUM(BK227:BK236)</f>
        <v>0</v>
      </c>
    </row>
    <row r="227" spans="1:65" s="2" customFormat="1" ht="16.5" customHeight="1">
      <c r="A227" s="32"/>
      <c r="B227" s="157"/>
      <c r="C227" s="158">
        <v>31</v>
      </c>
      <c r="D227" s="158" t="s">
        <v>137</v>
      </c>
      <c r="E227" s="159" t="s">
        <v>291</v>
      </c>
      <c r="F227" s="160" t="s">
        <v>292</v>
      </c>
      <c r="G227" s="161" t="s">
        <v>270</v>
      </c>
      <c r="H227" s="162">
        <v>6</v>
      </c>
      <c r="I227" s="163"/>
      <c r="J227" s="164">
        <f>ROUND(I227*H227,2)</f>
        <v>0</v>
      </c>
      <c r="K227" s="165"/>
      <c r="L227" s="33"/>
      <c r="M227" s="166" t="s">
        <v>1</v>
      </c>
      <c r="N227" s="167" t="s">
        <v>42</v>
      </c>
      <c r="O227" s="58"/>
      <c r="P227" s="168">
        <f>O227*H227</f>
        <v>0</v>
      </c>
      <c r="Q227" s="168">
        <v>0</v>
      </c>
      <c r="R227" s="168">
        <f>Q227*H227</f>
        <v>0</v>
      </c>
      <c r="S227" s="168">
        <v>1.98E-3</v>
      </c>
      <c r="T227" s="169">
        <f>S227*H227</f>
        <v>1.188E-2</v>
      </c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R227" s="170" t="s">
        <v>181</v>
      </c>
      <c r="AT227" s="170" t="s">
        <v>137</v>
      </c>
      <c r="AU227" s="170" t="s">
        <v>81</v>
      </c>
      <c r="AY227" s="17" t="s">
        <v>134</v>
      </c>
      <c r="BE227" s="171">
        <f>IF(N227="základní",J227,0)</f>
        <v>0</v>
      </c>
      <c r="BF227" s="171">
        <f>IF(N227="snížená",J227,0)</f>
        <v>0</v>
      </c>
      <c r="BG227" s="171">
        <f>IF(N227="zákl. přenesená",J227,0)</f>
        <v>0</v>
      </c>
      <c r="BH227" s="171">
        <f>IF(N227="sníž. přenesená",J227,0)</f>
        <v>0</v>
      </c>
      <c r="BI227" s="171">
        <f>IF(N227="nulová",J227,0)</f>
        <v>0</v>
      </c>
      <c r="BJ227" s="17" t="s">
        <v>81</v>
      </c>
      <c r="BK227" s="171">
        <f>ROUND(I227*H227,2)</f>
        <v>0</v>
      </c>
      <c r="BL227" s="17" t="s">
        <v>181</v>
      </c>
      <c r="BM227" s="170" t="s">
        <v>293</v>
      </c>
    </row>
    <row r="228" spans="1:65" s="2" customFormat="1" ht="16.5" customHeight="1">
      <c r="A228" s="32"/>
      <c r="B228" s="157"/>
      <c r="C228" s="158">
        <v>32</v>
      </c>
      <c r="D228" s="158" t="s">
        <v>137</v>
      </c>
      <c r="E228" s="159" t="s">
        <v>294</v>
      </c>
      <c r="F228" s="160" t="s">
        <v>295</v>
      </c>
      <c r="G228" s="161" t="s">
        <v>270</v>
      </c>
      <c r="H228" s="162">
        <v>2</v>
      </c>
      <c r="I228" s="163"/>
      <c r="J228" s="164">
        <f>ROUND(I228*H228,2)</f>
        <v>0</v>
      </c>
      <c r="K228" s="165"/>
      <c r="L228" s="33"/>
      <c r="M228" s="166" t="s">
        <v>1</v>
      </c>
      <c r="N228" s="167" t="s">
        <v>42</v>
      </c>
      <c r="O228" s="58"/>
      <c r="P228" s="168">
        <f>O228*H228</f>
        <v>0</v>
      </c>
      <c r="Q228" s="168">
        <v>1.7700000000000001E-3</v>
      </c>
      <c r="R228" s="168">
        <f>Q228*H228</f>
        <v>3.5400000000000002E-3</v>
      </c>
      <c r="S228" s="168">
        <v>0</v>
      </c>
      <c r="T228" s="169">
        <f>S228*H228</f>
        <v>0</v>
      </c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R228" s="170" t="s">
        <v>181</v>
      </c>
      <c r="AT228" s="170" t="s">
        <v>137</v>
      </c>
      <c r="AU228" s="170" t="s">
        <v>81</v>
      </c>
      <c r="AY228" s="17" t="s">
        <v>134</v>
      </c>
      <c r="BE228" s="171">
        <f>IF(N228="základní",J228,0)</f>
        <v>0</v>
      </c>
      <c r="BF228" s="171">
        <f>IF(N228="snížená",J228,0)</f>
        <v>0</v>
      </c>
      <c r="BG228" s="171">
        <f>IF(N228="zákl. přenesená",J228,0)</f>
        <v>0</v>
      </c>
      <c r="BH228" s="171">
        <f>IF(N228="sníž. přenesená",J228,0)</f>
        <v>0</v>
      </c>
      <c r="BI228" s="171">
        <f>IF(N228="nulová",J228,0)</f>
        <v>0</v>
      </c>
      <c r="BJ228" s="17" t="s">
        <v>81</v>
      </c>
      <c r="BK228" s="171">
        <f>ROUND(I228*H228,2)</f>
        <v>0</v>
      </c>
      <c r="BL228" s="17" t="s">
        <v>181</v>
      </c>
      <c r="BM228" s="170" t="s">
        <v>296</v>
      </c>
    </row>
    <row r="229" spans="1:65" s="2" customFormat="1" ht="16.5" customHeight="1">
      <c r="A229" s="32"/>
      <c r="B229" s="157"/>
      <c r="C229" s="158">
        <v>33</v>
      </c>
      <c r="D229" s="158" t="s">
        <v>137</v>
      </c>
      <c r="E229" s="159" t="s">
        <v>297</v>
      </c>
      <c r="F229" s="160" t="s">
        <v>298</v>
      </c>
      <c r="G229" s="161" t="s">
        <v>270</v>
      </c>
      <c r="H229" s="162">
        <v>7</v>
      </c>
      <c r="I229" s="163"/>
      <c r="J229" s="164">
        <f>ROUND(I229*H229,2)</f>
        <v>0</v>
      </c>
      <c r="K229" s="165"/>
      <c r="L229" s="33"/>
      <c r="M229" s="166" t="s">
        <v>1</v>
      </c>
      <c r="N229" s="167" t="s">
        <v>42</v>
      </c>
      <c r="O229" s="58"/>
      <c r="P229" s="168">
        <f>O229*H229</f>
        <v>0</v>
      </c>
      <c r="Q229" s="168">
        <v>4.6000000000000001E-4</v>
      </c>
      <c r="R229" s="168">
        <f>Q229*H229</f>
        <v>3.2200000000000002E-3</v>
      </c>
      <c r="S229" s="168">
        <v>0</v>
      </c>
      <c r="T229" s="169">
        <f>S229*H229</f>
        <v>0</v>
      </c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R229" s="170" t="s">
        <v>181</v>
      </c>
      <c r="AT229" s="170" t="s">
        <v>137</v>
      </c>
      <c r="AU229" s="170" t="s">
        <v>81</v>
      </c>
      <c r="AY229" s="17" t="s">
        <v>134</v>
      </c>
      <c r="BE229" s="171">
        <f>IF(N229="základní",J229,0)</f>
        <v>0</v>
      </c>
      <c r="BF229" s="171">
        <f>IF(N229="snížená",J229,0)</f>
        <v>0</v>
      </c>
      <c r="BG229" s="171">
        <f>IF(N229="zákl. přenesená",J229,0)</f>
        <v>0</v>
      </c>
      <c r="BH229" s="171">
        <f>IF(N229="sníž. přenesená",J229,0)</f>
        <v>0</v>
      </c>
      <c r="BI229" s="171">
        <f>IF(N229="nulová",J229,0)</f>
        <v>0</v>
      </c>
      <c r="BJ229" s="17" t="s">
        <v>81</v>
      </c>
      <c r="BK229" s="171">
        <f>ROUND(I229*H229,2)</f>
        <v>0</v>
      </c>
      <c r="BL229" s="17" t="s">
        <v>181</v>
      </c>
      <c r="BM229" s="170" t="s">
        <v>299</v>
      </c>
    </row>
    <row r="230" spans="1:65" s="2" customFormat="1" ht="16.5" customHeight="1">
      <c r="A230" s="32"/>
      <c r="B230" s="157"/>
      <c r="C230" s="158">
        <v>34</v>
      </c>
      <c r="D230" s="158" t="s">
        <v>137</v>
      </c>
      <c r="E230" s="159" t="s">
        <v>300</v>
      </c>
      <c r="F230" s="160" t="s">
        <v>301</v>
      </c>
      <c r="G230" s="161" t="s">
        <v>270</v>
      </c>
      <c r="H230" s="162">
        <v>2</v>
      </c>
      <c r="I230" s="163"/>
      <c r="J230" s="164">
        <f>ROUND(I230*H230,2)</f>
        <v>0</v>
      </c>
      <c r="K230" s="165"/>
      <c r="L230" s="33"/>
      <c r="M230" s="166" t="s">
        <v>1</v>
      </c>
      <c r="N230" s="167" t="s">
        <v>42</v>
      </c>
      <c r="O230" s="58"/>
      <c r="P230" s="168">
        <f>O230*H230</f>
        <v>0</v>
      </c>
      <c r="Q230" s="168">
        <v>7.6999999999999996E-4</v>
      </c>
      <c r="R230" s="168">
        <f>Q230*H230</f>
        <v>1.5399999999999999E-3</v>
      </c>
      <c r="S230" s="168">
        <v>0</v>
      </c>
      <c r="T230" s="169">
        <f>S230*H230</f>
        <v>0</v>
      </c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R230" s="170" t="s">
        <v>181</v>
      </c>
      <c r="AT230" s="170" t="s">
        <v>137</v>
      </c>
      <c r="AU230" s="170" t="s">
        <v>81</v>
      </c>
      <c r="AY230" s="17" t="s">
        <v>134</v>
      </c>
      <c r="BE230" s="171">
        <f>IF(N230="základní",J230,0)</f>
        <v>0</v>
      </c>
      <c r="BF230" s="171">
        <f>IF(N230="snížená",J230,0)</f>
        <v>0</v>
      </c>
      <c r="BG230" s="171">
        <f>IF(N230="zákl. přenesená",J230,0)</f>
        <v>0</v>
      </c>
      <c r="BH230" s="171">
        <f>IF(N230="sníž. přenesená",J230,0)</f>
        <v>0</v>
      </c>
      <c r="BI230" s="171">
        <f>IF(N230="nulová",J230,0)</f>
        <v>0</v>
      </c>
      <c r="BJ230" s="17" t="s">
        <v>81</v>
      </c>
      <c r="BK230" s="171">
        <f>ROUND(I230*H230,2)</f>
        <v>0</v>
      </c>
      <c r="BL230" s="17" t="s">
        <v>181</v>
      </c>
      <c r="BM230" s="170" t="s">
        <v>302</v>
      </c>
    </row>
    <row r="231" spans="1:65" s="2" customFormat="1" ht="16.5" customHeight="1">
      <c r="A231" s="32"/>
      <c r="B231" s="157"/>
      <c r="C231" s="158">
        <v>35</v>
      </c>
      <c r="D231" s="158" t="s">
        <v>137</v>
      </c>
      <c r="E231" s="159" t="s">
        <v>303</v>
      </c>
      <c r="F231" s="160" t="s">
        <v>304</v>
      </c>
      <c r="G231" s="161" t="s">
        <v>172</v>
      </c>
      <c r="H231" s="162">
        <v>3</v>
      </c>
      <c r="I231" s="163"/>
      <c r="J231" s="164">
        <f>ROUND(I231*H231,2)</f>
        <v>0</v>
      </c>
      <c r="K231" s="165"/>
      <c r="L231" s="33"/>
      <c r="M231" s="166" t="s">
        <v>1</v>
      </c>
      <c r="N231" s="167" t="s">
        <v>42</v>
      </c>
      <c r="O231" s="58"/>
      <c r="P231" s="168">
        <f>O231*H231</f>
        <v>0</v>
      </c>
      <c r="Q231" s="168">
        <v>0</v>
      </c>
      <c r="R231" s="168">
        <f>Q231*H231</f>
        <v>0</v>
      </c>
      <c r="S231" s="168">
        <v>3.0999999999999999E-3</v>
      </c>
      <c r="T231" s="169">
        <f>S231*H231</f>
        <v>9.2999999999999992E-3</v>
      </c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R231" s="170" t="s">
        <v>181</v>
      </c>
      <c r="AT231" s="170" t="s">
        <v>137</v>
      </c>
      <c r="AU231" s="170" t="s">
        <v>81</v>
      </c>
      <c r="AY231" s="17" t="s">
        <v>134</v>
      </c>
      <c r="BE231" s="171">
        <f>IF(N231="základní",J231,0)</f>
        <v>0</v>
      </c>
      <c r="BF231" s="171">
        <f>IF(N231="snížená",J231,0)</f>
        <v>0</v>
      </c>
      <c r="BG231" s="171">
        <f>IF(N231="zákl. přenesená",J231,0)</f>
        <v>0</v>
      </c>
      <c r="BH231" s="171">
        <f>IF(N231="sníž. přenesená",J231,0)</f>
        <v>0</v>
      </c>
      <c r="BI231" s="171">
        <f>IF(N231="nulová",J231,0)</f>
        <v>0</v>
      </c>
      <c r="BJ231" s="17" t="s">
        <v>81</v>
      </c>
      <c r="BK231" s="171">
        <f>ROUND(I231*H231,2)</f>
        <v>0</v>
      </c>
      <c r="BL231" s="17" t="s">
        <v>181</v>
      </c>
      <c r="BM231" s="170" t="s">
        <v>305</v>
      </c>
    </row>
    <row r="232" spans="1:65" s="14" customFormat="1">
      <c r="B232" s="181"/>
      <c r="D232" s="173" t="s">
        <v>143</v>
      </c>
      <c r="E232" s="182" t="s">
        <v>1</v>
      </c>
      <c r="F232" s="183" t="s">
        <v>306</v>
      </c>
      <c r="H232" s="182" t="s">
        <v>1</v>
      </c>
      <c r="I232" s="184"/>
      <c r="L232" s="181"/>
      <c r="M232" s="185"/>
      <c r="N232" s="186"/>
      <c r="O232" s="186"/>
      <c r="P232" s="186"/>
      <c r="Q232" s="186"/>
      <c r="R232" s="186"/>
      <c r="S232" s="186"/>
      <c r="T232" s="187"/>
      <c r="AT232" s="182" t="s">
        <v>143</v>
      </c>
      <c r="AU232" s="182" t="s">
        <v>81</v>
      </c>
      <c r="AV232" s="14" t="s">
        <v>84</v>
      </c>
      <c r="AW232" s="14" t="s">
        <v>33</v>
      </c>
      <c r="AX232" s="14" t="s">
        <v>76</v>
      </c>
      <c r="AY232" s="182" t="s">
        <v>134</v>
      </c>
    </row>
    <row r="233" spans="1:65" s="13" customFormat="1">
      <c r="B233" s="172"/>
      <c r="D233" s="173" t="s">
        <v>143</v>
      </c>
      <c r="E233" s="174" t="s">
        <v>1</v>
      </c>
      <c r="F233" s="175" t="s">
        <v>135</v>
      </c>
      <c r="H233" s="176">
        <v>3</v>
      </c>
      <c r="I233" s="177"/>
      <c r="L233" s="172"/>
      <c r="M233" s="178"/>
      <c r="N233" s="179"/>
      <c r="O233" s="179"/>
      <c r="P233" s="179"/>
      <c r="Q233" s="179"/>
      <c r="R233" s="179"/>
      <c r="S233" s="179"/>
      <c r="T233" s="180"/>
      <c r="AT233" s="174" t="s">
        <v>143</v>
      </c>
      <c r="AU233" s="174" t="s">
        <v>81</v>
      </c>
      <c r="AV233" s="13" t="s">
        <v>81</v>
      </c>
      <c r="AW233" s="13" t="s">
        <v>33</v>
      </c>
      <c r="AX233" s="13" t="s">
        <v>84</v>
      </c>
      <c r="AY233" s="174" t="s">
        <v>134</v>
      </c>
    </row>
    <row r="234" spans="1:65" s="2" customFormat="1" ht="16.5" customHeight="1">
      <c r="A234" s="32"/>
      <c r="B234" s="157"/>
      <c r="C234" s="158">
        <v>36</v>
      </c>
      <c r="D234" s="158" t="s">
        <v>137</v>
      </c>
      <c r="E234" s="159" t="s">
        <v>307</v>
      </c>
      <c r="F234" s="160" t="s">
        <v>308</v>
      </c>
      <c r="G234" s="161" t="s">
        <v>270</v>
      </c>
      <c r="H234" s="162">
        <v>11</v>
      </c>
      <c r="I234" s="163"/>
      <c r="J234" s="164">
        <f>ROUND(I234*H234,2)</f>
        <v>0</v>
      </c>
      <c r="K234" s="165"/>
      <c r="L234" s="33"/>
      <c r="M234" s="166" t="s">
        <v>1</v>
      </c>
      <c r="N234" s="167" t="s">
        <v>42</v>
      </c>
      <c r="O234" s="58"/>
      <c r="P234" s="168">
        <f>O234*H234</f>
        <v>0</v>
      </c>
      <c r="Q234" s="168">
        <v>0</v>
      </c>
      <c r="R234" s="168">
        <f>Q234*H234</f>
        <v>0</v>
      </c>
      <c r="S234" s="168">
        <v>0</v>
      </c>
      <c r="T234" s="169">
        <f>S234*H234</f>
        <v>0</v>
      </c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R234" s="170" t="s">
        <v>181</v>
      </c>
      <c r="AT234" s="170" t="s">
        <v>137</v>
      </c>
      <c r="AU234" s="170" t="s">
        <v>81</v>
      </c>
      <c r="AY234" s="17" t="s">
        <v>134</v>
      </c>
      <c r="BE234" s="171">
        <f>IF(N234="základní",J234,0)</f>
        <v>0</v>
      </c>
      <c r="BF234" s="171">
        <f>IF(N234="snížená",J234,0)</f>
        <v>0</v>
      </c>
      <c r="BG234" s="171">
        <f>IF(N234="zákl. přenesená",J234,0)</f>
        <v>0</v>
      </c>
      <c r="BH234" s="171">
        <f>IF(N234="sníž. přenesená",J234,0)</f>
        <v>0</v>
      </c>
      <c r="BI234" s="171">
        <f>IF(N234="nulová",J234,0)</f>
        <v>0</v>
      </c>
      <c r="BJ234" s="17" t="s">
        <v>81</v>
      </c>
      <c r="BK234" s="171">
        <f>ROUND(I234*H234,2)</f>
        <v>0</v>
      </c>
      <c r="BL234" s="17" t="s">
        <v>181</v>
      </c>
      <c r="BM234" s="170" t="s">
        <v>309</v>
      </c>
    </row>
    <row r="235" spans="1:65" s="2" customFormat="1" ht="21.75" customHeight="1">
      <c r="A235" s="32"/>
      <c r="B235" s="157"/>
      <c r="C235" s="158">
        <v>37</v>
      </c>
      <c r="D235" s="158" t="s">
        <v>137</v>
      </c>
      <c r="E235" s="159" t="s">
        <v>310</v>
      </c>
      <c r="F235" s="160" t="s">
        <v>311</v>
      </c>
      <c r="G235" s="161" t="s">
        <v>212</v>
      </c>
      <c r="H235" s="162">
        <v>8.0000000000000002E-3</v>
      </c>
      <c r="I235" s="163"/>
      <c r="J235" s="164">
        <f>ROUND(I235*H235,2)</f>
        <v>0</v>
      </c>
      <c r="K235" s="165"/>
      <c r="L235" s="33"/>
      <c r="M235" s="166" t="s">
        <v>1</v>
      </c>
      <c r="N235" s="167" t="s">
        <v>42</v>
      </c>
      <c r="O235" s="58"/>
      <c r="P235" s="168">
        <f>O235*H235</f>
        <v>0</v>
      </c>
      <c r="Q235" s="168">
        <v>0</v>
      </c>
      <c r="R235" s="168">
        <f>Q235*H235</f>
        <v>0</v>
      </c>
      <c r="S235" s="168">
        <v>0</v>
      </c>
      <c r="T235" s="169">
        <f>S235*H235</f>
        <v>0</v>
      </c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R235" s="170" t="s">
        <v>181</v>
      </c>
      <c r="AT235" s="170" t="s">
        <v>137</v>
      </c>
      <c r="AU235" s="170" t="s">
        <v>81</v>
      </c>
      <c r="AY235" s="17" t="s">
        <v>134</v>
      </c>
      <c r="BE235" s="171">
        <f>IF(N235="základní",J235,0)</f>
        <v>0</v>
      </c>
      <c r="BF235" s="171">
        <f>IF(N235="snížená",J235,0)</f>
        <v>0</v>
      </c>
      <c r="BG235" s="171">
        <f>IF(N235="zákl. přenesená",J235,0)</f>
        <v>0</v>
      </c>
      <c r="BH235" s="171">
        <f>IF(N235="sníž. přenesená",J235,0)</f>
        <v>0</v>
      </c>
      <c r="BI235" s="171">
        <f>IF(N235="nulová",J235,0)</f>
        <v>0</v>
      </c>
      <c r="BJ235" s="17" t="s">
        <v>81</v>
      </c>
      <c r="BK235" s="171">
        <f>ROUND(I235*H235,2)</f>
        <v>0</v>
      </c>
      <c r="BL235" s="17" t="s">
        <v>181</v>
      </c>
      <c r="BM235" s="170" t="s">
        <v>312</v>
      </c>
    </row>
    <row r="236" spans="1:65" s="2" customFormat="1" ht="21.75" customHeight="1">
      <c r="A236" s="32"/>
      <c r="B236" s="157"/>
      <c r="C236" s="158">
        <v>38</v>
      </c>
      <c r="D236" s="158" t="s">
        <v>137</v>
      </c>
      <c r="E236" s="159" t="s">
        <v>313</v>
      </c>
      <c r="F236" s="160" t="s">
        <v>314</v>
      </c>
      <c r="G236" s="161" t="s">
        <v>212</v>
      </c>
      <c r="H236" s="162">
        <v>8.0000000000000002E-3</v>
      </c>
      <c r="I236" s="163"/>
      <c r="J236" s="164">
        <f>ROUND(I236*H236,2)</f>
        <v>0</v>
      </c>
      <c r="K236" s="165"/>
      <c r="L236" s="33"/>
      <c r="M236" s="166" t="s">
        <v>1</v>
      </c>
      <c r="N236" s="167" t="s">
        <v>42</v>
      </c>
      <c r="O236" s="58"/>
      <c r="P236" s="168">
        <f>O236*H236</f>
        <v>0</v>
      </c>
      <c r="Q236" s="168">
        <v>0</v>
      </c>
      <c r="R236" s="168">
        <f>Q236*H236</f>
        <v>0</v>
      </c>
      <c r="S236" s="168">
        <v>0</v>
      </c>
      <c r="T236" s="169">
        <f>S236*H236</f>
        <v>0</v>
      </c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R236" s="170" t="s">
        <v>181</v>
      </c>
      <c r="AT236" s="170" t="s">
        <v>137</v>
      </c>
      <c r="AU236" s="170" t="s">
        <v>81</v>
      </c>
      <c r="AY236" s="17" t="s">
        <v>134</v>
      </c>
      <c r="BE236" s="171">
        <f>IF(N236="základní",J236,0)</f>
        <v>0</v>
      </c>
      <c r="BF236" s="171">
        <f>IF(N236="snížená",J236,0)</f>
        <v>0</v>
      </c>
      <c r="BG236" s="171">
        <f>IF(N236="zákl. přenesená",J236,0)</f>
        <v>0</v>
      </c>
      <c r="BH236" s="171">
        <f>IF(N236="sníž. přenesená",J236,0)</f>
        <v>0</v>
      </c>
      <c r="BI236" s="171">
        <f>IF(N236="nulová",J236,0)</f>
        <v>0</v>
      </c>
      <c r="BJ236" s="17" t="s">
        <v>81</v>
      </c>
      <c r="BK236" s="171">
        <f>ROUND(I236*H236,2)</f>
        <v>0</v>
      </c>
      <c r="BL236" s="17" t="s">
        <v>181</v>
      </c>
      <c r="BM236" s="170" t="s">
        <v>315</v>
      </c>
    </row>
    <row r="237" spans="1:65" s="12" customFormat="1" ht="22.9" customHeight="1">
      <c r="B237" s="144"/>
      <c r="D237" s="145" t="s">
        <v>75</v>
      </c>
      <c r="E237" s="155" t="s">
        <v>316</v>
      </c>
      <c r="F237" s="155" t="s">
        <v>317</v>
      </c>
      <c r="I237" s="147"/>
      <c r="J237" s="156">
        <f>BK237</f>
        <v>0</v>
      </c>
      <c r="L237" s="144"/>
      <c r="M237" s="149"/>
      <c r="N237" s="150"/>
      <c r="O237" s="150"/>
      <c r="P237" s="151">
        <f>SUM(P238:P248)</f>
        <v>0</v>
      </c>
      <c r="Q237" s="150"/>
      <c r="R237" s="151">
        <f>SUM(R238:R248)</f>
        <v>2.018E-2</v>
      </c>
      <c r="S237" s="150"/>
      <c r="T237" s="152">
        <f>SUM(T238:T248)</f>
        <v>2.7999999999999995E-3</v>
      </c>
      <c r="AR237" s="145" t="s">
        <v>81</v>
      </c>
      <c r="AT237" s="153" t="s">
        <v>75</v>
      </c>
      <c r="AU237" s="153" t="s">
        <v>84</v>
      </c>
      <c r="AY237" s="145" t="s">
        <v>134</v>
      </c>
      <c r="BK237" s="154">
        <f>SUM(BK238:BK248)</f>
        <v>0</v>
      </c>
    </row>
    <row r="238" spans="1:65" s="2" customFormat="1" ht="16.5" customHeight="1">
      <c r="A238" s="32"/>
      <c r="B238" s="157"/>
      <c r="C238" s="158">
        <v>39</v>
      </c>
      <c r="D238" s="158" t="s">
        <v>137</v>
      </c>
      <c r="E238" s="159" t="s">
        <v>318</v>
      </c>
      <c r="F238" s="160" t="s">
        <v>319</v>
      </c>
      <c r="G238" s="161" t="s">
        <v>270</v>
      </c>
      <c r="H238" s="162">
        <v>10</v>
      </c>
      <c r="I238" s="163"/>
      <c r="J238" s="164">
        <f t="shared" ref="J238:J248" si="10">ROUND(I238*H238,2)</f>
        <v>0</v>
      </c>
      <c r="K238" s="165"/>
      <c r="L238" s="33"/>
      <c r="M238" s="166" t="s">
        <v>1</v>
      </c>
      <c r="N238" s="167" t="s">
        <v>42</v>
      </c>
      <c r="O238" s="58"/>
      <c r="P238" s="168">
        <f t="shared" ref="P238:P248" si="11">O238*H238</f>
        <v>0</v>
      </c>
      <c r="Q238" s="168">
        <v>0</v>
      </c>
      <c r="R238" s="168">
        <f t="shared" ref="R238:R248" si="12">Q238*H238</f>
        <v>0</v>
      </c>
      <c r="S238" s="168">
        <v>2.7999999999999998E-4</v>
      </c>
      <c r="T238" s="169">
        <f t="shared" ref="T238:T248" si="13">S238*H238</f>
        <v>2.7999999999999995E-3</v>
      </c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R238" s="170" t="s">
        <v>181</v>
      </c>
      <c r="AT238" s="170" t="s">
        <v>137</v>
      </c>
      <c r="AU238" s="170" t="s">
        <v>81</v>
      </c>
      <c r="AY238" s="17" t="s">
        <v>134</v>
      </c>
      <c r="BE238" s="171">
        <f t="shared" ref="BE238:BE248" si="14">IF(N238="základní",J238,0)</f>
        <v>0</v>
      </c>
      <c r="BF238" s="171">
        <f t="shared" ref="BF238:BF248" si="15">IF(N238="snížená",J238,0)</f>
        <v>0</v>
      </c>
      <c r="BG238" s="171">
        <f t="shared" ref="BG238:BG248" si="16">IF(N238="zákl. přenesená",J238,0)</f>
        <v>0</v>
      </c>
      <c r="BH238" s="171">
        <f t="shared" ref="BH238:BH248" si="17">IF(N238="sníž. přenesená",J238,0)</f>
        <v>0</v>
      </c>
      <c r="BI238" s="171">
        <f t="shared" ref="BI238:BI248" si="18">IF(N238="nulová",J238,0)</f>
        <v>0</v>
      </c>
      <c r="BJ238" s="17" t="s">
        <v>81</v>
      </c>
      <c r="BK238" s="171">
        <f t="shared" ref="BK238:BK248" si="19">ROUND(I238*H238,2)</f>
        <v>0</v>
      </c>
      <c r="BL238" s="17" t="s">
        <v>181</v>
      </c>
      <c r="BM238" s="170" t="s">
        <v>320</v>
      </c>
    </row>
    <row r="239" spans="1:65" s="2" customFormat="1" ht="21.75" customHeight="1">
      <c r="A239" s="32"/>
      <c r="B239" s="157"/>
      <c r="C239" s="158">
        <v>40</v>
      </c>
      <c r="D239" s="158" t="s">
        <v>137</v>
      </c>
      <c r="E239" s="159" t="s">
        <v>321</v>
      </c>
      <c r="F239" s="160" t="s">
        <v>322</v>
      </c>
      <c r="G239" s="161" t="s">
        <v>270</v>
      </c>
      <c r="H239" s="162">
        <v>20</v>
      </c>
      <c r="I239" s="163"/>
      <c r="J239" s="164">
        <f t="shared" si="10"/>
        <v>0</v>
      </c>
      <c r="K239" s="165"/>
      <c r="L239" s="33"/>
      <c r="M239" s="166" t="s">
        <v>1</v>
      </c>
      <c r="N239" s="167" t="s">
        <v>42</v>
      </c>
      <c r="O239" s="58"/>
      <c r="P239" s="168">
        <f t="shared" si="11"/>
        <v>0</v>
      </c>
      <c r="Q239" s="168">
        <v>4.2000000000000002E-4</v>
      </c>
      <c r="R239" s="168">
        <f t="shared" si="12"/>
        <v>8.4000000000000012E-3</v>
      </c>
      <c r="S239" s="168">
        <v>0</v>
      </c>
      <c r="T239" s="169">
        <f t="shared" si="13"/>
        <v>0</v>
      </c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R239" s="170" t="s">
        <v>181</v>
      </c>
      <c r="AT239" s="170" t="s">
        <v>137</v>
      </c>
      <c r="AU239" s="170" t="s">
        <v>81</v>
      </c>
      <c r="AY239" s="17" t="s">
        <v>134</v>
      </c>
      <c r="BE239" s="171">
        <f t="shared" si="14"/>
        <v>0</v>
      </c>
      <c r="BF239" s="171">
        <f t="shared" si="15"/>
        <v>0</v>
      </c>
      <c r="BG239" s="171">
        <f t="shared" si="16"/>
        <v>0</v>
      </c>
      <c r="BH239" s="171">
        <f t="shared" si="17"/>
        <v>0</v>
      </c>
      <c r="BI239" s="171">
        <f t="shared" si="18"/>
        <v>0</v>
      </c>
      <c r="BJ239" s="17" t="s">
        <v>81</v>
      </c>
      <c r="BK239" s="171">
        <f t="shared" si="19"/>
        <v>0</v>
      </c>
      <c r="BL239" s="17" t="s">
        <v>181</v>
      </c>
      <c r="BM239" s="170" t="s">
        <v>323</v>
      </c>
    </row>
    <row r="240" spans="1:65" s="2" customFormat="1" ht="21.75" customHeight="1">
      <c r="A240" s="32"/>
      <c r="B240" s="157"/>
      <c r="C240" s="188">
        <v>41</v>
      </c>
      <c r="D240" s="188" t="s">
        <v>174</v>
      </c>
      <c r="E240" s="189" t="s">
        <v>324</v>
      </c>
      <c r="F240" s="190" t="s">
        <v>325</v>
      </c>
      <c r="G240" s="191" t="s">
        <v>270</v>
      </c>
      <c r="H240" s="192">
        <v>7</v>
      </c>
      <c r="I240" s="193"/>
      <c r="J240" s="194">
        <f t="shared" si="10"/>
        <v>0</v>
      </c>
      <c r="K240" s="195"/>
      <c r="L240" s="196"/>
      <c r="M240" s="197" t="s">
        <v>1</v>
      </c>
      <c r="N240" s="198" t="s">
        <v>42</v>
      </c>
      <c r="O240" s="58"/>
      <c r="P240" s="168">
        <f t="shared" si="11"/>
        <v>0</v>
      </c>
      <c r="Q240" s="168">
        <v>1.1E-4</v>
      </c>
      <c r="R240" s="168">
        <f t="shared" si="12"/>
        <v>7.7000000000000007E-4</v>
      </c>
      <c r="S240" s="168">
        <v>0</v>
      </c>
      <c r="T240" s="169">
        <f t="shared" si="13"/>
        <v>0</v>
      </c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R240" s="170" t="s">
        <v>260</v>
      </c>
      <c r="AT240" s="170" t="s">
        <v>174</v>
      </c>
      <c r="AU240" s="170" t="s">
        <v>81</v>
      </c>
      <c r="AY240" s="17" t="s">
        <v>134</v>
      </c>
      <c r="BE240" s="171">
        <f t="shared" si="14"/>
        <v>0</v>
      </c>
      <c r="BF240" s="171">
        <f t="shared" si="15"/>
        <v>0</v>
      </c>
      <c r="BG240" s="171">
        <f t="shared" si="16"/>
        <v>0</v>
      </c>
      <c r="BH240" s="171">
        <f t="shared" si="17"/>
        <v>0</v>
      </c>
      <c r="BI240" s="171">
        <f t="shared" si="18"/>
        <v>0</v>
      </c>
      <c r="BJ240" s="17" t="s">
        <v>81</v>
      </c>
      <c r="BK240" s="171">
        <f t="shared" si="19"/>
        <v>0</v>
      </c>
      <c r="BL240" s="17" t="s">
        <v>181</v>
      </c>
      <c r="BM240" s="170" t="s">
        <v>326</v>
      </c>
    </row>
    <row r="241" spans="1:65" s="2" customFormat="1" ht="21.75" customHeight="1">
      <c r="A241" s="32"/>
      <c r="B241" s="157"/>
      <c r="C241" s="188">
        <v>42</v>
      </c>
      <c r="D241" s="188" t="s">
        <v>174</v>
      </c>
      <c r="E241" s="189" t="s">
        <v>327</v>
      </c>
      <c r="F241" s="190" t="s">
        <v>328</v>
      </c>
      <c r="G241" s="191" t="s">
        <v>270</v>
      </c>
      <c r="H241" s="192">
        <v>7</v>
      </c>
      <c r="I241" s="193"/>
      <c r="J241" s="194">
        <f t="shared" si="10"/>
        <v>0</v>
      </c>
      <c r="K241" s="195"/>
      <c r="L241" s="196"/>
      <c r="M241" s="197" t="s">
        <v>1</v>
      </c>
      <c r="N241" s="198" t="s">
        <v>42</v>
      </c>
      <c r="O241" s="58"/>
      <c r="P241" s="168">
        <f t="shared" si="11"/>
        <v>0</v>
      </c>
      <c r="Q241" s="168">
        <v>1.7000000000000001E-4</v>
      </c>
      <c r="R241" s="168">
        <f t="shared" si="12"/>
        <v>1.1900000000000001E-3</v>
      </c>
      <c r="S241" s="168">
        <v>0</v>
      </c>
      <c r="T241" s="169">
        <f t="shared" si="13"/>
        <v>0</v>
      </c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R241" s="170" t="s">
        <v>260</v>
      </c>
      <c r="AT241" s="170" t="s">
        <v>174</v>
      </c>
      <c r="AU241" s="170" t="s">
        <v>81</v>
      </c>
      <c r="AY241" s="17" t="s">
        <v>134</v>
      </c>
      <c r="BE241" s="171">
        <f t="shared" si="14"/>
        <v>0</v>
      </c>
      <c r="BF241" s="171">
        <f t="shared" si="15"/>
        <v>0</v>
      </c>
      <c r="BG241" s="171">
        <f t="shared" si="16"/>
        <v>0</v>
      </c>
      <c r="BH241" s="171">
        <f t="shared" si="17"/>
        <v>0</v>
      </c>
      <c r="BI241" s="171">
        <f t="shared" si="18"/>
        <v>0</v>
      </c>
      <c r="BJ241" s="17" t="s">
        <v>81</v>
      </c>
      <c r="BK241" s="171">
        <f t="shared" si="19"/>
        <v>0</v>
      </c>
      <c r="BL241" s="17" t="s">
        <v>181</v>
      </c>
      <c r="BM241" s="170" t="s">
        <v>329</v>
      </c>
    </row>
    <row r="242" spans="1:65" s="2" customFormat="1" ht="21.75" customHeight="1">
      <c r="A242" s="32"/>
      <c r="B242" s="157"/>
      <c r="C242" s="188">
        <v>43</v>
      </c>
      <c r="D242" s="188" t="s">
        <v>174</v>
      </c>
      <c r="E242" s="189" t="s">
        <v>330</v>
      </c>
      <c r="F242" s="190" t="s">
        <v>331</v>
      </c>
      <c r="G242" s="191" t="s">
        <v>270</v>
      </c>
      <c r="H242" s="192">
        <v>6</v>
      </c>
      <c r="I242" s="193"/>
      <c r="J242" s="194">
        <f t="shared" si="10"/>
        <v>0</v>
      </c>
      <c r="K242" s="195"/>
      <c r="L242" s="196"/>
      <c r="M242" s="197" t="s">
        <v>1</v>
      </c>
      <c r="N242" s="198" t="s">
        <v>42</v>
      </c>
      <c r="O242" s="58"/>
      <c r="P242" s="168">
        <f t="shared" si="11"/>
        <v>0</v>
      </c>
      <c r="Q242" s="168">
        <v>2.7E-4</v>
      </c>
      <c r="R242" s="168">
        <f t="shared" si="12"/>
        <v>1.6199999999999999E-3</v>
      </c>
      <c r="S242" s="168">
        <v>0</v>
      </c>
      <c r="T242" s="169">
        <f t="shared" si="13"/>
        <v>0</v>
      </c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R242" s="170" t="s">
        <v>260</v>
      </c>
      <c r="AT242" s="170" t="s">
        <v>174</v>
      </c>
      <c r="AU242" s="170" t="s">
        <v>81</v>
      </c>
      <c r="AY242" s="17" t="s">
        <v>134</v>
      </c>
      <c r="BE242" s="171">
        <f t="shared" si="14"/>
        <v>0</v>
      </c>
      <c r="BF242" s="171">
        <f t="shared" si="15"/>
        <v>0</v>
      </c>
      <c r="BG242" s="171">
        <f t="shared" si="16"/>
        <v>0</v>
      </c>
      <c r="BH242" s="171">
        <f t="shared" si="17"/>
        <v>0</v>
      </c>
      <c r="BI242" s="171">
        <f t="shared" si="18"/>
        <v>0</v>
      </c>
      <c r="BJ242" s="17" t="s">
        <v>81</v>
      </c>
      <c r="BK242" s="171">
        <f t="shared" si="19"/>
        <v>0</v>
      </c>
      <c r="BL242" s="17" t="s">
        <v>181</v>
      </c>
      <c r="BM242" s="170" t="s">
        <v>332</v>
      </c>
    </row>
    <row r="243" spans="1:65" s="2" customFormat="1" ht="21.75" customHeight="1">
      <c r="A243" s="32"/>
      <c r="B243" s="157"/>
      <c r="C243" s="158">
        <v>44</v>
      </c>
      <c r="D243" s="158" t="s">
        <v>137</v>
      </c>
      <c r="E243" s="159" t="s">
        <v>333</v>
      </c>
      <c r="F243" s="160" t="s">
        <v>334</v>
      </c>
      <c r="G243" s="161" t="s">
        <v>335</v>
      </c>
      <c r="H243" s="162">
        <v>1</v>
      </c>
      <c r="I243" s="163"/>
      <c r="J243" s="164">
        <f t="shared" si="10"/>
        <v>0</v>
      </c>
      <c r="K243" s="165"/>
      <c r="L243" s="33"/>
      <c r="M243" s="166" t="s">
        <v>1</v>
      </c>
      <c r="N243" s="167" t="s">
        <v>42</v>
      </c>
      <c r="O243" s="58"/>
      <c r="P243" s="168">
        <f t="shared" si="11"/>
        <v>0</v>
      </c>
      <c r="Q243" s="168">
        <v>0</v>
      </c>
      <c r="R243" s="168">
        <f t="shared" si="12"/>
        <v>0</v>
      </c>
      <c r="S243" s="168">
        <v>0</v>
      </c>
      <c r="T243" s="169">
        <f t="shared" si="13"/>
        <v>0</v>
      </c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R243" s="170" t="s">
        <v>181</v>
      </c>
      <c r="AT243" s="170" t="s">
        <v>137</v>
      </c>
      <c r="AU243" s="170" t="s">
        <v>81</v>
      </c>
      <c r="AY243" s="17" t="s">
        <v>134</v>
      </c>
      <c r="BE243" s="171">
        <f t="shared" si="14"/>
        <v>0</v>
      </c>
      <c r="BF243" s="171">
        <f t="shared" si="15"/>
        <v>0</v>
      </c>
      <c r="BG243" s="171">
        <f t="shared" si="16"/>
        <v>0</v>
      </c>
      <c r="BH243" s="171">
        <f t="shared" si="17"/>
        <v>0</v>
      </c>
      <c r="BI243" s="171">
        <f t="shared" si="18"/>
        <v>0</v>
      </c>
      <c r="BJ243" s="17" t="s">
        <v>81</v>
      </c>
      <c r="BK243" s="171">
        <f t="shared" si="19"/>
        <v>0</v>
      </c>
      <c r="BL243" s="17" t="s">
        <v>181</v>
      </c>
      <c r="BM243" s="170" t="s">
        <v>336</v>
      </c>
    </row>
    <row r="244" spans="1:65" s="2" customFormat="1" ht="21.75" customHeight="1">
      <c r="A244" s="32"/>
      <c r="B244" s="157"/>
      <c r="C244" s="158">
        <v>45</v>
      </c>
      <c r="D244" s="158" t="s">
        <v>137</v>
      </c>
      <c r="E244" s="159" t="s">
        <v>337</v>
      </c>
      <c r="F244" s="160" t="s">
        <v>338</v>
      </c>
      <c r="G244" s="161" t="s">
        <v>335</v>
      </c>
      <c r="H244" s="162">
        <v>1</v>
      </c>
      <c r="I244" s="163"/>
      <c r="J244" s="164">
        <f t="shared" si="10"/>
        <v>0</v>
      </c>
      <c r="K244" s="165"/>
      <c r="L244" s="33"/>
      <c r="M244" s="166" t="s">
        <v>1</v>
      </c>
      <c r="N244" s="167" t="s">
        <v>42</v>
      </c>
      <c r="O244" s="58"/>
      <c r="P244" s="168">
        <f t="shared" si="11"/>
        <v>0</v>
      </c>
      <c r="Q244" s="168">
        <v>0</v>
      </c>
      <c r="R244" s="168">
        <f t="shared" si="12"/>
        <v>0</v>
      </c>
      <c r="S244" s="168">
        <v>0</v>
      </c>
      <c r="T244" s="169">
        <f t="shared" si="13"/>
        <v>0</v>
      </c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R244" s="170" t="s">
        <v>181</v>
      </c>
      <c r="AT244" s="170" t="s">
        <v>137</v>
      </c>
      <c r="AU244" s="170" t="s">
        <v>81</v>
      </c>
      <c r="AY244" s="17" t="s">
        <v>134</v>
      </c>
      <c r="BE244" s="171">
        <f t="shared" si="14"/>
        <v>0</v>
      </c>
      <c r="BF244" s="171">
        <f t="shared" si="15"/>
        <v>0</v>
      </c>
      <c r="BG244" s="171">
        <f t="shared" si="16"/>
        <v>0</v>
      </c>
      <c r="BH244" s="171">
        <f t="shared" si="17"/>
        <v>0</v>
      </c>
      <c r="BI244" s="171">
        <f t="shared" si="18"/>
        <v>0</v>
      </c>
      <c r="BJ244" s="17" t="s">
        <v>81</v>
      </c>
      <c r="BK244" s="171">
        <f t="shared" si="19"/>
        <v>0</v>
      </c>
      <c r="BL244" s="17" t="s">
        <v>181</v>
      </c>
      <c r="BM244" s="170" t="s">
        <v>339</v>
      </c>
    </row>
    <row r="245" spans="1:65" s="2" customFormat="1" ht="21.75" customHeight="1">
      <c r="A245" s="32"/>
      <c r="B245" s="157"/>
      <c r="C245" s="158">
        <v>46</v>
      </c>
      <c r="D245" s="158" t="s">
        <v>137</v>
      </c>
      <c r="E245" s="159" t="s">
        <v>340</v>
      </c>
      <c r="F245" s="160" t="s">
        <v>341</v>
      </c>
      <c r="G245" s="161" t="s">
        <v>270</v>
      </c>
      <c r="H245" s="162">
        <v>20</v>
      </c>
      <c r="I245" s="163"/>
      <c r="J245" s="164">
        <f t="shared" si="10"/>
        <v>0</v>
      </c>
      <c r="K245" s="165"/>
      <c r="L245" s="33"/>
      <c r="M245" s="166" t="s">
        <v>1</v>
      </c>
      <c r="N245" s="167" t="s">
        <v>42</v>
      </c>
      <c r="O245" s="58"/>
      <c r="P245" s="168">
        <f t="shared" si="11"/>
        <v>0</v>
      </c>
      <c r="Q245" s="168">
        <v>4.0000000000000002E-4</v>
      </c>
      <c r="R245" s="168">
        <f t="shared" si="12"/>
        <v>8.0000000000000002E-3</v>
      </c>
      <c r="S245" s="168">
        <v>0</v>
      </c>
      <c r="T245" s="169">
        <f t="shared" si="13"/>
        <v>0</v>
      </c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R245" s="170" t="s">
        <v>181</v>
      </c>
      <c r="AT245" s="170" t="s">
        <v>137</v>
      </c>
      <c r="AU245" s="170" t="s">
        <v>81</v>
      </c>
      <c r="AY245" s="17" t="s">
        <v>134</v>
      </c>
      <c r="BE245" s="171">
        <f t="shared" si="14"/>
        <v>0</v>
      </c>
      <c r="BF245" s="171">
        <f t="shared" si="15"/>
        <v>0</v>
      </c>
      <c r="BG245" s="171">
        <f t="shared" si="16"/>
        <v>0</v>
      </c>
      <c r="BH245" s="171">
        <f t="shared" si="17"/>
        <v>0</v>
      </c>
      <c r="BI245" s="171">
        <f t="shared" si="18"/>
        <v>0</v>
      </c>
      <c r="BJ245" s="17" t="s">
        <v>81</v>
      </c>
      <c r="BK245" s="171">
        <f t="shared" si="19"/>
        <v>0</v>
      </c>
      <c r="BL245" s="17" t="s">
        <v>181</v>
      </c>
      <c r="BM245" s="170" t="s">
        <v>342</v>
      </c>
    </row>
    <row r="246" spans="1:65" s="2" customFormat="1" ht="16.5" customHeight="1">
      <c r="A246" s="32"/>
      <c r="B246" s="157"/>
      <c r="C246" s="158">
        <v>47</v>
      </c>
      <c r="D246" s="158" t="s">
        <v>137</v>
      </c>
      <c r="E246" s="159" t="s">
        <v>343</v>
      </c>
      <c r="F246" s="160" t="s">
        <v>344</v>
      </c>
      <c r="G246" s="161" t="s">
        <v>270</v>
      </c>
      <c r="H246" s="162">
        <v>20</v>
      </c>
      <c r="I246" s="163"/>
      <c r="J246" s="164">
        <f t="shared" si="10"/>
        <v>0</v>
      </c>
      <c r="K246" s="165"/>
      <c r="L246" s="33"/>
      <c r="M246" s="166" t="s">
        <v>1</v>
      </c>
      <c r="N246" s="167" t="s">
        <v>42</v>
      </c>
      <c r="O246" s="58"/>
      <c r="P246" s="168">
        <f t="shared" si="11"/>
        <v>0</v>
      </c>
      <c r="Q246" s="168">
        <v>1.0000000000000001E-5</v>
      </c>
      <c r="R246" s="168">
        <f t="shared" si="12"/>
        <v>2.0000000000000001E-4</v>
      </c>
      <c r="S246" s="168">
        <v>0</v>
      </c>
      <c r="T246" s="169">
        <f t="shared" si="13"/>
        <v>0</v>
      </c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R246" s="170" t="s">
        <v>181</v>
      </c>
      <c r="AT246" s="170" t="s">
        <v>137</v>
      </c>
      <c r="AU246" s="170" t="s">
        <v>81</v>
      </c>
      <c r="AY246" s="17" t="s">
        <v>134</v>
      </c>
      <c r="BE246" s="171">
        <f t="shared" si="14"/>
        <v>0</v>
      </c>
      <c r="BF246" s="171">
        <f t="shared" si="15"/>
        <v>0</v>
      </c>
      <c r="BG246" s="171">
        <f t="shared" si="16"/>
        <v>0</v>
      </c>
      <c r="BH246" s="171">
        <f t="shared" si="17"/>
        <v>0</v>
      </c>
      <c r="BI246" s="171">
        <f t="shared" si="18"/>
        <v>0</v>
      </c>
      <c r="BJ246" s="17" t="s">
        <v>81</v>
      </c>
      <c r="BK246" s="171">
        <f t="shared" si="19"/>
        <v>0</v>
      </c>
      <c r="BL246" s="17" t="s">
        <v>181</v>
      </c>
      <c r="BM246" s="170" t="s">
        <v>345</v>
      </c>
    </row>
    <row r="247" spans="1:65" s="2" customFormat="1" ht="21.75" customHeight="1">
      <c r="A247" s="32"/>
      <c r="B247" s="157"/>
      <c r="C247" s="158">
        <v>48</v>
      </c>
      <c r="D247" s="158" t="s">
        <v>137</v>
      </c>
      <c r="E247" s="159" t="s">
        <v>346</v>
      </c>
      <c r="F247" s="160" t="s">
        <v>347</v>
      </c>
      <c r="G247" s="161" t="s">
        <v>212</v>
      </c>
      <c r="H247" s="162">
        <v>0.02</v>
      </c>
      <c r="I247" s="163"/>
      <c r="J247" s="164">
        <f t="shared" si="10"/>
        <v>0</v>
      </c>
      <c r="K247" s="165"/>
      <c r="L247" s="33"/>
      <c r="M247" s="166" t="s">
        <v>1</v>
      </c>
      <c r="N247" s="167" t="s">
        <v>42</v>
      </c>
      <c r="O247" s="58"/>
      <c r="P247" s="168">
        <f t="shared" si="11"/>
        <v>0</v>
      </c>
      <c r="Q247" s="168">
        <v>0</v>
      </c>
      <c r="R247" s="168">
        <f t="shared" si="12"/>
        <v>0</v>
      </c>
      <c r="S247" s="168">
        <v>0</v>
      </c>
      <c r="T247" s="169">
        <f t="shared" si="13"/>
        <v>0</v>
      </c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R247" s="170" t="s">
        <v>181</v>
      </c>
      <c r="AT247" s="170" t="s">
        <v>137</v>
      </c>
      <c r="AU247" s="170" t="s">
        <v>81</v>
      </c>
      <c r="AY247" s="17" t="s">
        <v>134</v>
      </c>
      <c r="BE247" s="171">
        <f t="shared" si="14"/>
        <v>0</v>
      </c>
      <c r="BF247" s="171">
        <f t="shared" si="15"/>
        <v>0</v>
      </c>
      <c r="BG247" s="171">
        <f t="shared" si="16"/>
        <v>0</v>
      </c>
      <c r="BH247" s="171">
        <f t="shared" si="17"/>
        <v>0</v>
      </c>
      <c r="BI247" s="171">
        <f t="shared" si="18"/>
        <v>0</v>
      </c>
      <c r="BJ247" s="17" t="s">
        <v>81</v>
      </c>
      <c r="BK247" s="171">
        <f t="shared" si="19"/>
        <v>0</v>
      </c>
      <c r="BL247" s="17" t="s">
        <v>181</v>
      </c>
      <c r="BM247" s="170" t="s">
        <v>348</v>
      </c>
    </row>
    <row r="248" spans="1:65" s="2" customFormat="1" ht="21.75" customHeight="1">
      <c r="A248" s="32"/>
      <c r="B248" s="157"/>
      <c r="C248" s="158">
        <v>49</v>
      </c>
      <c r="D248" s="158" t="s">
        <v>137</v>
      </c>
      <c r="E248" s="159" t="s">
        <v>349</v>
      </c>
      <c r="F248" s="160" t="s">
        <v>350</v>
      </c>
      <c r="G248" s="161" t="s">
        <v>212</v>
      </c>
      <c r="H248" s="162">
        <v>0.02</v>
      </c>
      <c r="I248" s="163"/>
      <c r="J248" s="164">
        <f t="shared" si="10"/>
        <v>0</v>
      </c>
      <c r="K248" s="165"/>
      <c r="L248" s="33"/>
      <c r="M248" s="166" t="s">
        <v>1</v>
      </c>
      <c r="N248" s="167" t="s">
        <v>42</v>
      </c>
      <c r="O248" s="58"/>
      <c r="P248" s="168">
        <f t="shared" si="11"/>
        <v>0</v>
      </c>
      <c r="Q248" s="168">
        <v>0</v>
      </c>
      <c r="R248" s="168">
        <f t="shared" si="12"/>
        <v>0</v>
      </c>
      <c r="S248" s="168">
        <v>0</v>
      </c>
      <c r="T248" s="169">
        <f t="shared" si="13"/>
        <v>0</v>
      </c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R248" s="170" t="s">
        <v>181</v>
      </c>
      <c r="AT248" s="170" t="s">
        <v>137</v>
      </c>
      <c r="AU248" s="170" t="s">
        <v>81</v>
      </c>
      <c r="AY248" s="17" t="s">
        <v>134</v>
      </c>
      <c r="BE248" s="171">
        <f t="shared" si="14"/>
        <v>0</v>
      </c>
      <c r="BF248" s="171">
        <f t="shared" si="15"/>
        <v>0</v>
      </c>
      <c r="BG248" s="171">
        <f t="shared" si="16"/>
        <v>0</v>
      </c>
      <c r="BH248" s="171">
        <f t="shared" si="17"/>
        <v>0</v>
      </c>
      <c r="BI248" s="171">
        <f t="shared" si="18"/>
        <v>0</v>
      </c>
      <c r="BJ248" s="17" t="s">
        <v>81</v>
      </c>
      <c r="BK248" s="171">
        <f t="shared" si="19"/>
        <v>0</v>
      </c>
      <c r="BL248" s="17" t="s">
        <v>181</v>
      </c>
      <c r="BM248" s="170" t="s">
        <v>351</v>
      </c>
    </row>
    <row r="249" spans="1:65" s="12" customFormat="1" ht="22.9" customHeight="1">
      <c r="B249" s="144"/>
      <c r="D249" s="145" t="s">
        <v>75</v>
      </c>
      <c r="E249" s="155" t="s">
        <v>352</v>
      </c>
      <c r="F249" s="155" t="s">
        <v>353</v>
      </c>
      <c r="I249" s="147"/>
      <c r="J249" s="156">
        <f>BK249</f>
        <v>0</v>
      </c>
      <c r="L249" s="144"/>
      <c r="M249" s="149"/>
      <c r="N249" s="150"/>
      <c r="O249" s="150"/>
      <c r="P249" s="151">
        <f>SUM(P250:P260)</f>
        <v>0</v>
      </c>
      <c r="Q249" s="150"/>
      <c r="R249" s="151">
        <f>SUM(R250:R260)</f>
        <v>3.1499999999999996E-3</v>
      </c>
      <c r="S249" s="150"/>
      <c r="T249" s="152">
        <f>SUM(T250:T260)</f>
        <v>6.45E-3</v>
      </c>
      <c r="AR249" s="145" t="s">
        <v>81</v>
      </c>
      <c r="AT249" s="153" t="s">
        <v>75</v>
      </c>
      <c r="AU249" s="153" t="s">
        <v>84</v>
      </c>
      <c r="AY249" s="145" t="s">
        <v>134</v>
      </c>
      <c r="BK249" s="154">
        <f>SUM(BK250:BK260)</f>
        <v>0</v>
      </c>
    </row>
    <row r="250" spans="1:65" s="2" customFormat="1" ht="21.75" customHeight="1">
      <c r="A250" s="32"/>
      <c r="B250" s="157"/>
      <c r="C250" s="158">
        <v>50</v>
      </c>
      <c r="D250" s="158" t="s">
        <v>137</v>
      </c>
      <c r="E250" s="159" t="s">
        <v>354</v>
      </c>
      <c r="F250" s="160" t="s">
        <v>355</v>
      </c>
      <c r="G250" s="161" t="s">
        <v>270</v>
      </c>
      <c r="H250" s="162">
        <v>3</v>
      </c>
      <c r="I250" s="163"/>
      <c r="J250" s="164">
        <f>ROUND(I250*H250,2)</f>
        <v>0</v>
      </c>
      <c r="K250" s="165"/>
      <c r="L250" s="33"/>
      <c r="M250" s="166" t="s">
        <v>1</v>
      </c>
      <c r="N250" s="167" t="s">
        <v>42</v>
      </c>
      <c r="O250" s="58"/>
      <c r="P250" s="168">
        <f>O250*H250</f>
        <v>0</v>
      </c>
      <c r="Q250" s="168">
        <v>1.1E-4</v>
      </c>
      <c r="R250" s="168">
        <f>Q250*H250</f>
        <v>3.3E-4</v>
      </c>
      <c r="S250" s="168">
        <v>2.15E-3</v>
      </c>
      <c r="T250" s="169">
        <f>S250*H250</f>
        <v>6.45E-3</v>
      </c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R250" s="170" t="s">
        <v>181</v>
      </c>
      <c r="AT250" s="170" t="s">
        <v>137</v>
      </c>
      <c r="AU250" s="170" t="s">
        <v>81</v>
      </c>
      <c r="AY250" s="17" t="s">
        <v>134</v>
      </c>
      <c r="BE250" s="171">
        <f>IF(N250="základní",J250,0)</f>
        <v>0</v>
      </c>
      <c r="BF250" s="171">
        <f>IF(N250="snížená",J250,0)</f>
        <v>0</v>
      </c>
      <c r="BG250" s="171">
        <f>IF(N250="zákl. přenesená",J250,0)</f>
        <v>0</v>
      </c>
      <c r="BH250" s="171">
        <f>IF(N250="sníž. přenesená",J250,0)</f>
        <v>0</v>
      </c>
      <c r="BI250" s="171">
        <f>IF(N250="nulová",J250,0)</f>
        <v>0</v>
      </c>
      <c r="BJ250" s="17" t="s">
        <v>81</v>
      </c>
      <c r="BK250" s="171">
        <f>ROUND(I250*H250,2)</f>
        <v>0</v>
      </c>
      <c r="BL250" s="17" t="s">
        <v>181</v>
      </c>
      <c r="BM250" s="170" t="s">
        <v>356</v>
      </c>
    </row>
    <row r="251" spans="1:65" s="2" customFormat="1" ht="21.75" customHeight="1">
      <c r="A251" s="32"/>
      <c r="B251" s="157"/>
      <c r="C251" s="158">
        <v>51</v>
      </c>
      <c r="D251" s="158" t="s">
        <v>137</v>
      </c>
      <c r="E251" s="159" t="s">
        <v>357</v>
      </c>
      <c r="F251" s="160" t="s">
        <v>358</v>
      </c>
      <c r="G251" s="161" t="s">
        <v>270</v>
      </c>
      <c r="H251" s="162">
        <v>1</v>
      </c>
      <c r="I251" s="163"/>
      <c r="J251" s="164">
        <f>ROUND(I251*H251,2)</f>
        <v>0</v>
      </c>
      <c r="K251" s="165"/>
      <c r="L251" s="33"/>
      <c r="M251" s="166" t="s">
        <v>1</v>
      </c>
      <c r="N251" s="167" t="s">
        <v>42</v>
      </c>
      <c r="O251" s="58"/>
      <c r="P251" s="168">
        <f>O251*H251</f>
        <v>0</v>
      </c>
      <c r="Q251" s="168">
        <v>5.9999999999999995E-4</v>
      </c>
      <c r="R251" s="168">
        <f>Q251*H251</f>
        <v>5.9999999999999995E-4</v>
      </c>
      <c r="S251" s="168">
        <v>0</v>
      </c>
      <c r="T251" s="169">
        <f>S251*H251</f>
        <v>0</v>
      </c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R251" s="170" t="s">
        <v>181</v>
      </c>
      <c r="AT251" s="170" t="s">
        <v>137</v>
      </c>
      <c r="AU251" s="170" t="s">
        <v>81</v>
      </c>
      <c r="AY251" s="17" t="s">
        <v>134</v>
      </c>
      <c r="BE251" s="171">
        <f>IF(N251="základní",J251,0)</f>
        <v>0</v>
      </c>
      <c r="BF251" s="171">
        <f>IF(N251="snížená",J251,0)</f>
        <v>0</v>
      </c>
      <c r="BG251" s="171">
        <f>IF(N251="zákl. přenesená",J251,0)</f>
        <v>0</v>
      </c>
      <c r="BH251" s="171">
        <f>IF(N251="sníž. přenesená",J251,0)</f>
        <v>0</v>
      </c>
      <c r="BI251" s="171">
        <f>IF(N251="nulová",J251,0)</f>
        <v>0</v>
      </c>
      <c r="BJ251" s="17" t="s">
        <v>81</v>
      </c>
      <c r="BK251" s="171">
        <f>ROUND(I251*H251,2)</f>
        <v>0</v>
      </c>
      <c r="BL251" s="17" t="s">
        <v>181</v>
      </c>
      <c r="BM251" s="170" t="s">
        <v>359</v>
      </c>
    </row>
    <row r="252" spans="1:65" s="14" customFormat="1">
      <c r="B252" s="181"/>
      <c r="D252" s="173" t="s">
        <v>143</v>
      </c>
      <c r="E252" s="182" t="s">
        <v>1</v>
      </c>
      <c r="F252" s="183" t="s">
        <v>360</v>
      </c>
      <c r="H252" s="182" t="s">
        <v>1</v>
      </c>
      <c r="I252" s="184"/>
      <c r="L252" s="181"/>
      <c r="M252" s="185"/>
      <c r="N252" s="186"/>
      <c r="O252" s="186"/>
      <c r="P252" s="186"/>
      <c r="Q252" s="186"/>
      <c r="R252" s="186"/>
      <c r="S252" s="186"/>
      <c r="T252" s="187"/>
      <c r="AT252" s="182" t="s">
        <v>143</v>
      </c>
      <c r="AU252" s="182" t="s">
        <v>81</v>
      </c>
      <c r="AV252" s="14" t="s">
        <v>84</v>
      </c>
      <c r="AW252" s="14" t="s">
        <v>33</v>
      </c>
      <c r="AX252" s="14" t="s">
        <v>76</v>
      </c>
      <c r="AY252" s="182" t="s">
        <v>134</v>
      </c>
    </row>
    <row r="253" spans="1:65" s="13" customFormat="1">
      <c r="B253" s="172"/>
      <c r="D253" s="173" t="s">
        <v>143</v>
      </c>
      <c r="E253" s="174" t="s">
        <v>1</v>
      </c>
      <c r="F253" s="175" t="s">
        <v>84</v>
      </c>
      <c r="H253" s="176">
        <v>1</v>
      </c>
      <c r="I253" s="177"/>
      <c r="L253" s="172"/>
      <c r="M253" s="178"/>
      <c r="N253" s="179"/>
      <c r="O253" s="179"/>
      <c r="P253" s="179"/>
      <c r="Q253" s="179"/>
      <c r="R253" s="179"/>
      <c r="S253" s="179"/>
      <c r="T253" s="180"/>
      <c r="AT253" s="174" t="s">
        <v>143</v>
      </c>
      <c r="AU253" s="174" t="s">
        <v>81</v>
      </c>
      <c r="AV253" s="13" t="s">
        <v>81</v>
      </c>
      <c r="AW253" s="13" t="s">
        <v>33</v>
      </c>
      <c r="AX253" s="13" t="s">
        <v>84</v>
      </c>
      <c r="AY253" s="174" t="s">
        <v>134</v>
      </c>
    </row>
    <row r="254" spans="1:65" s="2" customFormat="1" ht="21.75" customHeight="1">
      <c r="A254" s="32"/>
      <c r="B254" s="157"/>
      <c r="C254" s="158">
        <v>52</v>
      </c>
      <c r="D254" s="158" t="s">
        <v>137</v>
      </c>
      <c r="E254" s="159" t="s">
        <v>361</v>
      </c>
      <c r="F254" s="160" t="s">
        <v>362</v>
      </c>
      <c r="G254" s="161" t="s">
        <v>270</v>
      </c>
      <c r="H254" s="162">
        <v>3</v>
      </c>
      <c r="I254" s="163"/>
      <c r="J254" s="164">
        <f t="shared" ref="J254:J260" si="20">ROUND(I254*H254,2)</f>
        <v>0</v>
      </c>
      <c r="K254" s="165"/>
      <c r="L254" s="33"/>
      <c r="M254" s="166" t="s">
        <v>1</v>
      </c>
      <c r="N254" s="167" t="s">
        <v>42</v>
      </c>
      <c r="O254" s="58"/>
      <c r="P254" s="168">
        <f t="shared" ref="P254:P260" si="21">O254*H254</f>
        <v>0</v>
      </c>
      <c r="Q254" s="168">
        <v>5.4000000000000001E-4</v>
      </c>
      <c r="R254" s="168">
        <f t="shared" ref="R254:R260" si="22">Q254*H254</f>
        <v>1.6199999999999999E-3</v>
      </c>
      <c r="S254" s="168">
        <v>0</v>
      </c>
      <c r="T254" s="169">
        <f t="shared" ref="T254:T260" si="23">S254*H254</f>
        <v>0</v>
      </c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R254" s="170" t="s">
        <v>181</v>
      </c>
      <c r="AT254" s="170" t="s">
        <v>137</v>
      </c>
      <c r="AU254" s="170" t="s">
        <v>81</v>
      </c>
      <c r="AY254" s="17" t="s">
        <v>134</v>
      </c>
      <c r="BE254" s="171">
        <f t="shared" ref="BE254:BE260" si="24">IF(N254="základní",J254,0)</f>
        <v>0</v>
      </c>
      <c r="BF254" s="171">
        <f t="shared" ref="BF254:BF260" si="25">IF(N254="snížená",J254,0)</f>
        <v>0</v>
      </c>
      <c r="BG254" s="171">
        <f t="shared" ref="BG254:BG260" si="26">IF(N254="zákl. přenesená",J254,0)</f>
        <v>0</v>
      </c>
      <c r="BH254" s="171">
        <f t="shared" ref="BH254:BH260" si="27">IF(N254="sníž. přenesená",J254,0)</f>
        <v>0</v>
      </c>
      <c r="BI254" s="171">
        <f t="shared" ref="BI254:BI260" si="28">IF(N254="nulová",J254,0)</f>
        <v>0</v>
      </c>
      <c r="BJ254" s="17" t="s">
        <v>81</v>
      </c>
      <c r="BK254" s="171">
        <f t="shared" ref="BK254:BK260" si="29">ROUND(I254*H254,2)</f>
        <v>0</v>
      </c>
      <c r="BL254" s="17" t="s">
        <v>181</v>
      </c>
      <c r="BM254" s="170" t="s">
        <v>363</v>
      </c>
    </row>
    <row r="255" spans="1:65" s="2" customFormat="1" ht="21.75" customHeight="1">
      <c r="A255" s="32"/>
      <c r="B255" s="157"/>
      <c r="C255" s="158">
        <v>53</v>
      </c>
      <c r="D255" s="158" t="s">
        <v>137</v>
      </c>
      <c r="E255" s="159" t="s">
        <v>364</v>
      </c>
      <c r="F255" s="160" t="s">
        <v>365</v>
      </c>
      <c r="G255" s="161" t="s">
        <v>335</v>
      </c>
      <c r="H255" s="162">
        <v>1</v>
      </c>
      <c r="I255" s="163"/>
      <c r="J255" s="164">
        <f t="shared" si="20"/>
        <v>0</v>
      </c>
      <c r="K255" s="165"/>
      <c r="L255" s="33"/>
      <c r="M255" s="166" t="s">
        <v>1</v>
      </c>
      <c r="N255" s="167" t="s">
        <v>42</v>
      </c>
      <c r="O255" s="58"/>
      <c r="P255" s="168">
        <f t="shared" si="21"/>
        <v>0</v>
      </c>
      <c r="Q255" s="168">
        <v>5.9999999999999995E-4</v>
      </c>
      <c r="R255" s="168">
        <f t="shared" si="22"/>
        <v>5.9999999999999995E-4</v>
      </c>
      <c r="S255" s="168">
        <v>0</v>
      </c>
      <c r="T255" s="169">
        <f t="shared" si="23"/>
        <v>0</v>
      </c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R255" s="170" t="s">
        <v>181</v>
      </c>
      <c r="AT255" s="170" t="s">
        <v>137</v>
      </c>
      <c r="AU255" s="170" t="s">
        <v>81</v>
      </c>
      <c r="AY255" s="17" t="s">
        <v>134</v>
      </c>
      <c r="BE255" s="171">
        <f t="shared" si="24"/>
        <v>0</v>
      </c>
      <c r="BF255" s="171">
        <f t="shared" si="25"/>
        <v>0</v>
      </c>
      <c r="BG255" s="171">
        <f t="shared" si="26"/>
        <v>0</v>
      </c>
      <c r="BH255" s="171">
        <f t="shared" si="27"/>
        <v>0</v>
      </c>
      <c r="BI255" s="171">
        <f t="shared" si="28"/>
        <v>0</v>
      </c>
      <c r="BJ255" s="17" t="s">
        <v>81</v>
      </c>
      <c r="BK255" s="171">
        <f t="shared" si="29"/>
        <v>0</v>
      </c>
      <c r="BL255" s="17" t="s">
        <v>181</v>
      </c>
      <c r="BM255" s="170" t="s">
        <v>366</v>
      </c>
    </row>
    <row r="256" spans="1:65" s="2" customFormat="1" ht="16.5" customHeight="1">
      <c r="A256" s="32"/>
      <c r="B256" s="157"/>
      <c r="C256" s="158">
        <v>54</v>
      </c>
      <c r="D256" s="158" t="s">
        <v>137</v>
      </c>
      <c r="E256" s="159" t="s">
        <v>367</v>
      </c>
      <c r="F256" s="160" t="s">
        <v>368</v>
      </c>
      <c r="G256" s="161" t="s">
        <v>172</v>
      </c>
      <c r="H256" s="162">
        <v>2</v>
      </c>
      <c r="I256" s="163"/>
      <c r="J256" s="164">
        <f t="shared" si="20"/>
        <v>0</v>
      </c>
      <c r="K256" s="165"/>
      <c r="L256" s="33"/>
      <c r="M256" s="166" t="s">
        <v>1</v>
      </c>
      <c r="N256" s="167" t="s">
        <v>42</v>
      </c>
      <c r="O256" s="58"/>
      <c r="P256" s="168">
        <f t="shared" si="21"/>
        <v>0</v>
      </c>
      <c r="Q256" s="168">
        <v>0</v>
      </c>
      <c r="R256" s="168">
        <f t="shared" si="22"/>
        <v>0</v>
      </c>
      <c r="S256" s="168">
        <v>0</v>
      </c>
      <c r="T256" s="169">
        <f t="shared" si="23"/>
        <v>0</v>
      </c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R256" s="170" t="s">
        <v>181</v>
      </c>
      <c r="AT256" s="170" t="s">
        <v>137</v>
      </c>
      <c r="AU256" s="170" t="s">
        <v>81</v>
      </c>
      <c r="AY256" s="17" t="s">
        <v>134</v>
      </c>
      <c r="BE256" s="171">
        <f t="shared" si="24"/>
        <v>0</v>
      </c>
      <c r="BF256" s="171">
        <f t="shared" si="25"/>
        <v>0</v>
      </c>
      <c r="BG256" s="171">
        <f t="shared" si="26"/>
        <v>0</v>
      </c>
      <c r="BH256" s="171">
        <f t="shared" si="27"/>
        <v>0</v>
      </c>
      <c r="BI256" s="171">
        <f t="shared" si="28"/>
        <v>0</v>
      </c>
      <c r="BJ256" s="17" t="s">
        <v>81</v>
      </c>
      <c r="BK256" s="171">
        <f t="shared" si="29"/>
        <v>0</v>
      </c>
      <c r="BL256" s="17" t="s">
        <v>181</v>
      </c>
      <c r="BM256" s="170" t="s">
        <v>369</v>
      </c>
    </row>
    <row r="257" spans="1:65" s="2" customFormat="1" ht="16.5" customHeight="1">
      <c r="A257" s="32"/>
      <c r="B257" s="157"/>
      <c r="C257" s="158">
        <v>55</v>
      </c>
      <c r="D257" s="158" t="s">
        <v>137</v>
      </c>
      <c r="E257" s="159" t="s">
        <v>370</v>
      </c>
      <c r="F257" s="160" t="s">
        <v>371</v>
      </c>
      <c r="G257" s="161" t="s">
        <v>270</v>
      </c>
      <c r="H257" s="162">
        <v>3</v>
      </c>
      <c r="I257" s="163"/>
      <c r="J257" s="164">
        <f t="shared" si="20"/>
        <v>0</v>
      </c>
      <c r="K257" s="165"/>
      <c r="L257" s="33"/>
      <c r="M257" s="166" t="s">
        <v>1</v>
      </c>
      <c r="N257" s="167" t="s">
        <v>42</v>
      </c>
      <c r="O257" s="58"/>
      <c r="P257" s="168">
        <f t="shared" si="21"/>
        <v>0</v>
      </c>
      <c r="Q257" s="168">
        <v>0</v>
      </c>
      <c r="R257" s="168">
        <f t="shared" si="22"/>
        <v>0</v>
      </c>
      <c r="S257" s="168">
        <v>0</v>
      </c>
      <c r="T257" s="169">
        <f t="shared" si="23"/>
        <v>0</v>
      </c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R257" s="170" t="s">
        <v>181</v>
      </c>
      <c r="AT257" s="170" t="s">
        <v>137</v>
      </c>
      <c r="AU257" s="170" t="s">
        <v>81</v>
      </c>
      <c r="AY257" s="17" t="s">
        <v>134</v>
      </c>
      <c r="BE257" s="171">
        <f t="shared" si="24"/>
        <v>0</v>
      </c>
      <c r="BF257" s="171">
        <f t="shared" si="25"/>
        <v>0</v>
      </c>
      <c r="BG257" s="171">
        <f t="shared" si="26"/>
        <v>0</v>
      </c>
      <c r="BH257" s="171">
        <f t="shared" si="27"/>
        <v>0</v>
      </c>
      <c r="BI257" s="171">
        <f t="shared" si="28"/>
        <v>0</v>
      </c>
      <c r="BJ257" s="17" t="s">
        <v>81</v>
      </c>
      <c r="BK257" s="171">
        <f t="shared" si="29"/>
        <v>0</v>
      </c>
      <c r="BL257" s="17" t="s">
        <v>181</v>
      </c>
      <c r="BM257" s="170" t="s">
        <v>372</v>
      </c>
    </row>
    <row r="258" spans="1:65" s="2" customFormat="1" ht="16.5" customHeight="1">
      <c r="A258" s="32"/>
      <c r="B258" s="157"/>
      <c r="C258" s="158">
        <v>56</v>
      </c>
      <c r="D258" s="158" t="s">
        <v>137</v>
      </c>
      <c r="E258" s="159" t="s">
        <v>373</v>
      </c>
      <c r="F258" s="160" t="s">
        <v>374</v>
      </c>
      <c r="G258" s="161" t="s">
        <v>172</v>
      </c>
      <c r="H258" s="162">
        <v>1</v>
      </c>
      <c r="I258" s="163"/>
      <c r="J258" s="164">
        <f t="shared" si="20"/>
        <v>0</v>
      </c>
      <c r="K258" s="165"/>
      <c r="L258" s="33"/>
      <c r="M258" s="166" t="s">
        <v>1</v>
      </c>
      <c r="N258" s="167" t="s">
        <v>42</v>
      </c>
      <c r="O258" s="58"/>
      <c r="P258" s="168">
        <f t="shared" si="21"/>
        <v>0</v>
      </c>
      <c r="Q258" s="168">
        <v>0</v>
      </c>
      <c r="R258" s="168">
        <f t="shared" si="22"/>
        <v>0</v>
      </c>
      <c r="S258" s="168">
        <v>0</v>
      </c>
      <c r="T258" s="169">
        <f t="shared" si="23"/>
        <v>0</v>
      </c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R258" s="170" t="s">
        <v>181</v>
      </c>
      <c r="AT258" s="170" t="s">
        <v>137</v>
      </c>
      <c r="AU258" s="170" t="s">
        <v>81</v>
      </c>
      <c r="AY258" s="17" t="s">
        <v>134</v>
      </c>
      <c r="BE258" s="171">
        <f t="shared" si="24"/>
        <v>0</v>
      </c>
      <c r="BF258" s="171">
        <f t="shared" si="25"/>
        <v>0</v>
      </c>
      <c r="BG258" s="171">
        <f t="shared" si="26"/>
        <v>0</v>
      </c>
      <c r="BH258" s="171">
        <f t="shared" si="27"/>
        <v>0</v>
      </c>
      <c r="BI258" s="171">
        <f t="shared" si="28"/>
        <v>0</v>
      </c>
      <c r="BJ258" s="17" t="s">
        <v>81</v>
      </c>
      <c r="BK258" s="171">
        <f t="shared" si="29"/>
        <v>0</v>
      </c>
      <c r="BL258" s="17" t="s">
        <v>181</v>
      </c>
      <c r="BM258" s="170" t="s">
        <v>375</v>
      </c>
    </row>
    <row r="259" spans="1:65" s="2" customFormat="1" ht="21.75" customHeight="1">
      <c r="A259" s="32"/>
      <c r="B259" s="157"/>
      <c r="C259" s="158">
        <v>57</v>
      </c>
      <c r="D259" s="158" t="s">
        <v>137</v>
      </c>
      <c r="E259" s="159" t="s">
        <v>376</v>
      </c>
      <c r="F259" s="160" t="s">
        <v>377</v>
      </c>
      <c r="G259" s="161" t="s">
        <v>212</v>
      </c>
      <c r="H259" s="162">
        <v>3.0000000000000001E-3</v>
      </c>
      <c r="I259" s="163"/>
      <c r="J259" s="164">
        <f t="shared" si="20"/>
        <v>0</v>
      </c>
      <c r="K259" s="165"/>
      <c r="L259" s="33"/>
      <c r="M259" s="166" t="s">
        <v>1</v>
      </c>
      <c r="N259" s="167" t="s">
        <v>42</v>
      </c>
      <c r="O259" s="58"/>
      <c r="P259" s="168">
        <f t="shared" si="21"/>
        <v>0</v>
      </c>
      <c r="Q259" s="168">
        <v>0</v>
      </c>
      <c r="R259" s="168">
        <f t="shared" si="22"/>
        <v>0</v>
      </c>
      <c r="S259" s="168">
        <v>0</v>
      </c>
      <c r="T259" s="169">
        <f t="shared" si="23"/>
        <v>0</v>
      </c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R259" s="170" t="s">
        <v>181</v>
      </c>
      <c r="AT259" s="170" t="s">
        <v>137</v>
      </c>
      <c r="AU259" s="170" t="s">
        <v>81</v>
      </c>
      <c r="AY259" s="17" t="s">
        <v>134</v>
      </c>
      <c r="BE259" s="171">
        <f t="shared" si="24"/>
        <v>0</v>
      </c>
      <c r="BF259" s="171">
        <f t="shared" si="25"/>
        <v>0</v>
      </c>
      <c r="BG259" s="171">
        <f t="shared" si="26"/>
        <v>0</v>
      </c>
      <c r="BH259" s="171">
        <f t="shared" si="27"/>
        <v>0</v>
      </c>
      <c r="BI259" s="171">
        <f t="shared" si="28"/>
        <v>0</v>
      </c>
      <c r="BJ259" s="17" t="s">
        <v>81</v>
      </c>
      <c r="BK259" s="171">
        <f t="shared" si="29"/>
        <v>0</v>
      </c>
      <c r="BL259" s="17" t="s">
        <v>181</v>
      </c>
      <c r="BM259" s="170" t="s">
        <v>378</v>
      </c>
    </row>
    <row r="260" spans="1:65" s="2" customFormat="1" ht="21.75" customHeight="1">
      <c r="A260" s="32"/>
      <c r="B260" s="157"/>
      <c r="C260" s="158">
        <v>58</v>
      </c>
      <c r="D260" s="158" t="s">
        <v>137</v>
      </c>
      <c r="E260" s="159" t="s">
        <v>379</v>
      </c>
      <c r="F260" s="160" t="s">
        <v>380</v>
      </c>
      <c r="G260" s="161" t="s">
        <v>212</v>
      </c>
      <c r="H260" s="162">
        <v>3.0000000000000001E-3</v>
      </c>
      <c r="I260" s="163"/>
      <c r="J260" s="164">
        <f t="shared" si="20"/>
        <v>0</v>
      </c>
      <c r="K260" s="165"/>
      <c r="L260" s="33"/>
      <c r="M260" s="166" t="s">
        <v>1</v>
      </c>
      <c r="N260" s="167" t="s">
        <v>42</v>
      </c>
      <c r="O260" s="58"/>
      <c r="P260" s="168">
        <f t="shared" si="21"/>
        <v>0</v>
      </c>
      <c r="Q260" s="168">
        <v>0</v>
      </c>
      <c r="R260" s="168">
        <f t="shared" si="22"/>
        <v>0</v>
      </c>
      <c r="S260" s="168">
        <v>0</v>
      </c>
      <c r="T260" s="169">
        <f t="shared" si="23"/>
        <v>0</v>
      </c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R260" s="170" t="s">
        <v>181</v>
      </c>
      <c r="AT260" s="170" t="s">
        <v>137</v>
      </c>
      <c r="AU260" s="170" t="s">
        <v>81</v>
      </c>
      <c r="AY260" s="17" t="s">
        <v>134</v>
      </c>
      <c r="BE260" s="171">
        <f t="shared" si="24"/>
        <v>0</v>
      </c>
      <c r="BF260" s="171">
        <f t="shared" si="25"/>
        <v>0</v>
      </c>
      <c r="BG260" s="171">
        <f t="shared" si="26"/>
        <v>0</v>
      </c>
      <c r="BH260" s="171">
        <f t="shared" si="27"/>
        <v>0</v>
      </c>
      <c r="BI260" s="171">
        <f t="shared" si="28"/>
        <v>0</v>
      </c>
      <c r="BJ260" s="17" t="s">
        <v>81</v>
      </c>
      <c r="BK260" s="171">
        <f t="shared" si="29"/>
        <v>0</v>
      </c>
      <c r="BL260" s="17" t="s">
        <v>181</v>
      </c>
      <c r="BM260" s="170" t="s">
        <v>381</v>
      </c>
    </row>
    <row r="261" spans="1:65" s="12" customFormat="1" ht="22.9" customHeight="1">
      <c r="B261" s="144"/>
      <c r="D261" s="145" t="s">
        <v>75</v>
      </c>
      <c r="E261" s="155" t="s">
        <v>382</v>
      </c>
      <c r="F261" s="155" t="s">
        <v>383</v>
      </c>
      <c r="I261" s="147"/>
      <c r="J261" s="156">
        <f>BK261</f>
        <v>0</v>
      </c>
      <c r="L261" s="144"/>
      <c r="M261" s="149"/>
      <c r="N261" s="150"/>
      <c r="O261" s="150"/>
      <c r="P261" s="151">
        <f>SUM(P262:P280)</f>
        <v>0</v>
      </c>
      <c r="Q261" s="150"/>
      <c r="R261" s="151">
        <f>SUM(R262:R280)</f>
        <v>6.5110000000000015E-2</v>
      </c>
      <c r="S261" s="150"/>
      <c r="T261" s="152">
        <f>SUM(T262:T280)</f>
        <v>7.775E-2</v>
      </c>
      <c r="AR261" s="145" t="s">
        <v>81</v>
      </c>
      <c r="AT261" s="153" t="s">
        <v>75</v>
      </c>
      <c r="AU261" s="153" t="s">
        <v>84</v>
      </c>
      <c r="AY261" s="145" t="s">
        <v>134</v>
      </c>
      <c r="BK261" s="154">
        <f>SUM(BK262:BK280)</f>
        <v>0</v>
      </c>
    </row>
    <row r="262" spans="1:65" s="2" customFormat="1" ht="16.5" customHeight="1">
      <c r="A262" s="32"/>
      <c r="B262" s="157"/>
      <c r="C262" s="158">
        <v>59</v>
      </c>
      <c r="D262" s="158" t="s">
        <v>137</v>
      </c>
      <c r="E262" s="159" t="s">
        <v>384</v>
      </c>
      <c r="F262" s="160" t="s">
        <v>385</v>
      </c>
      <c r="G262" s="161" t="s">
        <v>335</v>
      </c>
      <c r="H262" s="162">
        <v>1</v>
      </c>
      <c r="I262" s="163"/>
      <c r="J262" s="164">
        <f t="shared" ref="J262:J280" si="30">ROUND(I262*H262,2)</f>
        <v>0</v>
      </c>
      <c r="K262" s="165"/>
      <c r="L262" s="33"/>
      <c r="M262" s="166" t="s">
        <v>1</v>
      </c>
      <c r="N262" s="167" t="s">
        <v>42</v>
      </c>
      <c r="O262" s="58"/>
      <c r="P262" s="168">
        <f t="shared" ref="P262:P280" si="31">O262*H262</f>
        <v>0</v>
      </c>
      <c r="Q262" s="168">
        <v>0</v>
      </c>
      <c r="R262" s="168">
        <f t="shared" ref="R262:R280" si="32">Q262*H262</f>
        <v>0</v>
      </c>
      <c r="S262" s="168">
        <v>1.933E-2</v>
      </c>
      <c r="T262" s="169">
        <f t="shared" ref="T262:T280" si="33">S262*H262</f>
        <v>1.933E-2</v>
      </c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R262" s="170" t="s">
        <v>181</v>
      </c>
      <c r="AT262" s="170" t="s">
        <v>137</v>
      </c>
      <c r="AU262" s="170" t="s">
        <v>81</v>
      </c>
      <c r="AY262" s="17" t="s">
        <v>134</v>
      </c>
      <c r="BE262" s="171">
        <f t="shared" ref="BE262:BE280" si="34">IF(N262="základní",J262,0)</f>
        <v>0</v>
      </c>
      <c r="BF262" s="171">
        <f t="shared" ref="BF262:BF280" si="35">IF(N262="snížená",J262,0)</f>
        <v>0</v>
      </c>
      <c r="BG262" s="171">
        <f t="shared" ref="BG262:BG280" si="36">IF(N262="zákl. přenesená",J262,0)</f>
        <v>0</v>
      </c>
      <c r="BH262" s="171">
        <f t="shared" ref="BH262:BH280" si="37">IF(N262="sníž. přenesená",J262,0)</f>
        <v>0</v>
      </c>
      <c r="BI262" s="171">
        <f t="shared" ref="BI262:BI280" si="38">IF(N262="nulová",J262,0)</f>
        <v>0</v>
      </c>
      <c r="BJ262" s="17" t="s">
        <v>81</v>
      </c>
      <c r="BK262" s="171">
        <f t="shared" ref="BK262:BK280" si="39">ROUND(I262*H262,2)</f>
        <v>0</v>
      </c>
      <c r="BL262" s="17" t="s">
        <v>181</v>
      </c>
      <c r="BM262" s="170" t="s">
        <v>386</v>
      </c>
    </row>
    <row r="263" spans="1:65" s="2" customFormat="1" ht="21.75" customHeight="1">
      <c r="A263" s="32"/>
      <c r="B263" s="157"/>
      <c r="C263" s="158">
        <v>60</v>
      </c>
      <c r="D263" s="158" t="s">
        <v>137</v>
      </c>
      <c r="E263" s="159" t="s">
        <v>387</v>
      </c>
      <c r="F263" s="160" t="s">
        <v>736</v>
      </c>
      <c r="G263" s="161" t="s">
        <v>335</v>
      </c>
      <c r="H263" s="162">
        <v>1</v>
      </c>
      <c r="I263" s="163"/>
      <c r="J263" s="164">
        <f t="shared" si="30"/>
        <v>0</v>
      </c>
      <c r="K263" s="165"/>
      <c r="L263" s="33"/>
      <c r="M263" s="166" t="s">
        <v>1</v>
      </c>
      <c r="N263" s="167" t="s">
        <v>42</v>
      </c>
      <c r="O263" s="58"/>
      <c r="P263" s="168">
        <f t="shared" si="31"/>
        <v>0</v>
      </c>
      <c r="Q263" s="168">
        <v>1.3820000000000001E-2</v>
      </c>
      <c r="R263" s="168">
        <f t="shared" si="32"/>
        <v>1.3820000000000001E-2</v>
      </c>
      <c r="S263" s="168">
        <v>0</v>
      </c>
      <c r="T263" s="169">
        <f t="shared" si="33"/>
        <v>0</v>
      </c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R263" s="170" t="s">
        <v>181</v>
      </c>
      <c r="AT263" s="170" t="s">
        <v>137</v>
      </c>
      <c r="AU263" s="170" t="s">
        <v>81</v>
      </c>
      <c r="AY263" s="17" t="s">
        <v>134</v>
      </c>
      <c r="BE263" s="171">
        <f t="shared" si="34"/>
        <v>0</v>
      </c>
      <c r="BF263" s="171">
        <f t="shared" si="35"/>
        <v>0</v>
      </c>
      <c r="BG263" s="171">
        <f t="shared" si="36"/>
        <v>0</v>
      </c>
      <c r="BH263" s="171">
        <f t="shared" si="37"/>
        <v>0</v>
      </c>
      <c r="BI263" s="171">
        <f t="shared" si="38"/>
        <v>0</v>
      </c>
      <c r="BJ263" s="17" t="s">
        <v>81</v>
      </c>
      <c r="BK263" s="171">
        <f t="shared" si="39"/>
        <v>0</v>
      </c>
      <c r="BL263" s="17" t="s">
        <v>181</v>
      </c>
      <c r="BM263" s="170" t="s">
        <v>388</v>
      </c>
    </row>
    <row r="264" spans="1:65" s="2" customFormat="1" ht="16.5" customHeight="1">
      <c r="A264" s="32"/>
      <c r="B264" s="157"/>
      <c r="C264" s="158">
        <v>61</v>
      </c>
      <c r="D264" s="158" t="s">
        <v>137</v>
      </c>
      <c r="E264" s="159" t="s">
        <v>389</v>
      </c>
      <c r="F264" s="160" t="s">
        <v>390</v>
      </c>
      <c r="G264" s="161" t="s">
        <v>335</v>
      </c>
      <c r="H264" s="162">
        <v>1</v>
      </c>
      <c r="I264" s="163"/>
      <c r="J264" s="164">
        <f t="shared" si="30"/>
        <v>0</v>
      </c>
      <c r="K264" s="165"/>
      <c r="L264" s="33"/>
      <c r="M264" s="166" t="s">
        <v>1</v>
      </c>
      <c r="N264" s="167" t="s">
        <v>42</v>
      </c>
      <c r="O264" s="58"/>
      <c r="P264" s="168">
        <f t="shared" si="31"/>
        <v>0</v>
      </c>
      <c r="Q264" s="168">
        <v>0</v>
      </c>
      <c r="R264" s="168">
        <f t="shared" si="32"/>
        <v>0</v>
      </c>
      <c r="S264" s="168">
        <v>1.9460000000000002E-2</v>
      </c>
      <c r="T264" s="169">
        <f t="shared" si="33"/>
        <v>1.9460000000000002E-2</v>
      </c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R264" s="170" t="s">
        <v>181</v>
      </c>
      <c r="AT264" s="170" t="s">
        <v>137</v>
      </c>
      <c r="AU264" s="170" t="s">
        <v>81</v>
      </c>
      <c r="AY264" s="17" t="s">
        <v>134</v>
      </c>
      <c r="BE264" s="171">
        <f t="shared" si="34"/>
        <v>0</v>
      </c>
      <c r="BF264" s="171">
        <f t="shared" si="35"/>
        <v>0</v>
      </c>
      <c r="BG264" s="171">
        <f t="shared" si="36"/>
        <v>0</v>
      </c>
      <c r="BH264" s="171">
        <f t="shared" si="37"/>
        <v>0</v>
      </c>
      <c r="BI264" s="171">
        <f t="shared" si="38"/>
        <v>0</v>
      </c>
      <c r="BJ264" s="17" t="s">
        <v>81</v>
      </c>
      <c r="BK264" s="171">
        <f t="shared" si="39"/>
        <v>0</v>
      </c>
      <c r="BL264" s="17" t="s">
        <v>181</v>
      </c>
      <c r="BM264" s="170" t="s">
        <v>391</v>
      </c>
    </row>
    <row r="265" spans="1:65" s="2" customFormat="1" ht="21.75" customHeight="1">
      <c r="A265" s="32"/>
      <c r="B265" s="157"/>
      <c r="C265" s="158">
        <v>62</v>
      </c>
      <c r="D265" s="158" t="s">
        <v>137</v>
      </c>
      <c r="E265" s="159" t="s">
        <v>392</v>
      </c>
      <c r="F265" s="160" t="s">
        <v>393</v>
      </c>
      <c r="G265" s="161" t="s">
        <v>335</v>
      </c>
      <c r="H265" s="162">
        <v>1</v>
      </c>
      <c r="I265" s="163"/>
      <c r="J265" s="164">
        <f t="shared" si="30"/>
        <v>0</v>
      </c>
      <c r="K265" s="165"/>
      <c r="L265" s="33"/>
      <c r="M265" s="166" t="s">
        <v>1</v>
      </c>
      <c r="N265" s="167" t="s">
        <v>42</v>
      </c>
      <c r="O265" s="58"/>
      <c r="P265" s="168">
        <f t="shared" si="31"/>
        <v>0</v>
      </c>
      <c r="Q265" s="168">
        <v>1.375E-2</v>
      </c>
      <c r="R265" s="168">
        <f t="shared" si="32"/>
        <v>1.375E-2</v>
      </c>
      <c r="S265" s="168">
        <v>0</v>
      </c>
      <c r="T265" s="169">
        <f t="shared" si="33"/>
        <v>0</v>
      </c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R265" s="170" t="s">
        <v>181</v>
      </c>
      <c r="AT265" s="170" t="s">
        <v>137</v>
      </c>
      <c r="AU265" s="170" t="s">
        <v>81</v>
      </c>
      <c r="AY265" s="17" t="s">
        <v>134</v>
      </c>
      <c r="BE265" s="171">
        <f t="shared" si="34"/>
        <v>0</v>
      </c>
      <c r="BF265" s="171">
        <f t="shared" si="35"/>
        <v>0</v>
      </c>
      <c r="BG265" s="171">
        <f t="shared" si="36"/>
        <v>0</v>
      </c>
      <c r="BH265" s="171">
        <f t="shared" si="37"/>
        <v>0</v>
      </c>
      <c r="BI265" s="171">
        <f t="shared" si="38"/>
        <v>0</v>
      </c>
      <c r="BJ265" s="17" t="s">
        <v>81</v>
      </c>
      <c r="BK265" s="171">
        <f t="shared" si="39"/>
        <v>0</v>
      </c>
      <c r="BL265" s="17" t="s">
        <v>181</v>
      </c>
      <c r="BM265" s="170" t="s">
        <v>394</v>
      </c>
    </row>
    <row r="266" spans="1:65" s="2" customFormat="1" ht="16.5" customHeight="1">
      <c r="A266" s="32"/>
      <c r="B266" s="157"/>
      <c r="C266" s="158">
        <v>63</v>
      </c>
      <c r="D266" s="158" t="s">
        <v>137</v>
      </c>
      <c r="E266" s="159" t="s">
        <v>395</v>
      </c>
      <c r="F266" s="160" t="s">
        <v>396</v>
      </c>
      <c r="G266" s="161" t="s">
        <v>335</v>
      </c>
      <c r="H266" s="162">
        <v>1</v>
      </c>
      <c r="I266" s="163"/>
      <c r="J266" s="164">
        <f t="shared" si="30"/>
        <v>0</v>
      </c>
      <c r="K266" s="165"/>
      <c r="L266" s="33"/>
      <c r="M266" s="166" t="s">
        <v>1</v>
      </c>
      <c r="N266" s="167" t="s">
        <v>42</v>
      </c>
      <c r="O266" s="58"/>
      <c r="P266" s="168">
        <f t="shared" si="31"/>
        <v>0</v>
      </c>
      <c r="Q266" s="168">
        <v>0</v>
      </c>
      <c r="R266" s="168">
        <f t="shared" si="32"/>
        <v>0</v>
      </c>
      <c r="S266" s="168">
        <v>3.2899999999999999E-2</v>
      </c>
      <c r="T266" s="169">
        <f t="shared" si="33"/>
        <v>3.2899999999999999E-2</v>
      </c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R266" s="170" t="s">
        <v>181</v>
      </c>
      <c r="AT266" s="170" t="s">
        <v>137</v>
      </c>
      <c r="AU266" s="170" t="s">
        <v>81</v>
      </c>
      <c r="AY266" s="17" t="s">
        <v>134</v>
      </c>
      <c r="BE266" s="171">
        <f t="shared" si="34"/>
        <v>0</v>
      </c>
      <c r="BF266" s="171">
        <f t="shared" si="35"/>
        <v>0</v>
      </c>
      <c r="BG266" s="171">
        <f t="shared" si="36"/>
        <v>0</v>
      </c>
      <c r="BH266" s="171">
        <f t="shared" si="37"/>
        <v>0</v>
      </c>
      <c r="BI266" s="171">
        <f t="shared" si="38"/>
        <v>0</v>
      </c>
      <c r="BJ266" s="17" t="s">
        <v>81</v>
      </c>
      <c r="BK266" s="171">
        <f t="shared" si="39"/>
        <v>0</v>
      </c>
      <c r="BL266" s="17" t="s">
        <v>181</v>
      </c>
      <c r="BM266" s="170" t="s">
        <v>397</v>
      </c>
    </row>
    <row r="267" spans="1:65" s="2" customFormat="1" ht="21.75" customHeight="1">
      <c r="A267" s="32"/>
      <c r="B267" s="157"/>
      <c r="C267" s="158">
        <v>64</v>
      </c>
      <c r="D267" s="158" t="s">
        <v>137</v>
      </c>
      <c r="E267" s="159" t="s">
        <v>398</v>
      </c>
      <c r="F267" s="160" t="s">
        <v>399</v>
      </c>
      <c r="G267" s="161" t="s">
        <v>335</v>
      </c>
      <c r="H267" s="162">
        <v>1</v>
      </c>
      <c r="I267" s="163"/>
      <c r="J267" s="164">
        <f t="shared" si="30"/>
        <v>0</v>
      </c>
      <c r="K267" s="165"/>
      <c r="L267" s="33"/>
      <c r="M267" s="166" t="s">
        <v>1</v>
      </c>
      <c r="N267" s="167" t="s">
        <v>42</v>
      </c>
      <c r="O267" s="58"/>
      <c r="P267" s="168">
        <f t="shared" si="31"/>
        <v>0</v>
      </c>
      <c r="Q267" s="168">
        <v>1.9990000000000001E-2</v>
      </c>
      <c r="R267" s="168">
        <f t="shared" si="32"/>
        <v>1.9990000000000001E-2</v>
      </c>
      <c r="S267" s="168">
        <v>0</v>
      </c>
      <c r="T267" s="169">
        <f t="shared" si="33"/>
        <v>0</v>
      </c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R267" s="170" t="s">
        <v>181</v>
      </c>
      <c r="AT267" s="170" t="s">
        <v>137</v>
      </c>
      <c r="AU267" s="170" t="s">
        <v>81</v>
      </c>
      <c r="AY267" s="17" t="s">
        <v>134</v>
      </c>
      <c r="BE267" s="171">
        <f t="shared" si="34"/>
        <v>0</v>
      </c>
      <c r="BF267" s="171">
        <f t="shared" si="35"/>
        <v>0</v>
      </c>
      <c r="BG267" s="171">
        <f t="shared" si="36"/>
        <v>0</v>
      </c>
      <c r="BH267" s="171">
        <f t="shared" si="37"/>
        <v>0</v>
      </c>
      <c r="BI267" s="171">
        <f t="shared" si="38"/>
        <v>0</v>
      </c>
      <c r="BJ267" s="17" t="s">
        <v>81</v>
      </c>
      <c r="BK267" s="171">
        <f t="shared" si="39"/>
        <v>0</v>
      </c>
      <c r="BL267" s="17" t="s">
        <v>181</v>
      </c>
      <c r="BM267" s="170" t="s">
        <v>400</v>
      </c>
    </row>
    <row r="268" spans="1:65" s="2" customFormat="1" ht="16.5" customHeight="1">
      <c r="A268" s="32"/>
      <c r="B268" s="157"/>
      <c r="C268" s="158">
        <v>65</v>
      </c>
      <c r="D268" s="158" t="s">
        <v>137</v>
      </c>
      <c r="E268" s="159" t="s">
        <v>401</v>
      </c>
      <c r="F268" s="160" t="s">
        <v>402</v>
      </c>
      <c r="G268" s="161" t="s">
        <v>172</v>
      </c>
      <c r="H268" s="162">
        <v>6</v>
      </c>
      <c r="I268" s="163"/>
      <c r="J268" s="164">
        <f t="shared" si="30"/>
        <v>0</v>
      </c>
      <c r="K268" s="165"/>
      <c r="L268" s="33"/>
      <c r="M268" s="166" t="s">
        <v>1</v>
      </c>
      <c r="N268" s="167" t="s">
        <v>42</v>
      </c>
      <c r="O268" s="58"/>
      <c r="P268" s="168">
        <f t="shared" si="31"/>
        <v>0</v>
      </c>
      <c r="Q268" s="168">
        <v>0</v>
      </c>
      <c r="R268" s="168">
        <f t="shared" si="32"/>
        <v>0</v>
      </c>
      <c r="S268" s="168">
        <v>4.8999999999999998E-4</v>
      </c>
      <c r="T268" s="169">
        <f t="shared" si="33"/>
        <v>2.9399999999999999E-3</v>
      </c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R268" s="170" t="s">
        <v>181</v>
      </c>
      <c r="AT268" s="170" t="s">
        <v>137</v>
      </c>
      <c r="AU268" s="170" t="s">
        <v>81</v>
      </c>
      <c r="AY268" s="17" t="s">
        <v>134</v>
      </c>
      <c r="BE268" s="171">
        <f t="shared" si="34"/>
        <v>0</v>
      </c>
      <c r="BF268" s="171">
        <f t="shared" si="35"/>
        <v>0</v>
      </c>
      <c r="BG268" s="171">
        <f t="shared" si="36"/>
        <v>0</v>
      </c>
      <c r="BH268" s="171">
        <f t="shared" si="37"/>
        <v>0</v>
      </c>
      <c r="BI268" s="171">
        <f t="shared" si="38"/>
        <v>0</v>
      </c>
      <c r="BJ268" s="17" t="s">
        <v>81</v>
      </c>
      <c r="BK268" s="171">
        <f t="shared" si="39"/>
        <v>0</v>
      </c>
      <c r="BL268" s="17" t="s">
        <v>181</v>
      </c>
      <c r="BM268" s="170" t="s">
        <v>403</v>
      </c>
    </row>
    <row r="269" spans="1:65" s="2" customFormat="1" ht="16.5" customHeight="1">
      <c r="A269" s="32"/>
      <c r="B269" s="157"/>
      <c r="C269" s="158">
        <v>66</v>
      </c>
      <c r="D269" s="158" t="s">
        <v>137</v>
      </c>
      <c r="E269" s="159" t="s">
        <v>404</v>
      </c>
      <c r="F269" s="160" t="s">
        <v>405</v>
      </c>
      <c r="G269" s="161" t="s">
        <v>335</v>
      </c>
      <c r="H269" s="162">
        <v>6</v>
      </c>
      <c r="I269" s="163"/>
      <c r="J269" s="164">
        <f t="shared" si="30"/>
        <v>0</v>
      </c>
      <c r="K269" s="165"/>
      <c r="L269" s="33"/>
      <c r="M269" s="166" t="s">
        <v>1</v>
      </c>
      <c r="N269" s="167" t="s">
        <v>42</v>
      </c>
      <c r="O269" s="58"/>
      <c r="P269" s="168">
        <f t="shared" si="31"/>
        <v>0</v>
      </c>
      <c r="Q269" s="168">
        <v>1.89E-3</v>
      </c>
      <c r="R269" s="168">
        <f t="shared" si="32"/>
        <v>1.1339999999999999E-2</v>
      </c>
      <c r="S269" s="168">
        <v>0</v>
      </c>
      <c r="T269" s="169">
        <f t="shared" si="33"/>
        <v>0</v>
      </c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R269" s="170" t="s">
        <v>181</v>
      </c>
      <c r="AT269" s="170" t="s">
        <v>137</v>
      </c>
      <c r="AU269" s="170" t="s">
        <v>81</v>
      </c>
      <c r="AY269" s="17" t="s">
        <v>134</v>
      </c>
      <c r="BE269" s="171">
        <f t="shared" si="34"/>
        <v>0</v>
      </c>
      <c r="BF269" s="171">
        <f t="shared" si="35"/>
        <v>0</v>
      </c>
      <c r="BG269" s="171">
        <f t="shared" si="36"/>
        <v>0</v>
      </c>
      <c r="BH269" s="171">
        <f t="shared" si="37"/>
        <v>0</v>
      </c>
      <c r="BI269" s="171">
        <f t="shared" si="38"/>
        <v>0</v>
      </c>
      <c r="BJ269" s="17" t="s">
        <v>81</v>
      </c>
      <c r="BK269" s="171">
        <f t="shared" si="39"/>
        <v>0</v>
      </c>
      <c r="BL269" s="17" t="s">
        <v>181</v>
      </c>
      <c r="BM269" s="170" t="s">
        <v>406</v>
      </c>
    </row>
    <row r="270" spans="1:65" s="2" customFormat="1" ht="16.5" customHeight="1">
      <c r="A270" s="32"/>
      <c r="B270" s="157"/>
      <c r="C270" s="158">
        <v>67</v>
      </c>
      <c r="D270" s="158" t="s">
        <v>137</v>
      </c>
      <c r="E270" s="159" t="s">
        <v>407</v>
      </c>
      <c r="F270" s="160" t="s">
        <v>408</v>
      </c>
      <c r="G270" s="161" t="s">
        <v>335</v>
      </c>
      <c r="H270" s="162">
        <v>2</v>
      </c>
      <c r="I270" s="163"/>
      <c r="J270" s="164">
        <f t="shared" si="30"/>
        <v>0</v>
      </c>
      <c r="K270" s="165"/>
      <c r="L270" s="33"/>
      <c r="M270" s="166" t="s">
        <v>1</v>
      </c>
      <c r="N270" s="167" t="s">
        <v>42</v>
      </c>
      <c r="O270" s="58"/>
      <c r="P270" s="168">
        <f t="shared" si="31"/>
        <v>0</v>
      </c>
      <c r="Q270" s="168">
        <v>0</v>
      </c>
      <c r="R270" s="168">
        <f t="shared" si="32"/>
        <v>0</v>
      </c>
      <c r="S270" s="168">
        <v>1.56E-3</v>
      </c>
      <c r="T270" s="169">
        <f t="shared" si="33"/>
        <v>3.1199999999999999E-3</v>
      </c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R270" s="170" t="s">
        <v>181</v>
      </c>
      <c r="AT270" s="170" t="s">
        <v>137</v>
      </c>
      <c r="AU270" s="170" t="s">
        <v>81</v>
      </c>
      <c r="AY270" s="17" t="s">
        <v>134</v>
      </c>
      <c r="BE270" s="171">
        <f t="shared" si="34"/>
        <v>0</v>
      </c>
      <c r="BF270" s="171">
        <f t="shared" si="35"/>
        <v>0</v>
      </c>
      <c r="BG270" s="171">
        <f t="shared" si="36"/>
        <v>0</v>
      </c>
      <c r="BH270" s="171">
        <f t="shared" si="37"/>
        <v>0</v>
      </c>
      <c r="BI270" s="171">
        <f t="shared" si="38"/>
        <v>0</v>
      </c>
      <c r="BJ270" s="17" t="s">
        <v>81</v>
      </c>
      <c r="BK270" s="171">
        <f t="shared" si="39"/>
        <v>0</v>
      </c>
      <c r="BL270" s="17" t="s">
        <v>181</v>
      </c>
      <c r="BM270" s="170" t="s">
        <v>409</v>
      </c>
    </row>
    <row r="271" spans="1:65" s="2" customFormat="1" ht="16.5" customHeight="1">
      <c r="A271" s="32"/>
      <c r="B271" s="157"/>
      <c r="C271" s="158">
        <v>68</v>
      </c>
      <c r="D271" s="158" t="s">
        <v>137</v>
      </c>
      <c r="E271" s="159" t="s">
        <v>410</v>
      </c>
      <c r="F271" s="160" t="s">
        <v>411</v>
      </c>
      <c r="G271" s="161" t="s">
        <v>335</v>
      </c>
      <c r="H271" s="162">
        <v>1</v>
      </c>
      <c r="I271" s="163"/>
      <c r="J271" s="164">
        <f t="shared" si="30"/>
        <v>0</v>
      </c>
      <c r="K271" s="165"/>
      <c r="L271" s="33"/>
      <c r="M271" s="166" t="s">
        <v>1</v>
      </c>
      <c r="N271" s="167" t="s">
        <v>42</v>
      </c>
      <c r="O271" s="58"/>
      <c r="P271" s="168">
        <f t="shared" si="31"/>
        <v>0</v>
      </c>
      <c r="Q271" s="168">
        <v>1.8E-3</v>
      </c>
      <c r="R271" s="168">
        <f t="shared" si="32"/>
        <v>1.8E-3</v>
      </c>
      <c r="S271" s="168">
        <v>0</v>
      </c>
      <c r="T271" s="169">
        <f t="shared" si="33"/>
        <v>0</v>
      </c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R271" s="170" t="s">
        <v>181</v>
      </c>
      <c r="AT271" s="170" t="s">
        <v>137</v>
      </c>
      <c r="AU271" s="170" t="s">
        <v>81</v>
      </c>
      <c r="AY271" s="17" t="s">
        <v>134</v>
      </c>
      <c r="BE271" s="171">
        <f t="shared" si="34"/>
        <v>0</v>
      </c>
      <c r="BF271" s="171">
        <f t="shared" si="35"/>
        <v>0</v>
      </c>
      <c r="BG271" s="171">
        <f t="shared" si="36"/>
        <v>0</v>
      </c>
      <c r="BH271" s="171">
        <f t="shared" si="37"/>
        <v>0</v>
      </c>
      <c r="BI271" s="171">
        <f t="shared" si="38"/>
        <v>0</v>
      </c>
      <c r="BJ271" s="17" t="s">
        <v>81</v>
      </c>
      <c r="BK271" s="171">
        <f t="shared" si="39"/>
        <v>0</v>
      </c>
      <c r="BL271" s="17" t="s">
        <v>181</v>
      </c>
      <c r="BM271" s="170" t="s">
        <v>412</v>
      </c>
    </row>
    <row r="272" spans="1:65" s="2" customFormat="1" ht="21.75" customHeight="1">
      <c r="A272" s="32"/>
      <c r="B272" s="157"/>
      <c r="C272" s="158">
        <v>69</v>
      </c>
      <c r="D272" s="158" t="s">
        <v>137</v>
      </c>
      <c r="E272" s="159" t="s">
        <v>413</v>
      </c>
      <c r="F272" s="160" t="s">
        <v>414</v>
      </c>
      <c r="G272" s="161" t="s">
        <v>335</v>
      </c>
      <c r="H272" s="162">
        <v>1</v>
      </c>
      <c r="I272" s="163"/>
      <c r="J272" s="164">
        <f t="shared" si="30"/>
        <v>0</v>
      </c>
      <c r="K272" s="165"/>
      <c r="L272" s="33"/>
      <c r="M272" s="166" t="s">
        <v>1</v>
      </c>
      <c r="N272" s="167" t="s">
        <v>42</v>
      </c>
      <c r="O272" s="58"/>
      <c r="P272" s="168">
        <f t="shared" si="31"/>
        <v>0</v>
      </c>
      <c r="Q272" s="168">
        <v>1.9599999999999999E-3</v>
      </c>
      <c r="R272" s="168">
        <f t="shared" si="32"/>
        <v>1.9599999999999999E-3</v>
      </c>
      <c r="S272" s="168">
        <v>0</v>
      </c>
      <c r="T272" s="169">
        <f t="shared" si="33"/>
        <v>0</v>
      </c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R272" s="170" t="s">
        <v>181</v>
      </c>
      <c r="AT272" s="170" t="s">
        <v>137</v>
      </c>
      <c r="AU272" s="170" t="s">
        <v>81</v>
      </c>
      <c r="AY272" s="17" t="s">
        <v>134</v>
      </c>
      <c r="BE272" s="171">
        <f t="shared" si="34"/>
        <v>0</v>
      </c>
      <c r="BF272" s="171">
        <f t="shared" si="35"/>
        <v>0</v>
      </c>
      <c r="BG272" s="171">
        <f t="shared" si="36"/>
        <v>0</v>
      </c>
      <c r="BH272" s="171">
        <f t="shared" si="37"/>
        <v>0</v>
      </c>
      <c r="BI272" s="171">
        <f t="shared" si="38"/>
        <v>0</v>
      </c>
      <c r="BJ272" s="17" t="s">
        <v>81</v>
      </c>
      <c r="BK272" s="171">
        <f t="shared" si="39"/>
        <v>0</v>
      </c>
      <c r="BL272" s="17" t="s">
        <v>181</v>
      </c>
      <c r="BM272" s="170" t="s">
        <v>415</v>
      </c>
    </row>
    <row r="273" spans="1:65" s="2" customFormat="1" ht="21.75" customHeight="1">
      <c r="A273" s="32"/>
      <c r="B273" s="157"/>
      <c r="C273" s="158">
        <v>70</v>
      </c>
      <c r="D273" s="158" t="s">
        <v>137</v>
      </c>
      <c r="E273" s="159" t="s">
        <v>416</v>
      </c>
      <c r="F273" s="160" t="s">
        <v>417</v>
      </c>
      <c r="G273" s="161" t="s">
        <v>172</v>
      </c>
      <c r="H273" s="162">
        <v>1</v>
      </c>
      <c r="I273" s="163"/>
      <c r="J273" s="164">
        <f t="shared" si="30"/>
        <v>0</v>
      </c>
      <c r="K273" s="165"/>
      <c r="L273" s="33"/>
      <c r="M273" s="166" t="s">
        <v>1</v>
      </c>
      <c r="N273" s="167" t="s">
        <v>42</v>
      </c>
      <c r="O273" s="58"/>
      <c r="P273" s="168">
        <f t="shared" si="31"/>
        <v>0</v>
      </c>
      <c r="Q273" s="168">
        <v>1.2800000000000001E-3</v>
      </c>
      <c r="R273" s="168">
        <f t="shared" si="32"/>
        <v>1.2800000000000001E-3</v>
      </c>
      <c r="S273" s="168">
        <v>0</v>
      </c>
      <c r="T273" s="169">
        <f t="shared" si="33"/>
        <v>0</v>
      </c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R273" s="170" t="s">
        <v>181</v>
      </c>
      <c r="AT273" s="170" t="s">
        <v>137</v>
      </c>
      <c r="AU273" s="170" t="s">
        <v>81</v>
      </c>
      <c r="AY273" s="17" t="s">
        <v>134</v>
      </c>
      <c r="BE273" s="171">
        <f t="shared" si="34"/>
        <v>0</v>
      </c>
      <c r="BF273" s="171">
        <f t="shared" si="35"/>
        <v>0</v>
      </c>
      <c r="BG273" s="171">
        <f t="shared" si="36"/>
        <v>0</v>
      </c>
      <c r="BH273" s="171">
        <f t="shared" si="37"/>
        <v>0</v>
      </c>
      <c r="BI273" s="171">
        <f t="shared" si="38"/>
        <v>0</v>
      </c>
      <c r="BJ273" s="17" t="s">
        <v>81</v>
      </c>
      <c r="BK273" s="171">
        <f t="shared" si="39"/>
        <v>0</v>
      </c>
      <c r="BL273" s="17" t="s">
        <v>181</v>
      </c>
      <c r="BM273" s="170" t="s">
        <v>418</v>
      </c>
    </row>
    <row r="274" spans="1:65" s="2" customFormat="1" ht="16.5" customHeight="1">
      <c r="A274" s="32"/>
      <c r="B274" s="157"/>
      <c r="C274" s="158">
        <v>71</v>
      </c>
      <c r="D274" s="158" t="s">
        <v>137</v>
      </c>
      <c r="E274" s="159" t="s">
        <v>419</v>
      </c>
      <c r="F274" s="160" t="s">
        <v>420</v>
      </c>
      <c r="G274" s="161" t="s">
        <v>172</v>
      </c>
      <c r="H274" s="162">
        <v>3</v>
      </c>
      <c r="I274" s="163"/>
      <c r="J274" s="164">
        <f t="shared" si="30"/>
        <v>0</v>
      </c>
      <c r="K274" s="165"/>
      <c r="L274" s="33"/>
      <c r="M274" s="166" t="s">
        <v>1</v>
      </c>
      <c r="N274" s="167" t="s">
        <v>42</v>
      </c>
      <c r="O274" s="58"/>
      <c r="P274" s="168">
        <f t="shared" si="31"/>
        <v>0</v>
      </c>
      <c r="Q274" s="168">
        <v>1.3999999999999999E-4</v>
      </c>
      <c r="R274" s="168">
        <f t="shared" si="32"/>
        <v>4.1999999999999996E-4</v>
      </c>
      <c r="S274" s="168">
        <v>0</v>
      </c>
      <c r="T274" s="169">
        <f t="shared" si="33"/>
        <v>0</v>
      </c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R274" s="170" t="s">
        <v>181</v>
      </c>
      <c r="AT274" s="170" t="s">
        <v>137</v>
      </c>
      <c r="AU274" s="170" t="s">
        <v>81</v>
      </c>
      <c r="AY274" s="17" t="s">
        <v>134</v>
      </c>
      <c r="BE274" s="171">
        <f t="shared" si="34"/>
        <v>0</v>
      </c>
      <c r="BF274" s="171">
        <f t="shared" si="35"/>
        <v>0</v>
      </c>
      <c r="BG274" s="171">
        <f t="shared" si="36"/>
        <v>0</v>
      </c>
      <c r="BH274" s="171">
        <f t="shared" si="37"/>
        <v>0</v>
      </c>
      <c r="BI274" s="171">
        <f t="shared" si="38"/>
        <v>0</v>
      </c>
      <c r="BJ274" s="17" t="s">
        <v>81</v>
      </c>
      <c r="BK274" s="171">
        <f t="shared" si="39"/>
        <v>0</v>
      </c>
      <c r="BL274" s="17" t="s">
        <v>181</v>
      </c>
      <c r="BM274" s="170" t="s">
        <v>421</v>
      </c>
    </row>
    <row r="275" spans="1:65" s="2" customFormat="1" ht="21.75" customHeight="1">
      <c r="A275" s="32"/>
      <c r="B275" s="157"/>
      <c r="C275" s="188">
        <v>71</v>
      </c>
      <c r="D275" s="188" t="s">
        <v>174</v>
      </c>
      <c r="E275" s="189" t="s">
        <v>422</v>
      </c>
      <c r="F275" s="190" t="s">
        <v>423</v>
      </c>
      <c r="G275" s="191" t="s">
        <v>172</v>
      </c>
      <c r="H275" s="192">
        <v>1</v>
      </c>
      <c r="I275" s="193"/>
      <c r="J275" s="194">
        <f t="shared" si="30"/>
        <v>0</v>
      </c>
      <c r="K275" s="195"/>
      <c r="L275" s="196"/>
      <c r="M275" s="197" t="s">
        <v>1</v>
      </c>
      <c r="N275" s="198" t="s">
        <v>42</v>
      </c>
      <c r="O275" s="58"/>
      <c r="P275" s="168">
        <f t="shared" si="31"/>
        <v>0</v>
      </c>
      <c r="Q275" s="168">
        <v>4.4000000000000002E-4</v>
      </c>
      <c r="R275" s="168">
        <f t="shared" si="32"/>
        <v>4.4000000000000002E-4</v>
      </c>
      <c r="S275" s="168">
        <v>0</v>
      </c>
      <c r="T275" s="169">
        <f t="shared" si="33"/>
        <v>0</v>
      </c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R275" s="170" t="s">
        <v>260</v>
      </c>
      <c r="AT275" s="170" t="s">
        <v>174</v>
      </c>
      <c r="AU275" s="170" t="s">
        <v>81</v>
      </c>
      <c r="AY275" s="17" t="s">
        <v>134</v>
      </c>
      <c r="BE275" s="171">
        <f t="shared" si="34"/>
        <v>0</v>
      </c>
      <c r="BF275" s="171">
        <f t="shared" si="35"/>
        <v>0</v>
      </c>
      <c r="BG275" s="171">
        <f t="shared" si="36"/>
        <v>0</v>
      </c>
      <c r="BH275" s="171">
        <f t="shared" si="37"/>
        <v>0</v>
      </c>
      <c r="BI275" s="171">
        <f t="shared" si="38"/>
        <v>0</v>
      </c>
      <c r="BJ275" s="17" t="s">
        <v>81</v>
      </c>
      <c r="BK275" s="171">
        <f t="shared" si="39"/>
        <v>0</v>
      </c>
      <c r="BL275" s="17" t="s">
        <v>181</v>
      </c>
      <c r="BM275" s="170" t="s">
        <v>424</v>
      </c>
    </row>
    <row r="276" spans="1:65" s="2" customFormat="1" ht="21.75" customHeight="1">
      <c r="A276" s="32"/>
      <c r="B276" s="157"/>
      <c r="C276" s="188">
        <v>73</v>
      </c>
      <c r="D276" s="188" t="s">
        <v>174</v>
      </c>
      <c r="E276" s="189" t="s">
        <v>425</v>
      </c>
      <c r="F276" s="190" t="s">
        <v>426</v>
      </c>
      <c r="G276" s="191" t="s">
        <v>172</v>
      </c>
      <c r="H276" s="192">
        <v>1</v>
      </c>
      <c r="I276" s="193"/>
      <c r="J276" s="194">
        <f t="shared" si="30"/>
        <v>0</v>
      </c>
      <c r="K276" s="195"/>
      <c r="L276" s="196"/>
      <c r="M276" s="197" t="s">
        <v>1</v>
      </c>
      <c r="N276" s="198" t="s">
        <v>42</v>
      </c>
      <c r="O276" s="58"/>
      <c r="P276" s="168">
        <f t="shared" si="31"/>
        <v>0</v>
      </c>
      <c r="Q276" s="168">
        <v>0</v>
      </c>
      <c r="R276" s="168">
        <f t="shared" si="32"/>
        <v>0</v>
      </c>
      <c r="S276" s="168">
        <v>0</v>
      </c>
      <c r="T276" s="169">
        <f t="shared" si="33"/>
        <v>0</v>
      </c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R276" s="170" t="s">
        <v>260</v>
      </c>
      <c r="AT276" s="170" t="s">
        <v>174</v>
      </c>
      <c r="AU276" s="170" t="s">
        <v>81</v>
      </c>
      <c r="AY276" s="17" t="s">
        <v>134</v>
      </c>
      <c r="BE276" s="171">
        <f t="shared" si="34"/>
        <v>0</v>
      </c>
      <c r="BF276" s="171">
        <f t="shared" si="35"/>
        <v>0</v>
      </c>
      <c r="BG276" s="171">
        <f t="shared" si="36"/>
        <v>0</v>
      </c>
      <c r="BH276" s="171">
        <f t="shared" si="37"/>
        <v>0</v>
      </c>
      <c r="BI276" s="171">
        <f t="shared" si="38"/>
        <v>0</v>
      </c>
      <c r="BJ276" s="17" t="s">
        <v>81</v>
      </c>
      <c r="BK276" s="171">
        <f t="shared" si="39"/>
        <v>0</v>
      </c>
      <c r="BL276" s="17" t="s">
        <v>181</v>
      </c>
      <c r="BM276" s="170" t="s">
        <v>427</v>
      </c>
    </row>
    <row r="277" spans="1:65" s="2" customFormat="1" ht="16.5" customHeight="1">
      <c r="A277" s="32"/>
      <c r="B277" s="157"/>
      <c r="C277" s="158">
        <v>74</v>
      </c>
      <c r="D277" s="158" t="s">
        <v>137</v>
      </c>
      <c r="E277" s="159" t="s">
        <v>428</v>
      </c>
      <c r="F277" s="160" t="s">
        <v>429</v>
      </c>
      <c r="G277" s="161" t="s">
        <v>172</v>
      </c>
      <c r="H277" s="162">
        <v>1</v>
      </c>
      <c r="I277" s="163"/>
      <c r="J277" s="164">
        <f t="shared" si="30"/>
        <v>0</v>
      </c>
      <c r="K277" s="165"/>
      <c r="L277" s="33"/>
      <c r="M277" s="166" t="s">
        <v>1</v>
      </c>
      <c r="N277" s="167" t="s">
        <v>42</v>
      </c>
      <c r="O277" s="58"/>
      <c r="P277" s="168">
        <f t="shared" si="31"/>
        <v>0</v>
      </c>
      <c r="Q277" s="168">
        <v>3.1E-4</v>
      </c>
      <c r="R277" s="168">
        <f t="shared" si="32"/>
        <v>3.1E-4</v>
      </c>
      <c r="S277" s="168">
        <v>0</v>
      </c>
      <c r="T277" s="169">
        <f t="shared" si="33"/>
        <v>0</v>
      </c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R277" s="170" t="s">
        <v>181</v>
      </c>
      <c r="AT277" s="170" t="s">
        <v>137</v>
      </c>
      <c r="AU277" s="170" t="s">
        <v>81</v>
      </c>
      <c r="AY277" s="17" t="s">
        <v>134</v>
      </c>
      <c r="BE277" s="171">
        <f t="shared" si="34"/>
        <v>0</v>
      </c>
      <c r="BF277" s="171">
        <f t="shared" si="35"/>
        <v>0</v>
      </c>
      <c r="BG277" s="171">
        <f t="shared" si="36"/>
        <v>0</v>
      </c>
      <c r="BH277" s="171">
        <f t="shared" si="37"/>
        <v>0</v>
      </c>
      <c r="BI277" s="171">
        <f t="shared" si="38"/>
        <v>0</v>
      </c>
      <c r="BJ277" s="17" t="s">
        <v>81</v>
      </c>
      <c r="BK277" s="171">
        <f t="shared" si="39"/>
        <v>0</v>
      </c>
      <c r="BL277" s="17" t="s">
        <v>181</v>
      </c>
      <c r="BM277" s="170" t="s">
        <v>430</v>
      </c>
    </row>
    <row r="278" spans="1:65" s="2" customFormat="1" ht="21.75" customHeight="1">
      <c r="A278" s="32"/>
      <c r="B278" s="157"/>
      <c r="C278" s="158">
        <v>75</v>
      </c>
      <c r="D278" s="158" t="s">
        <v>137</v>
      </c>
      <c r="E278" s="159" t="s">
        <v>431</v>
      </c>
      <c r="F278" s="160" t="s">
        <v>432</v>
      </c>
      <c r="G278" s="161" t="s">
        <v>212</v>
      </c>
      <c r="H278" s="162">
        <v>6.5000000000000002E-2</v>
      </c>
      <c r="I278" s="163"/>
      <c r="J278" s="164">
        <f t="shared" si="30"/>
        <v>0</v>
      </c>
      <c r="K278" s="165"/>
      <c r="L278" s="33"/>
      <c r="M278" s="166" t="s">
        <v>1</v>
      </c>
      <c r="N278" s="167" t="s">
        <v>42</v>
      </c>
      <c r="O278" s="58"/>
      <c r="P278" s="168">
        <f t="shared" si="31"/>
        <v>0</v>
      </c>
      <c r="Q278" s="168">
        <v>0</v>
      </c>
      <c r="R278" s="168">
        <f t="shared" si="32"/>
        <v>0</v>
      </c>
      <c r="S278" s="168">
        <v>0</v>
      </c>
      <c r="T278" s="169">
        <f t="shared" si="33"/>
        <v>0</v>
      </c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R278" s="170" t="s">
        <v>181</v>
      </c>
      <c r="AT278" s="170" t="s">
        <v>137</v>
      </c>
      <c r="AU278" s="170" t="s">
        <v>81</v>
      </c>
      <c r="AY278" s="17" t="s">
        <v>134</v>
      </c>
      <c r="BE278" s="171">
        <f t="shared" si="34"/>
        <v>0</v>
      </c>
      <c r="BF278" s="171">
        <f t="shared" si="35"/>
        <v>0</v>
      </c>
      <c r="BG278" s="171">
        <f t="shared" si="36"/>
        <v>0</v>
      </c>
      <c r="BH278" s="171">
        <f t="shared" si="37"/>
        <v>0</v>
      </c>
      <c r="BI278" s="171">
        <f t="shared" si="38"/>
        <v>0</v>
      </c>
      <c r="BJ278" s="17" t="s">
        <v>81</v>
      </c>
      <c r="BK278" s="171">
        <f t="shared" si="39"/>
        <v>0</v>
      </c>
      <c r="BL278" s="17" t="s">
        <v>181</v>
      </c>
      <c r="BM278" s="170" t="s">
        <v>433</v>
      </c>
    </row>
    <row r="279" spans="1:65" s="2" customFormat="1" ht="21.75" customHeight="1">
      <c r="A279" s="32"/>
      <c r="B279" s="157"/>
      <c r="C279" s="158">
        <v>76</v>
      </c>
      <c r="D279" s="158" t="s">
        <v>137</v>
      </c>
      <c r="E279" s="159" t="s">
        <v>434</v>
      </c>
      <c r="F279" s="160" t="s">
        <v>435</v>
      </c>
      <c r="G279" s="161" t="s">
        <v>212</v>
      </c>
      <c r="H279" s="162">
        <v>6.5000000000000002E-2</v>
      </c>
      <c r="I279" s="163"/>
      <c r="J279" s="164">
        <f t="shared" si="30"/>
        <v>0</v>
      </c>
      <c r="K279" s="165"/>
      <c r="L279" s="33"/>
      <c r="M279" s="166" t="s">
        <v>1</v>
      </c>
      <c r="N279" s="167" t="s">
        <v>42</v>
      </c>
      <c r="O279" s="58"/>
      <c r="P279" s="168">
        <f t="shared" si="31"/>
        <v>0</v>
      </c>
      <c r="Q279" s="168">
        <v>0</v>
      </c>
      <c r="R279" s="168">
        <f t="shared" si="32"/>
        <v>0</v>
      </c>
      <c r="S279" s="168">
        <v>0</v>
      </c>
      <c r="T279" s="169">
        <f t="shared" si="33"/>
        <v>0</v>
      </c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R279" s="170" t="s">
        <v>181</v>
      </c>
      <c r="AT279" s="170" t="s">
        <v>137</v>
      </c>
      <c r="AU279" s="170" t="s">
        <v>81</v>
      </c>
      <c r="AY279" s="17" t="s">
        <v>134</v>
      </c>
      <c r="BE279" s="171">
        <f t="shared" si="34"/>
        <v>0</v>
      </c>
      <c r="BF279" s="171">
        <f t="shared" si="35"/>
        <v>0</v>
      </c>
      <c r="BG279" s="171">
        <f t="shared" si="36"/>
        <v>0</v>
      </c>
      <c r="BH279" s="171">
        <f t="shared" si="37"/>
        <v>0</v>
      </c>
      <c r="BI279" s="171">
        <f t="shared" si="38"/>
        <v>0</v>
      </c>
      <c r="BJ279" s="17" t="s">
        <v>81</v>
      </c>
      <c r="BK279" s="171">
        <f t="shared" si="39"/>
        <v>0</v>
      </c>
      <c r="BL279" s="17" t="s">
        <v>181</v>
      </c>
      <c r="BM279" s="170" t="s">
        <v>436</v>
      </c>
    </row>
    <row r="280" spans="1:65" s="2" customFormat="1" ht="33" customHeight="1">
      <c r="A280" s="32"/>
      <c r="B280" s="157"/>
      <c r="C280" s="158">
        <v>77</v>
      </c>
      <c r="D280" s="158" t="s">
        <v>137</v>
      </c>
      <c r="E280" s="159" t="s">
        <v>437</v>
      </c>
      <c r="F280" s="160" t="s">
        <v>438</v>
      </c>
      <c r="G280" s="161" t="s">
        <v>439</v>
      </c>
      <c r="H280" s="162">
        <v>1</v>
      </c>
      <c r="I280" s="163"/>
      <c r="J280" s="164">
        <f t="shared" si="30"/>
        <v>0</v>
      </c>
      <c r="K280" s="165"/>
      <c r="L280" s="33"/>
      <c r="M280" s="166" t="s">
        <v>1</v>
      </c>
      <c r="N280" s="167" t="s">
        <v>42</v>
      </c>
      <c r="O280" s="58"/>
      <c r="P280" s="168">
        <f t="shared" si="31"/>
        <v>0</v>
      </c>
      <c r="Q280" s="168">
        <v>0</v>
      </c>
      <c r="R280" s="168">
        <f t="shared" si="32"/>
        <v>0</v>
      </c>
      <c r="S280" s="168">
        <v>0</v>
      </c>
      <c r="T280" s="169">
        <f t="shared" si="33"/>
        <v>0</v>
      </c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R280" s="170" t="s">
        <v>181</v>
      </c>
      <c r="AT280" s="170" t="s">
        <v>137</v>
      </c>
      <c r="AU280" s="170" t="s">
        <v>81</v>
      </c>
      <c r="AY280" s="17" t="s">
        <v>134</v>
      </c>
      <c r="BE280" s="171">
        <f t="shared" si="34"/>
        <v>0</v>
      </c>
      <c r="BF280" s="171">
        <f t="shared" si="35"/>
        <v>0</v>
      </c>
      <c r="BG280" s="171">
        <f t="shared" si="36"/>
        <v>0</v>
      </c>
      <c r="BH280" s="171">
        <f t="shared" si="37"/>
        <v>0</v>
      </c>
      <c r="BI280" s="171">
        <f t="shared" si="38"/>
        <v>0</v>
      </c>
      <c r="BJ280" s="17" t="s">
        <v>81</v>
      </c>
      <c r="BK280" s="171">
        <f t="shared" si="39"/>
        <v>0</v>
      </c>
      <c r="BL280" s="17" t="s">
        <v>181</v>
      </c>
      <c r="BM280" s="170" t="s">
        <v>440</v>
      </c>
    </row>
    <row r="281" spans="1:65" s="12" customFormat="1" ht="22.9" customHeight="1">
      <c r="B281" s="144"/>
      <c r="D281" s="145" t="s">
        <v>75</v>
      </c>
      <c r="E281" s="155" t="s">
        <v>441</v>
      </c>
      <c r="F281" s="155" t="s">
        <v>442</v>
      </c>
      <c r="I281" s="147"/>
      <c r="J281" s="156">
        <f>BK281</f>
        <v>0</v>
      </c>
      <c r="L281" s="144"/>
      <c r="M281" s="149"/>
      <c r="N281" s="150"/>
      <c r="O281" s="150"/>
      <c r="P281" s="151">
        <f>SUM(P282:P284)</f>
        <v>0</v>
      </c>
      <c r="Q281" s="150"/>
      <c r="R281" s="151">
        <f>SUM(R282:R284)</f>
        <v>1.2E-2</v>
      </c>
      <c r="S281" s="150"/>
      <c r="T281" s="152">
        <f>SUM(T282:T284)</f>
        <v>0</v>
      </c>
      <c r="AR281" s="145" t="s">
        <v>81</v>
      </c>
      <c r="AT281" s="153" t="s">
        <v>75</v>
      </c>
      <c r="AU281" s="153" t="s">
        <v>84</v>
      </c>
      <c r="AY281" s="145" t="s">
        <v>134</v>
      </c>
      <c r="BK281" s="154">
        <f>SUM(BK282:BK284)</f>
        <v>0</v>
      </c>
    </row>
    <row r="282" spans="1:65" s="2" customFormat="1" ht="21.75" customHeight="1">
      <c r="A282" s="32"/>
      <c r="B282" s="157"/>
      <c r="C282" s="158">
        <v>78</v>
      </c>
      <c r="D282" s="158" t="s">
        <v>137</v>
      </c>
      <c r="E282" s="159" t="s">
        <v>443</v>
      </c>
      <c r="F282" s="160" t="s">
        <v>444</v>
      </c>
      <c r="G282" s="161" t="s">
        <v>335</v>
      </c>
      <c r="H282" s="162">
        <v>1</v>
      </c>
      <c r="I282" s="163"/>
      <c r="J282" s="164">
        <f>ROUND(I282*H282,2)</f>
        <v>0</v>
      </c>
      <c r="K282" s="165"/>
      <c r="L282" s="33"/>
      <c r="M282" s="166" t="s">
        <v>1</v>
      </c>
      <c r="N282" s="167" t="s">
        <v>42</v>
      </c>
      <c r="O282" s="58"/>
      <c r="P282" s="168">
        <f>O282*H282</f>
        <v>0</v>
      </c>
      <c r="Q282" s="168">
        <v>1.2E-2</v>
      </c>
      <c r="R282" s="168">
        <f>Q282*H282</f>
        <v>1.2E-2</v>
      </c>
      <c r="S282" s="168">
        <v>0</v>
      </c>
      <c r="T282" s="169">
        <f>S282*H282</f>
        <v>0</v>
      </c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R282" s="170" t="s">
        <v>181</v>
      </c>
      <c r="AT282" s="170" t="s">
        <v>137</v>
      </c>
      <c r="AU282" s="170" t="s">
        <v>81</v>
      </c>
      <c r="AY282" s="17" t="s">
        <v>134</v>
      </c>
      <c r="BE282" s="171">
        <f>IF(N282="základní",J282,0)</f>
        <v>0</v>
      </c>
      <c r="BF282" s="171">
        <f>IF(N282="snížená",J282,0)</f>
        <v>0</v>
      </c>
      <c r="BG282" s="171">
        <f>IF(N282="zákl. přenesená",J282,0)</f>
        <v>0</v>
      </c>
      <c r="BH282" s="171">
        <f>IF(N282="sníž. přenesená",J282,0)</f>
        <v>0</v>
      </c>
      <c r="BI282" s="171">
        <f>IF(N282="nulová",J282,0)</f>
        <v>0</v>
      </c>
      <c r="BJ282" s="17" t="s">
        <v>81</v>
      </c>
      <c r="BK282" s="171">
        <f>ROUND(I282*H282,2)</f>
        <v>0</v>
      </c>
      <c r="BL282" s="17" t="s">
        <v>181</v>
      </c>
      <c r="BM282" s="170" t="s">
        <v>445</v>
      </c>
    </row>
    <row r="283" spans="1:65" s="2" customFormat="1" ht="21.75" customHeight="1">
      <c r="A283" s="32"/>
      <c r="B283" s="157"/>
      <c r="C283" s="158">
        <v>79</v>
      </c>
      <c r="D283" s="158" t="s">
        <v>137</v>
      </c>
      <c r="E283" s="159" t="s">
        <v>446</v>
      </c>
      <c r="F283" s="160" t="s">
        <v>447</v>
      </c>
      <c r="G283" s="161" t="s">
        <v>212</v>
      </c>
      <c r="H283" s="162">
        <v>1.2E-2</v>
      </c>
      <c r="I283" s="163"/>
      <c r="J283" s="164">
        <f>ROUND(I283*H283,2)</f>
        <v>0</v>
      </c>
      <c r="K283" s="165"/>
      <c r="L283" s="33"/>
      <c r="M283" s="166" t="s">
        <v>1</v>
      </c>
      <c r="N283" s="167" t="s">
        <v>42</v>
      </c>
      <c r="O283" s="58"/>
      <c r="P283" s="168">
        <f>O283*H283</f>
        <v>0</v>
      </c>
      <c r="Q283" s="168">
        <v>0</v>
      </c>
      <c r="R283" s="168">
        <f>Q283*H283</f>
        <v>0</v>
      </c>
      <c r="S283" s="168">
        <v>0</v>
      </c>
      <c r="T283" s="169">
        <f>S283*H283</f>
        <v>0</v>
      </c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  <c r="AR283" s="170" t="s">
        <v>181</v>
      </c>
      <c r="AT283" s="170" t="s">
        <v>137</v>
      </c>
      <c r="AU283" s="170" t="s">
        <v>81</v>
      </c>
      <c r="AY283" s="17" t="s">
        <v>134</v>
      </c>
      <c r="BE283" s="171">
        <f>IF(N283="základní",J283,0)</f>
        <v>0</v>
      </c>
      <c r="BF283" s="171">
        <f>IF(N283="snížená",J283,0)</f>
        <v>0</v>
      </c>
      <c r="BG283" s="171">
        <f>IF(N283="zákl. přenesená",J283,0)</f>
        <v>0</v>
      </c>
      <c r="BH283" s="171">
        <f>IF(N283="sníž. přenesená",J283,0)</f>
        <v>0</v>
      </c>
      <c r="BI283" s="171">
        <f>IF(N283="nulová",J283,0)</f>
        <v>0</v>
      </c>
      <c r="BJ283" s="17" t="s">
        <v>81</v>
      </c>
      <c r="BK283" s="171">
        <f>ROUND(I283*H283,2)</f>
        <v>0</v>
      </c>
      <c r="BL283" s="17" t="s">
        <v>181</v>
      </c>
      <c r="BM283" s="170" t="s">
        <v>448</v>
      </c>
    </row>
    <row r="284" spans="1:65" s="2" customFormat="1" ht="21.75" customHeight="1">
      <c r="A284" s="32"/>
      <c r="B284" s="157"/>
      <c r="C284" s="158">
        <v>80</v>
      </c>
      <c r="D284" s="158" t="s">
        <v>137</v>
      </c>
      <c r="E284" s="159" t="s">
        <v>449</v>
      </c>
      <c r="F284" s="160" t="s">
        <v>450</v>
      </c>
      <c r="G284" s="161" t="s">
        <v>212</v>
      </c>
      <c r="H284" s="162">
        <v>1.2E-2</v>
      </c>
      <c r="I284" s="163"/>
      <c r="J284" s="164">
        <f>ROUND(I284*H284,2)</f>
        <v>0</v>
      </c>
      <c r="K284" s="165"/>
      <c r="L284" s="33"/>
      <c r="M284" s="166" t="s">
        <v>1</v>
      </c>
      <c r="N284" s="167" t="s">
        <v>42</v>
      </c>
      <c r="O284" s="58"/>
      <c r="P284" s="168">
        <f>O284*H284</f>
        <v>0</v>
      </c>
      <c r="Q284" s="168">
        <v>0</v>
      </c>
      <c r="R284" s="168">
        <f>Q284*H284</f>
        <v>0</v>
      </c>
      <c r="S284" s="168">
        <v>0</v>
      </c>
      <c r="T284" s="169">
        <f>S284*H284</f>
        <v>0</v>
      </c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R284" s="170" t="s">
        <v>181</v>
      </c>
      <c r="AT284" s="170" t="s">
        <v>137</v>
      </c>
      <c r="AU284" s="170" t="s">
        <v>81</v>
      </c>
      <c r="AY284" s="17" t="s">
        <v>134</v>
      </c>
      <c r="BE284" s="171">
        <f>IF(N284="základní",J284,0)</f>
        <v>0</v>
      </c>
      <c r="BF284" s="171">
        <f>IF(N284="snížená",J284,0)</f>
        <v>0</v>
      </c>
      <c r="BG284" s="171">
        <f>IF(N284="zákl. přenesená",J284,0)</f>
        <v>0</v>
      </c>
      <c r="BH284" s="171">
        <f>IF(N284="sníž. přenesená",J284,0)</f>
        <v>0</v>
      </c>
      <c r="BI284" s="171">
        <f>IF(N284="nulová",J284,0)</f>
        <v>0</v>
      </c>
      <c r="BJ284" s="17" t="s">
        <v>81</v>
      </c>
      <c r="BK284" s="171">
        <f>ROUND(I284*H284,2)</f>
        <v>0</v>
      </c>
      <c r="BL284" s="17" t="s">
        <v>181</v>
      </c>
      <c r="BM284" s="170" t="s">
        <v>451</v>
      </c>
    </row>
    <row r="285" spans="1:65" s="12" customFormat="1" ht="22.9" customHeight="1">
      <c r="B285" s="144"/>
      <c r="D285" s="145" t="s">
        <v>75</v>
      </c>
      <c r="E285" s="155" t="s">
        <v>452</v>
      </c>
      <c r="F285" s="155" t="s">
        <v>453</v>
      </c>
      <c r="I285" s="147"/>
      <c r="J285" s="156">
        <f>BK285</f>
        <v>0</v>
      </c>
      <c r="L285" s="144"/>
      <c r="M285" s="149"/>
      <c r="N285" s="150"/>
      <c r="O285" s="150"/>
      <c r="P285" s="151">
        <f>SUM(P286:P302)</f>
        <v>0</v>
      </c>
      <c r="Q285" s="150"/>
      <c r="R285" s="151">
        <f>SUM(R286:R302)</f>
        <v>2.4510000000000001E-2</v>
      </c>
      <c r="S285" s="150"/>
      <c r="T285" s="152">
        <f>SUM(T286:T302)</f>
        <v>0</v>
      </c>
      <c r="AR285" s="145" t="s">
        <v>81</v>
      </c>
      <c r="AT285" s="153" t="s">
        <v>75</v>
      </c>
      <c r="AU285" s="153" t="s">
        <v>84</v>
      </c>
      <c r="AY285" s="145" t="s">
        <v>134</v>
      </c>
      <c r="BK285" s="154">
        <f>SUM(BK286:BK302)</f>
        <v>0</v>
      </c>
    </row>
    <row r="286" spans="1:65" s="2" customFormat="1" ht="16.5" customHeight="1">
      <c r="A286" s="32"/>
      <c r="B286" s="157"/>
      <c r="C286" s="158">
        <v>81</v>
      </c>
      <c r="D286" s="158" t="s">
        <v>137</v>
      </c>
      <c r="E286" s="159" t="s">
        <v>454</v>
      </c>
      <c r="F286" s="160" t="s">
        <v>455</v>
      </c>
      <c r="G286" s="161" t="s">
        <v>172</v>
      </c>
      <c r="H286" s="162">
        <v>1</v>
      </c>
      <c r="I286" s="163"/>
      <c r="J286" s="164">
        <f t="shared" ref="J286:J302" si="40">ROUND(I286*H286,2)</f>
        <v>0</v>
      </c>
      <c r="K286" s="165"/>
      <c r="L286" s="33"/>
      <c r="M286" s="166" t="s">
        <v>1</v>
      </c>
      <c r="N286" s="167" t="s">
        <v>42</v>
      </c>
      <c r="O286" s="58"/>
      <c r="P286" s="168">
        <f t="shared" ref="P286:P302" si="41">O286*H286</f>
        <v>0</v>
      </c>
      <c r="Q286" s="168">
        <v>0</v>
      </c>
      <c r="R286" s="168">
        <f t="shared" ref="R286:R302" si="42">Q286*H286</f>
        <v>0</v>
      </c>
      <c r="S286" s="168">
        <v>0</v>
      </c>
      <c r="T286" s="169">
        <f t="shared" ref="T286:T302" si="43">S286*H286</f>
        <v>0</v>
      </c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R286" s="170" t="s">
        <v>181</v>
      </c>
      <c r="AT286" s="170" t="s">
        <v>137</v>
      </c>
      <c r="AU286" s="170" t="s">
        <v>81</v>
      </c>
      <c r="AY286" s="17" t="s">
        <v>134</v>
      </c>
      <c r="BE286" s="171">
        <f t="shared" ref="BE286:BE302" si="44">IF(N286="základní",J286,0)</f>
        <v>0</v>
      </c>
      <c r="BF286" s="171">
        <f t="shared" ref="BF286:BF302" si="45">IF(N286="snížená",J286,0)</f>
        <v>0</v>
      </c>
      <c r="BG286" s="171">
        <f t="shared" ref="BG286:BG302" si="46">IF(N286="zákl. přenesená",J286,0)</f>
        <v>0</v>
      </c>
      <c r="BH286" s="171">
        <f t="shared" ref="BH286:BH302" si="47">IF(N286="sníž. přenesená",J286,0)</f>
        <v>0</v>
      </c>
      <c r="BI286" s="171">
        <f t="shared" ref="BI286:BI302" si="48">IF(N286="nulová",J286,0)</f>
        <v>0</v>
      </c>
      <c r="BJ286" s="17" t="s">
        <v>81</v>
      </c>
      <c r="BK286" s="171">
        <f t="shared" ref="BK286:BK302" si="49">ROUND(I286*H286,2)</f>
        <v>0</v>
      </c>
      <c r="BL286" s="17" t="s">
        <v>181</v>
      </c>
      <c r="BM286" s="170" t="s">
        <v>456</v>
      </c>
    </row>
    <row r="287" spans="1:65" s="2" customFormat="1" ht="21.75" customHeight="1">
      <c r="A287" s="32"/>
      <c r="B287" s="157"/>
      <c r="C287" s="188">
        <v>82</v>
      </c>
      <c r="D287" s="188" t="s">
        <v>174</v>
      </c>
      <c r="E287" s="189" t="s">
        <v>457</v>
      </c>
      <c r="F287" s="190" t="s">
        <v>458</v>
      </c>
      <c r="G287" s="191" t="s">
        <v>172</v>
      </c>
      <c r="H287" s="192">
        <v>1</v>
      </c>
      <c r="I287" s="193"/>
      <c r="J287" s="194">
        <f t="shared" si="40"/>
        <v>0</v>
      </c>
      <c r="K287" s="195"/>
      <c r="L287" s="196"/>
      <c r="M287" s="197" t="s">
        <v>1</v>
      </c>
      <c r="N287" s="198" t="s">
        <v>42</v>
      </c>
      <c r="O287" s="58"/>
      <c r="P287" s="168">
        <f t="shared" si="41"/>
        <v>0</v>
      </c>
      <c r="Q287" s="168">
        <v>2.0000000000000002E-5</v>
      </c>
      <c r="R287" s="168">
        <f t="shared" si="42"/>
        <v>2.0000000000000002E-5</v>
      </c>
      <c r="S287" s="168">
        <v>0</v>
      </c>
      <c r="T287" s="169">
        <f t="shared" si="43"/>
        <v>0</v>
      </c>
      <c r="U287" s="32"/>
      <c r="V287" s="32"/>
      <c r="W287" s="32"/>
      <c r="X287" s="32"/>
      <c r="Y287" s="32"/>
      <c r="Z287" s="32"/>
      <c r="AA287" s="32"/>
      <c r="AB287" s="32"/>
      <c r="AC287" s="32"/>
      <c r="AD287" s="32"/>
      <c r="AE287" s="32"/>
      <c r="AR287" s="170" t="s">
        <v>260</v>
      </c>
      <c r="AT287" s="170" t="s">
        <v>174</v>
      </c>
      <c r="AU287" s="170" t="s">
        <v>81</v>
      </c>
      <c r="AY287" s="17" t="s">
        <v>134</v>
      </c>
      <c r="BE287" s="171">
        <f t="shared" si="44"/>
        <v>0</v>
      </c>
      <c r="BF287" s="171">
        <f t="shared" si="45"/>
        <v>0</v>
      </c>
      <c r="BG287" s="171">
        <f t="shared" si="46"/>
        <v>0</v>
      </c>
      <c r="BH287" s="171">
        <f t="shared" si="47"/>
        <v>0</v>
      </c>
      <c r="BI287" s="171">
        <f t="shared" si="48"/>
        <v>0</v>
      </c>
      <c r="BJ287" s="17" t="s">
        <v>81</v>
      </c>
      <c r="BK287" s="171">
        <f t="shared" si="49"/>
        <v>0</v>
      </c>
      <c r="BL287" s="17" t="s">
        <v>181</v>
      </c>
      <c r="BM287" s="170" t="s">
        <v>459</v>
      </c>
    </row>
    <row r="288" spans="1:65" s="2" customFormat="1" ht="21.75" customHeight="1">
      <c r="A288" s="32"/>
      <c r="B288" s="157"/>
      <c r="C288" s="158">
        <v>83</v>
      </c>
      <c r="D288" s="158" t="s">
        <v>137</v>
      </c>
      <c r="E288" s="159" t="s">
        <v>460</v>
      </c>
      <c r="F288" s="160" t="s">
        <v>461</v>
      </c>
      <c r="G288" s="161" t="s">
        <v>270</v>
      </c>
      <c r="H288" s="162">
        <v>30</v>
      </c>
      <c r="I288" s="163"/>
      <c r="J288" s="164">
        <f t="shared" si="40"/>
        <v>0</v>
      </c>
      <c r="K288" s="165"/>
      <c r="L288" s="33"/>
      <c r="M288" s="166" t="s">
        <v>1</v>
      </c>
      <c r="N288" s="167" t="s">
        <v>42</v>
      </c>
      <c r="O288" s="58"/>
      <c r="P288" s="168">
        <f t="shared" si="41"/>
        <v>0</v>
      </c>
      <c r="Q288" s="168">
        <v>0</v>
      </c>
      <c r="R288" s="168">
        <f t="shared" si="42"/>
        <v>0</v>
      </c>
      <c r="S288" s="168">
        <v>0</v>
      </c>
      <c r="T288" s="169">
        <f t="shared" si="43"/>
        <v>0</v>
      </c>
      <c r="U288" s="32"/>
      <c r="V288" s="32"/>
      <c r="W288" s="32"/>
      <c r="X288" s="32"/>
      <c r="Y288" s="32"/>
      <c r="Z288" s="32"/>
      <c r="AA288" s="32"/>
      <c r="AB288" s="32"/>
      <c r="AC288" s="32"/>
      <c r="AD288" s="32"/>
      <c r="AE288" s="32"/>
      <c r="AR288" s="170" t="s">
        <v>181</v>
      </c>
      <c r="AT288" s="170" t="s">
        <v>137</v>
      </c>
      <c r="AU288" s="170" t="s">
        <v>81</v>
      </c>
      <c r="AY288" s="17" t="s">
        <v>134</v>
      </c>
      <c r="BE288" s="171">
        <f t="shared" si="44"/>
        <v>0</v>
      </c>
      <c r="BF288" s="171">
        <f t="shared" si="45"/>
        <v>0</v>
      </c>
      <c r="BG288" s="171">
        <f t="shared" si="46"/>
        <v>0</v>
      </c>
      <c r="BH288" s="171">
        <f t="shared" si="47"/>
        <v>0</v>
      </c>
      <c r="BI288" s="171">
        <f t="shared" si="48"/>
        <v>0</v>
      </c>
      <c r="BJ288" s="17" t="s">
        <v>81</v>
      </c>
      <c r="BK288" s="171">
        <f t="shared" si="49"/>
        <v>0</v>
      </c>
      <c r="BL288" s="17" t="s">
        <v>181</v>
      </c>
      <c r="BM288" s="170" t="s">
        <v>462</v>
      </c>
    </row>
    <row r="289" spans="1:65" s="2" customFormat="1" ht="16.5" customHeight="1">
      <c r="A289" s="32"/>
      <c r="B289" s="157"/>
      <c r="C289" s="188">
        <v>84</v>
      </c>
      <c r="D289" s="188" t="s">
        <v>174</v>
      </c>
      <c r="E289" s="189" t="s">
        <v>463</v>
      </c>
      <c r="F289" s="190" t="s">
        <v>464</v>
      </c>
      <c r="G289" s="191" t="s">
        <v>270</v>
      </c>
      <c r="H289" s="192">
        <v>15</v>
      </c>
      <c r="I289" s="193"/>
      <c r="J289" s="194">
        <f t="shared" si="40"/>
        <v>0</v>
      </c>
      <c r="K289" s="195"/>
      <c r="L289" s="196"/>
      <c r="M289" s="197" t="s">
        <v>1</v>
      </c>
      <c r="N289" s="198" t="s">
        <v>42</v>
      </c>
      <c r="O289" s="58"/>
      <c r="P289" s="168">
        <f t="shared" si="41"/>
        <v>0</v>
      </c>
      <c r="Q289" s="168">
        <v>1.7000000000000001E-4</v>
      </c>
      <c r="R289" s="168">
        <f t="shared" si="42"/>
        <v>2.5500000000000002E-3</v>
      </c>
      <c r="S289" s="168">
        <v>0</v>
      </c>
      <c r="T289" s="169">
        <f t="shared" si="43"/>
        <v>0</v>
      </c>
      <c r="U289" s="32"/>
      <c r="V289" s="32"/>
      <c r="W289" s="32"/>
      <c r="X289" s="32"/>
      <c r="Y289" s="32"/>
      <c r="Z289" s="32"/>
      <c r="AA289" s="32"/>
      <c r="AB289" s="32"/>
      <c r="AC289" s="32"/>
      <c r="AD289" s="32"/>
      <c r="AE289" s="32"/>
      <c r="AR289" s="170" t="s">
        <v>260</v>
      </c>
      <c r="AT289" s="170" t="s">
        <v>174</v>
      </c>
      <c r="AU289" s="170" t="s">
        <v>81</v>
      </c>
      <c r="AY289" s="17" t="s">
        <v>134</v>
      </c>
      <c r="BE289" s="171">
        <f t="shared" si="44"/>
        <v>0</v>
      </c>
      <c r="BF289" s="171">
        <f t="shared" si="45"/>
        <v>0</v>
      </c>
      <c r="BG289" s="171">
        <f t="shared" si="46"/>
        <v>0</v>
      </c>
      <c r="BH289" s="171">
        <f t="shared" si="47"/>
        <v>0</v>
      </c>
      <c r="BI289" s="171">
        <f t="shared" si="48"/>
        <v>0</v>
      </c>
      <c r="BJ289" s="17" t="s">
        <v>81</v>
      </c>
      <c r="BK289" s="171">
        <f t="shared" si="49"/>
        <v>0</v>
      </c>
      <c r="BL289" s="17" t="s">
        <v>181</v>
      </c>
      <c r="BM289" s="170" t="s">
        <v>465</v>
      </c>
    </row>
    <row r="290" spans="1:65" s="2" customFormat="1" ht="16.5" customHeight="1">
      <c r="A290" s="32"/>
      <c r="B290" s="157"/>
      <c r="C290" s="188">
        <v>85</v>
      </c>
      <c r="D290" s="188" t="s">
        <v>174</v>
      </c>
      <c r="E290" s="189" t="s">
        <v>466</v>
      </c>
      <c r="F290" s="190" t="s">
        <v>467</v>
      </c>
      <c r="G290" s="191" t="s">
        <v>270</v>
      </c>
      <c r="H290" s="192">
        <v>5</v>
      </c>
      <c r="I290" s="193"/>
      <c r="J290" s="194">
        <f t="shared" si="40"/>
        <v>0</v>
      </c>
      <c r="K290" s="195"/>
      <c r="L290" s="196"/>
      <c r="M290" s="197" t="s">
        <v>1</v>
      </c>
      <c r="N290" s="198" t="s">
        <v>42</v>
      </c>
      <c r="O290" s="58"/>
      <c r="P290" s="168">
        <f t="shared" si="41"/>
        <v>0</v>
      </c>
      <c r="Q290" s="168">
        <v>2.7999999999999998E-4</v>
      </c>
      <c r="R290" s="168">
        <f t="shared" si="42"/>
        <v>1.3999999999999998E-3</v>
      </c>
      <c r="S290" s="168">
        <v>0</v>
      </c>
      <c r="T290" s="169">
        <f t="shared" si="43"/>
        <v>0</v>
      </c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  <c r="AE290" s="32"/>
      <c r="AR290" s="170" t="s">
        <v>260</v>
      </c>
      <c r="AT290" s="170" t="s">
        <v>174</v>
      </c>
      <c r="AU290" s="170" t="s">
        <v>81</v>
      </c>
      <c r="AY290" s="17" t="s">
        <v>134</v>
      </c>
      <c r="BE290" s="171">
        <f t="shared" si="44"/>
        <v>0</v>
      </c>
      <c r="BF290" s="171">
        <f t="shared" si="45"/>
        <v>0</v>
      </c>
      <c r="BG290" s="171">
        <f t="shared" si="46"/>
        <v>0</v>
      </c>
      <c r="BH290" s="171">
        <f t="shared" si="47"/>
        <v>0</v>
      </c>
      <c r="BI290" s="171">
        <f t="shared" si="48"/>
        <v>0</v>
      </c>
      <c r="BJ290" s="17" t="s">
        <v>81</v>
      </c>
      <c r="BK290" s="171">
        <f t="shared" si="49"/>
        <v>0</v>
      </c>
      <c r="BL290" s="17" t="s">
        <v>181</v>
      </c>
      <c r="BM290" s="170" t="s">
        <v>468</v>
      </c>
    </row>
    <row r="291" spans="1:65" s="2" customFormat="1" ht="21.75" customHeight="1">
      <c r="A291" s="32"/>
      <c r="B291" s="157"/>
      <c r="C291" s="158">
        <v>86</v>
      </c>
      <c r="D291" s="158" t="s">
        <v>137</v>
      </c>
      <c r="E291" s="159" t="s">
        <v>469</v>
      </c>
      <c r="F291" s="160" t="s">
        <v>470</v>
      </c>
      <c r="G291" s="161" t="s">
        <v>172</v>
      </c>
      <c r="H291" s="162">
        <v>1</v>
      </c>
      <c r="I291" s="163"/>
      <c r="J291" s="164">
        <f t="shared" si="40"/>
        <v>0</v>
      </c>
      <c r="K291" s="165"/>
      <c r="L291" s="33"/>
      <c r="M291" s="166" t="s">
        <v>1</v>
      </c>
      <c r="N291" s="167" t="s">
        <v>42</v>
      </c>
      <c r="O291" s="58"/>
      <c r="P291" s="168">
        <f t="shared" si="41"/>
        <v>0</v>
      </c>
      <c r="Q291" s="168">
        <v>0</v>
      </c>
      <c r="R291" s="168">
        <f t="shared" si="42"/>
        <v>0</v>
      </c>
      <c r="S291" s="168">
        <v>0</v>
      </c>
      <c r="T291" s="169">
        <f t="shared" si="43"/>
        <v>0</v>
      </c>
      <c r="U291" s="32"/>
      <c r="V291" s="32"/>
      <c r="W291" s="32"/>
      <c r="X291" s="32"/>
      <c r="Y291" s="32"/>
      <c r="Z291" s="32"/>
      <c r="AA291" s="32"/>
      <c r="AB291" s="32"/>
      <c r="AC291" s="32"/>
      <c r="AD291" s="32"/>
      <c r="AE291" s="32"/>
      <c r="AR291" s="170" t="s">
        <v>181</v>
      </c>
      <c r="AT291" s="170" t="s">
        <v>137</v>
      </c>
      <c r="AU291" s="170" t="s">
        <v>81</v>
      </c>
      <c r="AY291" s="17" t="s">
        <v>134</v>
      </c>
      <c r="BE291" s="171">
        <f t="shared" si="44"/>
        <v>0</v>
      </c>
      <c r="BF291" s="171">
        <f t="shared" si="45"/>
        <v>0</v>
      </c>
      <c r="BG291" s="171">
        <f t="shared" si="46"/>
        <v>0</v>
      </c>
      <c r="BH291" s="171">
        <f t="shared" si="47"/>
        <v>0</v>
      </c>
      <c r="BI291" s="171">
        <f t="shared" si="48"/>
        <v>0</v>
      </c>
      <c r="BJ291" s="17" t="s">
        <v>81</v>
      </c>
      <c r="BK291" s="171">
        <f t="shared" si="49"/>
        <v>0</v>
      </c>
      <c r="BL291" s="17" t="s">
        <v>181</v>
      </c>
      <c r="BM291" s="170" t="s">
        <v>471</v>
      </c>
    </row>
    <row r="292" spans="1:65" s="2" customFormat="1" ht="21.75" customHeight="1">
      <c r="A292" s="32"/>
      <c r="B292" s="157"/>
      <c r="C292" s="188">
        <v>87</v>
      </c>
      <c r="D292" s="188" t="s">
        <v>174</v>
      </c>
      <c r="E292" s="189" t="s">
        <v>472</v>
      </c>
      <c r="F292" s="190" t="s">
        <v>473</v>
      </c>
      <c r="G292" s="191" t="s">
        <v>172</v>
      </c>
      <c r="H292" s="192">
        <v>1</v>
      </c>
      <c r="I292" s="193"/>
      <c r="J292" s="194">
        <f t="shared" si="40"/>
        <v>0</v>
      </c>
      <c r="K292" s="195"/>
      <c r="L292" s="196"/>
      <c r="M292" s="197" t="s">
        <v>1</v>
      </c>
      <c r="N292" s="198" t="s">
        <v>42</v>
      </c>
      <c r="O292" s="58"/>
      <c r="P292" s="168">
        <f t="shared" si="41"/>
        <v>0</v>
      </c>
      <c r="Q292" s="168">
        <v>1.6899999999999998E-2</v>
      </c>
      <c r="R292" s="168">
        <f t="shared" si="42"/>
        <v>1.6899999999999998E-2</v>
      </c>
      <c r="S292" s="168">
        <v>0</v>
      </c>
      <c r="T292" s="169">
        <f t="shared" si="43"/>
        <v>0</v>
      </c>
      <c r="U292" s="32"/>
      <c r="V292" s="32"/>
      <c r="W292" s="32"/>
      <c r="X292" s="32"/>
      <c r="Y292" s="32"/>
      <c r="Z292" s="32"/>
      <c r="AA292" s="32"/>
      <c r="AB292" s="32"/>
      <c r="AC292" s="32"/>
      <c r="AD292" s="32"/>
      <c r="AE292" s="32"/>
      <c r="AR292" s="170" t="s">
        <v>260</v>
      </c>
      <c r="AT292" s="170" t="s">
        <v>174</v>
      </c>
      <c r="AU292" s="170" t="s">
        <v>81</v>
      </c>
      <c r="AY292" s="17" t="s">
        <v>134</v>
      </c>
      <c r="BE292" s="171">
        <f t="shared" si="44"/>
        <v>0</v>
      </c>
      <c r="BF292" s="171">
        <f t="shared" si="45"/>
        <v>0</v>
      </c>
      <c r="BG292" s="171">
        <f t="shared" si="46"/>
        <v>0</v>
      </c>
      <c r="BH292" s="171">
        <f t="shared" si="47"/>
        <v>0</v>
      </c>
      <c r="BI292" s="171">
        <f t="shared" si="48"/>
        <v>0</v>
      </c>
      <c r="BJ292" s="17" t="s">
        <v>81</v>
      </c>
      <c r="BK292" s="171">
        <f t="shared" si="49"/>
        <v>0</v>
      </c>
      <c r="BL292" s="17" t="s">
        <v>181</v>
      </c>
      <c r="BM292" s="170" t="s">
        <v>474</v>
      </c>
    </row>
    <row r="293" spans="1:65" s="2" customFormat="1" ht="21.75" customHeight="1">
      <c r="A293" s="32"/>
      <c r="B293" s="157"/>
      <c r="C293" s="158">
        <v>88</v>
      </c>
      <c r="D293" s="158" t="s">
        <v>137</v>
      </c>
      <c r="E293" s="159" t="s">
        <v>475</v>
      </c>
      <c r="F293" s="160" t="s">
        <v>476</v>
      </c>
      <c r="G293" s="161" t="s">
        <v>172</v>
      </c>
      <c r="H293" s="162">
        <v>3</v>
      </c>
      <c r="I293" s="163"/>
      <c r="J293" s="164">
        <f t="shared" si="40"/>
        <v>0</v>
      </c>
      <c r="K293" s="165"/>
      <c r="L293" s="33"/>
      <c r="M293" s="166" t="s">
        <v>1</v>
      </c>
      <c r="N293" s="167" t="s">
        <v>42</v>
      </c>
      <c r="O293" s="58"/>
      <c r="P293" s="168">
        <f t="shared" si="41"/>
        <v>0</v>
      </c>
      <c r="Q293" s="168">
        <v>0</v>
      </c>
      <c r="R293" s="168">
        <f t="shared" si="42"/>
        <v>0</v>
      </c>
      <c r="S293" s="168">
        <v>0</v>
      </c>
      <c r="T293" s="169">
        <f t="shared" si="43"/>
        <v>0</v>
      </c>
      <c r="U293" s="32"/>
      <c r="V293" s="32"/>
      <c r="W293" s="32"/>
      <c r="X293" s="32"/>
      <c r="Y293" s="32"/>
      <c r="Z293" s="32"/>
      <c r="AA293" s="32"/>
      <c r="AB293" s="32"/>
      <c r="AC293" s="32"/>
      <c r="AD293" s="32"/>
      <c r="AE293" s="32"/>
      <c r="AR293" s="170" t="s">
        <v>181</v>
      </c>
      <c r="AT293" s="170" t="s">
        <v>137</v>
      </c>
      <c r="AU293" s="170" t="s">
        <v>81</v>
      </c>
      <c r="AY293" s="17" t="s">
        <v>134</v>
      </c>
      <c r="BE293" s="171">
        <f t="shared" si="44"/>
        <v>0</v>
      </c>
      <c r="BF293" s="171">
        <f t="shared" si="45"/>
        <v>0</v>
      </c>
      <c r="BG293" s="171">
        <f t="shared" si="46"/>
        <v>0</v>
      </c>
      <c r="BH293" s="171">
        <f t="shared" si="47"/>
        <v>0</v>
      </c>
      <c r="BI293" s="171">
        <f t="shared" si="48"/>
        <v>0</v>
      </c>
      <c r="BJ293" s="17" t="s">
        <v>81</v>
      </c>
      <c r="BK293" s="171">
        <f t="shared" si="49"/>
        <v>0</v>
      </c>
      <c r="BL293" s="17" t="s">
        <v>181</v>
      </c>
      <c r="BM293" s="170" t="s">
        <v>477</v>
      </c>
    </row>
    <row r="294" spans="1:65" s="2" customFormat="1" ht="21.75" customHeight="1">
      <c r="A294" s="32"/>
      <c r="B294" s="157"/>
      <c r="C294" s="188">
        <v>89</v>
      </c>
      <c r="D294" s="188" t="s">
        <v>174</v>
      </c>
      <c r="E294" s="189" t="s">
        <v>478</v>
      </c>
      <c r="F294" s="190" t="s">
        <v>479</v>
      </c>
      <c r="G294" s="191" t="s">
        <v>172</v>
      </c>
      <c r="H294" s="192">
        <v>3</v>
      </c>
      <c r="I294" s="193"/>
      <c r="J294" s="194">
        <f t="shared" si="40"/>
        <v>0</v>
      </c>
      <c r="K294" s="195"/>
      <c r="L294" s="196"/>
      <c r="M294" s="197" t="s">
        <v>1</v>
      </c>
      <c r="N294" s="198" t="s">
        <v>42</v>
      </c>
      <c r="O294" s="58"/>
      <c r="P294" s="168">
        <f t="shared" si="41"/>
        <v>0</v>
      </c>
      <c r="Q294" s="168">
        <v>1E-4</v>
      </c>
      <c r="R294" s="168">
        <f t="shared" si="42"/>
        <v>3.0000000000000003E-4</v>
      </c>
      <c r="S294" s="168">
        <v>0</v>
      </c>
      <c r="T294" s="169">
        <f t="shared" si="43"/>
        <v>0</v>
      </c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R294" s="170" t="s">
        <v>260</v>
      </c>
      <c r="AT294" s="170" t="s">
        <v>174</v>
      </c>
      <c r="AU294" s="170" t="s">
        <v>81</v>
      </c>
      <c r="AY294" s="17" t="s">
        <v>134</v>
      </c>
      <c r="BE294" s="171">
        <f t="shared" si="44"/>
        <v>0</v>
      </c>
      <c r="BF294" s="171">
        <f t="shared" si="45"/>
        <v>0</v>
      </c>
      <c r="BG294" s="171">
        <f t="shared" si="46"/>
        <v>0</v>
      </c>
      <c r="BH294" s="171">
        <f t="shared" si="47"/>
        <v>0</v>
      </c>
      <c r="BI294" s="171">
        <f t="shared" si="48"/>
        <v>0</v>
      </c>
      <c r="BJ294" s="17" t="s">
        <v>81</v>
      </c>
      <c r="BK294" s="171">
        <f t="shared" si="49"/>
        <v>0</v>
      </c>
      <c r="BL294" s="17" t="s">
        <v>181</v>
      </c>
      <c r="BM294" s="170" t="s">
        <v>480</v>
      </c>
    </row>
    <row r="295" spans="1:65" s="2" customFormat="1" ht="21.75" customHeight="1">
      <c r="A295" s="32"/>
      <c r="B295" s="157"/>
      <c r="C295" s="158">
        <v>90</v>
      </c>
      <c r="D295" s="158" t="s">
        <v>137</v>
      </c>
      <c r="E295" s="159" t="s">
        <v>481</v>
      </c>
      <c r="F295" s="160" t="s">
        <v>482</v>
      </c>
      <c r="G295" s="161" t="s">
        <v>172</v>
      </c>
      <c r="H295" s="162">
        <v>2</v>
      </c>
      <c r="I295" s="163"/>
      <c r="J295" s="164">
        <f t="shared" si="40"/>
        <v>0</v>
      </c>
      <c r="K295" s="165"/>
      <c r="L295" s="33"/>
      <c r="M295" s="166" t="s">
        <v>1</v>
      </c>
      <c r="N295" s="167" t="s">
        <v>42</v>
      </c>
      <c r="O295" s="58"/>
      <c r="P295" s="168">
        <f t="shared" si="41"/>
        <v>0</v>
      </c>
      <c r="Q295" s="168">
        <v>0</v>
      </c>
      <c r="R295" s="168">
        <f t="shared" si="42"/>
        <v>0</v>
      </c>
      <c r="S295" s="168">
        <v>0</v>
      </c>
      <c r="T295" s="169">
        <f t="shared" si="43"/>
        <v>0</v>
      </c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  <c r="AE295" s="32"/>
      <c r="AR295" s="170" t="s">
        <v>181</v>
      </c>
      <c r="AT295" s="170" t="s">
        <v>137</v>
      </c>
      <c r="AU295" s="170" t="s">
        <v>81</v>
      </c>
      <c r="AY295" s="17" t="s">
        <v>134</v>
      </c>
      <c r="BE295" s="171">
        <f t="shared" si="44"/>
        <v>0</v>
      </c>
      <c r="BF295" s="171">
        <f t="shared" si="45"/>
        <v>0</v>
      </c>
      <c r="BG295" s="171">
        <f t="shared" si="46"/>
        <v>0</v>
      </c>
      <c r="BH295" s="171">
        <f t="shared" si="47"/>
        <v>0</v>
      </c>
      <c r="BI295" s="171">
        <f t="shared" si="48"/>
        <v>0</v>
      </c>
      <c r="BJ295" s="17" t="s">
        <v>81</v>
      </c>
      <c r="BK295" s="171">
        <f t="shared" si="49"/>
        <v>0</v>
      </c>
      <c r="BL295" s="17" t="s">
        <v>181</v>
      </c>
      <c r="BM295" s="170" t="s">
        <v>483</v>
      </c>
    </row>
    <row r="296" spans="1:65" s="2" customFormat="1" ht="16.5" customHeight="1">
      <c r="A296" s="32"/>
      <c r="B296" s="157"/>
      <c r="C296" s="188">
        <v>91</v>
      </c>
      <c r="D296" s="188" t="s">
        <v>174</v>
      </c>
      <c r="E296" s="189" t="s">
        <v>484</v>
      </c>
      <c r="F296" s="190" t="s">
        <v>485</v>
      </c>
      <c r="G296" s="191" t="s">
        <v>172</v>
      </c>
      <c r="H296" s="192">
        <v>2</v>
      </c>
      <c r="I296" s="193"/>
      <c r="J296" s="194">
        <f t="shared" si="40"/>
        <v>0</v>
      </c>
      <c r="K296" s="195"/>
      <c r="L296" s="196"/>
      <c r="M296" s="197" t="s">
        <v>1</v>
      </c>
      <c r="N296" s="198" t="s">
        <v>42</v>
      </c>
      <c r="O296" s="58"/>
      <c r="P296" s="168">
        <f t="shared" si="41"/>
        <v>0</v>
      </c>
      <c r="Q296" s="168">
        <v>2.7E-4</v>
      </c>
      <c r="R296" s="168">
        <f t="shared" si="42"/>
        <v>5.4000000000000001E-4</v>
      </c>
      <c r="S296" s="168">
        <v>0</v>
      </c>
      <c r="T296" s="169">
        <f t="shared" si="43"/>
        <v>0</v>
      </c>
      <c r="U296" s="32"/>
      <c r="V296" s="32"/>
      <c r="W296" s="32"/>
      <c r="X296" s="32"/>
      <c r="Y296" s="32"/>
      <c r="Z296" s="32"/>
      <c r="AA296" s="32"/>
      <c r="AB296" s="32"/>
      <c r="AC296" s="32"/>
      <c r="AD296" s="32"/>
      <c r="AE296" s="32"/>
      <c r="AR296" s="170" t="s">
        <v>260</v>
      </c>
      <c r="AT296" s="170" t="s">
        <v>174</v>
      </c>
      <c r="AU296" s="170" t="s">
        <v>81</v>
      </c>
      <c r="AY296" s="17" t="s">
        <v>134</v>
      </c>
      <c r="BE296" s="171">
        <f t="shared" si="44"/>
        <v>0</v>
      </c>
      <c r="BF296" s="171">
        <f t="shared" si="45"/>
        <v>0</v>
      </c>
      <c r="BG296" s="171">
        <f t="shared" si="46"/>
        <v>0</v>
      </c>
      <c r="BH296" s="171">
        <f t="shared" si="47"/>
        <v>0</v>
      </c>
      <c r="BI296" s="171">
        <f t="shared" si="48"/>
        <v>0</v>
      </c>
      <c r="BJ296" s="17" t="s">
        <v>81</v>
      </c>
      <c r="BK296" s="171">
        <f t="shared" si="49"/>
        <v>0</v>
      </c>
      <c r="BL296" s="17" t="s">
        <v>181</v>
      </c>
      <c r="BM296" s="170" t="s">
        <v>486</v>
      </c>
    </row>
    <row r="297" spans="1:65" s="2" customFormat="1" ht="21.75" customHeight="1">
      <c r="A297" s="32"/>
      <c r="B297" s="157"/>
      <c r="C297" s="158">
        <v>92</v>
      </c>
      <c r="D297" s="158" t="s">
        <v>137</v>
      </c>
      <c r="E297" s="159" t="s">
        <v>487</v>
      </c>
      <c r="F297" s="160" t="s">
        <v>488</v>
      </c>
      <c r="G297" s="161" t="s">
        <v>172</v>
      </c>
      <c r="H297" s="162">
        <v>2</v>
      </c>
      <c r="I297" s="163"/>
      <c r="J297" s="164">
        <f t="shared" si="40"/>
        <v>0</v>
      </c>
      <c r="K297" s="165"/>
      <c r="L297" s="33"/>
      <c r="M297" s="166" t="s">
        <v>1</v>
      </c>
      <c r="N297" s="167" t="s">
        <v>42</v>
      </c>
      <c r="O297" s="58"/>
      <c r="P297" s="168">
        <f t="shared" si="41"/>
        <v>0</v>
      </c>
      <c r="Q297" s="168">
        <v>0</v>
      </c>
      <c r="R297" s="168">
        <f t="shared" si="42"/>
        <v>0</v>
      </c>
      <c r="S297" s="168">
        <v>0</v>
      </c>
      <c r="T297" s="169">
        <f t="shared" si="43"/>
        <v>0</v>
      </c>
      <c r="U297" s="32"/>
      <c r="V297" s="32"/>
      <c r="W297" s="32"/>
      <c r="X297" s="32"/>
      <c r="Y297" s="32"/>
      <c r="Z297" s="32"/>
      <c r="AA297" s="32"/>
      <c r="AB297" s="32"/>
      <c r="AC297" s="32"/>
      <c r="AD297" s="32"/>
      <c r="AE297" s="32"/>
      <c r="AR297" s="170" t="s">
        <v>181</v>
      </c>
      <c r="AT297" s="170" t="s">
        <v>137</v>
      </c>
      <c r="AU297" s="170" t="s">
        <v>81</v>
      </c>
      <c r="AY297" s="17" t="s">
        <v>134</v>
      </c>
      <c r="BE297" s="171">
        <f t="shared" si="44"/>
        <v>0</v>
      </c>
      <c r="BF297" s="171">
        <f t="shared" si="45"/>
        <v>0</v>
      </c>
      <c r="BG297" s="171">
        <f t="shared" si="46"/>
        <v>0</v>
      </c>
      <c r="BH297" s="171">
        <f t="shared" si="47"/>
        <v>0</v>
      </c>
      <c r="BI297" s="171">
        <f t="shared" si="48"/>
        <v>0</v>
      </c>
      <c r="BJ297" s="17" t="s">
        <v>81</v>
      </c>
      <c r="BK297" s="171">
        <f t="shared" si="49"/>
        <v>0</v>
      </c>
      <c r="BL297" s="17" t="s">
        <v>181</v>
      </c>
      <c r="BM297" s="170" t="s">
        <v>489</v>
      </c>
    </row>
    <row r="298" spans="1:65" s="2" customFormat="1" ht="16.5" customHeight="1">
      <c r="A298" s="32"/>
      <c r="B298" s="157"/>
      <c r="C298" s="188">
        <v>93</v>
      </c>
      <c r="D298" s="188" t="s">
        <v>174</v>
      </c>
      <c r="E298" s="189" t="s">
        <v>490</v>
      </c>
      <c r="F298" s="190" t="s">
        <v>491</v>
      </c>
      <c r="G298" s="191" t="s">
        <v>172</v>
      </c>
      <c r="H298" s="192">
        <v>2</v>
      </c>
      <c r="I298" s="193"/>
      <c r="J298" s="194">
        <f t="shared" si="40"/>
        <v>0</v>
      </c>
      <c r="K298" s="195"/>
      <c r="L298" s="196"/>
      <c r="M298" s="197" t="s">
        <v>1</v>
      </c>
      <c r="N298" s="198" t="s">
        <v>42</v>
      </c>
      <c r="O298" s="58"/>
      <c r="P298" s="168">
        <f t="shared" si="41"/>
        <v>0</v>
      </c>
      <c r="Q298" s="168">
        <v>8.0000000000000004E-4</v>
      </c>
      <c r="R298" s="168">
        <f t="shared" si="42"/>
        <v>1.6000000000000001E-3</v>
      </c>
      <c r="S298" s="168">
        <v>0</v>
      </c>
      <c r="T298" s="169">
        <f t="shared" si="43"/>
        <v>0</v>
      </c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32"/>
      <c r="AR298" s="170" t="s">
        <v>260</v>
      </c>
      <c r="AT298" s="170" t="s">
        <v>174</v>
      </c>
      <c r="AU298" s="170" t="s">
        <v>81</v>
      </c>
      <c r="AY298" s="17" t="s">
        <v>134</v>
      </c>
      <c r="BE298" s="171">
        <f t="shared" si="44"/>
        <v>0</v>
      </c>
      <c r="BF298" s="171">
        <f t="shared" si="45"/>
        <v>0</v>
      </c>
      <c r="BG298" s="171">
        <f t="shared" si="46"/>
        <v>0</v>
      </c>
      <c r="BH298" s="171">
        <f t="shared" si="47"/>
        <v>0</v>
      </c>
      <c r="BI298" s="171">
        <f t="shared" si="48"/>
        <v>0</v>
      </c>
      <c r="BJ298" s="17" t="s">
        <v>81</v>
      </c>
      <c r="BK298" s="171">
        <f t="shared" si="49"/>
        <v>0</v>
      </c>
      <c r="BL298" s="17" t="s">
        <v>181</v>
      </c>
      <c r="BM298" s="170" t="s">
        <v>492</v>
      </c>
    </row>
    <row r="299" spans="1:65" s="2" customFormat="1" ht="16.5" customHeight="1">
      <c r="A299" s="32"/>
      <c r="B299" s="157"/>
      <c r="C299" s="188">
        <v>94</v>
      </c>
      <c r="D299" s="188" t="s">
        <v>174</v>
      </c>
      <c r="E299" s="189" t="s">
        <v>493</v>
      </c>
      <c r="F299" s="190" t="s">
        <v>494</v>
      </c>
      <c r="G299" s="191" t="s">
        <v>270</v>
      </c>
      <c r="H299" s="192">
        <v>10</v>
      </c>
      <c r="I299" s="193"/>
      <c r="J299" s="194">
        <f t="shared" si="40"/>
        <v>0</v>
      </c>
      <c r="K299" s="195"/>
      <c r="L299" s="196"/>
      <c r="M299" s="197" t="s">
        <v>1</v>
      </c>
      <c r="N299" s="198" t="s">
        <v>42</v>
      </c>
      <c r="O299" s="58"/>
      <c r="P299" s="168">
        <f t="shared" si="41"/>
        <v>0</v>
      </c>
      <c r="Q299" s="168">
        <v>1.2E-4</v>
      </c>
      <c r="R299" s="168">
        <f t="shared" si="42"/>
        <v>1.2000000000000001E-3</v>
      </c>
      <c r="S299" s="168">
        <v>0</v>
      </c>
      <c r="T299" s="169">
        <f t="shared" si="43"/>
        <v>0</v>
      </c>
      <c r="U299" s="32"/>
      <c r="V299" s="32"/>
      <c r="W299" s="32"/>
      <c r="X299" s="32"/>
      <c r="Y299" s="32"/>
      <c r="Z299" s="32"/>
      <c r="AA299" s="32"/>
      <c r="AB299" s="32"/>
      <c r="AC299" s="32"/>
      <c r="AD299" s="32"/>
      <c r="AE299" s="32"/>
      <c r="AR299" s="170" t="s">
        <v>260</v>
      </c>
      <c r="AT299" s="170" t="s">
        <v>174</v>
      </c>
      <c r="AU299" s="170" t="s">
        <v>81</v>
      </c>
      <c r="AY299" s="17" t="s">
        <v>134</v>
      </c>
      <c r="BE299" s="171">
        <f t="shared" si="44"/>
        <v>0</v>
      </c>
      <c r="BF299" s="171">
        <f t="shared" si="45"/>
        <v>0</v>
      </c>
      <c r="BG299" s="171">
        <f t="shared" si="46"/>
        <v>0</v>
      </c>
      <c r="BH299" s="171">
        <f t="shared" si="47"/>
        <v>0</v>
      </c>
      <c r="BI299" s="171">
        <f t="shared" si="48"/>
        <v>0</v>
      </c>
      <c r="BJ299" s="17" t="s">
        <v>81</v>
      </c>
      <c r="BK299" s="171">
        <f t="shared" si="49"/>
        <v>0</v>
      </c>
      <c r="BL299" s="17" t="s">
        <v>181</v>
      </c>
      <c r="BM299" s="170" t="s">
        <v>495</v>
      </c>
    </row>
    <row r="300" spans="1:65" s="2" customFormat="1" ht="21.75" customHeight="1">
      <c r="A300" s="32"/>
      <c r="B300" s="157"/>
      <c r="C300" s="158">
        <v>95</v>
      </c>
      <c r="D300" s="158" t="s">
        <v>137</v>
      </c>
      <c r="E300" s="159" t="s">
        <v>496</v>
      </c>
      <c r="F300" s="160" t="s">
        <v>497</v>
      </c>
      <c r="G300" s="161" t="s">
        <v>172</v>
      </c>
      <c r="H300" s="162">
        <v>1</v>
      </c>
      <c r="I300" s="163"/>
      <c r="J300" s="164">
        <f t="shared" si="40"/>
        <v>0</v>
      </c>
      <c r="K300" s="165"/>
      <c r="L300" s="33"/>
      <c r="M300" s="166" t="s">
        <v>1</v>
      </c>
      <c r="N300" s="167" t="s">
        <v>42</v>
      </c>
      <c r="O300" s="58"/>
      <c r="P300" s="168">
        <f t="shared" si="41"/>
        <v>0</v>
      </c>
      <c r="Q300" s="168">
        <v>0</v>
      </c>
      <c r="R300" s="168">
        <f t="shared" si="42"/>
        <v>0</v>
      </c>
      <c r="S300" s="168">
        <v>0</v>
      </c>
      <c r="T300" s="169">
        <f t="shared" si="43"/>
        <v>0</v>
      </c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R300" s="170" t="s">
        <v>181</v>
      </c>
      <c r="AT300" s="170" t="s">
        <v>137</v>
      </c>
      <c r="AU300" s="170" t="s">
        <v>81</v>
      </c>
      <c r="AY300" s="17" t="s">
        <v>134</v>
      </c>
      <c r="BE300" s="171">
        <f t="shared" si="44"/>
        <v>0</v>
      </c>
      <c r="BF300" s="171">
        <f t="shared" si="45"/>
        <v>0</v>
      </c>
      <c r="BG300" s="171">
        <f t="shared" si="46"/>
        <v>0</v>
      </c>
      <c r="BH300" s="171">
        <f t="shared" si="47"/>
        <v>0</v>
      </c>
      <c r="BI300" s="171">
        <f t="shared" si="48"/>
        <v>0</v>
      </c>
      <c r="BJ300" s="17" t="s">
        <v>81</v>
      </c>
      <c r="BK300" s="171">
        <f t="shared" si="49"/>
        <v>0</v>
      </c>
      <c r="BL300" s="17" t="s">
        <v>181</v>
      </c>
      <c r="BM300" s="170" t="s">
        <v>498</v>
      </c>
    </row>
    <row r="301" spans="1:65" s="2" customFormat="1" ht="21.75" customHeight="1">
      <c r="A301" s="32"/>
      <c r="B301" s="157"/>
      <c r="C301" s="158">
        <v>96</v>
      </c>
      <c r="D301" s="158" t="s">
        <v>137</v>
      </c>
      <c r="E301" s="159" t="s">
        <v>499</v>
      </c>
      <c r="F301" s="160" t="s">
        <v>500</v>
      </c>
      <c r="G301" s="161" t="s">
        <v>212</v>
      </c>
      <c r="H301" s="162">
        <v>2.5000000000000001E-2</v>
      </c>
      <c r="I301" s="163"/>
      <c r="J301" s="164">
        <f t="shared" si="40"/>
        <v>0</v>
      </c>
      <c r="K301" s="165"/>
      <c r="L301" s="33"/>
      <c r="M301" s="166" t="s">
        <v>1</v>
      </c>
      <c r="N301" s="167" t="s">
        <v>42</v>
      </c>
      <c r="O301" s="58"/>
      <c r="P301" s="168">
        <f t="shared" si="41"/>
        <v>0</v>
      </c>
      <c r="Q301" s="168">
        <v>0</v>
      </c>
      <c r="R301" s="168">
        <f t="shared" si="42"/>
        <v>0</v>
      </c>
      <c r="S301" s="168">
        <v>0</v>
      </c>
      <c r="T301" s="169">
        <f t="shared" si="43"/>
        <v>0</v>
      </c>
      <c r="U301" s="32"/>
      <c r="V301" s="32"/>
      <c r="W301" s="32"/>
      <c r="X301" s="32"/>
      <c r="Y301" s="32"/>
      <c r="Z301" s="32"/>
      <c r="AA301" s="32"/>
      <c r="AB301" s="32"/>
      <c r="AC301" s="32"/>
      <c r="AD301" s="32"/>
      <c r="AE301" s="32"/>
      <c r="AR301" s="170" t="s">
        <v>181</v>
      </c>
      <c r="AT301" s="170" t="s">
        <v>137</v>
      </c>
      <c r="AU301" s="170" t="s">
        <v>81</v>
      </c>
      <c r="AY301" s="17" t="s">
        <v>134</v>
      </c>
      <c r="BE301" s="171">
        <f t="shared" si="44"/>
        <v>0</v>
      </c>
      <c r="BF301" s="171">
        <f t="shared" si="45"/>
        <v>0</v>
      </c>
      <c r="BG301" s="171">
        <f t="shared" si="46"/>
        <v>0</v>
      </c>
      <c r="BH301" s="171">
        <f t="shared" si="47"/>
        <v>0</v>
      </c>
      <c r="BI301" s="171">
        <f t="shared" si="48"/>
        <v>0</v>
      </c>
      <c r="BJ301" s="17" t="s">
        <v>81</v>
      </c>
      <c r="BK301" s="171">
        <f t="shared" si="49"/>
        <v>0</v>
      </c>
      <c r="BL301" s="17" t="s">
        <v>181</v>
      </c>
      <c r="BM301" s="170" t="s">
        <v>501</v>
      </c>
    </row>
    <row r="302" spans="1:65" s="2" customFormat="1" ht="21.75" customHeight="1">
      <c r="A302" s="32"/>
      <c r="B302" s="157"/>
      <c r="C302" s="158">
        <v>97</v>
      </c>
      <c r="D302" s="158" t="s">
        <v>137</v>
      </c>
      <c r="E302" s="159" t="s">
        <v>502</v>
      </c>
      <c r="F302" s="160" t="s">
        <v>503</v>
      </c>
      <c r="G302" s="161" t="s">
        <v>212</v>
      </c>
      <c r="H302" s="162">
        <v>2.5000000000000001E-2</v>
      </c>
      <c r="I302" s="163"/>
      <c r="J302" s="164">
        <f t="shared" si="40"/>
        <v>0</v>
      </c>
      <c r="K302" s="165"/>
      <c r="L302" s="33"/>
      <c r="M302" s="166" t="s">
        <v>1</v>
      </c>
      <c r="N302" s="167" t="s">
        <v>42</v>
      </c>
      <c r="O302" s="58"/>
      <c r="P302" s="168">
        <f t="shared" si="41"/>
        <v>0</v>
      </c>
      <c r="Q302" s="168">
        <v>0</v>
      </c>
      <c r="R302" s="168">
        <f t="shared" si="42"/>
        <v>0</v>
      </c>
      <c r="S302" s="168">
        <v>0</v>
      </c>
      <c r="T302" s="169">
        <f t="shared" si="43"/>
        <v>0</v>
      </c>
      <c r="U302" s="32"/>
      <c r="V302" s="32"/>
      <c r="W302" s="32"/>
      <c r="X302" s="32"/>
      <c r="Y302" s="32"/>
      <c r="Z302" s="32"/>
      <c r="AA302" s="32"/>
      <c r="AB302" s="32"/>
      <c r="AC302" s="32"/>
      <c r="AD302" s="32"/>
      <c r="AE302" s="32"/>
      <c r="AR302" s="170" t="s">
        <v>181</v>
      </c>
      <c r="AT302" s="170" t="s">
        <v>137</v>
      </c>
      <c r="AU302" s="170" t="s">
        <v>81</v>
      </c>
      <c r="AY302" s="17" t="s">
        <v>134</v>
      </c>
      <c r="BE302" s="171">
        <f t="shared" si="44"/>
        <v>0</v>
      </c>
      <c r="BF302" s="171">
        <f t="shared" si="45"/>
        <v>0</v>
      </c>
      <c r="BG302" s="171">
        <f t="shared" si="46"/>
        <v>0</v>
      </c>
      <c r="BH302" s="171">
        <f t="shared" si="47"/>
        <v>0</v>
      </c>
      <c r="BI302" s="171">
        <f t="shared" si="48"/>
        <v>0</v>
      </c>
      <c r="BJ302" s="17" t="s">
        <v>81</v>
      </c>
      <c r="BK302" s="171">
        <f t="shared" si="49"/>
        <v>0</v>
      </c>
      <c r="BL302" s="17" t="s">
        <v>181</v>
      </c>
      <c r="BM302" s="170" t="s">
        <v>504</v>
      </c>
    </row>
    <row r="303" spans="1:65" s="12" customFormat="1" ht="22.9" customHeight="1">
      <c r="B303" s="144"/>
      <c r="D303" s="145" t="s">
        <v>75</v>
      </c>
      <c r="E303" s="155" t="s">
        <v>505</v>
      </c>
      <c r="F303" s="155" t="s">
        <v>506</v>
      </c>
      <c r="I303" s="147"/>
      <c r="J303" s="156">
        <f>BK303</f>
        <v>0</v>
      </c>
      <c r="L303" s="144"/>
      <c r="M303" s="149"/>
      <c r="N303" s="150"/>
      <c r="O303" s="150"/>
      <c r="P303" s="151">
        <f>SUM(P304:P308)</f>
        <v>0</v>
      </c>
      <c r="Q303" s="150"/>
      <c r="R303" s="151">
        <f>SUM(R304:R308)</f>
        <v>0.01</v>
      </c>
      <c r="S303" s="150"/>
      <c r="T303" s="152">
        <f>SUM(T304:T308)</f>
        <v>4.0000000000000001E-3</v>
      </c>
      <c r="AR303" s="145" t="s">
        <v>81</v>
      </c>
      <c r="AT303" s="153" t="s">
        <v>75</v>
      </c>
      <c r="AU303" s="153" t="s">
        <v>84</v>
      </c>
      <c r="AY303" s="145" t="s">
        <v>134</v>
      </c>
      <c r="BK303" s="154">
        <f>SUM(BK304:BK308)</f>
        <v>0</v>
      </c>
    </row>
    <row r="304" spans="1:65" s="2" customFormat="1" ht="16.5" customHeight="1">
      <c r="A304" s="32"/>
      <c r="B304" s="157"/>
      <c r="C304" s="158">
        <v>98</v>
      </c>
      <c r="D304" s="158" t="s">
        <v>137</v>
      </c>
      <c r="E304" s="159" t="s">
        <v>507</v>
      </c>
      <c r="F304" s="160" t="s">
        <v>508</v>
      </c>
      <c r="G304" s="161" t="s">
        <v>172</v>
      </c>
      <c r="H304" s="162">
        <v>2</v>
      </c>
      <c r="I304" s="163"/>
      <c r="J304" s="164">
        <f>ROUND(I304*H304,2)</f>
        <v>0</v>
      </c>
      <c r="K304" s="165"/>
      <c r="L304" s="33"/>
      <c r="M304" s="166" t="s">
        <v>1</v>
      </c>
      <c r="N304" s="167" t="s">
        <v>42</v>
      </c>
      <c r="O304" s="58"/>
      <c r="P304" s="168">
        <f>O304*H304</f>
        <v>0</v>
      </c>
      <c r="Q304" s="168">
        <v>0</v>
      </c>
      <c r="R304" s="168">
        <f>Q304*H304</f>
        <v>0</v>
      </c>
      <c r="S304" s="168">
        <v>0</v>
      </c>
      <c r="T304" s="169">
        <f>S304*H304</f>
        <v>0</v>
      </c>
      <c r="U304" s="32"/>
      <c r="V304" s="32"/>
      <c r="W304" s="32"/>
      <c r="X304" s="32"/>
      <c r="Y304" s="32"/>
      <c r="Z304" s="32"/>
      <c r="AA304" s="32"/>
      <c r="AB304" s="32"/>
      <c r="AC304" s="32"/>
      <c r="AD304" s="32"/>
      <c r="AE304" s="32"/>
      <c r="AR304" s="170" t="s">
        <v>181</v>
      </c>
      <c r="AT304" s="170" t="s">
        <v>137</v>
      </c>
      <c r="AU304" s="170" t="s">
        <v>81</v>
      </c>
      <c r="AY304" s="17" t="s">
        <v>134</v>
      </c>
      <c r="BE304" s="171">
        <f>IF(N304="základní",J304,0)</f>
        <v>0</v>
      </c>
      <c r="BF304" s="171">
        <f>IF(N304="snížená",J304,0)</f>
        <v>0</v>
      </c>
      <c r="BG304" s="171">
        <f>IF(N304="zákl. přenesená",J304,0)</f>
        <v>0</v>
      </c>
      <c r="BH304" s="171">
        <f>IF(N304="sníž. přenesená",J304,0)</f>
        <v>0</v>
      </c>
      <c r="BI304" s="171">
        <f>IF(N304="nulová",J304,0)</f>
        <v>0</v>
      </c>
      <c r="BJ304" s="17" t="s">
        <v>81</v>
      </c>
      <c r="BK304" s="171">
        <f>ROUND(I304*H304,2)</f>
        <v>0</v>
      </c>
      <c r="BL304" s="17" t="s">
        <v>181</v>
      </c>
      <c r="BM304" s="170" t="s">
        <v>509</v>
      </c>
    </row>
    <row r="305" spans="1:65" s="2" customFormat="1" ht="16.5" customHeight="1">
      <c r="A305" s="32"/>
      <c r="B305" s="157"/>
      <c r="C305" s="188">
        <v>99</v>
      </c>
      <c r="D305" s="188" t="s">
        <v>174</v>
      </c>
      <c r="E305" s="189" t="s">
        <v>510</v>
      </c>
      <c r="F305" s="190" t="s">
        <v>511</v>
      </c>
      <c r="G305" s="191" t="s">
        <v>172</v>
      </c>
      <c r="H305" s="192">
        <v>2</v>
      </c>
      <c r="I305" s="193"/>
      <c r="J305" s="194">
        <f>ROUND(I305*H305,2)</f>
        <v>0</v>
      </c>
      <c r="K305" s="195"/>
      <c r="L305" s="196"/>
      <c r="M305" s="197" t="s">
        <v>1</v>
      </c>
      <c r="N305" s="198" t="s">
        <v>42</v>
      </c>
      <c r="O305" s="58"/>
      <c r="P305" s="168">
        <f>O305*H305</f>
        <v>0</v>
      </c>
      <c r="Q305" s="168">
        <v>5.0000000000000001E-3</v>
      </c>
      <c r="R305" s="168">
        <f>Q305*H305</f>
        <v>0.01</v>
      </c>
      <c r="S305" s="168">
        <v>0</v>
      </c>
      <c r="T305" s="169">
        <f>S305*H305</f>
        <v>0</v>
      </c>
      <c r="U305" s="32"/>
      <c r="V305" s="32"/>
      <c r="W305" s="32"/>
      <c r="X305" s="32"/>
      <c r="Y305" s="32"/>
      <c r="Z305" s="32"/>
      <c r="AA305" s="32"/>
      <c r="AB305" s="32"/>
      <c r="AC305" s="32"/>
      <c r="AD305" s="32"/>
      <c r="AE305" s="32"/>
      <c r="AR305" s="170" t="s">
        <v>260</v>
      </c>
      <c r="AT305" s="170" t="s">
        <v>174</v>
      </c>
      <c r="AU305" s="170" t="s">
        <v>81</v>
      </c>
      <c r="AY305" s="17" t="s">
        <v>134</v>
      </c>
      <c r="BE305" s="171">
        <f>IF(N305="základní",J305,0)</f>
        <v>0</v>
      </c>
      <c r="BF305" s="171">
        <f>IF(N305="snížená",J305,0)</f>
        <v>0</v>
      </c>
      <c r="BG305" s="171">
        <f>IF(N305="zákl. přenesená",J305,0)</f>
        <v>0</v>
      </c>
      <c r="BH305" s="171">
        <f>IF(N305="sníž. přenesená",J305,0)</f>
        <v>0</v>
      </c>
      <c r="BI305" s="171">
        <f>IF(N305="nulová",J305,0)</f>
        <v>0</v>
      </c>
      <c r="BJ305" s="17" t="s">
        <v>81</v>
      </c>
      <c r="BK305" s="171">
        <f>ROUND(I305*H305,2)</f>
        <v>0</v>
      </c>
      <c r="BL305" s="17" t="s">
        <v>181</v>
      </c>
      <c r="BM305" s="170" t="s">
        <v>512</v>
      </c>
    </row>
    <row r="306" spans="1:65" s="2" customFormat="1" ht="21.75" customHeight="1">
      <c r="A306" s="32"/>
      <c r="B306" s="157"/>
      <c r="C306" s="158">
        <v>100</v>
      </c>
      <c r="D306" s="158" t="s">
        <v>137</v>
      </c>
      <c r="E306" s="159" t="s">
        <v>513</v>
      </c>
      <c r="F306" s="160" t="s">
        <v>514</v>
      </c>
      <c r="G306" s="161" t="s">
        <v>172</v>
      </c>
      <c r="H306" s="162">
        <v>2</v>
      </c>
      <c r="I306" s="163"/>
      <c r="J306" s="164">
        <f>ROUND(I306*H306,2)</f>
        <v>0</v>
      </c>
      <c r="K306" s="165"/>
      <c r="L306" s="33"/>
      <c r="M306" s="166" t="s">
        <v>1</v>
      </c>
      <c r="N306" s="167" t="s">
        <v>42</v>
      </c>
      <c r="O306" s="58"/>
      <c r="P306" s="168">
        <f>O306*H306</f>
        <v>0</v>
      </c>
      <c r="Q306" s="168">
        <v>0</v>
      </c>
      <c r="R306" s="168">
        <f>Q306*H306</f>
        <v>0</v>
      </c>
      <c r="S306" s="168">
        <v>2E-3</v>
      </c>
      <c r="T306" s="169">
        <f>S306*H306</f>
        <v>4.0000000000000001E-3</v>
      </c>
      <c r="U306" s="32"/>
      <c r="V306" s="32"/>
      <c r="W306" s="32"/>
      <c r="X306" s="32"/>
      <c r="Y306" s="32"/>
      <c r="Z306" s="32"/>
      <c r="AA306" s="32"/>
      <c r="AB306" s="32"/>
      <c r="AC306" s="32"/>
      <c r="AD306" s="32"/>
      <c r="AE306" s="32"/>
      <c r="AR306" s="170" t="s">
        <v>181</v>
      </c>
      <c r="AT306" s="170" t="s">
        <v>137</v>
      </c>
      <c r="AU306" s="170" t="s">
        <v>81</v>
      </c>
      <c r="AY306" s="17" t="s">
        <v>134</v>
      </c>
      <c r="BE306" s="171">
        <f>IF(N306="základní",J306,0)</f>
        <v>0</v>
      </c>
      <c r="BF306" s="171">
        <f>IF(N306="snížená",J306,0)</f>
        <v>0</v>
      </c>
      <c r="BG306" s="171">
        <f>IF(N306="zákl. přenesená",J306,0)</f>
        <v>0</v>
      </c>
      <c r="BH306" s="171">
        <f>IF(N306="sníž. přenesená",J306,0)</f>
        <v>0</v>
      </c>
      <c r="BI306" s="171">
        <f>IF(N306="nulová",J306,0)</f>
        <v>0</v>
      </c>
      <c r="BJ306" s="17" t="s">
        <v>81</v>
      </c>
      <c r="BK306" s="171">
        <f>ROUND(I306*H306,2)</f>
        <v>0</v>
      </c>
      <c r="BL306" s="17" t="s">
        <v>181</v>
      </c>
      <c r="BM306" s="170" t="s">
        <v>515</v>
      </c>
    </row>
    <row r="307" spans="1:65" s="2" customFormat="1" ht="21.75" customHeight="1">
      <c r="A307" s="32"/>
      <c r="B307" s="157"/>
      <c r="C307" s="158">
        <v>101</v>
      </c>
      <c r="D307" s="158" t="s">
        <v>137</v>
      </c>
      <c r="E307" s="159" t="s">
        <v>516</v>
      </c>
      <c r="F307" s="160" t="s">
        <v>517</v>
      </c>
      <c r="G307" s="161" t="s">
        <v>212</v>
      </c>
      <c r="H307" s="162">
        <v>0.01</v>
      </c>
      <c r="I307" s="163"/>
      <c r="J307" s="164">
        <f>ROUND(I307*H307,2)</f>
        <v>0</v>
      </c>
      <c r="K307" s="165"/>
      <c r="L307" s="33"/>
      <c r="M307" s="166" t="s">
        <v>1</v>
      </c>
      <c r="N307" s="167" t="s">
        <v>42</v>
      </c>
      <c r="O307" s="58"/>
      <c r="P307" s="168">
        <f>O307*H307</f>
        <v>0</v>
      </c>
      <c r="Q307" s="168">
        <v>0</v>
      </c>
      <c r="R307" s="168">
        <f>Q307*H307</f>
        <v>0</v>
      </c>
      <c r="S307" s="168">
        <v>0</v>
      </c>
      <c r="T307" s="169">
        <f>S307*H307</f>
        <v>0</v>
      </c>
      <c r="U307" s="32"/>
      <c r="V307" s="32"/>
      <c r="W307" s="32"/>
      <c r="X307" s="32"/>
      <c r="Y307" s="32"/>
      <c r="Z307" s="32"/>
      <c r="AA307" s="32"/>
      <c r="AB307" s="32"/>
      <c r="AC307" s="32"/>
      <c r="AD307" s="32"/>
      <c r="AE307" s="32"/>
      <c r="AR307" s="170" t="s">
        <v>181</v>
      </c>
      <c r="AT307" s="170" t="s">
        <v>137</v>
      </c>
      <c r="AU307" s="170" t="s">
        <v>81</v>
      </c>
      <c r="AY307" s="17" t="s">
        <v>134</v>
      </c>
      <c r="BE307" s="171">
        <f>IF(N307="základní",J307,0)</f>
        <v>0</v>
      </c>
      <c r="BF307" s="171">
        <f>IF(N307="snížená",J307,0)</f>
        <v>0</v>
      </c>
      <c r="BG307" s="171">
        <f>IF(N307="zákl. přenesená",J307,0)</f>
        <v>0</v>
      </c>
      <c r="BH307" s="171">
        <f>IF(N307="sníž. přenesená",J307,0)</f>
        <v>0</v>
      </c>
      <c r="BI307" s="171">
        <f>IF(N307="nulová",J307,0)</f>
        <v>0</v>
      </c>
      <c r="BJ307" s="17" t="s">
        <v>81</v>
      </c>
      <c r="BK307" s="171">
        <f>ROUND(I307*H307,2)</f>
        <v>0</v>
      </c>
      <c r="BL307" s="17" t="s">
        <v>181</v>
      </c>
      <c r="BM307" s="170" t="s">
        <v>518</v>
      </c>
    </row>
    <row r="308" spans="1:65" s="2" customFormat="1" ht="21.75" customHeight="1">
      <c r="A308" s="32"/>
      <c r="B308" s="157"/>
      <c r="C308" s="158">
        <v>102</v>
      </c>
      <c r="D308" s="158" t="s">
        <v>137</v>
      </c>
      <c r="E308" s="159" t="s">
        <v>519</v>
      </c>
      <c r="F308" s="160" t="s">
        <v>520</v>
      </c>
      <c r="G308" s="161" t="s">
        <v>212</v>
      </c>
      <c r="H308" s="162">
        <v>0.01</v>
      </c>
      <c r="I308" s="163"/>
      <c r="J308" s="164">
        <f>ROUND(I308*H308,2)</f>
        <v>0</v>
      </c>
      <c r="K308" s="165"/>
      <c r="L308" s="33"/>
      <c r="M308" s="166" t="s">
        <v>1</v>
      </c>
      <c r="N308" s="167" t="s">
        <v>42</v>
      </c>
      <c r="O308" s="58"/>
      <c r="P308" s="168">
        <f>O308*H308</f>
        <v>0</v>
      </c>
      <c r="Q308" s="168">
        <v>0</v>
      </c>
      <c r="R308" s="168">
        <f>Q308*H308</f>
        <v>0</v>
      </c>
      <c r="S308" s="168">
        <v>0</v>
      </c>
      <c r="T308" s="169">
        <f>S308*H308</f>
        <v>0</v>
      </c>
      <c r="U308" s="32"/>
      <c r="V308" s="32"/>
      <c r="W308" s="32"/>
      <c r="X308" s="32"/>
      <c r="Y308" s="32"/>
      <c r="Z308" s="32"/>
      <c r="AA308" s="32"/>
      <c r="AB308" s="32"/>
      <c r="AC308" s="32"/>
      <c r="AD308" s="32"/>
      <c r="AE308" s="32"/>
      <c r="AR308" s="170" t="s">
        <v>181</v>
      </c>
      <c r="AT308" s="170" t="s">
        <v>137</v>
      </c>
      <c r="AU308" s="170" t="s">
        <v>81</v>
      </c>
      <c r="AY308" s="17" t="s">
        <v>134</v>
      </c>
      <c r="BE308" s="171">
        <f>IF(N308="základní",J308,0)</f>
        <v>0</v>
      </c>
      <c r="BF308" s="171">
        <f>IF(N308="snížená",J308,0)</f>
        <v>0</v>
      </c>
      <c r="BG308" s="171">
        <f>IF(N308="zákl. přenesená",J308,0)</f>
        <v>0</v>
      </c>
      <c r="BH308" s="171">
        <f>IF(N308="sníž. přenesená",J308,0)</f>
        <v>0</v>
      </c>
      <c r="BI308" s="171">
        <f>IF(N308="nulová",J308,0)</f>
        <v>0</v>
      </c>
      <c r="BJ308" s="17" t="s">
        <v>81</v>
      </c>
      <c r="BK308" s="171">
        <f>ROUND(I308*H308,2)</f>
        <v>0</v>
      </c>
      <c r="BL308" s="17" t="s">
        <v>181</v>
      </c>
      <c r="BM308" s="170" t="s">
        <v>521</v>
      </c>
    </row>
    <row r="309" spans="1:65" s="12" customFormat="1" ht="22.9" customHeight="1">
      <c r="B309" s="144"/>
      <c r="D309" s="145" t="s">
        <v>75</v>
      </c>
      <c r="E309" s="155" t="s">
        <v>522</v>
      </c>
      <c r="F309" s="155" t="s">
        <v>523</v>
      </c>
      <c r="I309" s="147"/>
      <c r="J309" s="156">
        <f>BK309</f>
        <v>0</v>
      </c>
      <c r="L309" s="144"/>
      <c r="M309" s="149"/>
      <c r="N309" s="150"/>
      <c r="O309" s="150"/>
      <c r="P309" s="151">
        <f>SUM(P310:P330)</f>
        <v>0</v>
      </c>
      <c r="Q309" s="150"/>
      <c r="R309" s="151">
        <f>SUM(R310:R330)</f>
        <v>0.30882541000000002</v>
      </c>
      <c r="S309" s="150"/>
      <c r="T309" s="152">
        <f>SUM(T310:T330)</f>
        <v>0</v>
      </c>
      <c r="AR309" s="145" t="s">
        <v>81</v>
      </c>
      <c r="AT309" s="153" t="s">
        <v>75</v>
      </c>
      <c r="AU309" s="153" t="s">
        <v>84</v>
      </c>
      <c r="AY309" s="145" t="s">
        <v>134</v>
      </c>
      <c r="BK309" s="154">
        <f>SUM(BK310:BK330)</f>
        <v>0</v>
      </c>
    </row>
    <row r="310" spans="1:65" s="2" customFormat="1" ht="21.75" customHeight="1">
      <c r="A310" s="32"/>
      <c r="B310" s="157"/>
      <c r="C310" s="158">
        <v>103</v>
      </c>
      <c r="D310" s="158" t="s">
        <v>137</v>
      </c>
      <c r="E310" s="159" t="s">
        <v>524</v>
      </c>
      <c r="F310" s="160" t="s">
        <v>525</v>
      </c>
      <c r="G310" s="161" t="s">
        <v>140</v>
      </c>
      <c r="H310" s="162">
        <v>11.531000000000001</v>
      </c>
      <c r="I310" s="163"/>
      <c r="J310" s="164">
        <f>ROUND(I310*H310,2)</f>
        <v>0</v>
      </c>
      <c r="K310" s="165"/>
      <c r="L310" s="33"/>
      <c r="M310" s="166" t="s">
        <v>1</v>
      </c>
      <c r="N310" s="167" t="s">
        <v>42</v>
      </c>
      <c r="O310" s="58"/>
      <c r="P310" s="168">
        <f>O310*H310</f>
        <v>0</v>
      </c>
      <c r="Q310" s="168">
        <v>2.5409999999999999E-2</v>
      </c>
      <c r="R310" s="168">
        <f>Q310*H310</f>
        <v>0.29300271</v>
      </c>
      <c r="S310" s="168">
        <v>0</v>
      </c>
      <c r="T310" s="169">
        <f>S310*H310</f>
        <v>0</v>
      </c>
      <c r="U310" s="32"/>
      <c r="V310" s="32"/>
      <c r="W310" s="32"/>
      <c r="X310" s="32"/>
      <c r="Y310" s="32"/>
      <c r="Z310" s="32"/>
      <c r="AA310" s="32"/>
      <c r="AB310" s="32"/>
      <c r="AC310" s="32"/>
      <c r="AD310" s="32"/>
      <c r="AE310" s="32"/>
      <c r="AR310" s="170" t="s">
        <v>181</v>
      </c>
      <c r="AT310" s="170" t="s">
        <v>137</v>
      </c>
      <c r="AU310" s="170" t="s">
        <v>81</v>
      </c>
      <c r="AY310" s="17" t="s">
        <v>134</v>
      </c>
      <c r="BE310" s="171">
        <f>IF(N310="základní",J310,0)</f>
        <v>0</v>
      </c>
      <c r="BF310" s="171">
        <f>IF(N310="snížená",J310,0)</f>
        <v>0</v>
      </c>
      <c r="BG310" s="171">
        <f>IF(N310="zákl. přenesená",J310,0)</f>
        <v>0</v>
      </c>
      <c r="BH310" s="171">
        <f>IF(N310="sníž. přenesená",J310,0)</f>
        <v>0</v>
      </c>
      <c r="BI310" s="171">
        <f>IF(N310="nulová",J310,0)</f>
        <v>0</v>
      </c>
      <c r="BJ310" s="17" t="s">
        <v>81</v>
      </c>
      <c r="BK310" s="171">
        <f>ROUND(I310*H310,2)</f>
        <v>0</v>
      </c>
      <c r="BL310" s="17" t="s">
        <v>181</v>
      </c>
      <c r="BM310" s="170" t="s">
        <v>526</v>
      </c>
    </row>
    <row r="311" spans="1:65" s="13" customFormat="1">
      <c r="B311" s="172"/>
      <c r="D311" s="173" t="s">
        <v>143</v>
      </c>
      <c r="E311" s="174" t="s">
        <v>1</v>
      </c>
      <c r="F311" s="175" t="s">
        <v>527</v>
      </c>
      <c r="H311" s="176">
        <v>2.6909999999999998</v>
      </c>
      <c r="I311" s="177"/>
      <c r="L311" s="172"/>
      <c r="M311" s="178"/>
      <c r="N311" s="179"/>
      <c r="O311" s="179"/>
      <c r="P311" s="179"/>
      <c r="Q311" s="179"/>
      <c r="R311" s="179"/>
      <c r="S311" s="179"/>
      <c r="T311" s="180"/>
      <c r="AT311" s="174" t="s">
        <v>143</v>
      </c>
      <c r="AU311" s="174" t="s">
        <v>81</v>
      </c>
      <c r="AV311" s="13" t="s">
        <v>81</v>
      </c>
      <c r="AW311" s="13" t="s">
        <v>33</v>
      </c>
      <c r="AX311" s="13" t="s">
        <v>76</v>
      </c>
      <c r="AY311" s="174" t="s">
        <v>134</v>
      </c>
    </row>
    <row r="312" spans="1:65" s="13" customFormat="1">
      <c r="B312" s="172"/>
      <c r="D312" s="173" t="s">
        <v>143</v>
      </c>
      <c r="E312" s="174" t="s">
        <v>1</v>
      </c>
      <c r="F312" s="175" t="s">
        <v>528</v>
      </c>
      <c r="H312" s="176">
        <v>2.431</v>
      </c>
      <c r="I312" s="177"/>
      <c r="L312" s="172"/>
      <c r="M312" s="178"/>
      <c r="N312" s="179"/>
      <c r="O312" s="179"/>
      <c r="P312" s="179"/>
      <c r="Q312" s="179"/>
      <c r="R312" s="179"/>
      <c r="S312" s="179"/>
      <c r="T312" s="180"/>
      <c r="AT312" s="174" t="s">
        <v>143</v>
      </c>
      <c r="AU312" s="174" t="s">
        <v>81</v>
      </c>
      <c r="AV312" s="13" t="s">
        <v>81</v>
      </c>
      <c r="AW312" s="13" t="s">
        <v>33</v>
      </c>
      <c r="AX312" s="13" t="s">
        <v>76</v>
      </c>
      <c r="AY312" s="174" t="s">
        <v>134</v>
      </c>
    </row>
    <row r="313" spans="1:65" s="13" customFormat="1">
      <c r="B313" s="172"/>
      <c r="D313" s="173" t="s">
        <v>143</v>
      </c>
      <c r="E313" s="174" t="s">
        <v>1</v>
      </c>
      <c r="F313" s="175" t="s">
        <v>529</v>
      </c>
      <c r="H313" s="176">
        <v>6.4089999999999998</v>
      </c>
      <c r="I313" s="177"/>
      <c r="L313" s="172"/>
      <c r="M313" s="178"/>
      <c r="N313" s="179"/>
      <c r="O313" s="179"/>
      <c r="P313" s="179"/>
      <c r="Q313" s="179"/>
      <c r="R313" s="179"/>
      <c r="S313" s="179"/>
      <c r="T313" s="180"/>
      <c r="AT313" s="174" t="s">
        <v>143</v>
      </c>
      <c r="AU313" s="174" t="s">
        <v>81</v>
      </c>
      <c r="AV313" s="13" t="s">
        <v>81</v>
      </c>
      <c r="AW313" s="13" t="s">
        <v>33</v>
      </c>
      <c r="AX313" s="13" t="s">
        <v>76</v>
      </c>
      <c r="AY313" s="174" t="s">
        <v>134</v>
      </c>
    </row>
    <row r="314" spans="1:65" s="15" customFormat="1">
      <c r="B314" s="199"/>
      <c r="D314" s="173" t="s">
        <v>143</v>
      </c>
      <c r="E314" s="200" t="s">
        <v>1</v>
      </c>
      <c r="F314" s="201" t="s">
        <v>188</v>
      </c>
      <c r="H314" s="202">
        <v>11.531000000000001</v>
      </c>
      <c r="I314" s="203"/>
      <c r="L314" s="199"/>
      <c r="M314" s="204"/>
      <c r="N314" s="205"/>
      <c r="O314" s="205"/>
      <c r="P314" s="205"/>
      <c r="Q314" s="205"/>
      <c r="R314" s="205"/>
      <c r="S314" s="205"/>
      <c r="T314" s="206"/>
      <c r="AT314" s="200" t="s">
        <v>143</v>
      </c>
      <c r="AU314" s="200" t="s">
        <v>81</v>
      </c>
      <c r="AV314" s="15" t="s">
        <v>141</v>
      </c>
      <c r="AW314" s="15" t="s">
        <v>33</v>
      </c>
      <c r="AX314" s="15" t="s">
        <v>84</v>
      </c>
      <c r="AY314" s="200" t="s">
        <v>134</v>
      </c>
    </row>
    <row r="315" spans="1:65" s="2" customFormat="1" ht="21.75" customHeight="1">
      <c r="A315" s="32"/>
      <c r="B315" s="157"/>
      <c r="C315" s="158">
        <v>104</v>
      </c>
      <c r="D315" s="158" t="s">
        <v>137</v>
      </c>
      <c r="E315" s="159" t="s">
        <v>530</v>
      </c>
      <c r="F315" s="160" t="s">
        <v>531</v>
      </c>
      <c r="G315" s="161" t="s">
        <v>270</v>
      </c>
      <c r="H315" s="162">
        <v>27.84</v>
      </c>
      <c r="I315" s="163"/>
      <c r="J315" s="164">
        <f>ROUND(I315*H315,2)</f>
        <v>0</v>
      </c>
      <c r="K315" s="165"/>
      <c r="L315" s="33"/>
      <c r="M315" s="166" t="s">
        <v>1</v>
      </c>
      <c r="N315" s="167" t="s">
        <v>42</v>
      </c>
      <c r="O315" s="58"/>
      <c r="P315" s="168">
        <f>O315*H315</f>
        <v>0</v>
      </c>
      <c r="Q315" s="168">
        <v>4.0000000000000003E-5</v>
      </c>
      <c r="R315" s="168">
        <f>Q315*H315</f>
        <v>1.1136000000000002E-3</v>
      </c>
      <c r="S315" s="168">
        <v>0</v>
      </c>
      <c r="T315" s="169">
        <f>S315*H315</f>
        <v>0</v>
      </c>
      <c r="U315" s="32"/>
      <c r="V315" s="32"/>
      <c r="W315" s="32"/>
      <c r="X315" s="32"/>
      <c r="Y315" s="32"/>
      <c r="Z315" s="32"/>
      <c r="AA315" s="32"/>
      <c r="AB315" s="32"/>
      <c r="AC315" s="32"/>
      <c r="AD315" s="32"/>
      <c r="AE315" s="32"/>
      <c r="AR315" s="170" t="s">
        <v>181</v>
      </c>
      <c r="AT315" s="170" t="s">
        <v>137</v>
      </c>
      <c r="AU315" s="170" t="s">
        <v>81</v>
      </c>
      <c r="AY315" s="17" t="s">
        <v>134</v>
      </c>
      <c r="BE315" s="171">
        <f>IF(N315="základní",J315,0)</f>
        <v>0</v>
      </c>
      <c r="BF315" s="171">
        <f>IF(N315="snížená",J315,0)</f>
        <v>0</v>
      </c>
      <c r="BG315" s="171">
        <f>IF(N315="zákl. přenesená",J315,0)</f>
        <v>0</v>
      </c>
      <c r="BH315" s="171">
        <f>IF(N315="sníž. přenesená",J315,0)</f>
        <v>0</v>
      </c>
      <c r="BI315" s="171">
        <f>IF(N315="nulová",J315,0)</f>
        <v>0</v>
      </c>
      <c r="BJ315" s="17" t="s">
        <v>81</v>
      </c>
      <c r="BK315" s="171">
        <f>ROUND(I315*H315,2)</f>
        <v>0</v>
      </c>
      <c r="BL315" s="17" t="s">
        <v>181</v>
      </c>
      <c r="BM315" s="170" t="s">
        <v>532</v>
      </c>
    </row>
    <row r="316" spans="1:65" s="13" customFormat="1">
      <c r="B316" s="172"/>
      <c r="D316" s="173" t="s">
        <v>143</v>
      </c>
      <c r="E316" s="174" t="s">
        <v>1</v>
      </c>
      <c r="F316" s="175" t="s">
        <v>533</v>
      </c>
      <c r="H316" s="176">
        <v>3.77</v>
      </c>
      <c r="I316" s="177"/>
      <c r="L316" s="172"/>
      <c r="M316" s="178"/>
      <c r="N316" s="179"/>
      <c r="O316" s="179"/>
      <c r="P316" s="179"/>
      <c r="Q316" s="179"/>
      <c r="R316" s="179"/>
      <c r="S316" s="179"/>
      <c r="T316" s="180"/>
      <c r="AT316" s="174" t="s">
        <v>143</v>
      </c>
      <c r="AU316" s="174" t="s">
        <v>81</v>
      </c>
      <c r="AV316" s="13" t="s">
        <v>81</v>
      </c>
      <c r="AW316" s="13" t="s">
        <v>33</v>
      </c>
      <c r="AX316" s="13" t="s">
        <v>76</v>
      </c>
      <c r="AY316" s="174" t="s">
        <v>134</v>
      </c>
    </row>
    <row r="317" spans="1:65" s="13" customFormat="1">
      <c r="B317" s="172"/>
      <c r="D317" s="173" t="s">
        <v>143</v>
      </c>
      <c r="E317" s="174" t="s">
        <v>1</v>
      </c>
      <c r="F317" s="175" t="s">
        <v>534</v>
      </c>
      <c r="H317" s="176">
        <v>8.4700000000000006</v>
      </c>
      <c r="I317" s="177"/>
      <c r="L317" s="172"/>
      <c r="M317" s="178"/>
      <c r="N317" s="179"/>
      <c r="O317" s="179"/>
      <c r="P317" s="179"/>
      <c r="Q317" s="179"/>
      <c r="R317" s="179"/>
      <c r="S317" s="179"/>
      <c r="T317" s="180"/>
      <c r="AT317" s="174" t="s">
        <v>143</v>
      </c>
      <c r="AU317" s="174" t="s">
        <v>81</v>
      </c>
      <c r="AV317" s="13" t="s">
        <v>81</v>
      </c>
      <c r="AW317" s="13" t="s">
        <v>33</v>
      </c>
      <c r="AX317" s="13" t="s">
        <v>76</v>
      </c>
      <c r="AY317" s="174" t="s">
        <v>134</v>
      </c>
    </row>
    <row r="318" spans="1:65" s="13" customFormat="1">
      <c r="B318" s="172"/>
      <c r="D318" s="173" t="s">
        <v>143</v>
      </c>
      <c r="E318" s="174" t="s">
        <v>1</v>
      </c>
      <c r="F318" s="175" t="s">
        <v>535</v>
      </c>
      <c r="H318" s="176">
        <v>15.6</v>
      </c>
      <c r="I318" s="177"/>
      <c r="L318" s="172"/>
      <c r="M318" s="178"/>
      <c r="N318" s="179"/>
      <c r="O318" s="179"/>
      <c r="P318" s="179"/>
      <c r="Q318" s="179"/>
      <c r="R318" s="179"/>
      <c r="S318" s="179"/>
      <c r="T318" s="180"/>
      <c r="AT318" s="174" t="s">
        <v>143</v>
      </c>
      <c r="AU318" s="174" t="s">
        <v>81</v>
      </c>
      <c r="AV318" s="13" t="s">
        <v>81</v>
      </c>
      <c r="AW318" s="13" t="s">
        <v>33</v>
      </c>
      <c r="AX318" s="13" t="s">
        <v>76</v>
      </c>
      <c r="AY318" s="174" t="s">
        <v>134</v>
      </c>
    </row>
    <row r="319" spans="1:65" s="15" customFormat="1">
      <c r="B319" s="199"/>
      <c r="D319" s="173" t="s">
        <v>143</v>
      </c>
      <c r="E319" s="200" t="s">
        <v>1</v>
      </c>
      <c r="F319" s="201" t="s">
        <v>188</v>
      </c>
      <c r="H319" s="202">
        <v>27.84</v>
      </c>
      <c r="I319" s="203"/>
      <c r="L319" s="199"/>
      <c r="M319" s="204"/>
      <c r="N319" s="205"/>
      <c r="O319" s="205"/>
      <c r="P319" s="205"/>
      <c r="Q319" s="205"/>
      <c r="R319" s="205"/>
      <c r="S319" s="205"/>
      <c r="T319" s="206"/>
      <c r="AT319" s="200" t="s">
        <v>143</v>
      </c>
      <c r="AU319" s="200" t="s">
        <v>81</v>
      </c>
      <c r="AV319" s="15" t="s">
        <v>141</v>
      </c>
      <c r="AW319" s="15" t="s">
        <v>33</v>
      </c>
      <c r="AX319" s="15" t="s">
        <v>84</v>
      </c>
      <c r="AY319" s="200" t="s">
        <v>134</v>
      </c>
    </row>
    <row r="320" spans="1:65" s="2" customFormat="1" ht="16.5" customHeight="1">
      <c r="A320" s="32"/>
      <c r="B320" s="157"/>
      <c r="C320" s="158">
        <v>105</v>
      </c>
      <c r="D320" s="158" t="s">
        <v>137</v>
      </c>
      <c r="E320" s="159" t="s">
        <v>536</v>
      </c>
      <c r="F320" s="160" t="s">
        <v>537</v>
      </c>
      <c r="G320" s="161" t="s">
        <v>270</v>
      </c>
      <c r="H320" s="162">
        <v>13.5</v>
      </c>
      <c r="I320" s="163"/>
      <c r="J320" s="164">
        <f>ROUND(I320*H320,2)</f>
        <v>0</v>
      </c>
      <c r="K320" s="165"/>
      <c r="L320" s="33"/>
      <c r="M320" s="166" t="s">
        <v>1</v>
      </c>
      <c r="N320" s="167" t="s">
        <v>42</v>
      </c>
      <c r="O320" s="58"/>
      <c r="P320" s="168">
        <f>O320*H320</f>
        <v>0</v>
      </c>
      <c r="Q320" s="168">
        <v>1.4999999999999999E-4</v>
      </c>
      <c r="R320" s="168">
        <f>Q320*H320</f>
        <v>2.0249999999999999E-3</v>
      </c>
      <c r="S320" s="168">
        <v>0</v>
      </c>
      <c r="T320" s="169">
        <f>S320*H320</f>
        <v>0</v>
      </c>
      <c r="U320" s="32"/>
      <c r="V320" s="32"/>
      <c r="W320" s="32"/>
      <c r="X320" s="32"/>
      <c r="Y320" s="32"/>
      <c r="Z320" s="32"/>
      <c r="AA320" s="32"/>
      <c r="AB320" s="32"/>
      <c r="AC320" s="32"/>
      <c r="AD320" s="32"/>
      <c r="AE320" s="32"/>
      <c r="AR320" s="170" t="s">
        <v>181</v>
      </c>
      <c r="AT320" s="170" t="s">
        <v>137</v>
      </c>
      <c r="AU320" s="170" t="s">
        <v>81</v>
      </c>
      <c r="AY320" s="17" t="s">
        <v>134</v>
      </c>
      <c r="BE320" s="171">
        <f>IF(N320="základní",J320,0)</f>
        <v>0</v>
      </c>
      <c r="BF320" s="171">
        <f>IF(N320="snížená",J320,0)</f>
        <v>0</v>
      </c>
      <c r="BG320" s="171">
        <f>IF(N320="zákl. přenesená",J320,0)</f>
        <v>0</v>
      </c>
      <c r="BH320" s="171">
        <f>IF(N320="sníž. přenesená",J320,0)</f>
        <v>0</v>
      </c>
      <c r="BI320" s="171">
        <f>IF(N320="nulová",J320,0)</f>
        <v>0</v>
      </c>
      <c r="BJ320" s="17" t="s">
        <v>81</v>
      </c>
      <c r="BK320" s="171">
        <f>ROUND(I320*H320,2)</f>
        <v>0</v>
      </c>
      <c r="BL320" s="17" t="s">
        <v>181</v>
      </c>
      <c r="BM320" s="170" t="s">
        <v>538</v>
      </c>
    </row>
    <row r="321" spans="1:65" s="13" customFormat="1">
      <c r="B321" s="172"/>
      <c r="D321" s="173" t="s">
        <v>143</v>
      </c>
      <c r="E321" s="174" t="s">
        <v>1</v>
      </c>
      <c r="F321" s="175" t="s">
        <v>539</v>
      </c>
      <c r="H321" s="176">
        <v>13</v>
      </c>
      <c r="I321" s="177"/>
      <c r="L321" s="172"/>
      <c r="M321" s="178"/>
      <c r="N321" s="179"/>
      <c r="O321" s="179"/>
      <c r="P321" s="179"/>
      <c r="Q321" s="179"/>
      <c r="R321" s="179"/>
      <c r="S321" s="179"/>
      <c r="T321" s="180"/>
      <c r="AT321" s="174" t="s">
        <v>143</v>
      </c>
      <c r="AU321" s="174" t="s">
        <v>81</v>
      </c>
      <c r="AV321" s="13" t="s">
        <v>81</v>
      </c>
      <c r="AW321" s="13" t="s">
        <v>33</v>
      </c>
      <c r="AX321" s="13" t="s">
        <v>76</v>
      </c>
      <c r="AY321" s="174" t="s">
        <v>134</v>
      </c>
    </row>
    <row r="322" spans="1:65" s="13" customFormat="1">
      <c r="B322" s="172"/>
      <c r="D322" s="173" t="s">
        <v>143</v>
      </c>
      <c r="E322" s="174" t="s">
        <v>1</v>
      </c>
      <c r="F322" s="175" t="s">
        <v>540</v>
      </c>
      <c r="H322" s="176">
        <v>0.5</v>
      </c>
      <c r="I322" s="177"/>
      <c r="L322" s="172"/>
      <c r="M322" s="178"/>
      <c r="N322" s="179"/>
      <c r="O322" s="179"/>
      <c r="P322" s="179"/>
      <c r="Q322" s="179"/>
      <c r="R322" s="179"/>
      <c r="S322" s="179"/>
      <c r="T322" s="180"/>
      <c r="AT322" s="174" t="s">
        <v>143</v>
      </c>
      <c r="AU322" s="174" t="s">
        <v>81</v>
      </c>
      <c r="AV322" s="13" t="s">
        <v>81</v>
      </c>
      <c r="AW322" s="13" t="s">
        <v>33</v>
      </c>
      <c r="AX322" s="13" t="s">
        <v>76</v>
      </c>
      <c r="AY322" s="174" t="s">
        <v>134</v>
      </c>
    </row>
    <row r="323" spans="1:65" s="15" customFormat="1">
      <c r="B323" s="199"/>
      <c r="D323" s="173" t="s">
        <v>143</v>
      </c>
      <c r="E323" s="200" t="s">
        <v>1</v>
      </c>
      <c r="F323" s="201" t="s">
        <v>188</v>
      </c>
      <c r="H323" s="202">
        <v>13.5</v>
      </c>
      <c r="I323" s="203"/>
      <c r="L323" s="199"/>
      <c r="M323" s="204"/>
      <c r="N323" s="205"/>
      <c r="O323" s="205"/>
      <c r="P323" s="205"/>
      <c r="Q323" s="205"/>
      <c r="R323" s="205"/>
      <c r="S323" s="205"/>
      <c r="T323" s="206"/>
      <c r="AT323" s="200" t="s">
        <v>143</v>
      </c>
      <c r="AU323" s="200" t="s">
        <v>81</v>
      </c>
      <c r="AV323" s="15" t="s">
        <v>141</v>
      </c>
      <c r="AW323" s="15" t="s">
        <v>33</v>
      </c>
      <c r="AX323" s="15" t="s">
        <v>84</v>
      </c>
      <c r="AY323" s="200" t="s">
        <v>134</v>
      </c>
    </row>
    <row r="324" spans="1:65" s="2" customFormat="1" ht="16.5" customHeight="1">
      <c r="A324" s="32"/>
      <c r="B324" s="157"/>
      <c r="C324" s="158">
        <v>106</v>
      </c>
      <c r="D324" s="158" t="s">
        <v>137</v>
      </c>
      <c r="E324" s="159" t="s">
        <v>541</v>
      </c>
      <c r="F324" s="160" t="s">
        <v>542</v>
      </c>
      <c r="G324" s="161" t="s">
        <v>140</v>
      </c>
      <c r="H324" s="162">
        <v>11.531000000000001</v>
      </c>
      <c r="I324" s="163"/>
      <c r="J324" s="164">
        <f>ROUND(I324*H324,2)</f>
        <v>0</v>
      </c>
      <c r="K324" s="165"/>
      <c r="L324" s="33"/>
      <c r="M324" s="166" t="s">
        <v>1</v>
      </c>
      <c r="N324" s="167" t="s">
        <v>42</v>
      </c>
      <c r="O324" s="58"/>
      <c r="P324" s="168">
        <f>O324*H324</f>
        <v>0</v>
      </c>
      <c r="Q324" s="168">
        <v>0</v>
      </c>
      <c r="R324" s="168">
        <f>Q324*H324</f>
        <v>0</v>
      </c>
      <c r="S324" s="168">
        <v>0</v>
      </c>
      <c r="T324" s="169">
        <f>S324*H324</f>
        <v>0</v>
      </c>
      <c r="U324" s="32"/>
      <c r="V324" s="32"/>
      <c r="W324" s="32"/>
      <c r="X324" s="32"/>
      <c r="Y324" s="32"/>
      <c r="Z324" s="32"/>
      <c r="AA324" s="32"/>
      <c r="AB324" s="32"/>
      <c r="AC324" s="32"/>
      <c r="AD324" s="32"/>
      <c r="AE324" s="32"/>
      <c r="AR324" s="170" t="s">
        <v>181</v>
      </c>
      <c r="AT324" s="170" t="s">
        <v>137</v>
      </c>
      <c r="AU324" s="170" t="s">
        <v>81</v>
      </c>
      <c r="AY324" s="17" t="s">
        <v>134</v>
      </c>
      <c r="BE324" s="171">
        <f>IF(N324="základní",J324,0)</f>
        <v>0</v>
      </c>
      <c r="BF324" s="171">
        <f>IF(N324="snížená",J324,0)</f>
        <v>0</v>
      </c>
      <c r="BG324" s="171">
        <f>IF(N324="zákl. přenesená",J324,0)</f>
        <v>0</v>
      </c>
      <c r="BH324" s="171">
        <f>IF(N324="sníž. přenesená",J324,0)</f>
        <v>0</v>
      </c>
      <c r="BI324" s="171">
        <f>IF(N324="nulová",J324,0)</f>
        <v>0</v>
      </c>
      <c r="BJ324" s="17" t="s">
        <v>81</v>
      </c>
      <c r="BK324" s="171">
        <f>ROUND(I324*H324,2)</f>
        <v>0</v>
      </c>
      <c r="BL324" s="17" t="s">
        <v>181</v>
      </c>
      <c r="BM324" s="170" t="s">
        <v>543</v>
      </c>
    </row>
    <row r="325" spans="1:65" s="2" customFormat="1" ht="21.75" customHeight="1">
      <c r="A325" s="32"/>
      <c r="B325" s="157"/>
      <c r="C325" s="158">
        <v>107</v>
      </c>
      <c r="D325" s="158" t="s">
        <v>137</v>
      </c>
      <c r="E325" s="159" t="s">
        <v>544</v>
      </c>
      <c r="F325" s="160" t="s">
        <v>545</v>
      </c>
      <c r="G325" s="161" t="s">
        <v>140</v>
      </c>
      <c r="H325" s="162">
        <v>11.531000000000001</v>
      </c>
      <c r="I325" s="163"/>
      <c r="J325" s="164">
        <f>ROUND(I325*H325,2)</f>
        <v>0</v>
      </c>
      <c r="K325" s="165"/>
      <c r="L325" s="33"/>
      <c r="M325" s="166" t="s">
        <v>1</v>
      </c>
      <c r="N325" s="167" t="s">
        <v>42</v>
      </c>
      <c r="O325" s="58"/>
      <c r="P325" s="168">
        <f>O325*H325</f>
        <v>0</v>
      </c>
      <c r="Q325" s="168">
        <v>6.9999999999999999E-4</v>
      </c>
      <c r="R325" s="168">
        <f>Q325*H325</f>
        <v>8.0717000000000011E-3</v>
      </c>
      <c r="S325" s="168">
        <v>0</v>
      </c>
      <c r="T325" s="169">
        <f>S325*H325</f>
        <v>0</v>
      </c>
      <c r="U325" s="32"/>
      <c r="V325" s="32"/>
      <c r="W325" s="32"/>
      <c r="X325" s="32"/>
      <c r="Y325" s="32"/>
      <c r="Z325" s="32"/>
      <c r="AA325" s="32"/>
      <c r="AB325" s="32"/>
      <c r="AC325" s="32"/>
      <c r="AD325" s="32"/>
      <c r="AE325" s="32"/>
      <c r="AR325" s="170" t="s">
        <v>181</v>
      </c>
      <c r="AT325" s="170" t="s">
        <v>137</v>
      </c>
      <c r="AU325" s="170" t="s">
        <v>81</v>
      </c>
      <c r="AY325" s="17" t="s">
        <v>134</v>
      </c>
      <c r="BE325" s="171">
        <f>IF(N325="základní",J325,0)</f>
        <v>0</v>
      </c>
      <c r="BF325" s="171">
        <f>IF(N325="snížená",J325,0)</f>
        <v>0</v>
      </c>
      <c r="BG325" s="171">
        <f>IF(N325="zákl. přenesená",J325,0)</f>
        <v>0</v>
      </c>
      <c r="BH325" s="171">
        <f>IF(N325="sníž. přenesená",J325,0)</f>
        <v>0</v>
      </c>
      <c r="BI325" s="171">
        <f>IF(N325="nulová",J325,0)</f>
        <v>0</v>
      </c>
      <c r="BJ325" s="17" t="s">
        <v>81</v>
      </c>
      <c r="BK325" s="171">
        <f>ROUND(I325*H325,2)</f>
        <v>0</v>
      </c>
      <c r="BL325" s="17" t="s">
        <v>181</v>
      </c>
      <c r="BM325" s="170" t="s">
        <v>546</v>
      </c>
    </row>
    <row r="326" spans="1:65" s="2" customFormat="1" ht="16.5" customHeight="1">
      <c r="A326" s="32"/>
      <c r="B326" s="157"/>
      <c r="C326" s="158">
        <v>108</v>
      </c>
      <c r="D326" s="158" t="s">
        <v>137</v>
      </c>
      <c r="E326" s="159" t="s">
        <v>547</v>
      </c>
      <c r="F326" s="160" t="s">
        <v>548</v>
      </c>
      <c r="G326" s="161" t="s">
        <v>140</v>
      </c>
      <c r="H326" s="162">
        <v>23.062000000000001</v>
      </c>
      <c r="I326" s="163"/>
      <c r="J326" s="164">
        <f>ROUND(I326*H326,2)</f>
        <v>0</v>
      </c>
      <c r="K326" s="165"/>
      <c r="L326" s="33"/>
      <c r="M326" s="166" t="s">
        <v>1</v>
      </c>
      <c r="N326" s="167" t="s">
        <v>42</v>
      </c>
      <c r="O326" s="58"/>
      <c r="P326" s="168">
        <f>O326*H326</f>
        <v>0</v>
      </c>
      <c r="Q326" s="168">
        <v>2.0000000000000001E-4</v>
      </c>
      <c r="R326" s="168">
        <f>Q326*H326</f>
        <v>4.6124000000000009E-3</v>
      </c>
      <c r="S326" s="168">
        <v>0</v>
      </c>
      <c r="T326" s="169">
        <f>S326*H326</f>
        <v>0</v>
      </c>
      <c r="U326" s="32"/>
      <c r="V326" s="32"/>
      <c r="W326" s="32"/>
      <c r="X326" s="32"/>
      <c r="Y326" s="32"/>
      <c r="Z326" s="32"/>
      <c r="AA326" s="32"/>
      <c r="AB326" s="32"/>
      <c r="AC326" s="32"/>
      <c r="AD326" s="32"/>
      <c r="AE326" s="32"/>
      <c r="AR326" s="170" t="s">
        <v>181</v>
      </c>
      <c r="AT326" s="170" t="s">
        <v>137</v>
      </c>
      <c r="AU326" s="170" t="s">
        <v>81</v>
      </c>
      <c r="AY326" s="17" t="s">
        <v>134</v>
      </c>
      <c r="BE326" s="171">
        <f>IF(N326="základní",J326,0)</f>
        <v>0</v>
      </c>
      <c r="BF326" s="171">
        <f>IF(N326="snížená",J326,0)</f>
        <v>0</v>
      </c>
      <c r="BG326" s="171">
        <f>IF(N326="zákl. přenesená",J326,0)</f>
        <v>0</v>
      </c>
      <c r="BH326" s="171">
        <f>IF(N326="sníž. přenesená",J326,0)</f>
        <v>0</v>
      </c>
      <c r="BI326" s="171">
        <f>IF(N326="nulová",J326,0)</f>
        <v>0</v>
      </c>
      <c r="BJ326" s="17" t="s">
        <v>81</v>
      </c>
      <c r="BK326" s="171">
        <f>ROUND(I326*H326,2)</f>
        <v>0</v>
      </c>
      <c r="BL326" s="17" t="s">
        <v>181</v>
      </c>
      <c r="BM326" s="170" t="s">
        <v>549</v>
      </c>
    </row>
    <row r="327" spans="1:65" s="13" customFormat="1">
      <c r="B327" s="172"/>
      <c r="D327" s="173" t="s">
        <v>143</v>
      </c>
      <c r="E327" s="174" t="s">
        <v>1</v>
      </c>
      <c r="F327" s="175" t="s">
        <v>550</v>
      </c>
      <c r="H327" s="176">
        <v>23.062000000000001</v>
      </c>
      <c r="I327" s="177"/>
      <c r="L327" s="172"/>
      <c r="M327" s="178"/>
      <c r="N327" s="179"/>
      <c r="O327" s="179"/>
      <c r="P327" s="179"/>
      <c r="Q327" s="179"/>
      <c r="R327" s="179"/>
      <c r="S327" s="179"/>
      <c r="T327" s="180"/>
      <c r="AT327" s="174" t="s">
        <v>143</v>
      </c>
      <c r="AU327" s="174" t="s">
        <v>81</v>
      </c>
      <c r="AV327" s="13" t="s">
        <v>81</v>
      </c>
      <c r="AW327" s="13" t="s">
        <v>33</v>
      </c>
      <c r="AX327" s="13" t="s">
        <v>76</v>
      </c>
      <c r="AY327" s="174" t="s">
        <v>134</v>
      </c>
    </row>
    <row r="328" spans="1:65" s="15" customFormat="1">
      <c r="B328" s="199"/>
      <c r="D328" s="173" t="s">
        <v>143</v>
      </c>
      <c r="E328" s="200" t="s">
        <v>1</v>
      </c>
      <c r="F328" s="201" t="s">
        <v>188</v>
      </c>
      <c r="H328" s="202">
        <v>23.062000000000001</v>
      </c>
      <c r="I328" s="203"/>
      <c r="L328" s="199"/>
      <c r="M328" s="204"/>
      <c r="N328" s="205"/>
      <c r="O328" s="205"/>
      <c r="P328" s="205"/>
      <c r="Q328" s="205"/>
      <c r="R328" s="205"/>
      <c r="S328" s="205"/>
      <c r="T328" s="206"/>
      <c r="AT328" s="200" t="s">
        <v>143</v>
      </c>
      <c r="AU328" s="200" t="s">
        <v>81</v>
      </c>
      <c r="AV328" s="15" t="s">
        <v>141</v>
      </c>
      <c r="AW328" s="15" t="s">
        <v>33</v>
      </c>
      <c r="AX328" s="15" t="s">
        <v>84</v>
      </c>
      <c r="AY328" s="200" t="s">
        <v>134</v>
      </c>
    </row>
    <row r="329" spans="1:65" s="2" customFormat="1" ht="21.75" customHeight="1">
      <c r="A329" s="32"/>
      <c r="B329" s="157"/>
      <c r="C329" s="158">
        <v>109</v>
      </c>
      <c r="D329" s="158" t="s">
        <v>137</v>
      </c>
      <c r="E329" s="159" t="s">
        <v>551</v>
      </c>
      <c r="F329" s="160" t="s">
        <v>552</v>
      </c>
      <c r="G329" s="161" t="s">
        <v>212</v>
      </c>
      <c r="H329" s="162">
        <v>0.309</v>
      </c>
      <c r="I329" s="163"/>
      <c r="J329" s="164">
        <f>ROUND(I329*H329,2)</f>
        <v>0</v>
      </c>
      <c r="K329" s="165"/>
      <c r="L329" s="33"/>
      <c r="M329" s="166" t="s">
        <v>1</v>
      </c>
      <c r="N329" s="167" t="s">
        <v>42</v>
      </c>
      <c r="O329" s="58"/>
      <c r="P329" s="168">
        <f>O329*H329</f>
        <v>0</v>
      </c>
      <c r="Q329" s="168">
        <v>0</v>
      </c>
      <c r="R329" s="168">
        <f>Q329*H329</f>
        <v>0</v>
      </c>
      <c r="S329" s="168">
        <v>0</v>
      </c>
      <c r="T329" s="169">
        <f>S329*H329</f>
        <v>0</v>
      </c>
      <c r="U329" s="32"/>
      <c r="V329" s="32"/>
      <c r="W329" s="32"/>
      <c r="X329" s="32"/>
      <c r="Y329" s="32"/>
      <c r="Z329" s="32"/>
      <c r="AA329" s="32"/>
      <c r="AB329" s="32"/>
      <c r="AC329" s="32"/>
      <c r="AD329" s="32"/>
      <c r="AE329" s="32"/>
      <c r="AR329" s="170" t="s">
        <v>181</v>
      </c>
      <c r="AT329" s="170" t="s">
        <v>137</v>
      </c>
      <c r="AU329" s="170" t="s">
        <v>81</v>
      </c>
      <c r="AY329" s="17" t="s">
        <v>134</v>
      </c>
      <c r="BE329" s="171">
        <f>IF(N329="základní",J329,0)</f>
        <v>0</v>
      </c>
      <c r="BF329" s="171">
        <f>IF(N329="snížená",J329,0)</f>
        <v>0</v>
      </c>
      <c r="BG329" s="171">
        <f>IF(N329="zákl. přenesená",J329,0)</f>
        <v>0</v>
      </c>
      <c r="BH329" s="171">
        <f>IF(N329="sníž. přenesená",J329,0)</f>
        <v>0</v>
      </c>
      <c r="BI329" s="171">
        <f>IF(N329="nulová",J329,0)</f>
        <v>0</v>
      </c>
      <c r="BJ329" s="17" t="s">
        <v>81</v>
      </c>
      <c r="BK329" s="171">
        <f>ROUND(I329*H329,2)</f>
        <v>0</v>
      </c>
      <c r="BL329" s="17" t="s">
        <v>181</v>
      </c>
      <c r="BM329" s="170" t="s">
        <v>553</v>
      </c>
    </row>
    <row r="330" spans="1:65" s="2" customFormat="1" ht="21.75" customHeight="1">
      <c r="A330" s="32"/>
      <c r="B330" s="157"/>
      <c r="C330" s="158">
        <v>110</v>
      </c>
      <c r="D330" s="158" t="s">
        <v>137</v>
      </c>
      <c r="E330" s="159" t="s">
        <v>554</v>
      </c>
      <c r="F330" s="160" t="s">
        <v>555</v>
      </c>
      <c r="G330" s="161" t="s">
        <v>212</v>
      </c>
      <c r="H330" s="162">
        <v>0.309</v>
      </c>
      <c r="I330" s="163"/>
      <c r="J330" s="164">
        <f>ROUND(I330*H330,2)</f>
        <v>0</v>
      </c>
      <c r="K330" s="165"/>
      <c r="L330" s="33"/>
      <c r="M330" s="166" t="s">
        <v>1</v>
      </c>
      <c r="N330" s="167" t="s">
        <v>42</v>
      </c>
      <c r="O330" s="58"/>
      <c r="P330" s="168">
        <f>O330*H330</f>
        <v>0</v>
      </c>
      <c r="Q330" s="168">
        <v>0</v>
      </c>
      <c r="R330" s="168">
        <f>Q330*H330</f>
        <v>0</v>
      </c>
      <c r="S330" s="168">
        <v>0</v>
      </c>
      <c r="T330" s="169">
        <f>S330*H330</f>
        <v>0</v>
      </c>
      <c r="U330" s="32"/>
      <c r="V330" s="32"/>
      <c r="W330" s="32"/>
      <c r="X330" s="32"/>
      <c r="Y330" s="32"/>
      <c r="Z330" s="32"/>
      <c r="AA330" s="32"/>
      <c r="AB330" s="32"/>
      <c r="AC330" s="32"/>
      <c r="AD330" s="32"/>
      <c r="AE330" s="32"/>
      <c r="AR330" s="170" t="s">
        <v>181</v>
      </c>
      <c r="AT330" s="170" t="s">
        <v>137</v>
      </c>
      <c r="AU330" s="170" t="s">
        <v>81</v>
      </c>
      <c r="AY330" s="17" t="s">
        <v>134</v>
      </c>
      <c r="BE330" s="171">
        <f>IF(N330="základní",J330,0)</f>
        <v>0</v>
      </c>
      <c r="BF330" s="171">
        <f>IF(N330="snížená",J330,0)</f>
        <v>0</v>
      </c>
      <c r="BG330" s="171">
        <f>IF(N330="zákl. přenesená",J330,0)</f>
        <v>0</v>
      </c>
      <c r="BH330" s="171">
        <f>IF(N330="sníž. přenesená",J330,0)</f>
        <v>0</v>
      </c>
      <c r="BI330" s="171">
        <f>IF(N330="nulová",J330,0)</f>
        <v>0</v>
      </c>
      <c r="BJ330" s="17" t="s">
        <v>81</v>
      </c>
      <c r="BK330" s="171">
        <f>ROUND(I330*H330,2)</f>
        <v>0</v>
      </c>
      <c r="BL330" s="17" t="s">
        <v>181</v>
      </c>
      <c r="BM330" s="170" t="s">
        <v>556</v>
      </c>
    </row>
    <row r="331" spans="1:65" s="12" customFormat="1" ht="22.9" customHeight="1">
      <c r="B331" s="144"/>
      <c r="D331" s="145" t="s">
        <v>75</v>
      </c>
      <c r="E331" s="155" t="s">
        <v>557</v>
      </c>
      <c r="F331" s="155" t="s">
        <v>558</v>
      </c>
      <c r="I331" s="147"/>
      <c r="J331" s="156">
        <f>BK331</f>
        <v>0</v>
      </c>
      <c r="L331" s="144"/>
      <c r="M331" s="149"/>
      <c r="N331" s="150"/>
      <c r="O331" s="150"/>
      <c r="P331" s="151">
        <f>SUM(P332:P347)</f>
        <v>0</v>
      </c>
      <c r="Q331" s="150"/>
      <c r="R331" s="151">
        <f>SUM(R332:R347)</f>
        <v>3.6999999999999998E-2</v>
      </c>
      <c r="S331" s="150"/>
      <c r="T331" s="152">
        <f>SUM(T332:T347)</f>
        <v>0.10244539999999999</v>
      </c>
      <c r="AR331" s="145" t="s">
        <v>81</v>
      </c>
      <c r="AT331" s="153" t="s">
        <v>75</v>
      </c>
      <c r="AU331" s="153" t="s">
        <v>84</v>
      </c>
      <c r="AY331" s="145" t="s">
        <v>134</v>
      </c>
      <c r="BK331" s="154">
        <f>SUM(BK332:BK347)</f>
        <v>0</v>
      </c>
    </row>
    <row r="332" spans="1:65" s="2" customFormat="1" ht="21.75" customHeight="1">
      <c r="A332" s="32"/>
      <c r="B332" s="157"/>
      <c r="C332" s="158">
        <v>111</v>
      </c>
      <c r="D332" s="158" t="s">
        <v>137</v>
      </c>
      <c r="E332" s="159" t="s">
        <v>559</v>
      </c>
      <c r="F332" s="160" t="s">
        <v>560</v>
      </c>
      <c r="G332" s="161" t="s">
        <v>140</v>
      </c>
      <c r="H332" s="162">
        <v>4.1559999999999997</v>
      </c>
      <c r="I332" s="163"/>
      <c r="J332" s="164">
        <f>ROUND(I332*H332,2)</f>
        <v>0</v>
      </c>
      <c r="K332" s="165"/>
      <c r="L332" s="33"/>
      <c r="M332" s="166" t="s">
        <v>1</v>
      </c>
      <c r="N332" s="167" t="s">
        <v>42</v>
      </c>
      <c r="O332" s="58"/>
      <c r="P332" s="168">
        <f>O332*H332</f>
        <v>0</v>
      </c>
      <c r="Q332" s="168">
        <v>0</v>
      </c>
      <c r="R332" s="168">
        <f>Q332*H332</f>
        <v>0</v>
      </c>
      <c r="S332" s="168">
        <v>2.4649999999999998E-2</v>
      </c>
      <c r="T332" s="169">
        <f>S332*H332</f>
        <v>0.10244539999999999</v>
      </c>
      <c r="U332" s="32"/>
      <c r="V332" s="32"/>
      <c r="W332" s="32"/>
      <c r="X332" s="32"/>
      <c r="Y332" s="32"/>
      <c r="Z332" s="32"/>
      <c r="AA332" s="32"/>
      <c r="AB332" s="32"/>
      <c r="AC332" s="32"/>
      <c r="AD332" s="32"/>
      <c r="AE332" s="32"/>
      <c r="AR332" s="170" t="s">
        <v>181</v>
      </c>
      <c r="AT332" s="170" t="s">
        <v>137</v>
      </c>
      <c r="AU332" s="170" t="s">
        <v>81</v>
      </c>
      <c r="AY332" s="17" t="s">
        <v>134</v>
      </c>
      <c r="BE332" s="171">
        <f>IF(N332="základní",J332,0)</f>
        <v>0</v>
      </c>
      <c r="BF332" s="171">
        <f>IF(N332="snížená",J332,0)</f>
        <v>0</v>
      </c>
      <c r="BG332" s="171">
        <f>IF(N332="zákl. přenesená",J332,0)</f>
        <v>0</v>
      </c>
      <c r="BH332" s="171">
        <f>IF(N332="sníž. přenesená",J332,0)</f>
        <v>0</v>
      </c>
      <c r="BI332" s="171">
        <f>IF(N332="nulová",J332,0)</f>
        <v>0</v>
      </c>
      <c r="BJ332" s="17" t="s">
        <v>81</v>
      </c>
      <c r="BK332" s="171">
        <f>ROUND(I332*H332,2)</f>
        <v>0</v>
      </c>
      <c r="BL332" s="17" t="s">
        <v>181</v>
      </c>
      <c r="BM332" s="170" t="s">
        <v>561</v>
      </c>
    </row>
    <row r="333" spans="1:65" s="14" customFormat="1">
      <c r="B333" s="181"/>
      <c r="D333" s="173" t="s">
        <v>143</v>
      </c>
      <c r="E333" s="182" t="s">
        <v>1</v>
      </c>
      <c r="F333" s="183" t="s">
        <v>562</v>
      </c>
      <c r="H333" s="182" t="s">
        <v>1</v>
      </c>
      <c r="I333" s="184"/>
      <c r="L333" s="181"/>
      <c r="M333" s="185"/>
      <c r="N333" s="186"/>
      <c r="O333" s="186"/>
      <c r="P333" s="186"/>
      <c r="Q333" s="186"/>
      <c r="R333" s="186"/>
      <c r="S333" s="186"/>
      <c r="T333" s="187"/>
      <c r="AT333" s="182" t="s">
        <v>143</v>
      </c>
      <c r="AU333" s="182" t="s">
        <v>81</v>
      </c>
      <c r="AV333" s="14" t="s">
        <v>84</v>
      </c>
      <c r="AW333" s="14" t="s">
        <v>33</v>
      </c>
      <c r="AX333" s="14" t="s">
        <v>76</v>
      </c>
      <c r="AY333" s="182" t="s">
        <v>134</v>
      </c>
    </row>
    <row r="334" spans="1:65" s="13" customFormat="1">
      <c r="B334" s="172"/>
      <c r="D334" s="173" t="s">
        <v>143</v>
      </c>
      <c r="E334" s="174" t="s">
        <v>1</v>
      </c>
      <c r="F334" s="175" t="s">
        <v>563</v>
      </c>
      <c r="H334" s="176">
        <v>0.99199999999999999</v>
      </c>
      <c r="I334" s="177"/>
      <c r="L334" s="172"/>
      <c r="M334" s="178"/>
      <c r="N334" s="179"/>
      <c r="O334" s="179"/>
      <c r="P334" s="179"/>
      <c r="Q334" s="179"/>
      <c r="R334" s="179"/>
      <c r="S334" s="179"/>
      <c r="T334" s="180"/>
      <c r="AT334" s="174" t="s">
        <v>143</v>
      </c>
      <c r="AU334" s="174" t="s">
        <v>81</v>
      </c>
      <c r="AV334" s="13" t="s">
        <v>81</v>
      </c>
      <c r="AW334" s="13" t="s">
        <v>33</v>
      </c>
      <c r="AX334" s="13" t="s">
        <v>76</v>
      </c>
      <c r="AY334" s="174" t="s">
        <v>134</v>
      </c>
    </row>
    <row r="335" spans="1:65" s="13" customFormat="1">
      <c r="B335" s="172"/>
      <c r="D335" s="173" t="s">
        <v>143</v>
      </c>
      <c r="E335" s="174" t="s">
        <v>1</v>
      </c>
      <c r="F335" s="175" t="s">
        <v>564</v>
      </c>
      <c r="H335" s="176">
        <v>3.1640000000000001</v>
      </c>
      <c r="I335" s="177"/>
      <c r="L335" s="172"/>
      <c r="M335" s="178"/>
      <c r="N335" s="179"/>
      <c r="O335" s="179"/>
      <c r="P335" s="179"/>
      <c r="Q335" s="179"/>
      <c r="R335" s="179"/>
      <c r="S335" s="179"/>
      <c r="T335" s="180"/>
      <c r="AT335" s="174" t="s">
        <v>143</v>
      </c>
      <c r="AU335" s="174" t="s">
        <v>81</v>
      </c>
      <c r="AV335" s="13" t="s">
        <v>81</v>
      </c>
      <c r="AW335" s="13" t="s">
        <v>33</v>
      </c>
      <c r="AX335" s="13" t="s">
        <v>76</v>
      </c>
      <c r="AY335" s="174" t="s">
        <v>134</v>
      </c>
    </row>
    <row r="336" spans="1:65" s="15" customFormat="1">
      <c r="B336" s="199"/>
      <c r="D336" s="173" t="s">
        <v>143</v>
      </c>
      <c r="E336" s="200" t="s">
        <v>1</v>
      </c>
      <c r="F336" s="201" t="s">
        <v>188</v>
      </c>
      <c r="H336" s="202">
        <v>4.1559999999999997</v>
      </c>
      <c r="I336" s="203"/>
      <c r="L336" s="199"/>
      <c r="M336" s="204"/>
      <c r="N336" s="205"/>
      <c r="O336" s="205"/>
      <c r="P336" s="205"/>
      <c r="Q336" s="205"/>
      <c r="R336" s="205"/>
      <c r="S336" s="205"/>
      <c r="T336" s="206"/>
      <c r="AT336" s="200" t="s">
        <v>143</v>
      </c>
      <c r="AU336" s="200" t="s">
        <v>81</v>
      </c>
      <c r="AV336" s="15" t="s">
        <v>141</v>
      </c>
      <c r="AW336" s="15" t="s">
        <v>33</v>
      </c>
      <c r="AX336" s="15" t="s">
        <v>84</v>
      </c>
      <c r="AY336" s="200" t="s">
        <v>134</v>
      </c>
    </row>
    <row r="337" spans="1:65" s="2" customFormat="1" ht="21.75" customHeight="1">
      <c r="A337" s="32"/>
      <c r="B337" s="157"/>
      <c r="C337" s="158">
        <v>112</v>
      </c>
      <c r="D337" s="158" t="s">
        <v>137</v>
      </c>
      <c r="E337" s="159" t="s">
        <v>565</v>
      </c>
      <c r="F337" s="160" t="s">
        <v>566</v>
      </c>
      <c r="G337" s="161" t="s">
        <v>172</v>
      </c>
      <c r="H337" s="162">
        <v>2</v>
      </c>
      <c r="I337" s="163"/>
      <c r="J337" s="164">
        <f t="shared" ref="J337:J347" si="50">ROUND(I337*H337,2)</f>
        <v>0</v>
      </c>
      <c r="K337" s="165"/>
      <c r="L337" s="33"/>
      <c r="M337" s="166" t="s">
        <v>1</v>
      </c>
      <c r="N337" s="167" t="s">
        <v>42</v>
      </c>
      <c r="O337" s="58"/>
      <c r="P337" s="168">
        <f t="shared" ref="P337:P347" si="51">O337*H337</f>
        <v>0</v>
      </c>
      <c r="Q337" s="168">
        <v>0</v>
      </c>
      <c r="R337" s="168">
        <f t="shared" ref="R337:R347" si="52">Q337*H337</f>
        <v>0</v>
      </c>
      <c r="S337" s="168">
        <v>0</v>
      </c>
      <c r="T337" s="169">
        <f t="shared" ref="T337:T347" si="53">S337*H337</f>
        <v>0</v>
      </c>
      <c r="U337" s="32"/>
      <c r="V337" s="32"/>
      <c r="W337" s="32"/>
      <c r="X337" s="32"/>
      <c r="Y337" s="32"/>
      <c r="Z337" s="32"/>
      <c r="AA337" s="32"/>
      <c r="AB337" s="32"/>
      <c r="AC337" s="32"/>
      <c r="AD337" s="32"/>
      <c r="AE337" s="32"/>
      <c r="AR337" s="170" t="s">
        <v>181</v>
      </c>
      <c r="AT337" s="170" t="s">
        <v>137</v>
      </c>
      <c r="AU337" s="170" t="s">
        <v>81</v>
      </c>
      <c r="AY337" s="17" t="s">
        <v>134</v>
      </c>
      <c r="BE337" s="171">
        <f t="shared" ref="BE337:BE347" si="54">IF(N337="základní",J337,0)</f>
        <v>0</v>
      </c>
      <c r="BF337" s="171">
        <f t="shared" ref="BF337:BF347" si="55">IF(N337="snížená",J337,0)</f>
        <v>0</v>
      </c>
      <c r="BG337" s="171">
        <f t="shared" ref="BG337:BG347" si="56">IF(N337="zákl. přenesená",J337,0)</f>
        <v>0</v>
      </c>
      <c r="BH337" s="171">
        <f t="shared" ref="BH337:BH347" si="57">IF(N337="sníž. přenesená",J337,0)</f>
        <v>0</v>
      </c>
      <c r="BI337" s="171">
        <f t="shared" ref="BI337:BI347" si="58">IF(N337="nulová",J337,0)</f>
        <v>0</v>
      </c>
      <c r="BJ337" s="17" t="s">
        <v>81</v>
      </c>
      <c r="BK337" s="171">
        <f t="shared" ref="BK337:BK347" si="59">ROUND(I337*H337,2)</f>
        <v>0</v>
      </c>
      <c r="BL337" s="17" t="s">
        <v>181</v>
      </c>
      <c r="BM337" s="170" t="s">
        <v>567</v>
      </c>
    </row>
    <row r="338" spans="1:65" s="2" customFormat="1" ht="16.5" customHeight="1">
      <c r="A338" s="32"/>
      <c r="B338" s="157"/>
      <c r="C338" s="188">
        <v>113</v>
      </c>
      <c r="D338" s="188" t="s">
        <v>174</v>
      </c>
      <c r="E338" s="189" t="s">
        <v>568</v>
      </c>
      <c r="F338" s="190" t="s">
        <v>569</v>
      </c>
      <c r="G338" s="191" t="s">
        <v>172</v>
      </c>
      <c r="H338" s="192">
        <v>2</v>
      </c>
      <c r="I338" s="193"/>
      <c r="J338" s="194">
        <f t="shared" si="50"/>
        <v>0</v>
      </c>
      <c r="K338" s="195"/>
      <c r="L338" s="196"/>
      <c r="M338" s="197" t="s">
        <v>1</v>
      </c>
      <c r="N338" s="198" t="s">
        <v>42</v>
      </c>
      <c r="O338" s="58"/>
      <c r="P338" s="168">
        <f t="shared" si="51"/>
        <v>0</v>
      </c>
      <c r="Q338" s="168">
        <v>1.55E-2</v>
      </c>
      <c r="R338" s="168">
        <f t="shared" si="52"/>
        <v>3.1E-2</v>
      </c>
      <c r="S338" s="168">
        <v>0</v>
      </c>
      <c r="T338" s="169">
        <f t="shared" si="53"/>
        <v>0</v>
      </c>
      <c r="U338" s="32"/>
      <c r="V338" s="32"/>
      <c r="W338" s="32"/>
      <c r="X338" s="32"/>
      <c r="Y338" s="32"/>
      <c r="Z338" s="32"/>
      <c r="AA338" s="32"/>
      <c r="AB338" s="32"/>
      <c r="AC338" s="32"/>
      <c r="AD338" s="32"/>
      <c r="AE338" s="32"/>
      <c r="AR338" s="170" t="s">
        <v>260</v>
      </c>
      <c r="AT338" s="170" t="s">
        <v>174</v>
      </c>
      <c r="AU338" s="170" t="s">
        <v>81</v>
      </c>
      <c r="AY338" s="17" t="s">
        <v>134</v>
      </c>
      <c r="BE338" s="171">
        <f t="shared" si="54"/>
        <v>0</v>
      </c>
      <c r="BF338" s="171">
        <f t="shared" si="55"/>
        <v>0</v>
      </c>
      <c r="BG338" s="171">
        <f t="shared" si="56"/>
        <v>0</v>
      </c>
      <c r="BH338" s="171">
        <f t="shared" si="57"/>
        <v>0</v>
      </c>
      <c r="BI338" s="171">
        <f t="shared" si="58"/>
        <v>0</v>
      </c>
      <c r="BJ338" s="17" t="s">
        <v>81</v>
      </c>
      <c r="BK338" s="171">
        <f t="shared" si="59"/>
        <v>0</v>
      </c>
      <c r="BL338" s="17" t="s">
        <v>181</v>
      </c>
      <c r="BM338" s="170" t="s">
        <v>570</v>
      </c>
    </row>
    <row r="339" spans="1:65" s="2" customFormat="1" ht="21.75" customHeight="1">
      <c r="A339" s="32"/>
      <c r="B339" s="157"/>
      <c r="C339" s="188">
        <v>114</v>
      </c>
      <c r="D339" s="188" t="s">
        <v>174</v>
      </c>
      <c r="E339" s="189" t="s">
        <v>571</v>
      </c>
      <c r="F339" s="190" t="s">
        <v>572</v>
      </c>
      <c r="G339" s="191" t="s">
        <v>172</v>
      </c>
      <c r="H339" s="192">
        <v>2</v>
      </c>
      <c r="I339" s="193"/>
      <c r="J339" s="194">
        <f t="shared" si="50"/>
        <v>0</v>
      </c>
      <c r="K339" s="195"/>
      <c r="L339" s="196"/>
      <c r="M339" s="197" t="s">
        <v>1</v>
      </c>
      <c r="N339" s="198" t="s">
        <v>42</v>
      </c>
      <c r="O339" s="58"/>
      <c r="P339" s="168">
        <f t="shared" si="51"/>
        <v>0</v>
      </c>
      <c r="Q339" s="168">
        <v>1.1999999999999999E-3</v>
      </c>
      <c r="R339" s="168">
        <f t="shared" si="52"/>
        <v>2.3999999999999998E-3</v>
      </c>
      <c r="S339" s="168">
        <v>0</v>
      </c>
      <c r="T339" s="169">
        <f t="shared" si="53"/>
        <v>0</v>
      </c>
      <c r="U339" s="32"/>
      <c r="V339" s="32"/>
      <c r="W339" s="32"/>
      <c r="X339" s="32"/>
      <c r="Y339" s="32"/>
      <c r="Z339" s="32"/>
      <c r="AA339" s="32"/>
      <c r="AB339" s="32"/>
      <c r="AC339" s="32"/>
      <c r="AD339" s="32"/>
      <c r="AE339" s="32"/>
      <c r="AR339" s="170" t="s">
        <v>260</v>
      </c>
      <c r="AT339" s="170" t="s">
        <v>174</v>
      </c>
      <c r="AU339" s="170" t="s">
        <v>81</v>
      </c>
      <c r="AY339" s="17" t="s">
        <v>134</v>
      </c>
      <c r="BE339" s="171">
        <f t="shared" si="54"/>
        <v>0</v>
      </c>
      <c r="BF339" s="171">
        <f t="shared" si="55"/>
        <v>0</v>
      </c>
      <c r="BG339" s="171">
        <f t="shared" si="56"/>
        <v>0</v>
      </c>
      <c r="BH339" s="171">
        <f t="shared" si="57"/>
        <v>0</v>
      </c>
      <c r="BI339" s="171">
        <f t="shared" si="58"/>
        <v>0</v>
      </c>
      <c r="BJ339" s="17" t="s">
        <v>81</v>
      </c>
      <c r="BK339" s="171">
        <f t="shared" si="59"/>
        <v>0</v>
      </c>
      <c r="BL339" s="17" t="s">
        <v>181</v>
      </c>
      <c r="BM339" s="170" t="s">
        <v>573</v>
      </c>
    </row>
    <row r="340" spans="1:65" s="2" customFormat="1" ht="16.5" customHeight="1">
      <c r="A340" s="32"/>
      <c r="B340" s="157"/>
      <c r="C340" s="158">
        <v>115</v>
      </c>
      <c r="D340" s="158" t="s">
        <v>137</v>
      </c>
      <c r="E340" s="159" t="s">
        <v>574</v>
      </c>
      <c r="F340" s="160" t="s">
        <v>575</v>
      </c>
      <c r="G340" s="161" t="s">
        <v>172</v>
      </c>
      <c r="H340" s="162">
        <v>2</v>
      </c>
      <c r="I340" s="163"/>
      <c r="J340" s="164">
        <f t="shared" si="50"/>
        <v>0</v>
      </c>
      <c r="K340" s="165"/>
      <c r="L340" s="33"/>
      <c r="M340" s="166" t="s">
        <v>1</v>
      </c>
      <c r="N340" s="167" t="s">
        <v>42</v>
      </c>
      <c r="O340" s="58"/>
      <c r="P340" s="168">
        <f t="shared" si="51"/>
        <v>0</v>
      </c>
      <c r="Q340" s="168">
        <v>0</v>
      </c>
      <c r="R340" s="168">
        <f t="shared" si="52"/>
        <v>0</v>
      </c>
      <c r="S340" s="168">
        <v>0</v>
      </c>
      <c r="T340" s="169">
        <f t="shared" si="53"/>
        <v>0</v>
      </c>
      <c r="U340" s="32"/>
      <c r="V340" s="32"/>
      <c r="W340" s="32"/>
      <c r="X340" s="32"/>
      <c r="Y340" s="32"/>
      <c r="Z340" s="32"/>
      <c r="AA340" s="32"/>
      <c r="AB340" s="32"/>
      <c r="AC340" s="32"/>
      <c r="AD340" s="32"/>
      <c r="AE340" s="32"/>
      <c r="AR340" s="170" t="s">
        <v>181</v>
      </c>
      <c r="AT340" s="170" t="s">
        <v>137</v>
      </c>
      <c r="AU340" s="170" t="s">
        <v>81</v>
      </c>
      <c r="AY340" s="17" t="s">
        <v>134</v>
      </c>
      <c r="BE340" s="171">
        <f t="shared" si="54"/>
        <v>0</v>
      </c>
      <c r="BF340" s="171">
        <f t="shared" si="55"/>
        <v>0</v>
      </c>
      <c r="BG340" s="171">
        <f t="shared" si="56"/>
        <v>0</v>
      </c>
      <c r="BH340" s="171">
        <f t="shared" si="57"/>
        <v>0</v>
      </c>
      <c r="BI340" s="171">
        <f t="shared" si="58"/>
        <v>0</v>
      </c>
      <c r="BJ340" s="17" t="s">
        <v>81</v>
      </c>
      <c r="BK340" s="171">
        <f t="shared" si="59"/>
        <v>0</v>
      </c>
      <c r="BL340" s="17" t="s">
        <v>181</v>
      </c>
      <c r="BM340" s="170" t="s">
        <v>576</v>
      </c>
    </row>
    <row r="341" spans="1:65" s="2" customFormat="1" ht="16.5" customHeight="1">
      <c r="A341" s="32"/>
      <c r="B341" s="157"/>
      <c r="C341" s="188">
        <v>116</v>
      </c>
      <c r="D341" s="188" t="s">
        <v>174</v>
      </c>
      <c r="E341" s="189" t="s">
        <v>577</v>
      </c>
      <c r="F341" s="190" t="s">
        <v>578</v>
      </c>
      <c r="G341" s="191" t="s">
        <v>172</v>
      </c>
      <c r="H341" s="192">
        <v>2</v>
      </c>
      <c r="I341" s="193"/>
      <c r="J341" s="194">
        <f t="shared" si="50"/>
        <v>0</v>
      </c>
      <c r="K341" s="195"/>
      <c r="L341" s="196"/>
      <c r="M341" s="197" t="s">
        <v>1</v>
      </c>
      <c r="N341" s="198" t="s">
        <v>42</v>
      </c>
      <c r="O341" s="58"/>
      <c r="P341" s="168">
        <f t="shared" si="51"/>
        <v>0</v>
      </c>
      <c r="Q341" s="168">
        <v>4.4999999999999999E-4</v>
      </c>
      <c r="R341" s="168">
        <f t="shared" si="52"/>
        <v>8.9999999999999998E-4</v>
      </c>
      <c r="S341" s="168">
        <v>0</v>
      </c>
      <c r="T341" s="169">
        <f t="shared" si="53"/>
        <v>0</v>
      </c>
      <c r="U341" s="32"/>
      <c r="V341" s="32"/>
      <c r="W341" s="32"/>
      <c r="X341" s="32"/>
      <c r="Y341" s="32"/>
      <c r="Z341" s="32"/>
      <c r="AA341" s="32"/>
      <c r="AB341" s="32"/>
      <c r="AC341" s="32"/>
      <c r="AD341" s="32"/>
      <c r="AE341" s="32"/>
      <c r="AR341" s="170" t="s">
        <v>260</v>
      </c>
      <c r="AT341" s="170" t="s">
        <v>174</v>
      </c>
      <c r="AU341" s="170" t="s">
        <v>81</v>
      </c>
      <c r="AY341" s="17" t="s">
        <v>134</v>
      </c>
      <c r="BE341" s="171">
        <f t="shared" si="54"/>
        <v>0</v>
      </c>
      <c r="BF341" s="171">
        <f t="shared" si="55"/>
        <v>0</v>
      </c>
      <c r="BG341" s="171">
        <f t="shared" si="56"/>
        <v>0</v>
      </c>
      <c r="BH341" s="171">
        <f t="shared" si="57"/>
        <v>0</v>
      </c>
      <c r="BI341" s="171">
        <f t="shared" si="58"/>
        <v>0</v>
      </c>
      <c r="BJ341" s="17" t="s">
        <v>81</v>
      </c>
      <c r="BK341" s="171">
        <f t="shared" si="59"/>
        <v>0</v>
      </c>
      <c r="BL341" s="17" t="s">
        <v>181</v>
      </c>
      <c r="BM341" s="170" t="s">
        <v>579</v>
      </c>
    </row>
    <row r="342" spans="1:65" s="2" customFormat="1" ht="21.75" customHeight="1">
      <c r="A342" s="32"/>
      <c r="B342" s="157"/>
      <c r="C342" s="158">
        <v>117</v>
      </c>
      <c r="D342" s="158" t="s">
        <v>137</v>
      </c>
      <c r="E342" s="159" t="s">
        <v>580</v>
      </c>
      <c r="F342" s="160" t="s">
        <v>581</v>
      </c>
      <c r="G342" s="161" t="s">
        <v>172</v>
      </c>
      <c r="H342" s="162">
        <v>2</v>
      </c>
      <c r="I342" s="163"/>
      <c r="J342" s="164">
        <f t="shared" si="50"/>
        <v>0</v>
      </c>
      <c r="K342" s="165"/>
      <c r="L342" s="33"/>
      <c r="M342" s="166" t="s">
        <v>1</v>
      </c>
      <c r="N342" s="167" t="s">
        <v>42</v>
      </c>
      <c r="O342" s="58"/>
      <c r="P342" s="168">
        <f t="shared" si="51"/>
        <v>0</v>
      </c>
      <c r="Q342" s="168">
        <v>0</v>
      </c>
      <c r="R342" s="168">
        <f t="shared" si="52"/>
        <v>0</v>
      </c>
      <c r="S342" s="168">
        <v>0</v>
      </c>
      <c r="T342" s="169">
        <f t="shared" si="53"/>
        <v>0</v>
      </c>
      <c r="U342" s="32"/>
      <c r="V342" s="32"/>
      <c r="W342" s="32"/>
      <c r="X342" s="32"/>
      <c r="Y342" s="32"/>
      <c r="Z342" s="32"/>
      <c r="AA342" s="32"/>
      <c r="AB342" s="32"/>
      <c r="AC342" s="32"/>
      <c r="AD342" s="32"/>
      <c r="AE342" s="32"/>
      <c r="AR342" s="170" t="s">
        <v>181</v>
      </c>
      <c r="AT342" s="170" t="s">
        <v>137</v>
      </c>
      <c r="AU342" s="170" t="s">
        <v>81</v>
      </c>
      <c r="AY342" s="17" t="s">
        <v>134</v>
      </c>
      <c r="BE342" s="171">
        <f t="shared" si="54"/>
        <v>0</v>
      </c>
      <c r="BF342" s="171">
        <f t="shared" si="55"/>
        <v>0</v>
      </c>
      <c r="BG342" s="171">
        <f t="shared" si="56"/>
        <v>0</v>
      </c>
      <c r="BH342" s="171">
        <f t="shared" si="57"/>
        <v>0</v>
      </c>
      <c r="BI342" s="171">
        <f t="shared" si="58"/>
        <v>0</v>
      </c>
      <c r="BJ342" s="17" t="s">
        <v>81</v>
      </c>
      <c r="BK342" s="171">
        <f t="shared" si="59"/>
        <v>0</v>
      </c>
      <c r="BL342" s="17" t="s">
        <v>181</v>
      </c>
      <c r="BM342" s="170" t="s">
        <v>582</v>
      </c>
    </row>
    <row r="343" spans="1:65" s="2" customFormat="1" ht="16.5" customHeight="1">
      <c r="A343" s="32"/>
      <c r="B343" s="157"/>
      <c r="C343" s="188">
        <v>118</v>
      </c>
      <c r="D343" s="188" t="s">
        <v>174</v>
      </c>
      <c r="E343" s="189" t="s">
        <v>583</v>
      </c>
      <c r="F343" s="190" t="s">
        <v>584</v>
      </c>
      <c r="G343" s="191" t="s">
        <v>172</v>
      </c>
      <c r="H343" s="192">
        <v>2</v>
      </c>
      <c r="I343" s="193"/>
      <c r="J343" s="194">
        <f t="shared" si="50"/>
        <v>0</v>
      </c>
      <c r="K343" s="195"/>
      <c r="L343" s="196"/>
      <c r="M343" s="197" t="s">
        <v>1</v>
      </c>
      <c r="N343" s="198" t="s">
        <v>42</v>
      </c>
      <c r="O343" s="58"/>
      <c r="P343" s="168">
        <f t="shared" si="51"/>
        <v>0</v>
      </c>
      <c r="Q343" s="168">
        <v>1.3500000000000001E-3</v>
      </c>
      <c r="R343" s="168">
        <f t="shared" si="52"/>
        <v>2.7000000000000001E-3</v>
      </c>
      <c r="S343" s="168">
        <v>0</v>
      </c>
      <c r="T343" s="169">
        <f t="shared" si="53"/>
        <v>0</v>
      </c>
      <c r="U343" s="32"/>
      <c r="V343" s="32"/>
      <c r="W343" s="32"/>
      <c r="X343" s="32"/>
      <c r="Y343" s="32"/>
      <c r="Z343" s="32"/>
      <c r="AA343" s="32"/>
      <c r="AB343" s="32"/>
      <c r="AC343" s="32"/>
      <c r="AD343" s="32"/>
      <c r="AE343" s="32"/>
      <c r="AR343" s="170" t="s">
        <v>260</v>
      </c>
      <c r="AT343" s="170" t="s">
        <v>174</v>
      </c>
      <c r="AU343" s="170" t="s">
        <v>81</v>
      </c>
      <c r="AY343" s="17" t="s">
        <v>134</v>
      </c>
      <c r="BE343" s="171">
        <f t="shared" si="54"/>
        <v>0</v>
      </c>
      <c r="BF343" s="171">
        <f t="shared" si="55"/>
        <v>0</v>
      </c>
      <c r="BG343" s="171">
        <f t="shared" si="56"/>
        <v>0</v>
      </c>
      <c r="BH343" s="171">
        <f t="shared" si="57"/>
        <v>0</v>
      </c>
      <c r="BI343" s="171">
        <f t="shared" si="58"/>
        <v>0</v>
      </c>
      <c r="BJ343" s="17" t="s">
        <v>81</v>
      </c>
      <c r="BK343" s="171">
        <f t="shared" si="59"/>
        <v>0</v>
      </c>
      <c r="BL343" s="17" t="s">
        <v>181</v>
      </c>
      <c r="BM343" s="170" t="s">
        <v>585</v>
      </c>
    </row>
    <row r="344" spans="1:65" s="2" customFormat="1" ht="21.75" customHeight="1">
      <c r="A344" s="32"/>
      <c r="B344" s="157"/>
      <c r="C344" s="158">
        <v>119</v>
      </c>
      <c r="D344" s="158" t="s">
        <v>137</v>
      </c>
      <c r="E344" s="159" t="s">
        <v>586</v>
      </c>
      <c r="F344" s="160" t="s">
        <v>587</v>
      </c>
      <c r="G344" s="161" t="s">
        <v>212</v>
      </c>
      <c r="H344" s="162">
        <v>3.6999999999999998E-2</v>
      </c>
      <c r="I344" s="163"/>
      <c r="J344" s="164">
        <f t="shared" si="50"/>
        <v>0</v>
      </c>
      <c r="K344" s="165"/>
      <c r="L344" s="33"/>
      <c r="M344" s="166" t="s">
        <v>1</v>
      </c>
      <c r="N344" s="167" t="s">
        <v>42</v>
      </c>
      <c r="O344" s="58"/>
      <c r="P344" s="168">
        <f t="shared" si="51"/>
        <v>0</v>
      </c>
      <c r="Q344" s="168">
        <v>0</v>
      </c>
      <c r="R344" s="168">
        <f t="shared" si="52"/>
        <v>0</v>
      </c>
      <c r="S344" s="168">
        <v>0</v>
      </c>
      <c r="T344" s="169">
        <f t="shared" si="53"/>
        <v>0</v>
      </c>
      <c r="U344" s="32"/>
      <c r="V344" s="32"/>
      <c r="W344" s="32"/>
      <c r="X344" s="32"/>
      <c r="Y344" s="32"/>
      <c r="Z344" s="32"/>
      <c r="AA344" s="32"/>
      <c r="AB344" s="32"/>
      <c r="AC344" s="32"/>
      <c r="AD344" s="32"/>
      <c r="AE344" s="32"/>
      <c r="AR344" s="170" t="s">
        <v>181</v>
      </c>
      <c r="AT344" s="170" t="s">
        <v>137</v>
      </c>
      <c r="AU344" s="170" t="s">
        <v>81</v>
      </c>
      <c r="AY344" s="17" t="s">
        <v>134</v>
      </c>
      <c r="BE344" s="171">
        <f t="shared" si="54"/>
        <v>0</v>
      </c>
      <c r="BF344" s="171">
        <f t="shared" si="55"/>
        <v>0</v>
      </c>
      <c r="BG344" s="171">
        <f t="shared" si="56"/>
        <v>0</v>
      </c>
      <c r="BH344" s="171">
        <f t="shared" si="57"/>
        <v>0</v>
      </c>
      <c r="BI344" s="171">
        <f t="shared" si="58"/>
        <v>0</v>
      </c>
      <c r="BJ344" s="17" t="s">
        <v>81</v>
      </c>
      <c r="BK344" s="171">
        <f t="shared" si="59"/>
        <v>0</v>
      </c>
      <c r="BL344" s="17" t="s">
        <v>181</v>
      </c>
      <c r="BM344" s="170" t="s">
        <v>588</v>
      </c>
    </row>
    <row r="345" spans="1:65" s="2" customFormat="1" ht="21.75" customHeight="1">
      <c r="A345" s="32"/>
      <c r="B345" s="157"/>
      <c r="C345" s="158">
        <v>120</v>
      </c>
      <c r="D345" s="158" t="s">
        <v>137</v>
      </c>
      <c r="E345" s="159" t="s">
        <v>589</v>
      </c>
      <c r="F345" s="160" t="s">
        <v>590</v>
      </c>
      <c r="G345" s="161" t="s">
        <v>212</v>
      </c>
      <c r="H345" s="162">
        <v>3.6999999999999998E-2</v>
      </c>
      <c r="I345" s="163"/>
      <c r="J345" s="164">
        <f t="shared" si="50"/>
        <v>0</v>
      </c>
      <c r="K345" s="165"/>
      <c r="L345" s="33"/>
      <c r="M345" s="166" t="s">
        <v>1</v>
      </c>
      <c r="N345" s="167" t="s">
        <v>42</v>
      </c>
      <c r="O345" s="58"/>
      <c r="P345" s="168">
        <f t="shared" si="51"/>
        <v>0</v>
      </c>
      <c r="Q345" s="168">
        <v>0</v>
      </c>
      <c r="R345" s="168">
        <f t="shared" si="52"/>
        <v>0</v>
      </c>
      <c r="S345" s="168">
        <v>0</v>
      </c>
      <c r="T345" s="169">
        <f t="shared" si="53"/>
        <v>0</v>
      </c>
      <c r="U345" s="32"/>
      <c r="V345" s="32"/>
      <c r="W345" s="32"/>
      <c r="X345" s="32"/>
      <c r="Y345" s="32"/>
      <c r="Z345" s="32"/>
      <c r="AA345" s="32"/>
      <c r="AB345" s="32"/>
      <c r="AC345" s="32"/>
      <c r="AD345" s="32"/>
      <c r="AE345" s="32"/>
      <c r="AR345" s="170" t="s">
        <v>181</v>
      </c>
      <c r="AT345" s="170" t="s">
        <v>137</v>
      </c>
      <c r="AU345" s="170" t="s">
        <v>81</v>
      </c>
      <c r="AY345" s="17" t="s">
        <v>134</v>
      </c>
      <c r="BE345" s="171">
        <f t="shared" si="54"/>
        <v>0</v>
      </c>
      <c r="BF345" s="171">
        <f t="shared" si="55"/>
        <v>0</v>
      </c>
      <c r="BG345" s="171">
        <f t="shared" si="56"/>
        <v>0</v>
      </c>
      <c r="BH345" s="171">
        <f t="shared" si="57"/>
        <v>0</v>
      </c>
      <c r="BI345" s="171">
        <f t="shared" si="58"/>
        <v>0</v>
      </c>
      <c r="BJ345" s="17" t="s">
        <v>81</v>
      </c>
      <c r="BK345" s="171">
        <f t="shared" si="59"/>
        <v>0</v>
      </c>
      <c r="BL345" s="17" t="s">
        <v>181</v>
      </c>
      <c r="BM345" s="170" t="s">
        <v>591</v>
      </c>
    </row>
    <row r="346" spans="1:65" s="2" customFormat="1" ht="21.75" customHeight="1">
      <c r="A346" s="32"/>
      <c r="B346" s="157"/>
      <c r="C346" s="158">
        <v>121</v>
      </c>
      <c r="D346" s="158" t="s">
        <v>137</v>
      </c>
      <c r="E346" s="159" t="s">
        <v>592</v>
      </c>
      <c r="F346" s="160" t="s">
        <v>593</v>
      </c>
      <c r="G346" s="161" t="s">
        <v>439</v>
      </c>
      <c r="H346" s="162">
        <v>1</v>
      </c>
      <c r="I346" s="163"/>
      <c r="J346" s="164">
        <f t="shared" si="50"/>
        <v>0</v>
      </c>
      <c r="K346" s="165"/>
      <c r="L346" s="33"/>
      <c r="M346" s="166" t="s">
        <v>1</v>
      </c>
      <c r="N346" s="167" t="s">
        <v>42</v>
      </c>
      <c r="O346" s="58"/>
      <c r="P346" s="168">
        <f t="shared" si="51"/>
        <v>0</v>
      </c>
      <c r="Q346" s="168">
        <v>0</v>
      </c>
      <c r="R346" s="168">
        <f t="shared" si="52"/>
        <v>0</v>
      </c>
      <c r="S346" s="168">
        <v>0</v>
      </c>
      <c r="T346" s="169">
        <f t="shared" si="53"/>
        <v>0</v>
      </c>
      <c r="U346" s="32"/>
      <c r="V346" s="32"/>
      <c r="W346" s="32"/>
      <c r="X346" s="32"/>
      <c r="Y346" s="32"/>
      <c r="Z346" s="32"/>
      <c r="AA346" s="32"/>
      <c r="AB346" s="32"/>
      <c r="AC346" s="32"/>
      <c r="AD346" s="32"/>
      <c r="AE346" s="32"/>
      <c r="AR346" s="170" t="s">
        <v>181</v>
      </c>
      <c r="AT346" s="170" t="s">
        <v>137</v>
      </c>
      <c r="AU346" s="170" t="s">
        <v>81</v>
      </c>
      <c r="AY346" s="17" t="s">
        <v>134</v>
      </c>
      <c r="BE346" s="171">
        <f t="shared" si="54"/>
        <v>0</v>
      </c>
      <c r="BF346" s="171">
        <f t="shared" si="55"/>
        <v>0</v>
      </c>
      <c r="BG346" s="171">
        <f t="shared" si="56"/>
        <v>0</v>
      </c>
      <c r="BH346" s="171">
        <f t="shared" si="57"/>
        <v>0</v>
      </c>
      <c r="BI346" s="171">
        <f t="shared" si="58"/>
        <v>0</v>
      </c>
      <c r="BJ346" s="17" t="s">
        <v>81</v>
      </c>
      <c r="BK346" s="171">
        <f t="shared" si="59"/>
        <v>0</v>
      </c>
      <c r="BL346" s="17" t="s">
        <v>181</v>
      </c>
      <c r="BM346" s="170" t="s">
        <v>594</v>
      </c>
    </row>
    <row r="347" spans="1:65" s="2" customFormat="1" ht="21.75" customHeight="1">
      <c r="A347" s="32"/>
      <c r="B347" s="157"/>
      <c r="C347" s="158">
        <v>122</v>
      </c>
      <c r="D347" s="158" t="s">
        <v>137</v>
      </c>
      <c r="E347" s="159" t="s">
        <v>595</v>
      </c>
      <c r="F347" s="160" t="s">
        <v>596</v>
      </c>
      <c r="G347" s="161" t="s">
        <v>439</v>
      </c>
      <c r="H347" s="162">
        <v>2</v>
      </c>
      <c r="I347" s="163"/>
      <c r="J347" s="164">
        <f t="shared" si="50"/>
        <v>0</v>
      </c>
      <c r="K347" s="165"/>
      <c r="L347" s="33"/>
      <c r="M347" s="166" t="s">
        <v>1</v>
      </c>
      <c r="N347" s="167" t="s">
        <v>42</v>
      </c>
      <c r="O347" s="58"/>
      <c r="P347" s="168">
        <f t="shared" si="51"/>
        <v>0</v>
      </c>
      <c r="Q347" s="168">
        <v>0</v>
      </c>
      <c r="R347" s="168">
        <f t="shared" si="52"/>
        <v>0</v>
      </c>
      <c r="S347" s="168">
        <v>0</v>
      </c>
      <c r="T347" s="169">
        <f t="shared" si="53"/>
        <v>0</v>
      </c>
      <c r="U347" s="32"/>
      <c r="V347" s="32"/>
      <c r="W347" s="32"/>
      <c r="X347" s="32"/>
      <c r="Y347" s="32"/>
      <c r="Z347" s="32"/>
      <c r="AA347" s="32"/>
      <c r="AB347" s="32"/>
      <c r="AC347" s="32"/>
      <c r="AD347" s="32"/>
      <c r="AE347" s="32"/>
      <c r="AR347" s="170" t="s">
        <v>181</v>
      </c>
      <c r="AT347" s="170" t="s">
        <v>137</v>
      </c>
      <c r="AU347" s="170" t="s">
        <v>81</v>
      </c>
      <c r="AY347" s="17" t="s">
        <v>134</v>
      </c>
      <c r="BE347" s="171">
        <f t="shared" si="54"/>
        <v>0</v>
      </c>
      <c r="BF347" s="171">
        <f t="shared" si="55"/>
        <v>0</v>
      </c>
      <c r="BG347" s="171">
        <f t="shared" si="56"/>
        <v>0</v>
      </c>
      <c r="BH347" s="171">
        <f t="shared" si="57"/>
        <v>0</v>
      </c>
      <c r="BI347" s="171">
        <f t="shared" si="58"/>
        <v>0</v>
      </c>
      <c r="BJ347" s="17" t="s">
        <v>81</v>
      </c>
      <c r="BK347" s="171">
        <f t="shared" si="59"/>
        <v>0</v>
      </c>
      <c r="BL347" s="17" t="s">
        <v>181</v>
      </c>
      <c r="BM347" s="170" t="s">
        <v>597</v>
      </c>
    </row>
    <row r="348" spans="1:65" s="12" customFormat="1" ht="22.9" customHeight="1">
      <c r="B348" s="144"/>
      <c r="D348" s="145" t="s">
        <v>75</v>
      </c>
      <c r="E348" s="155" t="s">
        <v>598</v>
      </c>
      <c r="F348" s="155" t="s">
        <v>599</v>
      </c>
      <c r="I348" s="147"/>
      <c r="J348" s="156">
        <f>BK348</f>
        <v>0</v>
      </c>
      <c r="L348" s="144"/>
      <c r="M348" s="149"/>
      <c r="N348" s="150"/>
      <c r="O348" s="150"/>
      <c r="P348" s="151">
        <f>SUM(P349:P357)</f>
        <v>0</v>
      </c>
      <c r="Q348" s="150"/>
      <c r="R348" s="151">
        <f>SUM(R349:R357)</f>
        <v>0.30957443000000001</v>
      </c>
      <c r="S348" s="150"/>
      <c r="T348" s="152">
        <f>SUM(T349:T357)</f>
        <v>0</v>
      </c>
      <c r="AR348" s="145" t="s">
        <v>81</v>
      </c>
      <c r="AT348" s="153" t="s">
        <v>75</v>
      </c>
      <c r="AU348" s="153" t="s">
        <v>84</v>
      </c>
      <c r="AY348" s="145" t="s">
        <v>134</v>
      </c>
      <c r="BK348" s="154">
        <f>SUM(BK349:BK357)</f>
        <v>0</v>
      </c>
    </row>
    <row r="349" spans="1:65" s="2" customFormat="1" ht="21.75" customHeight="1">
      <c r="A349" s="32"/>
      <c r="B349" s="157"/>
      <c r="C349" s="158">
        <v>123</v>
      </c>
      <c r="D349" s="158" t="s">
        <v>137</v>
      </c>
      <c r="E349" s="159" t="s">
        <v>600</v>
      </c>
      <c r="F349" s="160" t="s">
        <v>601</v>
      </c>
      <c r="G349" s="161" t="s">
        <v>140</v>
      </c>
      <c r="H349" s="162">
        <v>5.2389999999999999</v>
      </c>
      <c r="I349" s="163"/>
      <c r="J349" s="164">
        <f>ROUND(I349*H349,2)</f>
        <v>0</v>
      </c>
      <c r="K349" s="165"/>
      <c r="L349" s="33"/>
      <c r="M349" s="166" t="s">
        <v>1</v>
      </c>
      <c r="N349" s="167" t="s">
        <v>42</v>
      </c>
      <c r="O349" s="58"/>
      <c r="P349" s="168">
        <f>O349*H349</f>
        <v>0</v>
      </c>
      <c r="Q349" s="168">
        <v>3.7670000000000002E-2</v>
      </c>
      <c r="R349" s="168">
        <f>Q349*H349</f>
        <v>0.19735313000000002</v>
      </c>
      <c r="S349" s="168">
        <v>0</v>
      </c>
      <c r="T349" s="169">
        <f>S349*H349</f>
        <v>0</v>
      </c>
      <c r="U349" s="32"/>
      <c r="V349" s="32"/>
      <c r="W349" s="32"/>
      <c r="X349" s="32"/>
      <c r="Y349" s="32"/>
      <c r="Z349" s="32"/>
      <c r="AA349" s="32"/>
      <c r="AB349" s="32"/>
      <c r="AC349" s="32"/>
      <c r="AD349" s="32"/>
      <c r="AE349" s="32"/>
      <c r="AR349" s="170" t="s">
        <v>181</v>
      </c>
      <c r="AT349" s="170" t="s">
        <v>137</v>
      </c>
      <c r="AU349" s="170" t="s">
        <v>81</v>
      </c>
      <c r="AY349" s="17" t="s">
        <v>134</v>
      </c>
      <c r="BE349" s="171">
        <f>IF(N349="základní",J349,0)</f>
        <v>0</v>
      </c>
      <c r="BF349" s="171">
        <f>IF(N349="snížená",J349,0)</f>
        <v>0</v>
      </c>
      <c r="BG349" s="171">
        <f>IF(N349="zákl. přenesená",J349,0)</f>
        <v>0</v>
      </c>
      <c r="BH349" s="171">
        <f>IF(N349="sníž. přenesená",J349,0)</f>
        <v>0</v>
      </c>
      <c r="BI349" s="171">
        <f>IF(N349="nulová",J349,0)</f>
        <v>0</v>
      </c>
      <c r="BJ349" s="17" t="s">
        <v>81</v>
      </c>
      <c r="BK349" s="171">
        <f>ROUND(I349*H349,2)</f>
        <v>0</v>
      </c>
      <c r="BL349" s="17" t="s">
        <v>181</v>
      </c>
      <c r="BM349" s="170" t="s">
        <v>602</v>
      </c>
    </row>
    <row r="350" spans="1:65" s="13" customFormat="1">
      <c r="B350" s="172"/>
      <c r="D350" s="173" t="s">
        <v>143</v>
      </c>
      <c r="E350" s="174" t="s">
        <v>1</v>
      </c>
      <c r="F350" s="175" t="s">
        <v>603</v>
      </c>
      <c r="H350" s="176">
        <v>4.3540000000000001</v>
      </c>
      <c r="I350" s="177"/>
      <c r="L350" s="172"/>
      <c r="M350" s="178"/>
      <c r="N350" s="179"/>
      <c r="O350" s="179"/>
      <c r="P350" s="179"/>
      <c r="Q350" s="179"/>
      <c r="R350" s="179"/>
      <c r="S350" s="179"/>
      <c r="T350" s="180"/>
      <c r="AT350" s="174" t="s">
        <v>143</v>
      </c>
      <c r="AU350" s="174" t="s">
        <v>81</v>
      </c>
      <c r="AV350" s="13" t="s">
        <v>81</v>
      </c>
      <c r="AW350" s="13" t="s">
        <v>33</v>
      </c>
      <c r="AX350" s="13" t="s">
        <v>76</v>
      </c>
      <c r="AY350" s="174" t="s">
        <v>134</v>
      </c>
    </row>
    <row r="351" spans="1:65" s="13" customFormat="1">
      <c r="B351" s="172"/>
      <c r="D351" s="173" t="s">
        <v>143</v>
      </c>
      <c r="E351" s="174" t="s">
        <v>1</v>
      </c>
      <c r="F351" s="175" t="s">
        <v>246</v>
      </c>
      <c r="H351" s="176">
        <v>0.88500000000000001</v>
      </c>
      <c r="I351" s="177"/>
      <c r="L351" s="172"/>
      <c r="M351" s="178"/>
      <c r="N351" s="179"/>
      <c r="O351" s="179"/>
      <c r="P351" s="179"/>
      <c r="Q351" s="179"/>
      <c r="R351" s="179"/>
      <c r="S351" s="179"/>
      <c r="T351" s="180"/>
      <c r="AT351" s="174" t="s">
        <v>143</v>
      </c>
      <c r="AU351" s="174" t="s">
        <v>81</v>
      </c>
      <c r="AV351" s="13" t="s">
        <v>81</v>
      </c>
      <c r="AW351" s="13" t="s">
        <v>33</v>
      </c>
      <c r="AX351" s="13" t="s">
        <v>76</v>
      </c>
      <c r="AY351" s="174" t="s">
        <v>134</v>
      </c>
    </row>
    <row r="352" spans="1:65" s="15" customFormat="1">
      <c r="B352" s="199"/>
      <c r="D352" s="173" t="s">
        <v>143</v>
      </c>
      <c r="E352" s="200" t="s">
        <v>1</v>
      </c>
      <c r="F352" s="201" t="s">
        <v>188</v>
      </c>
      <c r="H352" s="202">
        <v>5.2389999999999999</v>
      </c>
      <c r="I352" s="203"/>
      <c r="L352" s="199"/>
      <c r="M352" s="204"/>
      <c r="N352" s="205"/>
      <c r="O352" s="205"/>
      <c r="P352" s="205"/>
      <c r="Q352" s="205"/>
      <c r="R352" s="205"/>
      <c r="S352" s="205"/>
      <c r="T352" s="206"/>
      <c r="AT352" s="200" t="s">
        <v>143</v>
      </c>
      <c r="AU352" s="200" t="s">
        <v>81</v>
      </c>
      <c r="AV352" s="15" t="s">
        <v>141</v>
      </c>
      <c r="AW352" s="15" t="s">
        <v>33</v>
      </c>
      <c r="AX352" s="15" t="s">
        <v>84</v>
      </c>
      <c r="AY352" s="200" t="s">
        <v>134</v>
      </c>
    </row>
    <row r="353" spans="1:65" s="2" customFormat="1" ht="16.5" customHeight="1">
      <c r="A353" s="32"/>
      <c r="B353" s="157"/>
      <c r="C353" s="158">
        <v>124</v>
      </c>
      <c r="D353" s="158" t="s">
        <v>137</v>
      </c>
      <c r="E353" s="159" t="s">
        <v>604</v>
      </c>
      <c r="F353" s="160" t="s">
        <v>605</v>
      </c>
      <c r="G353" s="161" t="s">
        <v>140</v>
      </c>
      <c r="H353" s="162">
        <v>5.2389999999999999</v>
      </c>
      <c r="I353" s="163"/>
      <c r="J353" s="164">
        <f>ROUND(I353*H353,2)</f>
        <v>0</v>
      </c>
      <c r="K353" s="165"/>
      <c r="L353" s="33"/>
      <c r="M353" s="166" t="s">
        <v>1</v>
      </c>
      <c r="N353" s="167" t="s">
        <v>42</v>
      </c>
      <c r="O353" s="58"/>
      <c r="P353" s="168">
        <f>O353*H353</f>
        <v>0</v>
      </c>
      <c r="Q353" s="168">
        <v>2.9999999999999997E-4</v>
      </c>
      <c r="R353" s="168">
        <f>Q353*H353</f>
        <v>1.5716999999999999E-3</v>
      </c>
      <c r="S353" s="168">
        <v>0</v>
      </c>
      <c r="T353" s="169">
        <f>S353*H353</f>
        <v>0</v>
      </c>
      <c r="U353" s="32"/>
      <c r="V353" s="32"/>
      <c r="W353" s="32"/>
      <c r="X353" s="32"/>
      <c r="Y353" s="32"/>
      <c r="Z353" s="32"/>
      <c r="AA353" s="32"/>
      <c r="AB353" s="32"/>
      <c r="AC353" s="32"/>
      <c r="AD353" s="32"/>
      <c r="AE353" s="32"/>
      <c r="AR353" s="170" t="s">
        <v>181</v>
      </c>
      <c r="AT353" s="170" t="s">
        <v>137</v>
      </c>
      <c r="AU353" s="170" t="s">
        <v>81</v>
      </c>
      <c r="AY353" s="17" t="s">
        <v>134</v>
      </c>
      <c r="BE353" s="171">
        <f>IF(N353="základní",J353,0)</f>
        <v>0</v>
      </c>
      <c r="BF353" s="171">
        <f>IF(N353="snížená",J353,0)</f>
        <v>0</v>
      </c>
      <c r="BG353" s="171">
        <f>IF(N353="zákl. přenesená",J353,0)</f>
        <v>0</v>
      </c>
      <c r="BH353" s="171">
        <f>IF(N353="sníž. přenesená",J353,0)</f>
        <v>0</v>
      </c>
      <c r="BI353" s="171">
        <f>IF(N353="nulová",J353,0)</f>
        <v>0</v>
      </c>
      <c r="BJ353" s="17" t="s">
        <v>81</v>
      </c>
      <c r="BK353" s="171">
        <f>ROUND(I353*H353,2)</f>
        <v>0</v>
      </c>
      <c r="BL353" s="17" t="s">
        <v>181</v>
      </c>
      <c r="BM353" s="170" t="s">
        <v>606</v>
      </c>
    </row>
    <row r="354" spans="1:65" s="2" customFormat="1" ht="16.5" customHeight="1">
      <c r="A354" s="32"/>
      <c r="B354" s="157"/>
      <c r="C354" s="188">
        <v>125</v>
      </c>
      <c r="D354" s="188" t="s">
        <v>174</v>
      </c>
      <c r="E354" s="189" t="s">
        <v>607</v>
      </c>
      <c r="F354" s="190" t="s">
        <v>608</v>
      </c>
      <c r="G354" s="191" t="s">
        <v>140</v>
      </c>
      <c r="H354" s="192">
        <v>5.7629999999999999</v>
      </c>
      <c r="I354" s="193"/>
      <c r="J354" s="194">
        <f>ROUND(I354*H354,2)</f>
        <v>0</v>
      </c>
      <c r="K354" s="195"/>
      <c r="L354" s="196"/>
      <c r="M354" s="197" t="s">
        <v>1</v>
      </c>
      <c r="N354" s="198" t="s">
        <v>42</v>
      </c>
      <c r="O354" s="58"/>
      <c r="P354" s="168">
        <f>O354*H354</f>
        <v>0</v>
      </c>
      <c r="Q354" s="168">
        <v>1.9199999999999998E-2</v>
      </c>
      <c r="R354" s="168">
        <f>Q354*H354</f>
        <v>0.11064959999999999</v>
      </c>
      <c r="S354" s="168">
        <v>0</v>
      </c>
      <c r="T354" s="169">
        <f>S354*H354</f>
        <v>0</v>
      </c>
      <c r="U354" s="32"/>
      <c r="V354" s="32"/>
      <c r="W354" s="32"/>
      <c r="X354" s="32"/>
      <c r="Y354" s="32"/>
      <c r="Z354" s="32"/>
      <c r="AA354" s="32"/>
      <c r="AB354" s="32"/>
      <c r="AC354" s="32"/>
      <c r="AD354" s="32"/>
      <c r="AE354" s="32"/>
      <c r="AR354" s="170" t="s">
        <v>260</v>
      </c>
      <c r="AT354" s="170" t="s">
        <v>174</v>
      </c>
      <c r="AU354" s="170" t="s">
        <v>81</v>
      </c>
      <c r="AY354" s="17" t="s">
        <v>134</v>
      </c>
      <c r="BE354" s="171">
        <f>IF(N354="základní",J354,0)</f>
        <v>0</v>
      </c>
      <c r="BF354" s="171">
        <f>IF(N354="snížená",J354,0)</f>
        <v>0</v>
      </c>
      <c r="BG354" s="171">
        <f>IF(N354="zákl. přenesená",J354,0)</f>
        <v>0</v>
      </c>
      <c r="BH354" s="171">
        <f>IF(N354="sníž. přenesená",J354,0)</f>
        <v>0</v>
      </c>
      <c r="BI354" s="171">
        <f>IF(N354="nulová",J354,0)</f>
        <v>0</v>
      </c>
      <c r="BJ354" s="17" t="s">
        <v>81</v>
      </c>
      <c r="BK354" s="171">
        <f>ROUND(I354*H354,2)</f>
        <v>0</v>
      </c>
      <c r="BL354" s="17" t="s">
        <v>181</v>
      </c>
      <c r="BM354" s="170" t="s">
        <v>609</v>
      </c>
    </row>
    <row r="355" spans="1:65" s="13" customFormat="1">
      <c r="B355" s="172"/>
      <c r="D355" s="173" t="s">
        <v>143</v>
      </c>
      <c r="F355" s="175" t="s">
        <v>610</v>
      </c>
      <c r="H355" s="176">
        <v>5.7629999999999999</v>
      </c>
      <c r="I355" s="177"/>
      <c r="L355" s="172"/>
      <c r="M355" s="178"/>
      <c r="N355" s="179"/>
      <c r="O355" s="179"/>
      <c r="P355" s="179"/>
      <c r="Q355" s="179"/>
      <c r="R355" s="179"/>
      <c r="S355" s="179"/>
      <c r="T355" s="180"/>
      <c r="AT355" s="174" t="s">
        <v>143</v>
      </c>
      <c r="AU355" s="174" t="s">
        <v>81</v>
      </c>
      <c r="AV355" s="13" t="s">
        <v>81</v>
      </c>
      <c r="AW355" s="13" t="s">
        <v>3</v>
      </c>
      <c r="AX355" s="13" t="s">
        <v>84</v>
      </c>
      <c r="AY355" s="174" t="s">
        <v>134</v>
      </c>
    </row>
    <row r="356" spans="1:65" s="2" customFormat="1" ht="21.75" customHeight="1">
      <c r="A356" s="32"/>
      <c r="B356" s="157"/>
      <c r="C356" s="158">
        <v>126</v>
      </c>
      <c r="D356" s="158" t="s">
        <v>137</v>
      </c>
      <c r="E356" s="159" t="s">
        <v>611</v>
      </c>
      <c r="F356" s="160" t="s">
        <v>612</v>
      </c>
      <c r="G356" s="161" t="s">
        <v>212</v>
      </c>
      <c r="H356" s="162">
        <v>0.31</v>
      </c>
      <c r="I356" s="163"/>
      <c r="J356" s="164">
        <f>ROUND(I356*H356,2)</f>
        <v>0</v>
      </c>
      <c r="K356" s="165"/>
      <c r="L356" s="33"/>
      <c r="M356" s="166" t="s">
        <v>1</v>
      </c>
      <c r="N356" s="167" t="s">
        <v>42</v>
      </c>
      <c r="O356" s="58"/>
      <c r="P356" s="168">
        <f>O356*H356</f>
        <v>0</v>
      </c>
      <c r="Q356" s="168">
        <v>0</v>
      </c>
      <c r="R356" s="168">
        <f>Q356*H356</f>
        <v>0</v>
      </c>
      <c r="S356" s="168">
        <v>0</v>
      </c>
      <c r="T356" s="169">
        <f>S356*H356</f>
        <v>0</v>
      </c>
      <c r="U356" s="32"/>
      <c r="V356" s="32"/>
      <c r="W356" s="32"/>
      <c r="X356" s="32"/>
      <c r="Y356" s="32"/>
      <c r="Z356" s="32"/>
      <c r="AA356" s="32"/>
      <c r="AB356" s="32"/>
      <c r="AC356" s="32"/>
      <c r="AD356" s="32"/>
      <c r="AE356" s="32"/>
      <c r="AR356" s="170" t="s">
        <v>181</v>
      </c>
      <c r="AT356" s="170" t="s">
        <v>137</v>
      </c>
      <c r="AU356" s="170" t="s">
        <v>81</v>
      </c>
      <c r="AY356" s="17" t="s">
        <v>134</v>
      </c>
      <c r="BE356" s="171">
        <f>IF(N356="základní",J356,0)</f>
        <v>0</v>
      </c>
      <c r="BF356" s="171">
        <f>IF(N356="snížená",J356,0)</f>
        <v>0</v>
      </c>
      <c r="BG356" s="171">
        <f>IF(N356="zákl. přenesená",J356,0)</f>
        <v>0</v>
      </c>
      <c r="BH356" s="171">
        <f>IF(N356="sníž. přenesená",J356,0)</f>
        <v>0</v>
      </c>
      <c r="BI356" s="171">
        <f>IF(N356="nulová",J356,0)</f>
        <v>0</v>
      </c>
      <c r="BJ356" s="17" t="s">
        <v>81</v>
      </c>
      <c r="BK356" s="171">
        <f>ROUND(I356*H356,2)</f>
        <v>0</v>
      </c>
      <c r="BL356" s="17" t="s">
        <v>181</v>
      </c>
      <c r="BM356" s="170" t="s">
        <v>613</v>
      </c>
    </row>
    <row r="357" spans="1:65" s="2" customFormat="1" ht="21.75" customHeight="1">
      <c r="A357" s="32"/>
      <c r="B357" s="157"/>
      <c r="C357" s="158">
        <v>127</v>
      </c>
      <c r="D357" s="158" t="s">
        <v>137</v>
      </c>
      <c r="E357" s="159" t="s">
        <v>614</v>
      </c>
      <c r="F357" s="160" t="s">
        <v>615</v>
      </c>
      <c r="G357" s="161" t="s">
        <v>212</v>
      </c>
      <c r="H357" s="162">
        <v>0.31</v>
      </c>
      <c r="I357" s="163"/>
      <c r="J357" s="164">
        <f>ROUND(I357*H357,2)</f>
        <v>0</v>
      </c>
      <c r="K357" s="165"/>
      <c r="L357" s="33"/>
      <c r="M357" s="166" t="s">
        <v>1</v>
      </c>
      <c r="N357" s="167" t="s">
        <v>42</v>
      </c>
      <c r="O357" s="58"/>
      <c r="P357" s="168">
        <f>O357*H357</f>
        <v>0</v>
      </c>
      <c r="Q357" s="168">
        <v>0</v>
      </c>
      <c r="R357" s="168">
        <f>Q357*H357</f>
        <v>0</v>
      </c>
      <c r="S357" s="168">
        <v>0</v>
      </c>
      <c r="T357" s="169">
        <f>S357*H357</f>
        <v>0</v>
      </c>
      <c r="U357" s="32"/>
      <c r="V357" s="32"/>
      <c r="W357" s="32"/>
      <c r="X357" s="32"/>
      <c r="Y357" s="32"/>
      <c r="Z357" s="32"/>
      <c r="AA357" s="32"/>
      <c r="AB357" s="32"/>
      <c r="AC357" s="32"/>
      <c r="AD357" s="32"/>
      <c r="AE357" s="32"/>
      <c r="AR357" s="170" t="s">
        <v>181</v>
      </c>
      <c r="AT357" s="170" t="s">
        <v>137</v>
      </c>
      <c r="AU357" s="170" t="s">
        <v>81</v>
      </c>
      <c r="AY357" s="17" t="s">
        <v>134</v>
      </c>
      <c r="BE357" s="171">
        <f>IF(N357="základní",J357,0)</f>
        <v>0</v>
      </c>
      <c r="BF357" s="171">
        <f>IF(N357="snížená",J357,0)</f>
        <v>0</v>
      </c>
      <c r="BG357" s="171">
        <f>IF(N357="zákl. přenesená",J357,0)</f>
        <v>0</v>
      </c>
      <c r="BH357" s="171">
        <f>IF(N357="sníž. přenesená",J357,0)</f>
        <v>0</v>
      </c>
      <c r="BI357" s="171">
        <f>IF(N357="nulová",J357,0)</f>
        <v>0</v>
      </c>
      <c r="BJ357" s="17" t="s">
        <v>81</v>
      </c>
      <c r="BK357" s="171">
        <f>ROUND(I357*H357,2)</f>
        <v>0</v>
      </c>
      <c r="BL357" s="17" t="s">
        <v>181</v>
      </c>
      <c r="BM357" s="170" t="s">
        <v>616</v>
      </c>
    </row>
    <row r="358" spans="1:65" s="12" customFormat="1" ht="22.9" customHeight="1">
      <c r="B358" s="144"/>
      <c r="D358" s="145" t="s">
        <v>75</v>
      </c>
      <c r="E358" s="155" t="s">
        <v>617</v>
      </c>
      <c r="F358" s="155" t="s">
        <v>618</v>
      </c>
      <c r="I358" s="147"/>
      <c r="J358" s="156">
        <f>BK358</f>
        <v>0</v>
      </c>
      <c r="L358" s="144"/>
      <c r="M358" s="149"/>
      <c r="N358" s="150"/>
      <c r="O358" s="150"/>
      <c r="P358" s="151">
        <f>SUM(P359:P369)</f>
        <v>0</v>
      </c>
      <c r="Q358" s="150"/>
      <c r="R358" s="151">
        <f>SUM(R359:R369)</f>
        <v>9.3260000000000001E-4</v>
      </c>
      <c r="S358" s="150"/>
      <c r="T358" s="152">
        <f>SUM(T359:T369)</f>
        <v>1.6796999999999999E-2</v>
      </c>
      <c r="AR358" s="145" t="s">
        <v>81</v>
      </c>
      <c r="AT358" s="153" t="s">
        <v>75</v>
      </c>
      <c r="AU358" s="153" t="s">
        <v>84</v>
      </c>
      <c r="AY358" s="145" t="s">
        <v>134</v>
      </c>
      <c r="BK358" s="154">
        <f>SUM(BK359:BK369)</f>
        <v>0</v>
      </c>
    </row>
    <row r="359" spans="1:65" s="2" customFormat="1" ht="21.75" customHeight="1">
      <c r="A359" s="32"/>
      <c r="B359" s="157"/>
      <c r="C359" s="158">
        <v>128</v>
      </c>
      <c r="D359" s="158" t="s">
        <v>137</v>
      </c>
      <c r="E359" s="159" t="s">
        <v>619</v>
      </c>
      <c r="F359" s="160" t="s">
        <v>620</v>
      </c>
      <c r="G359" s="161" t="s">
        <v>140</v>
      </c>
      <c r="H359" s="162">
        <v>5.5990000000000002</v>
      </c>
      <c r="I359" s="163"/>
      <c r="J359" s="164">
        <f>ROUND(I359*H359,2)</f>
        <v>0</v>
      </c>
      <c r="K359" s="165"/>
      <c r="L359" s="33"/>
      <c r="M359" s="166" t="s">
        <v>1</v>
      </c>
      <c r="N359" s="167" t="s">
        <v>42</v>
      </c>
      <c r="O359" s="58"/>
      <c r="P359" s="168">
        <f>O359*H359</f>
        <v>0</v>
      </c>
      <c r="Q359" s="168">
        <v>0</v>
      </c>
      <c r="R359" s="168">
        <f>Q359*H359</f>
        <v>0</v>
      </c>
      <c r="S359" s="168">
        <v>3.0000000000000001E-3</v>
      </c>
      <c r="T359" s="169">
        <f>S359*H359</f>
        <v>1.6796999999999999E-2</v>
      </c>
      <c r="U359" s="32"/>
      <c r="V359" s="32"/>
      <c r="W359" s="32"/>
      <c r="X359" s="32"/>
      <c r="Y359" s="32"/>
      <c r="Z359" s="32"/>
      <c r="AA359" s="32"/>
      <c r="AB359" s="32"/>
      <c r="AC359" s="32"/>
      <c r="AD359" s="32"/>
      <c r="AE359" s="32"/>
      <c r="AR359" s="170" t="s">
        <v>181</v>
      </c>
      <c r="AT359" s="170" t="s">
        <v>137</v>
      </c>
      <c r="AU359" s="170" t="s">
        <v>81</v>
      </c>
      <c r="AY359" s="17" t="s">
        <v>134</v>
      </c>
      <c r="BE359" s="171">
        <f>IF(N359="základní",J359,0)</f>
        <v>0</v>
      </c>
      <c r="BF359" s="171">
        <f>IF(N359="snížená",J359,0)</f>
        <v>0</v>
      </c>
      <c r="BG359" s="171">
        <f>IF(N359="zákl. přenesená",J359,0)</f>
        <v>0</v>
      </c>
      <c r="BH359" s="171">
        <f>IF(N359="sníž. přenesená",J359,0)</f>
        <v>0</v>
      </c>
      <c r="BI359" s="171">
        <f>IF(N359="nulová",J359,0)</f>
        <v>0</v>
      </c>
      <c r="BJ359" s="17" t="s">
        <v>81</v>
      </c>
      <c r="BK359" s="171">
        <f>ROUND(I359*H359,2)</f>
        <v>0</v>
      </c>
      <c r="BL359" s="17" t="s">
        <v>181</v>
      </c>
      <c r="BM359" s="170" t="s">
        <v>621</v>
      </c>
    </row>
    <row r="360" spans="1:65" s="14" customFormat="1">
      <c r="B360" s="181"/>
      <c r="D360" s="173" t="s">
        <v>143</v>
      </c>
      <c r="E360" s="182" t="s">
        <v>1</v>
      </c>
      <c r="F360" s="183" t="s">
        <v>622</v>
      </c>
      <c r="H360" s="182" t="s">
        <v>1</v>
      </c>
      <c r="I360" s="184"/>
      <c r="L360" s="181"/>
      <c r="M360" s="185"/>
      <c r="N360" s="186"/>
      <c r="O360" s="186"/>
      <c r="P360" s="186"/>
      <c r="Q360" s="186"/>
      <c r="R360" s="186"/>
      <c r="S360" s="186"/>
      <c r="T360" s="187"/>
      <c r="AT360" s="182" t="s">
        <v>143</v>
      </c>
      <c r="AU360" s="182" t="s">
        <v>81</v>
      </c>
      <c r="AV360" s="14" t="s">
        <v>84</v>
      </c>
      <c r="AW360" s="14" t="s">
        <v>33</v>
      </c>
      <c r="AX360" s="14" t="s">
        <v>76</v>
      </c>
      <c r="AY360" s="182" t="s">
        <v>134</v>
      </c>
    </row>
    <row r="361" spans="1:65" s="13" customFormat="1">
      <c r="B361" s="172"/>
      <c r="D361" s="173" t="s">
        <v>143</v>
      </c>
      <c r="E361" s="174" t="s">
        <v>1</v>
      </c>
      <c r="F361" s="175" t="s">
        <v>563</v>
      </c>
      <c r="H361" s="176">
        <v>0.99199999999999999</v>
      </c>
      <c r="I361" s="177"/>
      <c r="L361" s="172"/>
      <c r="M361" s="178"/>
      <c r="N361" s="179"/>
      <c r="O361" s="179"/>
      <c r="P361" s="179"/>
      <c r="Q361" s="179"/>
      <c r="R361" s="179"/>
      <c r="S361" s="179"/>
      <c r="T361" s="180"/>
      <c r="AT361" s="174" t="s">
        <v>143</v>
      </c>
      <c r="AU361" s="174" t="s">
        <v>81</v>
      </c>
      <c r="AV361" s="13" t="s">
        <v>81</v>
      </c>
      <c r="AW361" s="13" t="s">
        <v>33</v>
      </c>
      <c r="AX361" s="13" t="s">
        <v>76</v>
      </c>
      <c r="AY361" s="174" t="s">
        <v>134</v>
      </c>
    </row>
    <row r="362" spans="1:65" s="13" customFormat="1">
      <c r="B362" s="172"/>
      <c r="D362" s="173" t="s">
        <v>143</v>
      </c>
      <c r="E362" s="174" t="s">
        <v>1</v>
      </c>
      <c r="F362" s="175" t="s">
        <v>564</v>
      </c>
      <c r="H362" s="176">
        <v>3.1640000000000001</v>
      </c>
      <c r="I362" s="177"/>
      <c r="L362" s="172"/>
      <c r="M362" s="178"/>
      <c r="N362" s="179"/>
      <c r="O362" s="179"/>
      <c r="P362" s="179"/>
      <c r="Q362" s="179"/>
      <c r="R362" s="179"/>
      <c r="S362" s="179"/>
      <c r="T362" s="180"/>
      <c r="AT362" s="174" t="s">
        <v>143</v>
      </c>
      <c r="AU362" s="174" t="s">
        <v>81</v>
      </c>
      <c r="AV362" s="13" t="s">
        <v>81</v>
      </c>
      <c r="AW362" s="13" t="s">
        <v>33</v>
      </c>
      <c r="AX362" s="13" t="s">
        <v>76</v>
      </c>
      <c r="AY362" s="174" t="s">
        <v>134</v>
      </c>
    </row>
    <row r="363" spans="1:65" s="13" customFormat="1">
      <c r="B363" s="172"/>
      <c r="D363" s="173" t="s">
        <v>143</v>
      </c>
      <c r="E363" s="174" t="s">
        <v>1</v>
      </c>
      <c r="F363" s="175" t="s">
        <v>623</v>
      </c>
      <c r="H363" s="176">
        <v>1.4430000000000001</v>
      </c>
      <c r="I363" s="177"/>
      <c r="L363" s="172"/>
      <c r="M363" s="178"/>
      <c r="N363" s="179"/>
      <c r="O363" s="179"/>
      <c r="P363" s="179"/>
      <c r="Q363" s="179"/>
      <c r="R363" s="179"/>
      <c r="S363" s="179"/>
      <c r="T363" s="180"/>
      <c r="AT363" s="174" t="s">
        <v>143</v>
      </c>
      <c r="AU363" s="174" t="s">
        <v>81</v>
      </c>
      <c r="AV363" s="13" t="s">
        <v>81</v>
      </c>
      <c r="AW363" s="13" t="s">
        <v>33</v>
      </c>
      <c r="AX363" s="13" t="s">
        <v>76</v>
      </c>
      <c r="AY363" s="174" t="s">
        <v>134</v>
      </c>
    </row>
    <row r="364" spans="1:65" s="15" customFormat="1">
      <c r="B364" s="199"/>
      <c r="D364" s="173" t="s">
        <v>143</v>
      </c>
      <c r="E364" s="200" t="s">
        <v>1</v>
      </c>
      <c r="F364" s="201" t="s">
        <v>188</v>
      </c>
      <c r="H364" s="202">
        <v>5.5990000000000002</v>
      </c>
      <c r="I364" s="203"/>
      <c r="L364" s="199"/>
      <c r="M364" s="204"/>
      <c r="N364" s="205"/>
      <c r="O364" s="205"/>
      <c r="P364" s="205"/>
      <c r="Q364" s="205"/>
      <c r="R364" s="205"/>
      <c r="S364" s="205"/>
      <c r="T364" s="206"/>
      <c r="AT364" s="200" t="s">
        <v>143</v>
      </c>
      <c r="AU364" s="200" t="s">
        <v>81</v>
      </c>
      <c r="AV364" s="15" t="s">
        <v>141</v>
      </c>
      <c r="AW364" s="15" t="s">
        <v>33</v>
      </c>
      <c r="AX364" s="15" t="s">
        <v>84</v>
      </c>
      <c r="AY364" s="200" t="s">
        <v>134</v>
      </c>
    </row>
    <row r="365" spans="1:65" s="2" customFormat="1" ht="16.5" customHeight="1">
      <c r="A365" s="32"/>
      <c r="B365" s="157"/>
      <c r="C365" s="158">
        <v>129</v>
      </c>
      <c r="D365" s="158" t="s">
        <v>137</v>
      </c>
      <c r="E365" s="159" t="s">
        <v>624</v>
      </c>
      <c r="F365" s="160" t="s">
        <v>625</v>
      </c>
      <c r="G365" s="161" t="s">
        <v>270</v>
      </c>
      <c r="H365" s="162">
        <v>3.5</v>
      </c>
      <c r="I365" s="163"/>
      <c r="J365" s="164">
        <f>ROUND(I365*H365,2)</f>
        <v>0</v>
      </c>
      <c r="K365" s="165"/>
      <c r="L365" s="33"/>
      <c r="M365" s="166" t="s">
        <v>1</v>
      </c>
      <c r="N365" s="167" t="s">
        <v>42</v>
      </c>
      <c r="O365" s="58"/>
      <c r="P365" s="168">
        <f>O365*H365</f>
        <v>0</v>
      </c>
      <c r="Q365" s="168">
        <v>1.0000000000000001E-5</v>
      </c>
      <c r="R365" s="168">
        <f>Q365*H365</f>
        <v>3.5000000000000004E-5</v>
      </c>
      <c r="S365" s="168">
        <v>0</v>
      </c>
      <c r="T365" s="169">
        <f>S365*H365</f>
        <v>0</v>
      </c>
      <c r="U365" s="32"/>
      <c r="V365" s="32"/>
      <c r="W365" s="32"/>
      <c r="X365" s="32"/>
      <c r="Y365" s="32"/>
      <c r="Z365" s="32"/>
      <c r="AA365" s="32"/>
      <c r="AB365" s="32"/>
      <c r="AC365" s="32"/>
      <c r="AD365" s="32"/>
      <c r="AE365" s="32"/>
      <c r="AR365" s="170" t="s">
        <v>181</v>
      </c>
      <c r="AT365" s="170" t="s">
        <v>137</v>
      </c>
      <c r="AU365" s="170" t="s">
        <v>81</v>
      </c>
      <c r="AY365" s="17" t="s">
        <v>134</v>
      </c>
      <c r="BE365" s="171">
        <f>IF(N365="základní",J365,0)</f>
        <v>0</v>
      </c>
      <c r="BF365" s="171">
        <f>IF(N365="snížená",J365,0)</f>
        <v>0</v>
      </c>
      <c r="BG365" s="171">
        <f>IF(N365="zákl. přenesená",J365,0)</f>
        <v>0</v>
      </c>
      <c r="BH365" s="171">
        <f>IF(N365="sníž. přenesená",J365,0)</f>
        <v>0</v>
      </c>
      <c r="BI365" s="171">
        <f>IF(N365="nulová",J365,0)</f>
        <v>0</v>
      </c>
      <c r="BJ365" s="17" t="s">
        <v>81</v>
      </c>
      <c r="BK365" s="171">
        <f>ROUND(I365*H365,2)</f>
        <v>0</v>
      </c>
      <c r="BL365" s="17" t="s">
        <v>181</v>
      </c>
      <c r="BM365" s="170" t="s">
        <v>626</v>
      </c>
    </row>
    <row r="366" spans="1:65" s="2" customFormat="1" ht="16.5" customHeight="1">
      <c r="A366" s="32"/>
      <c r="B366" s="157"/>
      <c r="C366" s="188">
        <v>130</v>
      </c>
      <c r="D366" s="188" t="s">
        <v>174</v>
      </c>
      <c r="E366" s="189" t="s">
        <v>627</v>
      </c>
      <c r="F366" s="190" t="s">
        <v>628</v>
      </c>
      <c r="G366" s="191" t="s">
        <v>270</v>
      </c>
      <c r="H366" s="192">
        <v>4.08</v>
      </c>
      <c r="I366" s="193"/>
      <c r="J366" s="194">
        <f>ROUND(I366*H366,2)</f>
        <v>0</v>
      </c>
      <c r="K366" s="195"/>
      <c r="L366" s="196"/>
      <c r="M366" s="197" t="s">
        <v>1</v>
      </c>
      <c r="N366" s="198" t="s">
        <v>42</v>
      </c>
      <c r="O366" s="58"/>
      <c r="P366" s="168">
        <f>O366*H366</f>
        <v>0</v>
      </c>
      <c r="Q366" s="168">
        <v>2.2000000000000001E-4</v>
      </c>
      <c r="R366" s="168">
        <f>Q366*H366</f>
        <v>8.9760000000000003E-4</v>
      </c>
      <c r="S366" s="168">
        <v>0</v>
      </c>
      <c r="T366" s="169">
        <f>S366*H366</f>
        <v>0</v>
      </c>
      <c r="U366" s="32"/>
      <c r="V366" s="32"/>
      <c r="W366" s="32"/>
      <c r="X366" s="32"/>
      <c r="Y366" s="32"/>
      <c r="Z366" s="32"/>
      <c r="AA366" s="32"/>
      <c r="AB366" s="32"/>
      <c r="AC366" s="32"/>
      <c r="AD366" s="32"/>
      <c r="AE366" s="32"/>
      <c r="AR366" s="170" t="s">
        <v>260</v>
      </c>
      <c r="AT366" s="170" t="s">
        <v>174</v>
      </c>
      <c r="AU366" s="170" t="s">
        <v>81</v>
      </c>
      <c r="AY366" s="17" t="s">
        <v>134</v>
      </c>
      <c r="BE366" s="171">
        <f>IF(N366="základní",J366,0)</f>
        <v>0</v>
      </c>
      <c r="BF366" s="171">
        <f>IF(N366="snížená",J366,0)</f>
        <v>0</v>
      </c>
      <c r="BG366" s="171">
        <f>IF(N366="zákl. přenesená",J366,0)</f>
        <v>0</v>
      </c>
      <c r="BH366" s="171">
        <f>IF(N366="sníž. přenesená",J366,0)</f>
        <v>0</v>
      </c>
      <c r="BI366" s="171">
        <f>IF(N366="nulová",J366,0)</f>
        <v>0</v>
      </c>
      <c r="BJ366" s="17" t="s">
        <v>81</v>
      </c>
      <c r="BK366" s="171">
        <f>ROUND(I366*H366,2)</f>
        <v>0</v>
      </c>
      <c r="BL366" s="17" t="s">
        <v>181</v>
      </c>
      <c r="BM366" s="170" t="s">
        <v>629</v>
      </c>
    </row>
    <row r="367" spans="1:65" s="13" customFormat="1">
      <c r="B367" s="172"/>
      <c r="D367" s="173" t="s">
        <v>143</v>
      </c>
      <c r="F367" s="175" t="s">
        <v>630</v>
      </c>
      <c r="H367" s="176">
        <v>4.08</v>
      </c>
      <c r="I367" s="177"/>
      <c r="L367" s="172"/>
      <c r="M367" s="178"/>
      <c r="N367" s="179"/>
      <c r="O367" s="179"/>
      <c r="P367" s="179"/>
      <c r="Q367" s="179"/>
      <c r="R367" s="179"/>
      <c r="S367" s="179"/>
      <c r="T367" s="180"/>
      <c r="AT367" s="174" t="s">
        <v>143</v>
      </c>
      <c r="AU367" s="174" t="s">
        <v>81</v>
      </c>
      <c r="AV367" s="13" t="s">
        <v>81</v>
      </c>
      <c r="AW367" s="13" t="s">
        <v>3</v>
      </c>
      <c r="AX367" s="13" t="s">
        <v>84</v>
      </c>
      <c r="AY367" s="174" t="s">
        <v>134</v>
      </c>
    </row>
    <row r="368" spans="1:65" s="2" customFormat="1" ht="21.75" customHeight="1">
      <c r="A368" s="32"/>
      <c r="B368" s="157"/>
      <c r="C368" s="158">
        <v>131</v>
      </c>
      <c r="D368" s="158" t="s">
        <v>137</v>
      </c>
      <c r="E368" s="159" t="s">
        <v>631</v>
      </c>
      <c r="F368" s="160" t="s">
        <v>632</v>
      </c>
      <c r="G368" s="161" t="s">
        <v>212</v>
      </c>
      <c r="H368" s="162">
        <v>1E-3</v>
      </c>
      <c r="I368" s="163"/>
      <c r="J368" s="164">
        <f>ROUND(I368*H368,2)</f>
        <v>0</v>
      </c>
      <c r="K368" s="165"/>
      <c r="L368" s="33"/>
      <c r="M368" s="166" t="s">
        <v>1</v>
      </c>
      <c r="N368" s="167" t="s">
        <v>42</v>
      </c>
      <c r="O368" s="58"/>
      <c r="P368" s="168">
        <f>O368*H368</f>
        <v>0</v>
      </c>
      <c r="Q368" s="168">
        <v>0</v>
      </c>
      <c r="R368" s="168">
        <f>Q368*H368</f>
        <v>0</v>
      </c>
      <c r="S368" s="168">
        <v>0</v>
      </c>
      <c r="T368" s="169">
        <f>S368*H368</f>
        <v>0</v>
      </c>
      <c r="U368" s="32"/>
      <c r="V368" s="32"/>
      <c r="W368" s="32"/>
      <c r="X368" s="32"/>
      <c r="Y368" s="32"/>
      <c r="Z368" s="32"/>
      <c r="AA368" s="32"/>
      <c r="AB368" s="32"/>
      <c r="AC368" s="32"/>
      <c r="AD368" s="32"/>
      <c r="AE368" s="32"/>
      <c r="AR368" s="170" t="s">
        <v>181</v>
      </c>
      <c r="AT368" s="170" t="s">
        <v>137</v>
      </c>
      <c r="AU368" s="170" t="s">
        <v>81</v>
      </c>
      <c r="AY368" s="17" t="s">
        <v>134</v>
      </c>
      <c r="BE368" s="171">
        <f>IF(N368="základní",J368,0)</f>
        <v>0</v>
      </c>
      <c r="BF368" s="171">
        <f>IF(N368="snížená",J368,0)</f>
        <v>0</v>
      </c>
      <c r="BG368" s="171">
        <f>IF(N368="zákl. přenesená",J368,0)</f>
        <v>0</v>
      </c>
      <c r="BH368" s="171">
        <f>IF(N368="sníž. přenesená",J368,0)</f>
        <v>0</v>
      </c>
      <c r="BI368" s="171">
        <f>IF(N368="nulová",J368,0)</f>
        <v>0</v>
      </c>
      <c r="BJ368" s="17" t="s">
        <v>81</v>
      </c>
      <c r="BK368" s="171">
        <f>ROUND(I368*H368,2)</f>
        <v>0</v>
      </c>
      <c r="BL368" s="17" t="s">
        <v>181</v>
      </c>
      <c r="BM368" s="170" t="s">
        <v>633</v>
      </c>
    </row>
    <row r="369" spans="1:65" s="2" customFormat="1" ht="21.75" customHeight="1">
      <c r="A369" s="32"/>
      <c r="B369" s="157"/>
      <c r="C369" s="158">
        <v>132</v>
      </c>
      <c r="D369" s="158" t="s">
        <v>137</v>
      </c>
      <c r="E369" s="159" t="s">
        <v>634</v>
      </c>
      <c r="F369" s="160" t="s">
        <v>635</v>
      </c>
      <c r="G369" s="161" t="s">
        <v>212</v>
      </c>
      <c r="H369" s="162">
        <v>1E-3</v>
      </c>
      <c r="I369" s="163"/>
      <c r="J369" s="164">
        <f>ROUND(I369*H369,2)</f>
        <v>0</v>
      </c>
      <c r="K369" s="165"/>
      <c r="L369" s="33"/>
      <c r="M369" s="166" t="s">
        <v>1</v>
      </c>
      <c r="N369" s="167" t="s">
        <v>42</v>
      </c>
      <c r="O369" s="58"/>
      <c r="P369" s="168">
        <f>O369*H369</f>
        <v>0</v>
      </c>
      <c r="Q369" s="168">
        <v>0</v>
      </c>
      <c r="R369" s="168">
        <f>Q369*H369</f>
        <v>0</v>
      </c>
      <c r="S369" s="168">
        <v>0</v>
      </c>
      <c r="T369" s="169">
        <f>S369*H369</f>
        <v>0</v>
      </c>
      <c r="U369" s="32"/>
      <c r="V369" s="32"/>
      <c r="W369" s="32"/>
      <c r="X369" s="32"/>
      <c r="Y369" s="32"/>
      <c r="Z369" s="32"/>
      <c r="AA369" s="32"/>
      <c r="AB369" s="32"/>
      <c r="AC369" s="32"/>
      <c r="AD369" s="32"/>
      <c r="AE369" s="32"/>
      <c r="AR369" s="170" t="s">
        <v>181</v>
      </c>
      <c r="AT369" s="170" t="s">
        <v>137</v>
      </c>
      <c r="AU369" s="170" t="s">
        <v>81</v>
      </c>
      <c r="AY369" s="17" t="s">
        <v>134</v>
      </c>
      <c r="BE369" s="171">
        <f>IF(N369="základní",J369,0)</f>
        <v>0</v>
      </c>
      <c r="BF369" s="171">
        <f>IF(N369="snížená",J369,0)</f>
        <v>0</v>
      </c>
      <c r="BG369" s="171">
        <f>IF(N369="zákl. přenesená",J369,0)</f>
        <v>0</v>
      </c>
      <c r="BH369" s="171">
        <f>IF(N369="sníž. přenesená",J369,0)</f>
        <v>0</v>
      </c>
      <c r="BI369" s="171">
        <f>IF(N369="nulová",J369,0)</f>
        <v>0</v>
      </c>
      <c r="BJ369" s="17" t="s">
        <v>81</v>
      </c>
      <c r="BK369" s="171">
        <f>ROUND(I369*H369,2)</f>
        <v>0</v>
      </c>
      <c r="BL369" s="17" t="s">
        <v>181</v>
      </c>
      <c r="BM369" s="170" t="s">
        <v>636</v>
      </c>
    </row>
    <row r="370" spans="1:65" s="12" customFormat="1" ht="22.9" customHeight="1">
      <c r="B370" s="144"/>
      <c r="D370" s="145" t="s">
        <v>75</v>
      </c>
      <c r="E370" s="155" t="s">
        <v>637</v>
      </c>
      <c r="F370" s="155" t="s">
        <v>638</v>
      </c>
      <c r="I370" s="147"/>
      <c r="J370" s="156">
        <f>BK370</f>
        <v>0</v>
      </c>
      <c r="L370" s="144"/>
      <c r="M370" s="149"/>
      <c r="N370" s="150"/>
      <c r="O370" s="150"/>
      <c r="P370" s="151">
        <f>SUM(P371:P386)</f>
        <v>0</v>
      </c>
      <c r="Q370" s="150"/>
      <c r="R370" s="151">
        <f>SUM(R371:R386)</f>
        <v>1.2520225999999999</v>
      </c>
      <c r="S370" s="150"/>
      <c r="T370" s="152">
        <f>SUM(T371:T386)</f>
        <v>0</v>
      </c>
      <c r="AR370" s="145" t="s">
        <v>81</v>
      </c>
      <c r="AT370" s="153" t="s">
        <v>75</v>
      </c>
      <c r="AU370" s="153" t="s">
        <v>84</v>
      </c>
      <c r="AY370" s="145" t="s">
        <v>134</v>
      </c>
      <c r="BK370" s="154">
        <f>SUM(BK371:BK386)</f>
        <v>0</v>
      </c>
    </row>
    <row r="371" spans="1:65" s="2" customFormat="1" ht="21.75" customHeight="1">
      <c r="A371" s="32"/>
      <c r="B371" s="157"/>
      <c r="C371" s="158">
        <v>133</v>
      </c>
      <c r="D371" s="158" t="s">
        <v>137</v>
      </c>
      <c r="E371" s="159" t="s">
        <v>639</v>
      </c>
      <c r="F371" s="160" t="s">
        <v>640</v>
      </c>
      <c r="G371" s="161" t="s">
        <v>270</v>
      </c>
      <c r="H371" s="162">
        <v>12.22</v>
      </c>
      <c r="I371" s="163"/>
      <c r="J371" s="164">
        <f>ROUND(I371*H371,2)</f>
        <v>0</v>
      </c>
      <c r="K371" s="165"/>
      <c r="L371" s="33"/>
      <c r="M371" s="166" t="s">
        <v>1</v>
      </c>
      <c r="N371" s="167" t="s">
        <v>42</v>
      </c>
      <c r="O371" s="58"/>
      <c r="P371" s="168">
        <f>O371*H371</f>
        <v>0</v>
      </c>
      <c r="Q371" s="168">
        <v>3.5E-4</v>
      </c>
      <c r="R371" s="168">
        <f>Q371*H371</f>
        <v>4.2770000000000004E-3</v>
      </c>
      <c r="S371" s="168">
        <v>0</v>
      </c>
      <c r="T371" s="169">
        <f>S371*H371</f>
        <v>0</v>
      </c>
      <c r="U371" s="32"/>
      <c r="V371" s="32"/>
      <c r="W371" s="32"/>
      <c r="X371" s="32"/>
      <c r="Y371" s="32"/>
      <c r="Z371" s="32"/>
      <c r="AA371" s="32"/>
      <c r="AB371" s="32"/>
      <c r="AC371" s="32"/>
      <c r="AD371" s="32"/>
      <c r="AE371" s="32"/>
      <c r="AR371" s="170" t="s">
        <v>181</v>
      </c>
      <c r="AT371" s="170" t="s">
        <v>137</v>
      </c>
      <c r="AU371" s="170" t="s">
        <v>81</v>
      </c>
      <c r="AY371" s="17" t="s">
        <v>134</v>
      </c>
      <c r="BE371" s="171">
        <f>IF(N371="základní",J371,0)</f>
        <v>0</v>
      </c>
      <c r="BF371" s="171">
        <f>IF(N371="snížená",J371,0)</f>
        <v>0</v>
      </c>
      <c r="BG371" s="171">
        <f>IF(N371="zákl. přenesená",J371,0)</f>
        <v>0</v>
      </c>
      <c r="BH371" s="171">
        <f>IF(N371="sníž. přenesená",J371,0)</f>
        <v>0</v>
      </c>
      <c r="BI371" s="171">
        <f>IF(N371="nulová",J371,0)</f>
        <v>0</v>
      </c>
      <c r="BJ371" s="17" t="s">
        <v>81</v>
      </c>
      <c r="BK371" s="171">
        <f>ROUND(I371*H371,2)</f>
        <v>0</v>
      </c>
      <c r="BL371" s="17" t="s">
        <v>181</v>
      </c>
      <c r="BM371" s="170" t="s">
        <v>641</v>
      </c>
    </row>
    <row r="372" spans="1:65" s="13" customFormat="1">
      <c r="B372" s="172"/>
      <c r="D372" s="173" t="s">
        <v>143</v>
      </c>
      <c r="E372" s="174" t="s">
        <v>1</v>
      </c>
      <c r="F372" s="175" t="s">
        <v>642</v>
      </c>
      <c r="H372" s="176">
        <v>3.75</v>
      </c>
      <c r="I372" s="177"/>
      <c r="L372" s="172"/>
      <c r="M372" s="178"/>
      <c r="N372" s="179"/>
      <c r="O372" s="179"/>
      <c r="P372" s="179"/>
      <c r="Q372" s="179"/>
      <c r="R372" s="179"/>
      <c r="S372" s="179"/>
      <c r="T372" s="180"/>
      <c r="AT372" s="174" t="s">
        <v>143</v>
      </c>
      <c r="AU372" s="174" t="s">
        <v>81</v>
      </c>
      <c r="AV372" s="13" t="s">
        <v>81</v>
      </c>
      <c r="AW372" s="13" t="s">
        <v>33</v>
      </c>
      <c r="AX372" s="13" t="s">
        <v>76</v>
      </c>
      <c r="AY372" s="174" t="s">
        <v>134</v>
      </c>
    </row>
    <row r="373" spans="1:65" s="13" customFormat="1">
      <c r="B373" s="172"/>
      <c r="D373" s="173" t="s">
        <v>143</v>
      </c>
      <c r="E373" s="174" t="s">
        <v>1</v>
      </c>
      <c r="F373" s="175" t="s">
        <v>534</v>
      </c>
      <c r="H373" s="176">
        <v>8.4700000000000006</v>
      </c>
      <c r="I373" s="177"/>
      <c r="L373" s="172"/>
      <c r="M373" s="178"/>
      <c r="N373" s="179"/>
      <c r="O373" s="179"/>
      <c r="P373" s="179"/>
      <c r="Q373" s="179"/>
      <c r="R373" s="179"/>
      <c r="S373" s="179"/>
      <c r="T373" s="180"/>
      <c r="AT373" s="174" t="s">
        <v>143</v>
      </c>
      <c r="AU373" s="174" t="s">
        <v>81</v>
      </c>
      <c r="AV373" s="13" t="s">
        <v>81</v>
      </c>
      <c r="AW373" s="13" t="s">
        <v>33</v>
      </c>
      <c r="AX373" s="13" t="s">
        <v>76</v>
      </c>
      <c r="AY373" s="174" t="s">
        <v>134</v>
      </c>
    </row>
    <row r="374" spans="1:65" s="15" customFormat="1">
      <c r="B374" s="199"/>
      <c r="D374" s="173" t="s">
        <v>143</v>
      </c>
      <c r="E374" s="200" t="s">
        <v>1</v>
      </c>
      <c r="F374" s="201" t="s">
        <v>188</v>
      </c>
      <c r="H374" s="202">
        <v>12.22</v>
      </c>
      <c r="I374" s="203"/>
      <c r="L374" s="199"/>
      <c r="M374" s="204"/>
      <c r="N374" s="205"/>
      <c r="O374" s="205"/>
      <c r="P374" s="205"/>
      <c r="Q374" s="205"/>
      <c r="R374" s="205"/>
      <c r="S374" s="205"/>
      <c r="T374" s="206"/>
      <c r="AT374" s="200" t="s">
        <v>143</v>
      </c>
      <c r="AU374" s="200" t="s">
        <v>81</v>
      </c>
      <c r="AV374" s="15" t="s">
        <v>141</v>
      </c>
      <c r="AW374" s="15" t="s">
        <v>33</v>
      </c>
      <c r="AX374" s="15" t="s">
        <v>84</v>
      </c>
      <c r="AY374" s="200" t="s">
        <v>134</v>
      </c>
    </row>
    <row r="375" spans="1:65" s="2" customFormat="1" ht="16.5" customHeight="1">
      <c r="A375" s="32"/>
      <c r="B375" s="157"/>
      <c r="C375" s="188">
        <v>134</v>
      </c>
      <c r="D375" s="188" t="s">
        <v>174</v>
      </c>
      <c r="E375" s="189" t="s">
        <v>643</v>
      </c>
      <c r="F375" s="190" t="s">
        <v>644</v>
      </c>
      <c r="G375" s="191" t="s">
        <v>172</v>
      </c>
      <c r="H375" s="192">
        <v>33.604999999999997</v>
      </c>
      <c r="I375" s="193"/>
      <c r="J375" s="194">
        <f>ROUND(I375*H375,2)</f>
        <v>0</v>
      </c>
      <c r="K375" s="195"/>
      <c r="L375" s="196"/>
      <c r="M375" s="197" t="s">
        <v>1</v>
      </c>
      <c r="N375" s="198" t="s">
        <v>42</v>
      </c>
      <c r="O375" s="58"/>
      <c r="P375" s="168">
        <f>O375*H375</f>
        <v>0</v>
      </c>
      <c r="Q375" s="168">
        <v>0</v>
      </c>
      <c r="R375" s="168">
        <f>Q375*H375</f>
        <v>0</v>
      </c>
      <c r="S375" s="168">
        <v>0</v>
      </c>
      <c r="T375" s="169">
        <f>S375*H375</f>
        <v>0</v>
      </c>
      <c r="U375" s="32"/>
      <c r="V375" s="32"/>
      <c r="W375" s="32"/>
      <c r="X375" s="32"/>
      <c r="Y375" s="32"/>
      <c r="Z375" s="32"/>
      <c r="AA375" s="32"/>
      <c r="AB375" s="32"/>
      <c r="AC375" s="32"/>
      <c r="AD375" s="32"/>
      <c r="AE375" s="32"/>
      <c r="AR375" s="170" t="s">
        <v>260</v>
      </c>
      <c r="AT375" s="170" t="s">
        <v>174</v>
      </c>
      <c r="AU375" s="170" t="s">
        <v>81</v>
      </c>
      <c r="AY375" s="17" t="s">
        <v>134</v>
      </c>
      <c r="BE375" s="171">
        <f>IF(N375="základní",J375,0)</f>
        <v>0</v>
      </c>
      <c r="BF375" s="171">
        <f>IF(N375="snížená",J375,0)</f>
        <v>0</v>
      </c>
      <c r="BG375" s="171">
        <f>IF(N375="zákl. přenesená",J375,0)</f>
        <v>0</v>
      </c>
      <c r="BH375" s="171">
        <f>IF(N375="sníž. přenesená",J375,0)</f>
        <v>0</v>
      </c>
      <c r="BI375" s="171">
        <f>IF(N375="nulová",J375,0)</f>
        <v>0</v>
      </c>
      <c r="BJ375" s="17" t="s">
        <v>81</v>
      </c>
      <c r="BK375" s="171">
        <f>ROUND(I375*H375,2)</f>
        <v>0</v>
      </c>
      <c r="BL375" s="17" t="s">
        <v>181</v>
      </c>
      <c r="BM375" s="170" t="s">
        <v>645</v>
      </c>
    </row>
    <row r="376" spans="1:65" s="13" customFormat="1">
      <c r="B376" s="172"/>
      <c r="D376" s="173" t="s">
        <v>143</v>
      </c>
      <c r="E376" s="174" t="s">
        <v>1</v>
      </c>
      <c r="F376" s="175" t="s">
        <v>646</v>
      </c>
      <c r="H376" s="176">
        <v>33.604999999999997</v>
      </c>
      <c r="I376" s="177"/>
      <c r="L376" s="172"/>
      <c r="M376" s="178"/>
      <c r="N376" s="179"/>
      <c r="O376" s="179"/>
      <c r="P376" s="179"/>
      <c r="Q376" s="179"/>
      <c r="R376" s="179"/>
      <c r="S376" s="179"/>
      <c r="T376" s="180"/>
      <c r="AT376" s="174" t="s">
        <v>143</v>
      </c>
      <c r="AU376" s="174" t="s">
        <v>81</v>
      </c>
      <c r="AV376" s="13" t="s">
        <v>81</v>
      </c>
      <c r="AW376" s="13" t="s">
        <v>33</v>
      </c>
      <c r="AX376" s="13" t="s">
        <v>84</v>
      </c>
      <c r="AY376" s="174" t="s">
        <v>134</v>
      </c>
    </row>
    <row r="377" spans="1:65" s="2" customFormat="1" ht="21.75" customHeight="1">
      <c r="A377" s="32"/>
      <c r="B377" s="157"/>
      <c r="C377" s="158">
        <v>135</v>
      </c>
      <c r="D377" s="158" t="s">
        <v>137</v>
      </c>
      <c r="E377" s="159" t="s">
        <v>647</v>
      </c>
      <c r="F377" s="160" t="s">
        <v>648</v>
      </c>
      <c r="G377" s="161" t="s">
        <v>140</v>
      </c>
      <c r="H377" s="162">
        <v>24.48</v>
      </c>
      <c r="I377" s="163"/>
      <c r="J377" s="164">
        <f>ROUND(I377*H377,2)</f>
        <v>0</v>
      </c>
      <c r="K377" s="165"/>
      <c r="L377" s="33"/>
      <c r="M377" s="166" t="s">
        <v>1</v>
      </c>
      <c r="N377" s="167" t="s">
        <v>42</v>
      </c>
      <c r="O377" s="58"/>
      <c r="P377" s="168">
        <f>O377*H377</f>
        <v>0</v>
      </c>
      <c r="Q377" s="168">
        <v>3.3619999999999997E-2</v>
      </c>
      <c r="R377" s="168">
        <f>Q377*H377</f>
        <v>0.8230175999999999</v>
      </c>
      <c r="S377" s="168">
        <v>0</v>
      </c>
      <c r="T377" s="169">
        <f>S377*H377</f>
        <v>0</v>
      </c>
      <c r="U377" s="32"/>
      <c r="V377" s="32"/>
      <c r="W377" s="32"/>
      <c r="X377" s="32"/>
      <c r="Y377" s="32"/>
      <c r="Z377" s="32"/>
      <c r="AA377" s="32"/>
      <c r="AB377" s="32"/>
      <c r="AC377" s="32"/>
      <c r="AD377" s="32"/>
      <c r="AE377" s="32"/>
      <c r="AR377" s="170" t="s">
        <v>181</v>
      </c>
      <c r="AT377" s="170" t="s">
        <v>137</v>
      </c>
      <c r="AU377" s="170" t="s">
        <v>81</v>
      </c>
      <c r="AY377" s="17" t="s">
        <v>134</v>
      </c>
      <c r="BE377" s="171">
        <f>IF(N377="základní",J377,0)</f>
        <v>0</v>
      </c>
      <c r="BF377" s="171">
        <f>IF(N377="snížená",J377,0)</f>
        <v>0</v>
      </c>
      <c r="BG377" s="171">
        <f>IF(N377="zákl. přenesená",J377,0)</f>
        <v>0</v>
      </c>
      <c r="BH377" s="171">
        <f>IF(N377="sníž. přenesená",J377,0)</f>
        <v>0</v>
      </c>
      <c r="BI377" s="171">
        <f>IF(N377="nulová",J377,0)</f>
        <v>0</v>
      </c>
      <c r="BJ377" s="17" t="s">
        <v>81</v>
      </c>
      <c r="BK377" s="171">
        <f>ROUND(I377*H377,2)</f>
        <v>0</v>
      </c>
      <c r="BL377" s="17" t="s">
        <v>181</v>
      </c>
      <c r="BM377" s="170" t="s">
        <v>649</v>
      </c>
    </row>
    <row r="378" spans="1:65" s="13" customFormat="1">
      <c r="B378" s="172"/>
      <c r="D378" s="173" t="s">
        <v>143</v>
      </c>
      <c r="E378" s="174" t="s">
        <v>1</v>
      </c>
      <c r="F378" s="175" t="s">
        <v>650</v>
      </c>
      <c r="H378" s="176">
        <v>16.920000000000002</v>
      </c>
      <c r="I378" s="177"/>
      <c r="L378" s="172"/>
      <c r="M378" s="178"/>
      <c r="N378" s="179"/>
      <c r="O378" s="179"/>
      <c r="P378" s="179"/>
      <c r="Q378" s="179"/>
      <c r="R378" s="179"/>
      <c r="S378" s="179"/>
      <c r="T378" s="180"/>
      <c r="AT378" s="174" t="s">
        <v>143</v>
      </c>
      <c r="AU378" s="174" t="s">
        <v>81</v>
      </c>
      <c r="AV378" s="13" t="s">
        <v>81</v>
      </c>
      <c r="AW378" s="13" t="s">
        <v>33</v>
      </c>
      <c r="AX378" s="13" t="s">
        <v>76</v>
      </c>
      <c r="AY378" s="174" t="s">
        <v>134</v>
      </c>
    </row>
    <row r="379" spans="1:65" s="13" customFormat="1">
      <c r="B379" s="172"/>
      <c r="D379" s="173" t="s">
        <v>143</v>
      </c>
      <c r="E379" s="174" t="s">
        <v>1</v>
      </c>
      <c r="F379" s="175" t="s">
        <v>651</v>
      </c>
      <c r="H379" s="176">
        <v>7.56</v>
      </c>
      <c r="I379" s="177"/>
      <c r="L379" s="172"/>
      <c r="M379" s="178"/>
      <c r="N379" s="179"/>
      <c r="O379" s="179"/>
      <c r="P379" s="179"/>
      <c r="Q379" s="179"/>
      <c r="R379" s="179"/>
      <c r="S379" s="179"/>
      <c r="T379" s="180"/>
      <c r="AT379" s="174" t="s">
        <v>143</v>
      </c>
      <c r="AU379" s="174" t="s">
        <v>81</v>
      </c>
      <c r="AV379" s="13" t="s">
        <v>81</v>
      </c>
      <c r="AW379" s="13" t="s">
        <v>33</v>
      </c>
      <c r="AX379" s="13" t="s">
        <v>76</v>
      </c>
      <c r="AY379" s="174" t="s">
        <v>134</v>
      </c>
    </row>
    <row r="380" spans="1:65" s="15" customFormat="1">
      <c r="B380" s="199"/>
      <c r="D380" s="173" t="s">
        <v>143</v>
      </c>
      <c r="E380" s="200" t="s">
        <v>1</v>
      </c>
      <c r="F380" s="201" t="s">
        <v>188</v>
      </c>
      <c r="H380" s="202">
        <v>24.48</v>
      </c>
      <c r="I380" s="203"/>
      <c r="L380" s="199"/>
      <c r="M380" s="204"/>
      <c r="N380" s="205"/>
      <c r="O380" s="205"/>
      <c r="P380" s="205"/>
      <c r="Q380" s="205"/>
      <c r="R380" s="205"/>
      <c r="S380" s="205"/>
      <c r="T380" s="206"/>
      <c r="AT380" s="200" t="s">
        <v>143</v>
      </c>
      <c r="AU380" s="200" t="s">
        <v>81</v>
      </c>
      <c r="AV380" s="15" t="s">
        <v>141</v>
      </c>
      <c r="AW380" s="15" t="s">
        <v>33</v>
      </c>
      <c r="AX380" s="15" t="s">
        <v>84</v>
      </c>
      <c r="AY380" s="200" t="s">
        <v>134</v>
      </c>
    </row>
    <row r="381" spans="1:65" s="2" customFormat="1" ht="21.75" customHeight="1">
      <c r="A381" s="32"/>
      <c r="B381" s="157"/>
      <c r="C381" s="188">
        <v>136</v>
      </c>
      <c r="D381" s="188" t="s">
        <v>174</v>
      </c>
      <c r="E381" s="189" t="s">
        <v>652</v>
      </c>
      <c r="F381" s="190" t="s">
        <v>653</v>
      </c>
      <c r="G381" s="191" t="s">
        <v>140</v>
      </c>
      <c r="H381" s="192">
        <v>26.928000000000001</v>
      </c>
      <c r="I381" s="193"/>
      <c r="J381" s="194">
        <f>ROUND(I381*H381,2)</f>
        <v>0</v>
      </c>
      <c r="K381" s="195"/>
      <c r="L381" s="196"/>
      <c r="M381" s="197" t="s">
        <v>1</v>
      </c>
      <c r="N381" s="198" t="s">
        <v>42</v>
      </c>
      <c r="O381" s="58"/>
      <c r="P381" s="168">
        <f>O381*H381</f>
        <v>0</v>
      </c>
      <c r="Q381" s="168">
        <v>1.55E-2</v>
      </c>
      <c r="R381" s="168">
        <f>Q381*H381</f>
        <v>0.41738400000000003</v>
      </c>
      <c r="S381" s="168">
        <v>0</v>
      </c>
      <c r="T381" s="169">
        <f>S381*H381</f>
        <v>0</v>
      </c>
      <c r="U381" s="32"/>
      <c r="V381" s="32"/>
      <c r="W381" s="32"/>
      <c r="X381" s="32"/>
      <c r="Y381" s="32"/>
      <c r="Z381" s="32"/>
      <c r="AA381" s="32"/>
      <c r="AB381" s="32"/>
      <c r="AC381" s="32"/>
      <c r="AD381" s="32"/>
      <c r="AE381" s="32"/>
      <c r="AR381" s="170" t="s">
        <v>260</v>
      </c>
      <c r="AT381" s="170" t="s">
        <v>174</v>
      </c>
      <c r="AU381" s="170" t="s">
        <v>81</v>
      </c>
      <c r="AY381" s="17" t="s">
        <v>134</v>
      </c>
      <c r="BE381" s="171">
        <f>IF(N381="základní",J381,0)</f>
        <v>0</v>
      </c>
      <c r="BF381" s="171">
        <f>IF(N381="snížená",J381,0)</f>
        <v>0</v>
      </c>
      <c r="BG381" s="171">
        <f>IF(N381="zákl. přenesená",J381,0)</f>
        <v>0</v>
      </c>
      <c r="BH381" s="171">
        <f>IF(N381="sníž. přenesená",J381,0)</f>
        <v>0</v>
      </c>
      <c r="BI381" s="171">
        <f>IF(N381="nulová",J381,0)</f>
        <v>0</v>
      </c>
      <c r="BJ381" s="17" t="s">
        <v>81</v>
      </c>
      <c r="BK381" s="171">
        <f>ROUND(I381*H381,2)</f>
        <v>0</v>
      </c>
      <c r="BL381" s="17" t="s">
        <v>181</v>
      </c>
      <c r="BM381" s="170" t="s">
        <v>654</v>
      </c>
    </row>
    <row r="382" spans="1:65" s="13" customFormat="1">
      <c r="B382" s="172"/>
      <c r="D382" s="173" t="s">
        <v>143</v>
      </c>
      <c r="E382" s="174" t="s">
        <v>1</v>
      </c>
      <c r="F382" s="175" t="s">
        <v>655</v>
      </c>
      <c r="H382" s="176">
        <v>26.928000000000001</v>
      </c>
      <c r="I382" s="177"/>
      <c r="L382" s="172"/>
      <c r="M382" s="178"/>
      <c r="N382" s="179"/>
      <c r="O382" s="179"/>
      <c r="P382" s="179"/>
      <c r="Q382" s="179"/>
      <c r="R382" s="179"/>
      <c r="S382" s="179"/>
      <c r="T382" s="180"/>
      <c r="AT382" s="174" t="s">
        <v>143</v>
      </c>
      <c r="AU382" s="174" t="s">
        <v>81</v>
      </c>
      <c r="AV382" s="13" t="s">
        <v>81</v>
      </c>
      <c r="AW382" s="13" t="s">
        <v>33</v>
      </c>
      <c r="AX382" s="13" t="s">
        <v>84</v>
      </c>
      <c r="AY382" s="174" t="s">
        <v>134</v>
      </c>
    </row>
    <row r="383" spans="1:65" s="2" customFormat="1" ht="16.5" customHeight="1">
      <c r="A383" s="32"/>
      <c r="B383" s="157"/>
      <c r="C383" s="158">
        <v>137</v>
      </c>
      <c r="D383" s="158" t="s">
        <v>137</v>
      </c>
      <c r="E383" s="159" t="s">
        <v>656</v>
      </c>
      <c r="F383" s="160" t="s">
        <v>657</v>
      </c>
      <c r="G383" s="161" t="s">
        <v>140</v>
      </c>
      <c r="H383" s="162">
        <v>24.48</v>
      </c>
      <c r="I383" s="163"/>
      <c r="J383" s="164">
        <f>ROUND(I383*H383,2)</f>
        <v>0</v>
      </c>
      <c r="K383" s="165"/>
      <c r="L383" s="33"/>
      <c r="M383" s="166" t="s">
        <v>1</v>
      </c>
      <c r="N383" s="167" t="s">
        <v>42</v>
      </c>
      <c r="O383" s="58"/>
      <c r="P383" s="168">
        <f>O383*H383</f>
        <v>0</v>
      </c>
      <c r="Q383" s="168">
        <v>2.9999999999999997E-4</v>
      </c>
      <c r="R383" s="168">
        <f>Q383*H383</f>
        <v>7.3439999999999998E-3</v>
      </c>
      <c r="S383" s="168">
        <v>0</v>
      </c>
      <c r="T383" s="169">
        <f>S383*H383</f>
        <v>0</v>
      </c>
      <c r="U383" s="32"/>
      <c r="V383" s="32"/>
      <c r="W383" s="32"/>
      <c r="X383" s="32"/>
      <c r="Y383" s="32"/>
      <c r="Z383" s="32"/>
      <c r="AA383" s="32"/>
      <c r="AB383" s="32"/>
      <c r="AC383" s="32"/>
      <c r="AD383" s="32"/>
      <c r="AE383" s="32"/>
      <c r="AR383" s="170" t="s">
        <v>181</v>
      </c>
      <c r="AT383" s="170" t="s">
        <v>137</v>
      </c>
      <c r="AU383" s="170" t="s">
        <v>81</v>
      </c>
      <c r="AY383" s="17" t="s">
        <v>134</v>
      </c>
      <c r="BE383" s="171">
        <f>IF(N383="základní",J383,0)</f>
        <v>0</v>
      </c>
      <c r="BF383" s="171">
        <f>IF(N383="snížená",J383,0)</f>
        <v>0</v>
      </c>
      <c r="BG383" s="171">
        <f>IF(N383="zákl. přenesená",J383,0)</f>
        <v>0</v>
      </c>
      <c r="BH383" s="171">
        <f>IF(N383="sníž. přenesená",J383,0)</f>
        <v>0</v>
      </c>
      <c r="BI383" s="171">
        <f>IF(N383="nulová",J383,0)</f>
        <v>0</v>
      </c>
      <c r="BJ383" s="17" t="s">
        <v>81</v>
      </c>
      <c r="BK383" s="171">
        <f>ROUND(I383*H383,2)</f>
        <v>0</v>
      </c>
      <c r="BL383" s="17" t="s">
        <v>181</v>
      </c>
      <c r="BM383" s="170" t="s">
        <v>658</v>
      </c>
    </row>
    <row r="384" spans="1:65" s="2" customFormat="1" ht="21.75" customHeight="1">
      <c r="A384" s="32"/>
      <c r="B384" s="157"/>
      <c r="C384" s="158">
        <v>138</v>
      </c>
      <c r="D384" s="158" t="s">
        <v>137</v>
      </c>
      <c r="E384" s="159" t="s">
        <v>659</v>
      </c>
      <c r="F384" s="160" t="s">
        <v>660</v>
      </c>
      <c r="G384" s="161" t="s">
        <v>212</v>
      </c>
      <c r="H384" s="162">
        <v>1.252</v>
      </c>
      <c r="I384" s="163"/>
      <c r="J384" s="164">
        <f>ROUND(I384*H384,2)</f>
        <v>0</v>
      </c>
      <c r="K384" s="165"/>
      <c r="L384" s="33"/>
      <c r="M384" s="166" t="s">
        <v>1</v>
      </c>
      <c r="N384" s="167" t="s">
        <v>42</v>
      </c>
      <c r="O384" s="58"/>
      <c r="P384" s="168">
        <f>O384*H384</f>
        <v>0</v>
      </c>
      <c r="Q384" s="168">
        <v>0</v>
      </c>
      <c r="R384" s="168">
        <f>Q384*H384</f>
        <v>0</v>
      </c>
      <c r="S384" s="168">
        <v>0</v>
      </c>
      <c r="T384" s="169">
        <f>S384*H384</f>
        <v>0</v>
      </c>
      <c r="U384" s="32"/>
      <c r="V384" s="32"/>
      <c r="W384" s="32"/>
      <c r="X384" s="32"/>
      <c r="Y384" s="32"/>
      <c r="Z384" s="32"/>
      <c r="AA384" s="32"/>
      <c r="AB384" s="32"/>
      <c r="AC384" s="32"/>
      <c r="AD384" s="32"/>
      <c r="AE384" s="32"/>
      <c r="AR384" s="170" t="s">
        <v>181</v>
      </c>
      <c r="AT384" s="170" t="s">
        <v>137</v>
      </c>
      <c r="AU384" s="170" t="s">
        <v>81</v>
      </c>
      <c r="AY384" s="17" t="s">
        <v>134</v>
      </c>
      <c r="BE384" s="171">
        <f>IF(N384="základní",J384,0)</f>
        <v>0</v>
      </c>
      <c r="BF384" s="171">
        <f>IF(N384="snížená",J384,0)</f>
        <v>0</v>
      </c>
      <c r="BG384" s="171">
        <f>IF(N384="zákl. přenesená",J384,0)</f>
        <v>0</v>
      </c>
      <c r="BH384" s="171">
        <f>IF(N384="sníž. přenesená",J384,0)</f>
        <v>0</v>
      </c>
      <c r="BI384" s="171">
        <f>IF(N384="nulová",J384,0)</f>
        <v>0</v>
      </c>
      <c r="BJ384" s="17" t="s">
        <v>81</v>
      </c>
      <c r="BK384" s="171">
        <f>ROUND(I384*H384,2)</f>
        <v>0</v>
      </c>
      <c r="BL384" s="17" t="s">
        <v>181</v>
      </c>
      <c r="BM384" s="170" t="s">
        <v>661</v>
      </c>
    </row>
    <row r="385" spans="1:65" s="2" customFormat="1" ht="21.75" customHeight="1">
      <c r="A385" s="32"/>
      <c r="B385" s="157"/>
      <c r="C385" s="158">
        <v>139</v>
      </c>
      <c r="D385" s="158" t="s">
        <v>137</v>
      </c>
      <c r="E385" s="159" t="s">
        <v>662</v>
      </c>
      <c r="F385" s="160" t="s">
        <v>663</v>
      </c>
      <c r="G385" s="161" t="s">
        <v>212</v>
      </c>
      <c r="H385" s="162">
        <v>1.252</v>
      </c>
      <c r="I385" s="163"/>
      <c r="J385" s="164">
        <f>ROUND(I385*H385,2)</f>
        <v>0</v>
      </c>
      <c r="K385" s="165"/>
      <c r="L385" s="33"/>
      <c r="M385" s="166" t="s">
        <v>1</v>
      </c>
      <c r="N385" s="167" t="s">
        <v>42</v>
      </c>
      <c r="O385" s="58"/>
      <c r="P385" s="168">
        <f>O385*H385</f>
        <v>0</v>
      </c>
      <c r="Q385" s="168">
        <v>0</v>
      </c>
      <c r="R385" s="168">
        <f>Q385*H385</f>
        <v>0</v>
      </c>
      <c r="S385" s="168">
        <v>0</v>
      </c>
      <c r="T385" s="169">
        <f>S385*H385</f>
        <v>0</v>
      </c>
      <c r="U385" s="32"/>
      <c r="V385" s="32"/>
      <c r="W385" s="32"/>
      <c r="X385" s="32"/>
      <c r="Y385" s="32"/>
      <c r="Z385" s="32"/>
      <c r="AA385" s="32"/>
      <c r="AB385" s="32"/>
      <c r="AC385" s="32"/>
      <c r="AD385" s="32"/>
      <c r="AE385" s="32"/>
      <c r="AR385" s="170" t="s">
        <v>181</v>
      </c>
      <c r="AT385" s="170" t="s">
        <v>137</v>
      </c>
      <c r="AU385" s="170" t="s">
        <v>81</v>
      </c>
      <c r="AY385" s="17" t="s">
        <v>134</v>
      </c>
      <c r="BE385" s="171">
        <f>IF(N385="základní",J385,0)</f>
        <v>0</v>
      </c>
      <c r="BF385" s="171">
        <f>IF(N385="snížená",J385,0)</f>
        <v>0</v>
      </c>
      <c r="BG385" s="171">
        <f>IF(N385="zákl. přenesená",J385,0)</f>
        <v>0</v>
      </c>
      <c r="BH385" s="171">
        <f>IF(N385="sníž. přenesená",J385,0)</f>
        <v>0</v>
      </c>
      <c r="BI385" s="171">
        <f>IF(N385="nulová",J385,0)</f>
        <v>0</v>
      </c>
      <c r="BJ385" s="17" t="s">
        <v>81</v>
      </c>
      <c r="BK385" s="171">
        <f>ROUND(I385*H385,2)</f>
        <v>0</v>
      </c>
      <c r="BL385" s="17" t="s">
        <v>181</v>
      </c>
      <c r="BM385" s="170" t="s">
        <v>664</v>
      </c>
    </row>
    <row r="386" spans="1:65" s="2" customFormat="1" ht="16.5" customHeight="1">
      <c r="A386" s="32"/>
      <c r="B386" s="157"/>
      <c r="C386" s="158">
        <v>140</v>
      </c>
      <c r="D386" s="158" t="s">
        <v>137</v>
      </c>
      <c r="E386" s="159" t="s">
        <v>665</v>
      </c>
      <c r="F386" s="160" t="s">
        <v>666</v>
      </c>
      <c r="G386" s="161" t="s">
        <v>439</v>
      </c>
      <c r="H386" s="162">
        <v>1</v>
      </c>
      <c r="I386" s="163"/>
      <c r="J386" s="164">
        <f>ROUND(I386*H386,2)</f>
        <v>0</v>
      </c>
      <c r="K386" s="165"/>
      <c r="L386" s="33"/>
      <c r="M386" s="166" t="s">
        <v>1</v>
      </c>
      <c r="N386" s="167" t="s">
        <v>42</v>
      </c>
      <c r="O386" s="58"/>
      <c r="P386" s="168">
        <f>O386*H386</f>
        <v>0</v>
      </c>
      <c r="Q386" s="168">
        <v>0</v>
      </c>
      <c r="R386" s="168">
        <f>Q386*H386</f>
        <v>0</v>
      </c>
      <c r="S386" s="168">
        <v>0</v>
      </c>
      <c r="T386" s="169">
        <f>S386*H386</f>
        <v>0</v>
      </c>
      <c r="U386" s="32"/>
      <c r="V386" s="32"/>
      <c r="W386" s="32"/>
      <c r="X386" s="32"/>
      <c r="Y386" s="32"/>
      <c r="Z386" s="32"/>
      <c r="AA386" s="32"/>
      <c r="AB386" s="32"/>
      <c r="AC386" s="32"/>
      <c r="AD386" s="32"/>
      <c r="AE386" s="32"/>
      <c r="AR386" s="170" t="s">
        <v>181</v>
      </c>
      <c r="AT386" s="170" t="s">
        <v>137</v>
      </c>
      <c r="AU386" s="170" t="s">
        <v>81</v>
      </c>
      <c r="AY386" s="17" t="s">
        <v>134</v>
      </c>
      <c r="BE386" s="171">
        <f>IF(N386="základní",J386,0)</f>
        <v>0</v>
      </c>
      <c r="BF386" s="171">
        <f>IF(N386="snížená",J386,0)</f>
        <v>0</v>
      </c>
      <c r="BG386" s="171">
        <f>IF(N386="zákl. přenesená",J386,0)</f>
        <v>0</v>
      </c>
      <c r="BH386" s="171">
        <f>IF(N386="sníž. přenesená",J386,0)</f>
        <v>0</v>
      </c>
      <c r="BI386" s="171">
        <f>IF(N386="nulová",J386,0)</f>
        <v>0</v>
      </c>
      <c r="BJ386" s="17" t="s">
        <v>81</v>
      </c>
      <c r="BK386" s="171">
        <f>ROUND(I386*H386,2)</f>
        <v>0</v>
      </c>
      <c r="BL386" s="17" t="s">
        <v>181</v>
      </c>
      <c r="BM386" s="170" t="s">
        <v>667</v>
      </c>
    </row>
    <row r="387" spans="1:65" s="12" customFormat="1" ht="22.9" customHeight="1">
      <c r="B387" s="144"/>
      <c r="D387" s="145" t="s">
        <v>75</v>
      </c>
      <c r="E387" s="155" t="s">
        <v>668</v>
      </c>
      <c r="F387" s="155" t="s">
        <v>669</v>
      </c>
      <c r="I387" s="147"/>
      <c r="J387" s="156">
        <f>BK387</f>
        <v>0</v>
      </c>
      <c r="L387" s="144"/>
      <c r="M387" s="149"/>
      <c r="N387" s="150"/>
      <c r="O387" s="150"/>
      <c r="P387" s="151">
        <f>SUM(P388:P392)</f>
        <v>0</v>
      </c>
      <c r="Q387" s="150"/>
      <c r="R387" s="151">
        <f>SUM(R388:R392)</f>
        <v>1.6169999999999999E-3</v>
      </c>
      <c r="S387" s="150"/>
      <c r="T387" s="152">
        <f>SUM(T388:T392)</f>
        <v>0</v>
      </c>
      <c r="AR387" s="145" t="s">
        <v>81</v>
      </c>
      <c r="AT387" s="153" t="s">
        <v>75</v>
      </c>
      <c r="AU387" s="153" t="s">
        <v>84</v>
      </c>
      <c r="AY387" s="145" t="s">
        <v>134</v>
      </c>
      <c r="BK387" s="154">
        <f>SUM(BK388:BK392)</f>
        <v>0</v>
      </c>
    </row>
    <row r="388" spans="1:65" s="2" customFormat="1" ht="21.75" customHeight="1">
      <c r="A388" s="32"/>
      <c r="B388" s="157"/>
      <c r="C388" s="158">
        <v>141</v>
      </c>
      <c r="D388" s="158" t="s">
        <v>137</v>
      </c>
      <c r="E388" s="159" t="s">
        <v>670</v>
      </c>
      <c r="F388" s="160" t="s">
        <v>671</v>
      </c>
      <c r="G388" s="161" t="s">
        <v>140</v>
      </c>
      <c r="H388" s="162">
        <v>4.9000000000000004</v>
      </c>
      <c r="I388" s="163"/>
      <c r="J388" s="164">
        <f>ROUND(I388*H388,2)</f>
        <v>0</v>
      </c>
      <c r="K388" s="165"/>
      <c r="L388" s="33"/>
      <c r="M388" s="166" t="s">
        <v>1</v>
      </c>
      <c r="N388" s="167" t="s">
        <v>42</v>
      </c>
      <c r="O388" s="58"/>
      <c r="P388" s="168">
        <f>O388*H388</f>
        <v>0</v>
      </c>
      <c r="Q388" s="168">
        <v>6.9999999999999994E-5</v>
      </c>
      <c r="R388" s="168">
        <f>Q388*H388</f>
        <v>3.4299999999999999E-4</v>
      </c>
      <c r="S388" s="168">
        <v>0</v>
      </c>
      <c r="T388" s="169">
        <f>S388*H388</f>
        <v>0</v>
      </c>
      <c r="U388" s="32"/>
      <c r="V388" s="32"/>
      <c r="W388" s="32"/>
      <c r="X388" s="32"/>
      <c r="Y388" s="32"/>
      <c r="Z388" s="32"/>
      <c r="AA388" s="32"/>
      <c r="AB388" s="32"/>
      <c r="AC388" s="32"/>
      <c r="AD388" s="32"/>
      <c r="AE388" s="32"/>
      <c r="AR388" s="170" t="s">
        <v>181</v>
      </c>
      <c r="AT388" s="170" t="s">
        <v>137</v>
      </c>
      <c r="AU388" s="170" t="s">
        <v>81</v>
      </c>
      <c r="AY388" s="17" t="s">
        <v>134</v>
      </c>
      <c r="BE388" s="171">
        <f>IF(N388="základní",J388,0)</f>
        <v>0</v>
      </c>
      <c r="BF388" s="171">
        <f>IF(N388="snížená",J388,0)</f>
        <v>0</v>
      </c>
      <c r="BG388" s="171">
        <f>IF(N388="zákl. přenesená",J388,0)</f>
        <v>0</v>
      </c>
      <c r="BH388" s="171">
        <f>IF(N388="sníž. přenesená",J388,0)</f>
        <v>0</v>
      </c>
      <c r="BI388" s="171">
        <f>IF(N388="nulová",J388,0)</f>
        <v>0</v>
      </c>
      <c r="BJ388" s="17" t="s">
        <v>81</v>
      </c>
      <c r="BK388" s="171">
        <f>ROUND(I388*H388,2)</f>
        <v>0</v>
      </c>
      <c r="BL388" s="17" t="s">
        <v>181</v>
      </c>
      <c r="BM388" s="170" t="s">
        <v>672</v>
      </c>
    </row>
    <row r="389" spans="1:65" s="2" customFormat="1" ht="21.75" customHeight="1">
      <c r="A389" s="32"/>
      <c r="B389" s="157"/>
      <c r="C389" s="158">
        <v>142</v>
      </c>
      <c r="D389" s="158" t="s">
        <v>137</v>
      </c>
      <c r="E389" s="159" t="s">
        <v>673</v>
      </c>
      <c r="F389" s="160" t="s">
        <v>674</v>
      </c>
      <c r="G389" s="161" t="s">
        <v>140</v>
      </c>
      <c r="H389" s="162">
        <v>4.9000000000000004</v>
      </c>
      <c r="I389" s="163"/>
      <c r="J389" s="164">
        <f>ROUND(I389*H389,2)</f>
        <v>0</v>
      </c>
      <c r="K389" s="165"/>
      <c r="L389" s="33"/>
      <c r="M389" s="166" t="s">
        <v>1</v>
      </c>
      <c r="N389" s="167" t="s">
        <v>42</v>
      </c>
      <c r="O389" s="58"/>
      <c r="P389" s="168">
        <f>O389*H389</f>
        <v>0</v>
      </c>
      <c r="Q389" s="168">
        <v>1.3999999999999999E-4</v>
      </c>
      <c r="R389" s="168">
        <f>Q389*H389</f>
        <v>6.8599999999999998E-4</v>
      </c>
      <c r="S389" s="168">
        <v>0</v>
      </c>
      <c r="T389" s="169">
        <f>S389*H389</f>
        <v>0</v>
      </c>
      <c r="U389" s="32"/>
      <c r="V389" s="32"/>
      <c r="W389" s="32"/>
      <c r="X389" s="32"/>
      <c r="Y389" s="32"/>
      <c r="Z389" s="32"/>
      <c r="AA389" s="32"/>
      <c r="AB389" s="32"/>
      <c r="AC389" s="32"/>
      <c r="AD389" s="32"/>
      <c r="AE389" s="32"/>
      <c r="AR389" s="170" t="s">
        <v>181</v>
      </c>
      <c r="AT389" s="170" t="s">
        <v>137</v>
      </c>
      <c r="AU389" s="170" t="s">
        <v>81</v>
      </c>
      <c r="AY389" s="17" t="s">
        <v>134</v>
      </c>
      <c r="BE389" s="171">
        <f>IF(N389="základní",J389,0)</f>
        <v>0</v>
      </c>
      <c r="BF389" s="171">
        <f>IF(N389="snížená",J389,0)</f>
        <v>0</v>
      </c>
      <c r="BG389" s="171">
        <f>IF(N389="zákl. přenesená",J389,0)</f>
        <v>0</v>
      </c>
      <c r="BH389" s="171">
        <f>IF(N389="sníž. přenesená",J389,0)</f>
        <v>0</v>
      </c>
      <c r="BI389" s="171">
        <f>IF(N389="nulová",J389,0)</f>
        <v>0</v>
      </c>
      <c r="BJ389" s="17" t="s">
        <v>81</v>
      </c>
      <c r="BK389" s="171">
        <f>ROUND(I389*H389,2)</f>
        <v>0</v>
      </c>
      <c r="BL389" s="17" t="s">
        <v>181</v>
      </c>
      <c r="BM389" s="170" t="s">
        <v>675</v>
      </c>
    </row>
    <row r="390" spans="1:65" s="14" customFormat="1">
      <c r="B390" s="181"/>
      <c r="D390" s="173" t="s">
        <v>143</v>
      </c>
      <c r="E390" s="182" t="s">
        <v>1</v>
      </c>
      <c r="F390" s="183" t="s">
        <v>676</v>
      </c>
      <c r="H390" s="182" t="s">
        <v>1</v>
      </c>
      <c r="I390" s="184"/>
      <c r="L390" s="181"/>
      <c r="M390" s="185"/>
      <c r="N390" s="186"/>
      <c r="O390" s="186"/>
      <c r="P390" s="186"/>
      <c r="Q390" s="186"/>
      <c r="R390" s="186"/>
      <c r="S390" s="186"/>
      <c r="T390" s="187"/>
      <c r="AT390" s="182" t="s">
        <v>143</v>
      </c>
      <c r="AU390" s="182" t="s">
        <v>81</v>
      </c>
      <c r="AV390" s="14" t="s">
        <v>84</v>
      </c>
      <c r="AW390" s="14" t="s">
        <v>33</v>
      </c>
      <c r="AX390" s="14" t="s">
        <v>76</v>
      </c>
      <c r="AY390" s="182" t="s">
        <v>134</v>
      </c>
    </row>
    <row r="391" spans="1:65" s="13" customFormat="1">
      <c r="B391" s="172"/>
      <c r="D391" s="173" t="s">
        <v>143</v>
      </c>
      <c r="E391" s="174" t="s">
        <v>1</v>
      </c>
      <c r="F391" s="175" t="s">
        <v>677</v>
      </c>
      <c r="H391" s="176">
        <v>4.9000000000000004</v>
      </c>
      <c r="I391" s="177"/>
      <c r="L391" s="172"/>
      <c r="M391" s="178"/>
      <c r="N391" s="179"/>
      <c r="O391" s="179"/>
      <c r="P391" s="179"/>
      <c r="Q391" s="179"/>
      <c r="R391" s="179"/>
      <c r="S391" s="179"/>
      <c r="T391" s="180"/>
      <c r="AT391" s="174" t="s">
        <v>143</v>
      </c>
      <c r="AU391" s="174" t="s">
        <v>81</v>
      </c>
      <c r="AV391" s="13" t="s">
        <v>81</v>
      </c>
      <c r="AW391" s="13" t="s">
        <v>33</v>
      </c>
      <c r="AX391" s="13" t="s">
        <v>84</v>
      </c>
      <c r="AY391" s="174" t="s">
        <v>134</v>
      </c>
    </row>
    <row r="392" spans="1:65" s="2" customFormat="1" ht="21.75" customHeight="1">
      <c r="A392" s="32"/>
      <c r="B392" s="157"/>
      <c r="C392" s="158">
        <v>143</v>
      </c>
      <c r="D392" s="158" t="s">
        <v>137</v>
      </c>
      <c r="E392" s="159" t="s">
        <v>678</v>
      </c>
      <c r="F392" s="160" t="s">
        <v>679</v>
      </c>
      <c r="G392" s="161" t="s">
        <v>140</v>
      </c>
      <c r="H392" s="162">
        <v>4.9000000000000004</v>
      </c>
      <c r="I392" s="163"/>
      <c r="J392" s="164">
        <f>ROUND(I392*H392,2)</f>
        <v>0</v>
      </c>
      <c r="K392" s="165"/>
      <c r="L392" s="33"/>
      <c r="M392" s="166" t="s">
        <v>1</v>
      </c>
      <c r="N392" s="167" t="s">
        <v>42</v>
      </c>
      <c r="O392" s="58"/>
      <c r="P392" s="168">
        <f>O392*H392</f>
        <v>0</v>
      </c>
      <c r="Q392" s="168">
        <v>1.2E-4</v>
      </c>
      <c r="R392" s="168">
        <f>Q392*H392</f>
        <v>5.8800000000000009E-4</v>
      </c>
      <c r="S392" s="168">
        <v>0</v>
      </c>
      <c r="T392" s="169">
        <f>S392*H392</f>
        <v>0</v>
      </c>
      <c r="U392" s="32"/>
      <c r="V392" s="32"/>
      <c r="W392" s="32"/>
      <c r="X392" s="32"/>
      <c r="Y392" s="32"/>
      <c r="Z392" s="32"/>
      <c r="AA392" s="32"/>
      <c r="AB392" s="32"/>
      <c r="AC392" s="32"/>
      <c r="AD392" s="32"/>
      <c r="AE392" s="32"/>
      <c r="AR392" s="170" t="s">
        <v>181</v>
      </c>
      <c r="AT392" s="170" t="s">
        <v>137</v>
      </c>
      <c r="AU392" s="170" t="s">
        <v>81</v>
      </c>
      <c r="AY392" s="17" t="s">
        <v>134</v>
      </c>
      <c r="BE392" s="171">
        <f>IF(N392="základní",J392,0)</f>
        <v>0</v>
      </c>
      <c r="BF392" s="171">
        <f>IF(N392="snížená",J392,0)</f>
        <v>0</v>
      </c>
      <c r="BG392" s="171">
        <f>IF(N392="zákl. přenesená",J392,0)</f>
        <v>0</v>
      </c>
      <c r="BH392" s="171">
        <f>IF(N392="sníž. přenesená",J392,0)</f>
        <v>0</v>
      </c>
      <c r="BI392" s="171">
        <f>IF(N392="nulová",J392,0)</f>
        <v>0</v>
      </c>
      <c r="BJ392" s="17" t="s">
        <v>81</v>
      </c>
      <c r="BK392" s="171">
        <f>ROUND(I392*H392,2)</f>
        <v>0</v>
      </c>
      <c r="BL392" s="17" t="s">
        <v>181</v>
      </c>
      <c r="BM392" s="170" t="s">
        <v>680</v>
      </c>
    </row>
    <row r="393" spans="1:65" s="12" customFormat="1" ht="22.9" customHeight="1">
      <c r="B393" s="144"/>
      <c r="D393" s="145" t="s">
        <v>75</v>
      </c>
      <c r="E393" s="155" t="s">
        <v>681</v>
      </c>
      <c r="F393" s="155" t="s">
        <v>682</v>
      </c>
      <c r="I393" s="147"/>
      <c r="J393" s="156">
        <f>BK393</f>
        <v>0</v>
      </c>
      <c r="L393" s="144"/>
      <c r="M393" s="149"/>
      <c r="N393" s="150"/>
      <c r="O393" s="150"/>
      <c r="P393" s="151">
        <f>SUM(P394:P409)</f>
        <v>0</v>
      </c>
      <c r="Q393" s="150"/>
      <c r="R393" s="151">
        <f>SUM(R394:R409)</f>
        <v>1.2557060000000002E-2</v>
      </c>
      <c r="S393" s="150"/>
      <c r="T393" s="152">
        <f>SUM(T394:T409)</f>
        <v>4.4733000000000001E-4</v>
      </c>
      <c r="AR393" s="145" t="s">
        <v>81</v>
      </c>
      <c r="AT393" s="153" t="s">
        <v>75</v>
      </c>
      <c r="AU393" s="153" t="s">
        <v>84</v>
      </c>
      <c r="AY393" s="145" t="s">
        <v>134</v>
      </c>
      <c r="BK393" s="154">
        <f>SUM(BK394:BK409)</f>
        <v>0</v>
      </c>
    </row>
    <row r="394" spans="1:65" s="2" customFormat="1" ht="21.75" customHeight="1">
      <c r="A394" s="32"/>
      <c r="B394" s="157"/>
      <c r="C394" s="158">
        <v>144</v>
      </c>
      <c r="D394" s="158" t="s">
        <v>137</v>
      </c>
      <c r="E394" s="159" t="s">
        <v>179</v>
      </c>
      <c r="F394" s="160" t="s">
        <v>180</v>
      </c>
      <c r="G394" s="161" t="s">
        <v>140</v>
      </c>
      <c r="H394" s="162">
        <v>30.038</v>
      </c>
      <c r="I394" s="163"/>
      <c r="J394" s="164">
        <f>ROUND(I394*H394,2)</f>
        <v>0</v>
      </c>
      <c r="K394" s="165"/>
      <c r="L394" s="33"/>
      <c r="M394" s="166" t="s">
        <v>1</v>
      </c>
      <c r="N394" s="167" t="s">
        <v>42</v>
      </c>
      <c r="O394" s="58"/>
      <c r="P394" s="168">
        <f>O394*H394</f>
        <v>0</v>
      </c>
      <c r="Q394" s="168">
        <v>0</v>
      </c>
      <c r="R394" s="168">
        <f>Q394*H394</f>
        <v>0</v>
      </c>
      <c r="S394" s="168">
        <v>0</v>
      </c>
      <c r="T394" s="169">
        <f>S394*H394</f>
        <v>0</v>
      </c>
      <c r="U394" s="32"/>
      <c r="V394" s="32"/>
      <c r="W394" s="32"/>
      <c r="X394" s="32"/>
      <c r="Y394" s="32"/>
      <c r="Z394" s="32"/>
      <c r="AA394" s="32"/>
      <c r="AB394" s="32"/>
      <c r="AC394" s="32"/>
      <c r="AD394" s="32"/>
      <c r="AE394" s="32"/>
      <c r="AR394" s="170" t="s">
        <v>181</v>
      </c>
      <c r="AT394" s="170" t="s">
        <v>137</v>
      </c>
      <c r="AU394" s="170" t="s">
        <v>81</v>
      </c>
      <c r="AY394" s="17" t="s">
        <v>134</v>
      </c>
      <c r="BE394" s="171">
        <f>IF(N394="základní",J394,0)</f>
        <v>0</v>
      </c>
      <c r="BF394" s="171">
        <f>IF(N394="snížená",J394,0)</f>
        <v>0</v>
      </c>
      <c r="BG394" s="171">
        <f>IF(N394="zákl. přenesená",J394,0)</f>
        <v>0</v>
      </c>
      <c r="BH394" s="171">
        <f>IF(N394="sníž. přenesená",J394,0)</f>
        <v>0</v>
      </c>
      <c r="BI394" s="171">
        <f>IF(N394="nulová",J394,0)</f>
        <v>0</v>
      </c>
      <c r="BJ394" s="17" t="s">
        <v>81</v>
      </c>
      <c r="BK394" s="171">
        <f>ROUND(I394*H394,2)</f>
        <v>0</v>
      </c>
      <c r="BL394" s="17" t="s">
        <v>181</v>
      </c>
      <c r="BM394" s="170" t="s">
        <v>683</v>
      </c>
    </row>
    <row r="395" spans="1:65" s="14" customFormat="1">
      <c r="B395" s="181"/>
      <c r="D395" s="173" t="s">
        <v>143</v>
      </c>
      <c r="E395" s="182" t="s">
        <v>1</v>
      </c>
      <c r="F395" s="183" t="s">
        <v>185</v>
      </c>
      <c r="H395" s="182" t="s">
        <v>1</v>
      </c>
      <c r="I395" s="184"/>
      <c r="L395" s="181"/>
      <c r="M395" s="185"/>
      <c r="N395" s="186"/>
      <c r="O395" s="186"/>
      <c r="P395" s="186"/>
      <c r="Q395" s="186"/>
      <c r="R395" s="186"/>
      <c r="S395" s="186"/>
      <c r="T395" s="187"/>
      <c r="AT395" s="182" t="s">
        <v>143</v>
      </c>
      <c r="AU395" s="182" t="s">
        <v>81</v>
      </c>
      <c r="AV395" s="14" t="s">
        <v>84</v>
      </c>
      <c r="AW395" s="14" t="s">
        <v>33</v>
      </c>
      <c r="AX395" s="14" t="s">
        <v>76</v>
      </c>
      <c r="AY395" s="182" t="s">
        <v>134</v>
      </c>
    </row>
    <row r="396" spans="1:65" s="13" customFormat="1">
      <c r="B396" s="172"/>
      <c r="D396" s="173" t="s">
        <v>143</v>
      </c>
      <c r="E396" s="174" t="s">
        <v>1</v>
      </c>
      <c r="F396" s="175" t="s">
        <v>684</v>
      </c>
      <c r="H396" s="176">
        <v>0.88500000000000001</v>
      </c>
      <c r="I396" s="177"/>
      <c r="L396" s="172"/>
      <c r="M396" s="178"/>
      <c r="N396" s="179"/>
      <c r="O396" s="179"/>
      <c r="P396" s="179"/>
      <c r="Q396" s="179"/>
      <c r="R396" s="179"/>
      <c r="S396" s="179"/>
      <c r="T396" s="180"/>
      <c r="AT396" s="174" t="s">
        <v>143</v>
      </c>
      <c r="AU396" s="174" t="s">
        <v>81</v>
      </c>
      <c r="AV396" s="13" t="s">
        <v>81</v>
      </c>
      <c r="AW396" s="13" t="s">
        <v>33</v>
      </c>
      <c r="AX396" s="13" t="s">
        <v>76</v>
      </c>
      <c r="AY396" s="174" t="s">
        <v>134</v>
      </c>
    </row>
    <row r="397" spans="1:65" s="13" customFormat="1">
      <c r="B397" s="172"/>
      <c r="D397" s="173" t="s">
        <v>143</v>
      </c>
      <c r="E397" s="174" t="s">
        <v>1</v>
      </c>
      <c r="F397" s="175" t="s">
        <v>247</v>
      </c>
      <c r="H397" s="176">
        <v>4.3630000000000004</v>
      </c>
      <c r="I397" s="177"/>
      <c r="L397" s="172"/>
      <c r="M397" s="178"/>
      <c r="N397" s="179"/>
      <c r="O397" s="179"/>
      <c r="P397" s="179"/>
      <c r="Q397" s="179"/>
      <c r="R397" s="179"/>
      <c r="S397" s="179"/>
      <c r="T397" s="180"/>
      <c r="AT397" s="174" t="s">
        <v>143</v>
      </c>
      <c r="AU397" s="174" t="s">
        <v>81</v>
      </c>
      <c r="AV397" s="13" t="s">
        <v>81</v>
      </c>
      <c r="AW397" s="13" t="s">
        <v>33</v>
      </c>
      <c r="AX397" s="13" t="s">
        <v>76</v>
      </c>
      <c r="AY397" s="174" t="s">
        <v>134</v>
      </c>
    </row>
    <row r="398" spans="1:65" s="14" customFormat="1">
      <c r="B398" s="181"/>
      <c r="D398" s="173" t="s">
        <v>143</v>
      </c>
      <c r="E398" s="182" t="s">
        <v>1</v>
      </c>
      <c r="F398" s="183" t="s">
        <v>685</v>
      </c>
      <c r="H398" s="182" t="s">
        <v>1</v>
      </c>
      <c r="I398" s="184"/>
      <c r="L398" s="181"/>
      <c r="M398" s="185"/>
      <c r="N398" s="186"/>
      <c r="O398" s="186"/>
      <c r="P398" s="186"/>
      <c r="Q398" s="186"/>
      <c r="R398" s="186"/>
      <c r="S398" s="186"/>
      <c r="T398" s="187"/>
      <c r="AT398" s="182" t="s">
        <v>143</v>
      </c>
      <c r="AU398" s="182" t="s">
        <v>81</v>
      </c>
      <c r="AV398" s="14" t="s">
        <v>84</v>
      </c>
      <c r="AW398" s="14" t="s">
        <v>33</v>
      </c>
      <c r="AX398" s="14" t="s">
        <v>76</v>
      </c>
      <c r="AY398" s="182" t="s">
        <v>134</v>
      </c>
    </row>
    <row r="399" spans="1:65" s="13" customFormat="1">
      <c r="B399" s="172"/>
      <c r="D399" s="173" t="s">
        <v>143</v>
      </c>
      <c r="E399" s="174" t="s">
        <v>1</v>
      </c>
      <c r="F399" s="175" t="s">
        <v>686</v>
      </c>
      <c r="H399" s="176">
        <v>5.0819999999999999</v>
      </c>
      <c r="I399" s="177"/>
      <c r="L399" s="172"/>
      <c r="M399" s="178"/>
      <c r="N399" s="179"/>
      <c r="O399" s="179"/>
      <c r="P399" s="179"/>
      <c r="Q399" s="179"/>
      <c r="R399" s="179"/>
      <c r="S399" s="179"/>
      <c r="T399" s="180"/>
      <c r="AT399" s="174" t="s">
        <v>143</v>
      </c>
      <c r="AU399" s="174" t="s">
        <v>81</v>
      </c>
      <c r="AV399" s="13" t="s">
        <v>81</v>
      </c>
      <c r="AW399" s="13" t="s">
        <v>33</v>
      </c>
      <c r="AX399" s="13" t="s">
        <v>76</v>
      </c>
      <c r="AY399" s="174" t="s">
        <v>134</v>
      </c>
    </row>
    <row r="400" spans="1:65" s="13" customFormat="1">
      <c r="B400" s="172"/>
      <c r="D400" s="173" t="s">
        <v>143</v>
      </c>
      <c r="E400" s="174" t="s">
        <v>1</v>
      </c>
      <c r="F400" s="175" t="s">
        <v>687</v>
      </c>
      <c r="H400" s="176">
        <v>2.2679999999999998</v>
      </c>
      <c r="I400" s="177"/>
      <c r="L400" s="172"/>
      <c r="M400" s="178"/>
      <c r="N400" s="179"/>
      <c r="O400" s="179"/>
      <c r="P400" s="179"/>
      <c r="Q400" s="179"/>
      <c r="R400" s="179"/>
      <c r="S400" s="179"/>
      <c r="T400" s="180"/>
      <c r="AT400" s="174" t="s">
        <v>143</v>
      </c>
      <c r="AU400" s="174" t="s">
        <v>81</v>
      </c>
      <c r="AV400" s="13" t="s">
        <v>81</v>
      </c>
      <c r="AW400" s="13" t="s">
        <v>33</v>
      </c>
      <c r="AX400" s="13" t="s">
        <v>76</v>
      </c>
      <c r="AY400" s="174" t="s">
        <v>134</v>
      </c>
    </row>
    <row r="401" spans="1:65" s="14" customFormat="1">
      <c r="B401" s="181"/>
      <c r="D401" s="173" t="s">
        <v>143</v>
      </c>
      <c r="E401" s="182" t="s">
        <v>1</v>
      </c>
      <c r="F401" s="183" t="s">
        <v>688</v>
      </c>
      <c r="H401" s="182" t="s">
        <v>1</v>
      </c>
      <c r="I401" s="184"/>
      <c r="L401" s="181"/>
      <c r="M401" s="185"/>
      <c r="N401" s="186"/>
      <c r="O401" s="186"/>
      <c r="P401" s="186"/>
      <c r="Q401" s="186"/>
      <c r="R401" s="186"/>
      <c r="S401" s="186"/>
      <c r="T401" s="187"/>
      <c r="AT401" s="182" t="s">
        <v>143</v>
      </c>
      <c r="AU401" s="182" t="s">
        <v>81</v>
      </c>
      <c r="AV401" s="14" t="s">
        <v>84</v>
      </c>
      <c r="AW401" s="14" t="s">
        <v>33</v>
      </c>
      <c r="AX401" s="14" t="s">
        <v>76</v>
      </c>
      <c r="AY401" s="182" t="s">
        <v>134</v>
      </c>
    </row>
    <row r="402" spans="1:65" s="13" customFormat="1">
      <c r="B402" s="172"/>
      <c r="D402" s="173" t="s">
        <v>143</v>
      </c>
      <c r="E402" s="174" t="s">
        <v>1</v>
      </c>
      <c r="F402" s="175" t="s">
        <v>689</v>
      </c>
      <c r="H402" s="176">
        <v>8.84</v>
      </c>
      <c r="I402" s="177"/>
      <c r="L402" s="172"/>
      <c r="M402" s="178"/>
      <c r="N402" s="179"/>
      <c r="O402" s="179"/>
      <c r="P402" s="179"/>
      <c r="Q402" s="179"/>
      <c r="R402" s="179"/>
      <c r="S402" s="179"/>
      <c r="T402" s="180"/>
      <c r="AT402" s="174" t="s">
        <v>143</v>
      </c>
      <c r="AU402" s="174" t="s">
        <v>81</v>
      </c>
      <c r="AV402" s="13" t="s">
        <v>81</v>
      </c>
      <c r="AW402" s="13" t="s">
        <v>33</v>
      </c>
      <c r="AX402" s="13" t="s">
        <v>76</v>
      </c>
      <c r="AY402" s="174" t="s">
        <v>134</v>
      </c>
    </row>
    <row r="403" spans="1:65" s="13" customFormat="1">
      <c r="B403" s="172"/>
      <c r="D403" s="173" t="s">
        <v>143</v>
      </c>
      <c r="E403" s="174" t="s">
        <v>1</v>
      </c>
      <c r="F403" s="175" t="s">
        <v>690</v>
      </c>
      <c r="H403" s="176">
        <v>8.6</v>
      </c>
      <c r="I403" s="177"/>
      <c r="L403" s="172"/>
      <c r="M403" s="178"/>
      <c r="N403" s="179"/>
      <c r="O403" s="179"/>
      <c r="P403" s="179"/>
      <c r="Q403" s="179"/>
      <c r="R403" s="179"/>
      <c r="S403" s="179"/>
      <c r="T403" s="180"/>
      <c r="AT403" s="174" t="s">
        <v>143</v>
      </c>
      <c r="AU403" s="174" t="s">
        <v>81</v>
      </c>
      <c r="AV403" s="13" t="s">
        <v>81</v>
      </c>
      <c r="AW403" s="13" t="s">
        <v>33</v>
      </c>
      <c r="AX403" s="13" t="s">
        <v>76</v>
      </c>
      <c r="AY403" s="174" t="s">
        <v>134</v>
      </c>
    </row>
    <row r="404" spans="1:65" s="15" customFormat="1">
      <c r="B404" s="199"/>
      <c r="D404" s="173" t="s">
        <v>143</v>
      </c>
      <c r="E404" s="200" t="s">
        <v>1</v>
      </c>
      <c r="F404" s="201" t="s">
        <v>188</v>
      </c>
      <c r="H404" s="202">
        <v>30.037999999999997</v>
      </c>
      <c r="I404" s="203"/>
      <c r="L404" s="199"/>
      <c r="M404" s="204"/>
      <c r="N404" s="205"/>
      <c r="O404" s="205"/>
      <c r="P404" s="205"/>
      <c r="Q404" s="205"/>
      <c r="R404" s="205"/>
      <c r="S404" s="205"/>
      <c r="T404" s="206"/>
      <c r="AT404" s="200" t="s">
        <v>143</v>
      </c>
      <c r="AU404" s="200" t="s">
        <v>81</v>
      </c>
      <c r="AV404" s="15" t="s">
        <v>141</v>
      </c>
      <c r="AW404" s="15" t="s">
        <v>33</v>
      </c>
      <c r="AX404" s="15" t="s">
        <v>84</v>
      </c>
      <c r="AY404" s="200" t="s">
        <v>134</v>
      </c>
    </row>
    <row r="405" spans="1:65" s="2" customFormat="1" ht="16.5" customHeight="1">
      <c r="A405" s="32"/>
      <c r="B405" s="157"/>
      <c r="C405" s="158">
        <v>145</v>
      </c>
      <c r="D405" s="158" t="s">
        <v>137</v>
      </c>
      <c r="E405" s="159" t="s">
        <v>691</v>
      </c>
      <c r="F405" s="160" t="s">
        <v>692</v>
      </c>
      <c r="G405" s="161" t="s">
        <v>140</v>
      </c>
      <c r="H405" s="162">
        <v>1.4430000000000001</v>
      </c>
      <c r="I405" s="163"/>
      <c r="J405" s="164">
        <f>ROUND(I405*H405,2)</f>
        <v>0</v>
      </c>
      <c r="K405" s="165"/>
      <c r="L405" s="33"/>
      <c r="M405" s="166" t="s">
        <v>1</v>
      </c>
      <c r="N405" s="167" t="s">
        <v>42</v>
      </c>
      <c r="O405" s="58"/>
      <c r="P405" s="168">
        <f>O405*H405</f>
        <v>0</v>
      </c>
      <c r="Q405" s="168">
        <v>1E-3</v>
      </c>
      <c r="R405" s="168">
        <f>Q405*H405</f>
        <v>1.4430000000000001E-3</v>
      </c>
      <c r="S405" s="168">
        <v>3.1E-4</v>
      </c>
      <c r="T405" s="169">
        <f>S405*H405</f>
        <v>4.4733000000000001E-4</v>
      </c>
      <c r="U405" s="32"/>
      <c r="V405" s="32"/>
      <c r="W405" s="32"/>
      <c r="X405" s="32"/>
      <c r="Y405" s="32"/>
      <c r="Z405" s="32"/>
      <c r="AA405" s="32"/>
      <c r="AB405" s="32"/>
      <c r="AC405" s="32"/>
      <c r="AD405" s="32"/>
      <c r="AE405" s="32"/>
      <c r="AR405" s="170" t="s">
        <v>181</v>
      </c>
      <c r="AT405" s="170" t="s">
        <v>137</v>
      </c>
      <c r="AU405" s="170" t="s">
        <v>81</v>
      </c>
      <c r="AY405" s="17" t="s">
        <v>134</v>
      </c>
      <c r="BE405" s="171">
        <f>IF(N405="základní",J405,0)</f>
        <v>0</v>
      </c>
      <c r="BF405" s="171">
        <f>IF(N405="snížená",J405,0)</f>
        <v>0</v>
      </c>
      <c r="BG405" s="171">
        <f>IF(N405="zákl. přenesená",J405,0)</f>
        <v>0</v>
      </c>
      <c r="BH405" s="171">
        <f>IF(N405="sníž. přenesená",J405,0)</f>
        <v>0</v>
      </c>
      <c r="BI405" s="171">
        <f>IF(N405="nulová",J405,0)</f>
        <v>0</v>
      </c>
      <c r="BJ405" s="17" t="s">
        <v>81</v>
      </c>
      <c r="BK405" s="171">
        <f>ROUND(I405*H405,2)</f>
        <v>0</v>
      </c>
      <c r="BL405" s="17" t="s">
        <v>181</v>
      </c>
      <c r="BM405" s="170" t="s">
        <v>693</v>
      </c>
    </row>
    <row r="406" spans="1:65" s="14" customFormat="1">
      <c r="B406" s="181"/>
      <c r="D406" s="173" t="s">
        <v>143</v>
      </c>
      <c r="E406" s="182" t="s">
        <v>1</v>
      </c>
      <c r="F406" s="183" t="s">
        <v>694</v>
      </c>
      <c r="H406" s="182" t="s">
        <v>1</v>
      </c>
      <c r="I406" s="184"/>
      <c r="L406" s="181"/>
      <c r="M406" s="185"/>
      <c r="N406" s="186"/>
      <c r="O406" s="186"/>
      <c r="P406" s="186"/>
      <c r="Q406" s="186"/>
      <c r="R406" s="186"/>
      <c r="S406" s="186"/>
      <c r="T406" s="187"/>
      <c r="AT406" s="182" t="s">
        <v>143</v>
      </c>
      <c r="AU406" s="182" t="s">
        <v>81</v>
      </c>
      <c r="AV406" s="14" t="s">
        <v>84</v>
      </c>
      <c r="AW406" s="14" t="s">
        <v>33</v>
      </c>
      <c r="AX406" s="14" t="s">
        <v>76</v>
      </c>
      <c r="AY406" s="182" t="s">
        <v>134</v>
      </c>
    </row>
    <row r="407" spans="1:65" s="13" customFormat="1">
      <c r="B407" s="172"/>
      <c r="D407" s="173" t="s">
        <v>143</v>
      </c>
      <c r="E407" s="174" t="s">
        <v>1</v>
      </c>
      <c r="F407" s="175" t="s">
        <v>695</v>
      </c>
      <c r="H407" s="176">
        <v>1.4430000000000001</v>
      </c>
      <c r="I407" s="177"/>
      <c r="L407" s="172"/>
      <c r="M407" s="178"/>
      <c r="N407" s="179"/>
      <c r="O407" s="179"/>
      <c r="P407" s="179"/>
      <c r="Q407" s="179"/>
      <c r="R407" s="179"/>
      <c r="S407" s="179"/>
      <c r="T407" s="180"/>
      <c r="AT407" s="174" t="s">
        <v>143</v>
      </c>
      <c r="AU407" s="174" t="s">
        <v>81</v>
      </c>
      <c r="AV407" s="13" t="s">
        <v>81</v>
      </c>
      <c r="AW407" s="13" t="s">
        <v>33</v>
      </c>
      <c r="AX407" s="13" t="s">
        <v>84</v>
      </c>
      <c r="AY407" s="174" t="s">
        <v>134</v>
      </c>
    </row>
    <row r="408" spans="1:65" s="2" customFormat="1" ht="21.75" customHeight="1">
      <c r="A408" s="32"/>
      <c r="B408" s="157"/>
      <c r="C408" s="158">
        <v>146</v>
      </c>
      <c r="D408" s="158" t="s">
        <v>137</v>
      </c>
      <c r="E408" s="159" t="s">
        <v>696</v>
      </c>
      <c r="F408" s="160" t="s">
        <v>697</v>
      </c>
      <c r="G408" s="161" t="s">
        <v>140</v>
      </c>
      <c r="H408" s="162">
        <v>30.038</v>
      </c>
      <c r="I408" s="163"/>
      <c r="J408" s="164">
        <f>ROUND(I408*H408,2)</f>
        <v>0</v>
      </c>
      <c r="K408" s="165"/>
      <c r="L408" s="33"/>
      <c r="M408" s="166" t="s">
        <v>1</v>
      </c>
      <c r="N408" s="167" t="s">
        <v>42</v>
      </c>
      <c r="O408" s="58"/>
      <c r="P408" s="168">
        <f>O408*H408</f>
        <v>0</v>
      </c>
      <c r="Q408" s="168">
        <v>2.1000000000000001E-4</v>
      </c>
      <c r="R408" s="168">
        <f>Q408*H408</f>
        <v>6.3079800000000004E-3</v>
      </c>
      <c r="S408" s="168">
        <v>0</v>
      </c>
      <c r="T408" s="169">
        <f>S408*H408</f>
        <v>0</v>
      </c>
      <c r="U408" s="32"/>
      <c r="V408" s="32"/>
      <c r="W408" s="32"/>
      <c r="X408" s="32"/>
      <c r="Y408" s="32"/>
      <c r="Z408" s="32"/>
      <c r="AA408" s="32"/>
      <c r="AB408" s="32"/>
      <c r="AC408" s="32"/>
      <c r="AD408" s="32"/>
      <c r="AE408" s="32"/>
      <c r="AR408" s="170" t="s">
        <v>181</v>
      </c>
      <c r="AT408" s="170" t="s">
        <v>137</v>
      </c>
      <c r="AU408" s="170" t="s">
        <v>81</v>
      </c>
      <c r="AY408" s="17" t="s">
        <v>134</v>
      </c>
      <c r="BE408" s="171">
        <f>IF(N408="základní",J408,0)</f>
        <v>0</v>
      </c>
      <c r="BF408" s="171">
        <f>IF(N408="snížená",J408,0)</f>
        <v>0</v>
      </c>
      <c r="BG408" s="171">
        <f>IF(N408="zákl. přenesená",J408,0)</f>
        <v>0</v>
      </c>
      <c r="BH408" s="171">
        <f>IF(N408="sníž. přenesená",J408,0)</f>
        <v>0</v>
      </c>
      <c r="BI408" s="171">
        <f>IF(N408="nulová",J408,0)</f>
        <v>0</v>
      </c>
      <c r="BJ408" s="17" t="s">
        <v>81</v>
      </c>
      <c r="BK408" s="171">
        <f>ROUND(I408*H408,2)</f>
        <v>0</v>
      </c>
      <c r="BL408" s="17" t="s">
        <v>181</v>
      </c>
      <c r="BM408" s="170" t="s">
        <v>698</v>
      </c>
    </row>
    <row r="409" spans="1:65" s="2" customFormat="1" ht="21.75" customHeight="1">
      <c r="A409" s="32"/>
      <c r="B409" s="157"/>
      <c r="C409" s="158">
        <v>147</v>
      </c>
      <c r="D409" s="158" t="s">
        <v>137</v>
      </c>
      <c r="E409" s="159" t="s">
        <v>699</v>
      </c>
      <c r="F409" s="160" t="s">
        <v>700</v>
      </c>
      <c r="G409" s="161" t="s">
        <v>140</v>
      </c>
      <c r="H409" s="162">
        <v>30.038</v>
      </c>
      <c r="I409" s="163"/>
      <c r="J409" s="164">
        <f>ROUND(I409*H409,2)</f>
        <v>0</v>
      </c>
      <c r="K409" s="165"/>
      <c r="L409" s="33"/>
      <c r="M409" s="166" t="s">
        <v>1</v>
      </c>
      <c r="N409" s="167" t="s">
        <v>42</v>
      </c>
      <c r="O409" s="58"/>
      <c r="P409" s="168">
        <f>O409*H409</f>
        <v>0</v>
      </c>
      <c r="Q409" s="168">
        <v>1.6000000000000001E-4</v>
      </c>
      <c r="R409" s="168">
        <f>Q409*H409</f>
        <v>4.8060800000000008E-3</v>
      </c>
      <c r="S409" s="168">
        <v>0</v>
      </c>
      <c r="T409" s="169">
        <f>S409*H409</f>
        <v>0</v>
      </c>
      <c r="U409" s="32"/>
      <c r="V409" s="32"/>
      <c r="W409" s="32"/>
      <c r="X409" s="32"/>
      <c r="Y409" s="32"/>
      <c r="Z409" s="32"/>
      <c r="AA409" s="32"/>
      <c r="AB409" s="32"/>
      <c r="AC409" s="32"/>
      <c r="AD409" s="32"/>
      <c r="AE409" s="32"/>
      <c r="AR409" s="170" t="s">
        <v>181</v>
      </c>
      <c r="AT409" s="170" t="s">
        <v>137</v>
      </c>
      <c r="AU409" s="170" t="s">
        <v>81</v>
      </c>
      <c r="AY409" s="17" t="s">
        <v>134</v>
      </c>
      <c r="BE409" s="171">
        <f>IF(N409="základní",J409,0)</f>
        <v>0</v>
      </c>
      <c r="BF409" s="171">
        <f>IF(N409="snížená",J409,0)</f>
        <v>0</v>
      </c>
      <c r="BG409" s="171">
        <f>IF(N409="zákl. přenesená",J409,0)</f>
        <v>0</v>
      </c>
      <c r="BH409" s="171">
        <f>IF(N409="sníž. přenesená",J409,0)</f>
        <v>0</v>
      </c>
      <c r="BI409" s="171">
        <f>IF(N409="nulová",J409,0)</f>
        <v>0</v>
      </c>
      <c r="BJ409" s="17" t="s">
        <v>81</v>
      </c>
      <c r="BK409" s="171">
        <f>ROUND(I409*H409,2)</f>
        <v>0</v>
      </c>
      <c r="BL409" s="17" t="s">
        <v>181</v>
      </c>
      <c r="BM409" s="170" t="s">
        <v>701</v>
      </c>
    </row>
    <row r="410" spans="1:65" s="12" customFormat="1" ht="25.9" customHeight="1">
      <c r="B410" s="144"/>
      <c r="D410" s="145" t="s">
        <v>75</v>
      </c>
      <c r="E410" s="146" t="s">
        <v>702</v>
      </c>
      <c r="F410" s="146" t="s">
        <v>703</v>
      </c>
      <c r="I410" s="147"/>
      <c r="J410" s="148">
        <f>BK410</f>
        <v>0</v>
      </c>
      <c r="L410" s="144"/>
      <c r="M410" s="149"/>
      <c r="N410" s="150"/>
      <c r="O410" s="150"/>
      <c r="P410" s="151">
        <f>SUM(P411:P429)</f>
        <v>0</v>
      </c>
      <c r="Q410" s="150"/>
      <c r="R410" s="151">
        <f>SUM(R411:R429)</f>
        <v>0</v>
      </c>
      <c r="S410" s="150"/>
      <c r="T410" s="152">
        <f>SUM(T411:T429)</f>
        <v>0</v>
      </c>
      <c r="AR410" s="145" t="s">
        <v>141</v>
      </c>
      <c r="AT410" s="153" t="s">
        <v>75</v>
      </c>
      <c r="AU410" s="153" t="s">
        <v>76</v>
      </c>
      <c r="AY410" s="145" t="s">
        <v>134</v>
      </c>
      <c r="BK410" s="154">
        <f>SUM(BK411:BK429)</f>
        <v>0</v>
      </c>
    </row>
    <row r="411" spans="1:65" s="2" customFormat="1" ht="16.5" customHeight="1">
      <c r="A411" s="32"/>
      <c r="B411" s="157"/>
      <c r="C411" s="158">
        <v>148</v>
      </c>
      <c r="D411" s="158" t="s">
        <v>137</v>
      </c>
      <c r="E411" s="159" t="s">
        <v>704</v>
      </c>
      <c r="F411" s="160" t="s">
        <v>705</v>
      </c>
      <c r="G411" s="161" t="s">
        <v>706</v>
      </c>
      <c r="H411" s="162">
        <v>50</v>
      </c>
      <c r="I411" s="163"/>
      <c r="J411" s="164">
        <f>ROUND(I411*H411,2)</f>
        <v>0</v>
      </c>
      <c r="K411" s="165"/>
      <c r="L411" s="33"/>
      <c r="M411" s="166" t="s">
        <v>1</v>
      </c>
      <c r="N411" s="167" t="s">
        <v>42</v>
      </c>
      <c r="O411" s="58"/>
      <c r="P411" s="168">
        <f>O411*H411</f>
        <v>0</v>
      </c>
      <c r="Q411" s="168">
        <v>0</v>
      </c>
      <c r="R411" s="168">
        <f>Q411*H411</f>
        <v>0</v>
      </c>
      <c r="S411" s="168">
        <v>0</v>
      </c>
      <c r="T411" s="169">
        <f>S411*H411</f>
        <v>0</v>
      </c>
      <c r="U411" s="32"/>
      <c r="V411" s="32"/>
      <c r="W411" s="32"/>
      <c r="X411" s="32"/>
      <c r="Y411" s="32"/>
      <c r="Z411" s="32"/>
      <c r="AA411" s="32"/>
      <c r="AB411" s="32"/>
      <c r="AC411" s="32"/>
      <c r="AD411" s="32"/>
      <c r="AE411" s="32"/>
      <c r="AR411" s="170" t="s">
        <v>707</v>
      </c>
      <c r="AT411" s="170" t="s">
        <v>137</v>
      </c>
      <c r="AU411" s="170" t="s">
        <v>84</v>
      </c>
      <c r="AY411" s="17" t="s">
        <v>134</v>
      </c>
      <c r="BE411" s="171">
        <f>IF(N411="základní",J411,0)</f>
        <v>0</v>
      </c>
      <c r="BF411" s="171">
        <f>IF(N411="snížená",J411,0)</f>
        <v>0</v>
      </c>
      <c r="BG411" s="171">
        <f>IF(N411="zákl. přenesená",J411,0)</f>
        <v>0</v>
      </c>
      <c r="BH411" s="171">
        <f>IF(N411="sníž. přenesená",J411,0)</f>
        <v>0</v>
      </c>
      <c r="BI411" s="171">
        <f>IF(N411="nulová",J411,0)</f>
        <v>0</v>
      </c>
      <c r="BJ411" s="17" t="s">
        <v>81</v>
      </c>
      <c r="BK411" s="171">
        <f>ROUND(I411*H411,2)</f>
        <v>0</v>
      </c>
      <c r="BL411" s="17" t="s">
        <v>707</v>
      </c>
      <c r="BM411" s="170" t="s">
        <v>708</v>
      </c>
    </row>
    <row r="412" spans="1:65" s="14" customFormat="1" ht="22.5">
      <c r="B412" s="181"/>
      <c r="D412" s="173" t="s">
        <v>143</v>
      </c>
      <c r="E412" s="182" t="s">
        <v>1</v>
      </c>
      <c r="F412" s="183" t="s">
        <v>709</v>
      </c>
      <c r="H412" s="182" t="s">
        <v>1</v>
      </c>
      <c r="I412" s="184"/>
      <c r="L412" s="181"/>
      <c r="M412" s="185"/>
      <c r="N412" s="186"/>
      <c r="O412" s="186"/>
      <c r="P412" s="186"/>
      <c r="Q412" s="186"/>
      <c r="R412" s="186"/>
      <c r="S412" s="186"/>
      <c r="T412" s="187"/>
      <c r="AT412" s="182" t="s">
        <v>143</v>
      </c>
      <c r="AU412" s="182" t="s">
        <v>84</v>
      </c>
      <c r="AV412" s="14" t="s">
        <v>84</v>
      </c>
      <c r="AW412" s="14" t="s">
        <v>33</v>
      </c>
      <c r="AX412" s="14" t="s">
        <v>76</v>
      </c>
      <c r="AY412" s="182" t="s">
        <v>134</v>
      </c>
    </row>
    <row r="413" spans="1:65" s="14" customFormat="1">
      <c r="B413" s="181"/>
      <c r="D413" s="173" t="s">
        <v>143</v>
      </c>
      <c r="E413" s="182" t="s">
        <v>1</v>
      </c>
      <c r="F413" s="183" t="s">
        <v>710</v>
      </c>
      <c r="H413" s="182" t="s">
        <v>1</v>
      </c>
      <c r="I413" s="184"/>
      <c r="L413" s="181"/>
      <c r="M413" s="185"/>
      <c r="N413" s="186"/>
      <c r="O413" s="186"/>
      <c r="P413" s="186"/>
      <c r="Q413" s="186"/>
      <c r="R413" s="186"/>
      <c r="S413" s="186"/>
      <c r="T413" s="187"/>
      <c r="AT413" s="182" t="s">
        <v>143</v>
      </c>
      <c r="AU413" s="182" t="s">
        <v>84</v>
      </c>
      <c r="AV413" s="14" t="s">
        <v>84</v>
      </c>
      <c r="AW413" s="14" t="s">
        <v>33</v>
      </c>
      <c r="AX413" s="14" t="s">
        <v>76</v>
      </c>
      <c r="AY413" s="182" t="s">
        <v>134</v>
      </c>
    </row>
    <row r="414" spans="1:65" s="13" customFormat="1">
      <c r="B414" s="172"/>
      <c r="D414" s="173" t="s">
        <v>143</v>
      </c>
      <c r="E414" s="174" t="s">
        <v>1</v>
      </c>
      <c r="F414" s="175" t="s">
        <v>181</v>
      </c>
      <c r="H414" s="176">
        <v>16</v>
      </c>
      <c r="I414" s="177"/>
      <c r="L414" s="172"/>
      <c r="M414" s="178"/>
      <c r="N414" s="179"/>
      <c r="O414" s="179"/>
      <c r="P414" s="179"/>
      <c r="Q414" s="179"/>
      <c r="R414" s="179"/>
      <c r="S414" s="179"/>
      <c r="T414" s="180"/>
      <c r="AT414" s="174" t="s">
        <v>143</v>
      </c>
      <c r="AU414" s="174" t="s">
        <v>84</v>
      </c>
      <c r="AV414" s="13" t="s">
        <v>81</v>
      </c>
      <c r="AW414" s="13" t="s">
        <v>33</v>
      </c>
      <c r="AX414" s="13" t="s">
        <v>76</v>
      </c>
      <c r="AY414" s="174" t="s">
        <v>134</v>
      </c>
    </row>
    <row r="415" spans="1:65" s="14" customFormat="1">
      <c r="B415" s="181"/>
      <c r="D415" s="173" t="s">
        <v>143</v>
      </c>
      <c r="E415" s="182" t="s">
        <v>1</v>
      </c>
      <c r="F415" s="183" t="s">
        <v>711</v>
      </c>
      <c r="H415" s="182" t="s">
        <v>1</v>
      </c>
      <c r="I415" s="184"/>
      <c r="L415" s="181"/>
      <c r="M415" s="185"/>
      <c r="N415" s="186"/>
      <c r="O415" s="186"/>
      <c r="P415" s="186"/>
      <c r="Q415" s="186"/>
      <c r="R415" s="186"/>
      <c r="S415" s="186"/>
      <c r="T415" s="187"/>
      <c r="AT415" s="182" t="s">
        <v>143</v>
      </c>
      <c r="AU415" s="182" t="s">
        <v>84</v>
      </c>
      <c r="AV415" s="14" t="s">
        <v>84</v>
      </c>
      <c r="AW415" s="14" t="s">
        <v>33</v>
      </c>
      <c r="AX415" s="14" t="s">
        <v>76</v>
      </c>
      <c r="AY415" s="182" t="s">
        <v>134</v>
      </c>
    </row>
    <row r="416" spans="1:65" s="13" customFormat="1">
      <c r="B416" s="172"/>
      <c r="D416" s="173" t="s">
        <v>143</v>
      </c>
      <c r="E416" s="174" t="s">
        <v>1</v>
      </c>
      <c r="F416" s="175" t="s">
        <v>181</v>
      </c>
      <c r="H416" s="176">
        <v>16</v>
      </c>
      <c r="I416" s="177"/>
      <c r="L416" s="172"/>
      <c r="M416" s="178"/>
      <c r="N416" s="179"/>
      <c r="O416" s="179"/>
      <c r="P416" s="179"/>
      <c r="Q416" s="179"/>
      <c r="R416" s="179"/>
      <c r="S416" s="179"/>
      <c r="T416" s="180"/>
      <c r="AT416" s="174" t="s">
        <v>143</v>
      </c>
      <c r="AU416" s="174" t="s">
        <v>84</v>
      </c>
      <c r="AV416" s="13" t="s">
        <v>81</v>
      </c>
      <c r="AW416" s="13" t="s">
        <v>33</v>
      </c>
      <c r="AX416" s="13" t="s">
        <v>76</v>
      </c>
      <c r="AY416" s="174" t="s">
        <v>134</v>
      </c>
    </row>
    <row r="417" spans="1:65" s="14" customFormat="1" ht="22.5">
      <c r="B417" s="181"/>
      <c r="D417" s="173" t="s">
        <v>143</v>
      </c>
      <c r="E417" s="182" t="s">
        <v>1</v>
      </c>
      <c r="F417" s="183" t="s">
        <v>712</v>
      </c>
      <c r="H417" s="182" t="s">
        <v>1</v>
      </c>
      <c r="I417" s="184"/>
      <c r="L417" s="181"/>
      <c r="M417" s="185"/>
      <c r="N417" s="186"/>
      <c r="O417" s="186"/>
      <c r="P417" s="186"/>
      <c r="Q417" s="186"/>
      <c r="R417" s="186"/>
      <c r="S417" s="186"/>
      <c r="T417" s="187"/>
      <c r="AT417" s="182" t="s">
        <v>143</v>
      </c>
      <c r="AU417" s="182" t="s">
        <v>84</v>
      </c>
      <c r="AV417" s="14" t="s">
        <v>84</v>
      </c>
      <c r="AW417" s="14" t="s">
        <v>33</v>
      </c>
      <c r="AX417" s="14" t="s">
        <v>76</v>
      </c>
      <c r="AY417" s="182" t="s">
        <v>134</v>
      </c>
    </row>
    <row r="418" spans="1:65" s="13" customFormat="1">
      <c r="B418" s="172"/>
      <c r="D418" s="173" t="s">
        <v>143</v>
      </c>
      <c r="E418" s="174" t="s">
        <v>1</v>
      </c>
      <c r="F418" s="175" t="s">
        <v>81</v>
      </c>
      <c r="H418" s="176">
        <v>2</v>
      </c>
      <c r="I418" s="177"/>
      <c r="L418" s="172"/>
      <c r="M418" s="178"/>
      <c r="N418" s="179"/>
      <c r="O418" s="179"/>
      <c r="P418" s="179"/>
      <c r="Q418" s="179"/>
      <c r="R418" s="179"/>
      <c r="S418" s="179"/>
      <c r="T418" s="180"/>
      <c r="AT418" s="174" t="s">
        <v>143</v>
      </c>
      <c r="AU418" s="174" t="s">
        <v>84</v>
      </c>
      <c r="AV418" s="13" t="s">
        <v>81</v>
      </c>
      <c r="AW418" s="13" t="s">
        <v>33</v>
      </c>
      <c r="AX418" s="13" t="s">
        <v>76</v>
      </c>
      <c r="AY418" s="174" t="s">
        <v>134</v>
      </c>
    </row>
    <row r="419" spans="1:65" s="14" customFormat="1">
      <c r="B419" s="181"/>
      <c r="D419" s="173" t="s">
        <v>143</v>
      </c>
      <c r="E419" s="182" t="s">
        <v>1</v>
      </c>
      <c r="F419" s="183" t="s">
        <v>713</v>
      </c>
      <c r="H419" s="182" t="s">
        <v>1</v>
      </c>
      <c r="I419" s="184"/>
      <c r="L419" s="181"/>
      <c r="M419" s="185"/>
      <c r="N419" s="186"/>
      <c r="O419" s="186"/>
      <c r="P419" s="186"/>
      <c r="Q419" s="186"/>
      <c r="R419" s="186"/>
      <c r="S419" s="186"/>
      <c r="T419" s="187"/>
      <c r="AT419" s="182" t="s">
        <v>143</v>
      </c>
      <c r="AU419" s="182" t="s">
        <v>84</v>
      </c>
      <c r="AV419" s="14" t="s">
        <v>84</v>
      </c>
      <c r="AW419" s="14" t="s">
        <v>33</v>
      </c>
      <c r="AX419" s="14" t="s">
        <v>76</v>
      </c>
      <c r="AY419" s="182" t="s">
        <v>134</v>
      </c>
    </row>
    <row r="420" spans="1:65" s="13" customFormat="1">
      <c r="B420" s="172"/>
      <c r="D420" s="173" t="s">
        <v>143</v>
      </c>
      <c r="E420" s="174" t="s">
        <v>1</v>
      </c>
      <c r="F420" s="175" t="s">
        <v>154</v>
      </c>
      <c r="H420" s="176">
        <v>8</v>
      </c>
      <c r="I420" s="177"/>
      <c r="L420" s="172"/>
      <c r="M420" s="178"/>
      <c r="N420" s="179"/>
      <c r="O420" s="179"/>
      <c r="P420" s="179"/>
      <c r="Q420" s="179"/>
      <c r="R420" s="179"/>
      <c r="S420" s="179"/>
      <c r="T420" s="180"/>
      <c r="AT420" s="174" t="s">
        <v>143</v>
      </c>
      <c r="AU420" s="174" t="s">
        <v>84</v>
      </c>
      <c r="AV420" s="13" t="s">
        <v>81</v>
      </c>
      <c r="AW420" s="13" t="s">
        <v>33</v>
      </c>
      <c r="AX420" s="13" t="s">
        <v>76</v>
      </c>
      <c r="AY420" s="174" t="s">
        <v>134</v>
      </c>
    </row>
    <row r="421" spans="1:65" s="14" customFormat="1">
      <c r="B421" s="181"/>
      <c r="D421" s="173" t="s">
        <v>143</v>
      </c>
      <c r="E421" s="182" t="s">
        <v>1</v>
      </c>
      <c r="F421" s="183" t="s">
        <v>714</v>
      </c>
      <c r="H421" s="182" t="s">
        <v>1</v>
      </c>
      <c r="I421" s="184"/>
      <c r="L421" s="181"/>
      <c r="M421" s="185"/>
      <c r="N421" s="186"/>
      <c r="O421" s="186"/>
      <c r="P421" s="186"/>
      <c r="Q421" s="186"/>
      <c r="R421" s="186"/>
      <c r="S421" s="186"/>
      <c r="T421" s="187"/>
      <c r="AT421" s="182" t="s">
        <v>143</v>
      </c>
      <c r="AU421" s="182" t="s">
        <v>84</v>
      </c>
      <c r="AV421" s="14" t="s">
        <v>84</v>
      </c>
      <c r="AW421" s="14" t="s">
        <v>33</v>
      </c>
      <c r="AX421" s="14" t="s">
        <v>76</v>
      </c>
      <c r="AY421" s="182" t="s">
        <v>134</v>
      </c>
    </row>
    <row r="422" spans="1:65" s="13" customFormat="1">
      <c r="B422" s="172"/>
      <c r="D422" s="173" t="s">
        <v>143</v>
      </c>
      <c r="E422" s="174" t="s">
        <v>1</v>
      </c>
      <c r="F422" s="175" t="s">
        <v>154</v>
      </c>
      <c r="H422" s="176">
        <v>8</v>
      </c>
      <c r="I422" s="177"/>
      <c r="L422" s="172"/>
      <c r="M422" s="178"/>
      <c r="N422" s="179"/>
      <c r="O422" s="179"/>
      <c r="P422" s="179"/>
      <c r="Q422" s="179"/>
      <c r="R422" s="179"/>
      <c r="S422" s="179"/>
      <c r="T422" s="180"/>
      <c r="AT422" s="174" t="s">
        <v>143</v>
      </c>
      <c r="AU422" s="174" t="s">
        <v>84</v>
      </c>
      <c r="AV422" s="13" t="s">
        <v>81</v>
      </c>
      <c r="AW422" s="13" t="s">
        <v>33</v>
      </c>
      <c r="AX422" s="13" t="s">
        <v>76</v>
      </c>
      <c r="AY422" s="174" t="s">
        <v>134</v>
      </c>
    </row>
    <row r="423" spans="1:65" s="15" customFormat="1">
      <c r="B423" s="199"/>
      <c r="D423" s="173" t="s">
        <v>143</v>
      </c>
      <c r="E423" s="200" t="s">
        <v>1</v>
      </c>
      <c r="F423" s="201" t="s">
        <v>188</v>
      </c>
      <c r="H423" s="202">
        <v>50</v>
      </c>
      <c r="I423" s="203"/>
      <c r="L423" s="199"/>
      <c r="M423" s="204"/>
      <c r="N423" s="205"/>
      <c r="O423" s="205"/>
      <c r="P423" s="205"/>
      <c r="Q423" s="205"/>
      <c r="R423" s="205"/>
      <c r="S423" s="205"/>
      <c r="T423" s="206"/>
      <c r="AT423" s="200" t="s">
        <v>143</v>
      </c>
      <c r="AU423" s="200" t="s">
        <v>84</v>
      </c>
      <c r="AV423" s="15" t="s">
        <v>141</v>
      </c>
      <c r="AW423" s="15" t="s">
        <v>33</v>
      </c>
      <c r="AX423" s="15" t="s">
        <v>84</v>
      </c>
      <c r="AY423" s="200" t="s">
        <v>134</v>
      </c>
    </row>
    <row r="424" spans="1:65" s="2" customFormat="1" ht="16.5" customHeight="1">
      <c r="A424" s="32"/>
      <c r="B424" s="157"/>
      <c r="C424" s="158">
        <v>149</v>
      </c>
      <c r="D424" s="158" t="s">
        <v>137</v>
      </c>
      <c r="E424" s="159" t="s">
        <v>715</v>
      </c>
      <c r="F424" s="160" t="s">
        <v>716</v>
      </c>
      <c r="G424" s="161" t="s">
        <v>706</v>
      </c>
      <c r="H424" s="162">
        <v>8</v>
      </c>
      <c r="I424" s="163"/>
      <c r="J424" s="164">
        <f>ROUND(I424*H424,2)</f>
        <v>0</v>
      </c>
      <c r="K424" s="165"/>
      <c r="L424" s="33"/>
      <c r="M424" s="166" t="s">
        <v>1</v>
      </c>
      <c r="N424" s="167" t="s">
        <v>42</v>
      </c>
      <c r="O424" s="58"/>
      <c r="P424" s="168">
        <f>O424*H424</f>
        <v>0</v>
      </c>
      <c r="Q424" s="168">
        <v>0</v>
      </c>
      <c r="R424" s="168">
        <f>Q424*H424</f>
        <v>0</v>
      </c>
      <c r="S424" s="168">
        <v>0</v>
      </c>
      <c r="T424" s="169">
        <f>S424*H424</f>
        <v>0</v>
      </c>
      <c r="U424" s="32"/>
      <c r="V424" s="32"/>
      <c r="W424" s="32"/>
      <c r="X424" s="32"/>
      <c r="Y424" s="32"/>
      <c r="Z424" s="32"/>
      <c r="AA424" s="32"/>
      <c r="AB424" s="32"/>
      <c r="AC424" s="32"/>
      <c r="AD424" s="32"/>
      <c r="AE424" s="32"/>
      <c r="AR424" s="170" t="s">
        <v>707</v>
      </c>
      <c r="AT424" s="170" t="s">
        <v>137</v>
      </c>
      <c r="AU424" s="170" t="s">
        <v>84</v>
      </c>
      <c r="AY424" s="17" t="s">
        <v>134</v>
      </c>
      <c r="BE424" s="171">
        <f>IF(N424="základní",J424,0)</f>
        <v>0</v>
      </c>
      <c r="BF424" s="171">
        <f>IF(N424="snížená",J424,0)</f>
        <v>0</v>
      </c>
      <c r="BG424" s="171">
        <f>IF(N424="zákl. přenesená",J424,0)</f>
        <v>0</v>
      </c>
      <c r="BH424" s="171">
        <f>IF(N424="sníž. přenesená",J424,0)</f>
        <v>0</v>
      </c>
      <c r="BI424" s="171">
        <f>IF(N424="nulová",J424,0)</f>
        <v>0</v>
      </c>
      <c r="BJ424" s="17" t="s">
        <v>81</v>
      </c>
      <c r="BK424" s="171">
        <f>ROUND(I424*H424,2)</f>
        <v>0</v>
      </c>
      <c r="BL424" s="17" t="s">
        <v>707</v>
      </c>
      <c r="BM424" s="170" t="s">
        <v>717</v>
      </c>
    </row>
    <row r="425" spans="1:65" s="14" customFormat="1" ht="22.5">
      <c r="B425" s="181"/>
      <c r="D425" s="173" t="s">
        <v>143</v>
      </c>
      <c r="E425" s="182" t="s">
        <v>1</v>
      </c>
      <c r="F425" s="183" t="s">
        <v>718</v>
      </c>
      <c r="H425" s="182" t="s">
        <v>1</v>
      </c>
      <c r="I425" s="184"/>
      <c r="L425" s="181"/>
      <c r="M425" s="185"/>
      <c r="N425" s="186"/>
      <c r="O425" s="186"/>
      <c r="P425" s="186"/>
      <c r="Q425" s="186"/>
      <c r="R425" s="186"/>
      <c r="S425" s="186"/>
      <c r="T425" s="187"/>
      <c r="AT425" s="182" t="s">
        <v>143</v>
      </c>
      <c r="AU425" s="182" t="s">
        <v>84</v>
      </c>
      <c r="AV425" s="14" t="s">
        <v>84</v>
      </c>
      <c r="AW425" s="14" t="s">
        <v>33</v>
      </c>
      <c r="AX425" s="14" t="s">
        <v>76</v>
      </c>
      <c r="AY425" s="182" t="s">
        <v>134</v>
      </c>
    </row>
    <row r="426" spans="1:65" s="13" customFormat="1">
      <c r="B426" s="172"/>
      <c r="D426" s="173" t="s">
        <v>143</v>
      </c>
      <c r="E426" s="174" t="s">
        <v>1</v>
      </c>
      <c r="F426" s="175" t="s">
        <v>154</v>
      </c>
      <c r="H426" s="176">
        <v>8</v>
      </c>
      <c r="I426" s="177"/>
      <c r="L426" s="172"/>
      <c r="M426" s="178"/>
      <c r="N426" s="179"/>
      <c r="O426" s="179"/>
      <c r="P426" s="179"/>
      <c r="Q426" s="179"/>
      <c r="R426" s="179"/>
      <c r="S426" s="179"/>
      <c r="T426" s="180"/>
      <c r="AT426" s="174" t="s">
        <v>143</v>
      </c>
      <c r="AU426" s="174" t="s">
        <v>84</v>
      </c>
      <c r="AV426" s="13" t="s">
        <v>81</v>
      </c>
      <c r="AW426" s="13" t="s">
        <v>33</v>
      </c>
      <c r="AX426" s="13" t="s">
        <v>84</v>
      </c>
      <c r="AY426" s="174" t="s">
        <v>134</v>
      </c>
    </row>
    <row r="427" spans="1:65" s="2" customFormat="1" ht="16.5" customHeight="1">
      <c r="A427" s="32"/>
      <c r="B427" s="157"/>
      <c r="C427" s="158">
        <v>150</v>
      </c>
      <c r="D427" s="158" t="s">
        <v>137</v>
      </c>
      <c r="E427" s="159" t="s">
        <v>719</v>
      </c>
      <c r="F427" s="160" t="s">
        <v>720</v>
      </c>
      <c r="G427" s="161" t="s">
        <v>706</v>
      </c>
      <c r="H427" s="162">
        <v>4</v>
      </c>
      <c r="I427" s="163"/>
      <c r="J427" s="164">
        <f>ROUND(I427*H427,2)</f>
        <v>0</v>
      </c>
      <c r="K427" s="165"/>
      <c r="L427" s="33"/>
      <c r="M427" s="166" t="s">
        <v>1</v>
      </c>
      <c r="N427" s="167" t="s">
        <v>42</v>
      </c>
      <c r="O427" s="58"/>
      <c r="P427" s="168">
        <f>O427*H427</f>
        <v>0</v>
      </c>
      <c r="Q427" s="168">
        <v>0</v>
      </c>
      <c r="R427" s="168">
        <f>Q427*H427</f>
        <v>0</v>
      </c>
      <c r="S427" s="168">
        <v>0</v>
      </c>
      <c r="T427" s="169">
        <f>S427*H427</f>
        <v>0</v>
      </c>
      <c r="U427" s="32"/>
      <c r="V427" s="32"/>
      <c r="W427" s="32"/>
      <c r="X427" s="32"/>
      <c r="Y427" s="32"/>
      <c r="Z427" s="32"/>
      <c r="AA427" s="32"/>
      <c r="AB427" s="32"/>
      <c r="AC427" s="32"/>
      <c r="AD427" s="32"/>
      <c r="AE427" s="32"/>
      <c r="AR427" s="170" t="s">
        <v>707</v>
      </c>
      <c r="AT427" s="170" t="s">
        <v>137</v>
      </c>
      <c r="AU427" s="170" t="s">
        <v>84</v>
      </c>
      <c r="AY427" s="17" t="s">
        <v>134</v>
      </c>
      <c r="BE427" s="171">
        <f>IF(N427="základní",J427,0)</f>
        <v>0</v>
      </c>
      <c r="BF427" s="171">
        <f>IF(N427="snížená",J427,0)</f>
        <v>0</v>
      </c>
      <c r="BG427" s="171">
        <f>IF(N427="zákl. přenesená",J427,0)</f>
        <v>0</v>
      </c>
      <c r="BH427" s="171">
        <f>IF(N427="sníž. přenesená",J427,0)</f>
        <v>0</v>
      </c>
      <c r="BI427" s="171">
        <f>IF(N427="nulová",J427,0)</f>
        <v>0</v>
      </c>
      <c r="BJ427" s="17" t="s">
        <v>81</v>
      </c>
      <c r="BK427" s="171">
        <f>ROUND(I427*H427,2)</f>
        <v>0</v>
      </c>
      <c r="BL427" s="17" t="s">
        <v>707</v>
      </c>
      <c r="BM427" s="170" t="s">
        <v>721</v>
      </c>
    </row>
    <row r="428" spans="1:65" s="14" customFormat="1">
      <c r="B428" s="181"/>
      <c r="D428" s="173" t="s">
        <v>143</v>
      </c>
      <c r="E428" s="182" t="s">
        <v>1</v>
      </c>
      <c r="F428" s="183" t="s">
        <v>722</v>
      </c>
      <c r="H428" s="182" t="s">
        <v>1</v>
      </c>
      <c r="I428" s="184"/>
      <c r="L428" s="181"/>
      <c r="M428" s="185"/>
      <c r="N428" s="186"/>
      <c r="O428" s="186"/>
      <c r="P428" s="186"/>
      <c r="Q428" s="186"/>
      <c r="R428" s="186"/>
      <c r="S428" s="186"/>
      <c r="T428" s="187"/>
      <c r="AT428" s="182" t="s">
        <v>143</v>
      </c>
      <c r="AU428" s="182" t="s">
        <v>84</v>
      </c>
      <c r="AV428" s="14" t="s">
        <v>84</v>
      </c>
      <c r="AW428" s="14" t="s">
        <v>33</v>
      </c>
      <c r="AX428" s="14" t="s">
        <v>76</v>
      </c>
      <c r="AY428" s="182" t="s">
        <v>134</v>
      </c>
    </row>
    <row r="429" spans="1:65" s="13" customFormat="1">
      <c r="B429" s="172"/>
      <c r="D429" s="173" t="s">
        <v>143</v>
      </c>
      <c r="E429" s="174" t="s">
        <v>1</v>
      </c>
      <c r="F429" s="175" t="s">
        <v>141</v>
      </c>
      <c r="H429" s="176">
        <v>4</v>
      </c>
      <c r="I429" s="177"/>
      <c r="L429" s="172"/>
      <c r="M429" s="178"/>
      <c r="N429" s="179"/>
      <c r="O429" s="179"/>
      <c r="P429" s="179"/>
      <c r="Q429" s="179"/>
      <c r="R429" s="179"/>
      <c r="S429" s="179"/>
      <c r="T429" s="180"/>
      <c r="AT429" s="174" t="s">
        <v>143</v>
      </c>
      <c r="AU429" s="174" t="s">
        <v>84</v>
      </c>
      <c r="AV429" s="13" t="s">
        <v>81</v>
      </c>
      <c r="AW429" s="13" t="s">
        <v>33</v>
      </c>
      <c r="AX429" s="13" t="s">
        <v>84</v>
      </c>
      <c r="AY429" s="174" t="s">
        <v>134</v>
      </c>
    </row>
    <row r="430" spans="1:65" s="12" customFormat="1" ht="25.9" customHeight="1">
      <c r="B430" s="144"/>
      <c r="D430" s="145" t="s">
        <v>75</v>
      </c>
      <c r="E430" s="146" t="s">
        <v>723</v>
      </c>
      <c r="F430" s="146" t="s">
        <v>724</v>
      </c>
      <c r="I430" s="147"/>
      <c r="J430" s="148">
        <f>BK430</f>
        <v>0</v>
      </c>
      <c r="L430" s="144"/>
      <c r="M430" s="149"/>
      <c r="N430" s="150"/>
      <c r="O430" s="150"/>
      <c r="P430" s="151">
        <f>P431+P433</f>
        <v>0</v>
      </c>
      <c r="Q430" s="150"/>
      <c r="R430" s="151">
        <f>R431+R433</f>
        <v>0</v>
      </c>
      <c r="S430" s="150"/>
      <c r="T430" s="152">
        <f>T431+T433</f>
        <v>0</v>
      </c>
      <c r="AR430" s="145" t="s">
        <v>147</v>
      </c>
      <c r="AT430" s="153" t="s">
        <v>75</v>
      </c>
      <c r="AU430" s="153" t="s">
        <v>76</v>
      </c>
      <c r="AY430" s="145" t="s">
        <v>134</v>
      </c>
      <c r="BK430" s="154">
        <f>BK431+BK433</f>
        <v>0</v>
      </c>
    </row>
    <row r="431" spans="1:65" s="12" customFormat="1" ht="22.9" customHeight="1">
      <c r="B431" s="144"/>
      <c r="D431" s="145" t="s">
        <v>75</v>
      </c>
      <c r="E431" s="155" t="s">
        <v>725</v>
      </c>
      <c r="F431" s="155" t="s">
        <v>726</v>
      </c>
      <c r="I431" s="147"/>
      <c r="J431" s="156">
        <f>BK431</f>
        <v>0</v>
      </c>
      <c r="L431" s="144"/>
      <c r="M431" s="149"/>
      <c r="N431" s="150"/>
      <c r="O431" s="150"/>
      <c r="P431" s="151">
        <f>P432</f>
        <v>0</v>
      </c>
      <c r="Q431" s="150"/>
      <c r="R431" s="151">
        <f>R432</f>
        <v>0</v>
      </c>
      <c r="S431" s="150"/>
      <c r="T431" s="152">
        <f>T432</f>
        <v>0</v>
      </c>
      <c r="AR431" s="145" t="s">
        <v>147</v>
      </c>
      <c r="AT431" s="153" t="s">
        <v>75</v>
      </c>
      <c r="AU431" s="153" t="s">
        <v>84</v>
      </c>
      <c r="AY431" s="145" t="s">
        <v>134</v>
      </c>
      <c r="BK431" s="154">
        <f>BK432</f>
        <v>0</v>
      </c>
    </row>
    <row r="432" spans="1:65" s="2" customFormat="1" ht="16.5" customHeight="1">
      <c r="A432" s="32"/>
      <c r="B432" s="157"/>
      <c r="C432" s="158">
        <v>151</v>
      </c>
      <c r="D432" s="158" t="s">
        <v>137</v>
      </c>
      <c r="E432" s="159" t="s">
        <v>727</v>
      </c>
      <c r="F432" s="160" t="s">
        <v>726</v>
      </c>
      <c r="G432" s="161" t="s">
        <v>335</v>
      </c>
      <c r="H432" s="162">
        <v>1</v>
      </c>
      <c r="I432" s="163"/>
      <c r="J432" s="164">
        <f>ROUND(I432*H432,2)</f>
        <v>0</v>
      </c>
      <c r="K432" s="165"/>
      <c r="L432" s="33"/>
      <c r="M432" s="166" t="s">
        <v>1</v>
      </c>
      <c r="N432" s="167" t="s">
        <v>42</v>
      </c>
      <c r="O432" s="58"/>
      <c r="P432" s="168">
        <f>O432*H432</f>
        <v>0</v>
      </c>
      <c r="Q432" s="168">
        <v>0</v>
      </c>
      <c r="R432" s="168">
        <f>Q432*H432</f>
        <v>0</v>
      </c>
      <c r="S432" s="168">
        <v>0</v>
      </c>
      <c r="T432" s="169">
        <f>S432*H432</f>
        <v>0</v>
      </c>
      <c r="U432" s="32"/>
      <c r="V432" s="32"/>
      <c r="W432" s="32"/>
      <c r="X432" s="32"/>
      <c r="Y432" s="32"/>
      <c r="Z432" s="32"/>
      <c r="AA432" s="32"/>
      <c r="AB432" s="32"/>
      <c r="AC432" s="32"/>
      <c r="AD432" s="32"/>
      <c r="AE432" s="32"/>
      <c r="AR432" s="170" t="s">
        <v>728</v>
      </c>
      <c r="AT432" s="170" t="s">
        <v>137</v>
      </c>
      <c r="AU432" s="170" t="s">
        <v>81</v>
      </c>
      <c r="AY432" s="17" t="s">
        <v>134</v>
      </c>
      <c r="BE432" s="171">
        <f>IF(N432="základní",J432,0)</f>
        <v>0</v>
      </c>
      <c r="BF432" s="171">
        <f>IF(N432="snížená",J432,0)</f>
        <v>0</v>
      </c>
      <c r="BG432" s="171">
        <f>IF(N432="zákl. přenesená",J432,0)</f>
        <v>0</v>
      </c>
      <c r="BH432" s="171">
        <f>IF(N432="sníž. přenesená",J432,0)</f>
        <v>0</v>
      </c>
      <c r="BI432" s="171">
        <f>IF(N432="nulová",J432,0)</f>
        <v>0</v>
      </c>
      <c r="BJ432" s="17" t="s">
        <v>81</v>
      </c>
      <c r="BK432" s="171">
        <f>ROUND(I432*H432,2)</f>
        <v>0</v>
      </c>
      <c r="BL432" s="17" t="s">
        <v>728</v>
      </c>
      <c r="BM432" s="170" t="s">
        <v>729</v>
      </c>
    </row>
    <row r="433" spans="1:65" s="12" customFormat="1" ht="22.9" customHeight="1">
      <c r="B433" s="144"/>
      <c r="D433" s="145" t="s">
        <v>75</v>
      </c>
      <c r="E433" s="155" t="s">
        <v>730</v>
      </c>
      <c r="F433" s="155" t="s">
        <v>731</v>
      </c>
      <c r="I433" s="147"/>
      <c r="J433" s="156">
        <f>BK433</f>
        <v>0</v>
      </c>
      <c r="L433" s="144"/>
      <c r="M433" s="149"/>
      <c r="N433" s="150"/>
      <c r="O433" s="150"/>
      <c r="P433" s="151">
        <f>P434</f>
        <v>0</v>
      </c>
      <c r="Q433" s="150"/>
      <c r="R433" s="151">
        <f>R434</f>
        <v>0</v>
      </c>
      <c r="S433" s="150"/>
      <c r="T433" s="152">
        <f>T434</f>
        <v>0</v>
      </c>
      <c r="AR433" s="145" t="s">
        <v>147</v>
      </c>
      <c r="AT433" s="153" t="s">
        <v>75</v>
      </c>
      <c r="AU433" s="153" t="s">
        <v>84</v>
      </c>
      <c r="AY433" s="145" t="s">
        <v>134</v>
      </c>
      <c r="BK433" s="154">
        <f>BK434</f>
        <v>0</v>
      </c>
    </row>
    <row r="434" spans="1:65" s="2" customFormat="1" ht="16.5" customHeight="1">
      <c r="A434" s="32"/>
      <c r="B434" s="157"/>
      <c r="C434" s="158">
        <v>152</v>
      </c>
      <c r="D434" s="158" t="s">
        <v>137</v>
      </c>
      <c r="E434" s="159" t="s">
        <v>732</v>
      </c>
      <c r="F434" s="160" t="s">
        <v>731</v>
      </c>
      <c r="G434" s="161" t="s">
        <v>335</v>
      </c>
      <c r="H434" s="162">
        <v>1</v>
      </c>
      <c r="I434" s="163"/>
      <c r="J434" s="164">
        <f>ROUND(I434*H434,2)</f>
        <v>0</v>
      </c>
      <c r="K434" s="165"/>
      <c r="L434" s="33"/>
      <c r="M434" s="207" t="s">
        <v>1</v>
      </c>
      <c r="N434" s="208" t="s">
        <v>42</v>
      </c>
      <c r="O434" s="209"/>
      <c r="P434" s="210">
        <f>O434*H434</f>
        <v>0</v>
      </c>
      <c r="Q434" s="210">
        <v>0</v>
      </c>
      <c r="R434" s="210">
        <f>Q434*H434</f>
        <v>0</v>
      </c>
      <c r="S434" s="210">
        <v>0</v>
      </c>
      <c r="T434" s="211">
        <f>S434*H434</f>
        <v>0</v>
      </c>
      <c r="U434" s="32"/>
      <c r="V434" s="32"/>
      <c r="W434" s="32"/>
      <c r="X434" s="32"/>
      <c r="Y434" s="32"/>
      <c r="Z434" s="32"/>
      <c r="AA434" s="32"/>
      <c r="AB434" s="32"/>
      <c r="AC434" s="32"/>
      <c r="AD434" s="32"/>
      <c r="AE434" s="32"/>
      <c r="AR434" s="170" t="s">
        <v>728</v>
      </c>
      <c r="AT434" s="170" t="s">
        <v>137</v>
      </c>
      <c r="AU434" s="170" t="s">
        <v>81</v>
      </c>
      <c r="AY434" s="17" t="s">
        <v>134</v>
      </c>
      <c r="BE434" s="171">
        <f>IF(N434="základní",J434,0)</f>
        <v>0</v>
      </c>
      <c r="BF434" s="171">
        <f>IF(N434="snížená",J434,0)</f>
        <v>0</v>
      </c>
      <c r="BG434" s="171">
        <f>IF(N434="zákl. přenesená",J434,0)</f>
        <v>0</v>
      </c>
      <c r="BH434" s="171">
        <f>IF(N434="sníž. přenesená",J434,0)</f>
        <v>0</v>
      </c>
      <c r="BI434" s="171">
        <f>IF(N434="nulová",J434,0)</f>
        <v>0</v>
      </c>
      <c r="BJ434" s="17" t="s">
        <v>81</v>
      </c>
      <c r="BK434" s="171">
        <f>ROUND(I434*H434,2)</f>
        <v>0</v>
      </c>
      <c r="BL434" s="17" t="s">
        <v>728</v>
      </c>
      <c r="BM434" s="170" t="s">
        <v>733</v>
      </c>
    </row>
    <row r="435" spans="1:65" s="2" customFormat="1" ht="6.95" customHeight="1">
      <c r="A435" s="32"/>
      <c r="B435" s="47"/>
      <c r="C435" s="48"/>
      <c r="D435" s="48"/>
      <c r="E435" s="48"/>
      <c r="F435" s="48"/>
      <c r="G435" s="48"/>
      <c r="H435" s="48"/>
      <c r="I435" s="116"/>
      <c r="J435" s="48"/>
      <c r="K435" s="48"/>
      <c r="L435" s="33"/>
      <c r="M435" s="32"/>
      <c r="O435" s="32"/>
      <c r="P435" s="32"/>
      <c r="Q435" s="32"/>
      <c r="R435" s="32"/>
      <c r="S435" s="32"/>
      <c r="T435" s="32"/>
      <c r="U435" s="32"/>
      <c r="V435" s="32"/>
      <c r="W435" s="32"/>
      <c r="X435" s="32"/>
      <c r="Y435" s="32"/>
      <c r="Z435" s="32"/>
      <c r="AA435" s="32"/>
      <c r="AB435" s="32"/>
      <c r="AC435" s="32"/>
      <c r="AD435" s="32"/>
      <c r="AE435" s="32"/>
    </row>
  </sheetData>
  <autoFilter ref="C141:K434"/>
  <mergeCells count="9">
    <mergeCell ref="E87:H87"/>
    <mergeCell ref="E132:H132"/>
    <mergeCell ref="E134:H13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4</vt:i4>
      </vt:variant>
    </vt:vector>
  </HeadingPairs>
  <TitlesOfParts>
    <vt:vector size="5" baseType="lpstr">
      <vt:lpstr>2 - Bytová jednotka č.2</vt:lpstr>
      <vt:lpstr>'2 - Bytová jednotka č.2'!Názvy_tisku</vt:lpstr>
      <vt:lpstr>'Rekapitulace stavby'!Názvy_tisku</vt:lpstr>
      <vt:lpstr>'2 - Bytová jednotka č.2'!Oblast_tisku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TISK\User</dc:creator>
  <cp:lastModifiedBy>Špatná Jarmila</cp:lastModifiedBy>
  <dcterms:created xsi:type="dcterms:W3CDTF">2020-06-02T05:01:40Z</dcterms:created>
  <dcterms:modified xsi:type="dcterms:W3CDTF">2021-09-13T06:01:55Z</dcterms:modified>
</cp:coreProperties>
</file>