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3\homes3\w0314pit\Plocha\Horymíraova 4, byt č. 75 BJ\"/>
    </mc:Choice>
  </mc:AlternateContent>
  <bookViews>
    <workbookView xWindow="0" yWindow="0" windowWidth="28725" windowHeight="12270" firstSheet="1" activeTab="1"/>
  </bookViews>
  <sheets>
    <sheet name="Rekapitulace stavby" sheetId="1" state="veryHidden" r:id="rId1"/>
    <sheet name="5 - Bytová jednotka č.5" sheetId="2" r:id="rId2"/>
  </sheets>
  <definedNames>
    <definedName name="_xlnm._FilterDatabase" localSheetId="1" hidden="1">'5 - Bytová jednotka č.5'!$C$141:$K$457</definedName>
    <definedName name="_xlnm.Print_Titles" localSheetId="1">'5 - Bytová jednotka č.5'!$141:$141</definedName>
    <definedName name="_xlnm.Print_Titles" localSheetId="0">'Rekapitulace stavby'!$92:$92</definedName>
    <definedName name="_xlnm.Print_Area" localSheetId="1">'5 - Bytová jednotka č.5'!$C$4:$J$76,'5 - Bytová jednotka č.5'!$C$82:$J$123,'5 - Bytová jednotka č.5'!$C$129:$K$457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37" i="2" l="1"/>
  <c r="J36" i="2"/>
  <c r="AY95" i="1" s="1"/>
  <c r="J35" i="2"/>
  <c r="AX95" i="1" s="1"/>
  <c r="BI457" i="2"/>
  <c r="BH457" i="2"/>
  <c r="BG457" i="2"/>
  <c r="BE457" i="2"/>
  <c r="T457" i="2"/>
  <c r="T456" i="2"/>
  <c r="R457" i="2"/>
  <c r="R456" i="2" s="1"/>
  <c r="P457" i="2"/>
  <c r="P456" i="2" s="1"/>
  <c r="BI455" i="2"/>
  <c r="BH455" i="2"/>
  <c r="BG455" i="2"/>
  <c r="BE455" i="2"/>
  <c r="T455" i="2"/>
  <c r="T454" i="2" s="1"/>
  <c r="T453" i="2" s="1"/>
  <c r="R455" i="2"/>
  <c r="R454" i="2"/>
  <c r="R453" i="2" s="1"/>
  <c r="P455" i="2"/>
  <c r="P454" i="2" s="1"/>
  <c r="P453" i="2" s="1"/>
  <c r="BI450" i="2"/>
  <c r="BH450" i="2"/>
  <c r="BG450" i="2"/>
  <c r="BE450" i="2"/>
  <c r="T450" i="2"/>
  <c r="R450" i="2"/>
  <c r="P450" i="2"/>
  <c r="BI447" i="2"/>
  <c r="BH447" i="2"/>
  <c r="BG447" i="2"/>
  <c r="BE447" i="2"/>
  <c r="T447" i="2"/>
  <c r="R447" i="2"/>
  <c r="P447" i="2"/>
  <c r="BI444" i="2"/>
  <c r="BH444" i="2"/>
  <c r="BG444" i="2"/>
  <c r="BE444" i="2"/>
  <c r="T444" i="2"/>
  <c r="R444" i="2"/>
  <c r="P444" i="2"/>
  <c r="BI431" i="2"/>
  <c r="BH431" i="2"/>
  <c r="BG431" i="2"/>
  <c r="BE431" i="2"/>
  <c r="T431" i="2"/>
  <c r="R431" i="2"/>
  <c r="P431" i="2"/>
  <c r="BI429" i="2"/>
  <c r="BH429" i="2"/>
  <c r="BG429" i="2"/>
  <c r="BE429" i="2"/>
  <c r="T429" i="2"/>
  <c r="R429" i="2"/>
  <c r="P429" i="2"/>
  <c r="BI428" i="2"/>
  <c r="BH428" i="2"/>
  <c r="BG428" i="2"/>
  <c r="BE428" i="2"/>
  <c r="T428" i="2"/>
  <c r="R428" i="2"/>
  <c r="P428" i="2"/>
  <c r="BI425" i="2"/>
  <c r="BH425" i="2"/>
  <c r="BG425" i="2"/>
  <c r="BE425" i="2"/>
  <c r="T425" i="2"/>
  <c r="R425" i="2"/>
  <c r="P425" i="2"/>
  <c r="BI413" i="2"/>
  <c r="BH413" i="2"/>
  <c r="BG413" i="2"/>
  <c r="BE413" i="2"/>
  <c r="T413" i="2"/>
  <c r="R413" i="2"/>
  <c r="P413" i="2"/>
  <c r="BI411" i="2"/>
  <c r="BH411" i="2"/>
  <c r="BG411" i="2"/>
  <c r="BE411" i="2"/>
  <c r="T411" i="2"/>
  <c r="R411" i="2"/>
  <c r="P411" i="2"/>
  <c r="BI408" i="2"/>
  <c r="BH408" i="2"/>
  <c r="BG408" i="2"/>
  <c r="BE408" i="2"/>
  <c r="T408" i="2"/>
  <c r="R408" i="2"/>
  <c r="P408" i="2"/>
  <c r="BI407" i="2"/>
  <c r="BH407" i="2"/>
  <c r="BG407" i="2"/>
  <c r="BE407" i="2"/>
  <c r="T407" i="2"/>
  <c r="R407" i="2"/>
  <c r="P407" i="2"/>
  <c r="BI405" i="2"/>
  <c r="BH405" i="2"/>
  <c r="BG405" i="2"/>
  <c r="BE405" i="2"/>
  <c r="T405" i="2"/>
  <c r="R405" i="2"/>
  <c r="P405" i="2"/>
  <c r="BI404" i="2"/>
  <c r="BH404" i="2"/>
  <c r="BG404" i="2"/>
  <c r="BE404" i="2"/>
  <c r="T404" i="2"/>
  <c r="R404" i="2"/>
  <c r="P404" i="2"/>
  <c r="BI403" i="2"/>
  <c r="BH403" i="2"/>
  <c r="BG403" i="2"/>
  <c r="BE403" i="2"/>
  <c r="T403" i="2"/>
  <c r="R403" i="2"/>
  <c r="P403" i="2"/>
  <c r="BI402" i="2"/>
  <c r="BH402" i="2"/>
  <c r="BG402" i="2"/>
  <c r="BE402" i="2"/>
  <c r="T402" i="2"/>
  <c r="R402" i="2"/>
  <c r="P402" i="2"/>
  <c r="BI400" i="2"/>
  <c r="BH400" i="2"/>
  <c r="BG400" i="2"/>
  <c r="BE400" i="2"/>
  <c r="T400" i="2"/>
  <c r="R400" i="2"/>
  <c r="P400" i="2"/>
  <c r="BI394" i="2"/>
  <c r="BH394" i="2"/>
  <c r="BG394" i="2"/>
  <c r="BE394" i="2"/>
  <c r="T394" i="2"/>
  <c r="R394" i="2"/>
  <c r="P394" i="2"/>
  <c r="BI392" i="2"/>
  <c r="BH392" i="2"/>
  <c r="BG392" i="2"/>
  <c r="BE392" i="2"/>
  <c r="T392" i="2"/>
  <c r="R392" i="2"/>
  <c r="P392" i="2"/>
  <c r="BI388" i="2"/>
  <c r="BH388" i="2"/>
  <c r="BG388" i="2"/>
  <c r="BE388" i="2"/>
  <c r="T388" i="2"/>
  <c r="R388" i="2"/>
  <c r="P388" i="2"/>
  <c r="BI386" i="2"/>
  <c r="BH386" i="2"/>
  <c r="BG386" i="2"/>
  <c r="BE386" i="2"/>
  <c r="T386" i="2"/>
  <c r="R386" i="2"/>
  <c r="P386" i="2"/>
  <c r="BI385" i="2"/>
  <c r="BH385" i="2"/>
  <c r="BG385" i="2"/>
  <c r="BE385" i="2"/>
  <c r="T385" i="2"/>
  <c r="R385" i="2"/>
  <c r="P385" i="2"/>
  <c r="BI383" i="2"/>
  <c r="BH383" i="2"/>
  <c r="BG383" i="2"/>
  <c r="BE383" i="2"/>
  <c r="T383" i="2"/>
  <c r="R383" i="2"/>
  <c r="P383" i="2"/>
  <c r="BI382" i="2"/>
  <c r="BH382" i="2"/>
  <c r="BG382" i="2"/>
  <c r="BE382" i="2"/>
  <c r="T382" i="2"/>
  <c r="R382" i="2"/>
  <c r="P382" i="2"/>
  <c r="BI376" i="2"/>
  <c r="BH376" i="2"/>
  <c r="BG376" i="2"/>
  <c r="BE376" i="2"/>
  <c r="T376" i="2"/>
  <c r="R376" i="2"/>
  <c r="P376" i="2"/>
  <c r="BI374" i="2"/>
  <c r="BH374" i="2"/>
  <c r="BG374" i="2"/>
  <c r="BE374" i="2"/>
  <c r="T374" i="2"/>
  <c r="R374" i="2"/>
  <c r="P374" i="2"/>
  <c r="BI373" i="2"/>
  <c r="BH373" i="2"/>
  <c r="BG373" i="2"/>
  <c r="BE373" i="2"/>
  <c r="T373" i="2"/>
  <c r="R373" i="2"/>
  <c r="P373" i="2"/>
  <c r="BI371" i="2"/>
  <c r="BH371" i="2"/>
  <c r="BG371" i="2"/>
  <c r="BE371" i="2"/>
  <c r="T371" i="2"/>
  <c r="R371" i="2"/>
  <c r="P371" i="2"/>
  <c r="BI370" i="2"/>
  <c r="BH370" i="2"/>
  <c r="BG370" i="2"/>
  <c r="BE370" i="2"/>
  <c r="T370" i="2"/>
  <c r="R370" i="2"/>
  <c r="P370" i="2"/>
  <c r="BI366" i="2"/>
  <c r="BH366" i="2"/>
  <c r="BG366" i="2"/>
  <c r="BE366" i="2"/>
  <c r="T366" i="2"/>
  <c r="R366" i="2"/>
  <c r="P366" i="2"/>
  <c r="BI364" i="2"/>
  <c r="BH364" i="2"/>
  <c r="BG364" i="2"/>
  <c r="BE364" i="2"/>
  <c r="T364" i="2"/>
  <c r="R364" i="2"/>
  <c r="P364" i="2"/>
  <c r="BI363" i="2"/>
  <c r="BH363" i="2"/>
  <c r="BG363" i="2"/>
  <c r="BE363" i="2"/>
  <c r="T363" i="2"/>
  <c r="R363" i="2"/>
  <c r="P363" i="2"/>
  <c r="BI362" i="2"/>
  <c r="BH362" i="2"/>
  <c r="BG362" i="2"/>
  <c r="BE362" i="2"/>
  <c r="T362" i="2"/>
  <c r="R362" i="2"/>
  <c r="P362" i="2"/>
  <c r="BI361" i="2"/>
  <c r="BH361" i="2"/>
  <c r="BG361" i="2"/>
  <c r="BE361" i="2"/>
  <c r="T361" i="2"/>
  <c r="R361" i="2"/>
  <c r="P361" i="2"/>
  <c r="BI360" i="2"/>
  <c r="BH360" i="2"/>
  <c r="BG360" i="2"/>
  <c r="BE360" i="2"/>
  <c r="T360" i="2"/>
  <c r="R360" i="2"/>
  <c r="P360" i="2"/>
  <c r="BI359" i="2"/>
  <c r="BH359" i="2"/>
  <c r="BG359" i="2"/>
  <c r="BE359" i="2"/>
  <c r="T359" i="2"/>
  <c r="R359" i="2"/>
  <c r="P359" i="2"/>
  <c r="BI358" i="2"/>
  <c r="BH358" i="2"/>
  <c r="BG358" i="2"/>
  <c r="BE358" i="2"/>
  <c r="T358" i="2"/>
  <c r="R358" i="2"/>
  <c r="P358" i="2"/>
  <c r="BI357" i="2"/>
  <c r="BH357" i="2"/>
  <c r="BG357" i="2"/>
  <c r="BE357" i="2"/>
  <c r="T357" i="2"/>
  <c r="R357" i="2"/>
  <c r="P357" i="2"/>
  <c r="BI356" i="2"/>
  <c r="BH356" i="2"/>
  <c r="BG356" i="2"/>
  <c r="BE356" i="2"/>
  <c r="T356" i="2"/>
  <c r="R356" i="2"/>
  <c r="P356" i="2"/>
  <c r="BI355" i="2"/>
  <c r="BH355" i="2"/>
  <c r="BG355" i="2"/>
  <c r="BE355" i="2"/>
  <c r="T355" i="2"/>
  <c r="R355" i="2"/>
  <c r="P355" i="2"/>
  <c r="BI354" i="2"/>
  <c r="BH354" i="2"/>
  <c r="BG354" i="2"/>
  <c r="BE354" i="2"/>
  <c r="T354" i="2"/>
  <c r="R354" i="2"/>
  <c r="P354" i="2"/>
  <c r="BI349" i="2"/>
  <c r="BH349" i="2"/>
  <c r="BG349" i="2"/>
  <c r="BE349" i="2"/>
  <c r="T349" i="2"/>
  <c r="R349" i="2"/>
  <c r="P349" i="2"/>
  <c r="BI347" i="2"/>
  <c r="BH347" i="2"/>
  <c r="BG347" i="2"/>
  <c r="BE347" i="2"/>
  <c r="T347" i="2"/>
  <c r="R347" i="2"/>
  <c r="P347" i="2"/>
  <c r="BI346" i="2"/>
  <c r="BH346" i="2"/>
  <c r="BG346" i="2"/>
  <c r="BE346" i="2"/>
  <c r="T346" i="2"/>
  <c r="R346" i="2"/>
  <c r="P346" i="2"/>
  <c r="BI343" i="2"/>
  <c r="BH343" i="2"/>
  <c r="BG343" i="2"/>
  <c r="BE343" i="2"/>
  <c r="T343" i="2"/>
  <c r="R343" i="2"/>
  <c r="P343" i="2"/>
  <c r="BI337" i="2"/>
  <c r="BH337" i="2"/>
  <c r="BG337" i="2"/>
  <c r="BE337" i="2"/>
  <c r="T337" i="2"/>
  <c r="R337" i="2"/>
  <c r="P337" i="2"/>
  <c r="BI332" i="2"/>
  <c r="BH332" i="2"/>
  <c r="BG332" i="2"/>
  <c r="BE332" i="2"/>
  <c r="T332" i="2"/>
  <c r="R332" i="2"/>
  <c r="P332" i="2"/>
  <c r="BI331" i="2"/>
  <c r="BH331" i="2"/>
  <c r="BG331" i="2"/>
  <c r="BE331" i="2"/>
  <c r="T331" i="2"/>
  <c r="R331" i="2"/>
  <c r="P331" i="2"/>
  <c r="BI330" i="2"/>
  <c r="BH330" i="2"/>
  <c r="BG330" i="2"/>
  <c r="BE330" i="2"/>
  <c r="T330" i="2"/>
  <c r="R330" i="2"/>
  <c r="P330" i="2"/>
  <c r="BI326" i="2"/>
  <c r="BH326" i="2"/>
  <c r="BG326" i="2"/>
  <c r="BE326" i="2"/>
  <c r="T326" i="2"/>
  <c r="R326" i="2"/>
  <c r="P326" i="2"/>
  <c r="BI321" i="2"/>
  <c r="BH321" i="2"/>
  <c r="BG321" i="2"/>
  <c r="BE321" i="2"/>
  <c r="T321" i="2"/>
  <c r="R321" i="2"/>
  <c r="P321" i="2"/>
  <c r="BI316" i="2"/>
  <c r="BH316" i="2"/>
  <c r="BG316" i="2"/>
  <c r="BE316" i="2"/>
  <c r="T316" i="2"/>
  <c r="R316" i="2"/>
  <c r="P316" i="2"/>
  <c r="BI314" i="2"/>
  <c r="BH314" i="2"/>
  <c r="BG314" i="2"/>
  <c r="BE314" i="2"/>
  <c r="T314" i="2"/>
  <c r="R314" i="2"/>
  <c r="P314" i="2"/>
  <c r="BI313" i="2"/>
  <c r="BH313" i="2"/>
  <c r="BG313" i="2"/>
  <c r="BE313" i="2"/>
  <c r="T313" i="2"/>
  <c r="R313" i="2"/>
  <c r="P313" i="2"/>
  <c r="BI312" i="2"/>
  <c r="BH312" i="2"/>
  <c r="BG312" i="2"/>
  <c r="BE312" i="2"/>
  <c r="T312" i="2"/>
  <c r="R312" i="2"/>
  <c r="P312" i="2"/>
  <c r="BI311" i="2"/>
  <c r="BH311" i="2"/>
  <c r="BG311" i="2"/>
  <c r="BE311" i="2"/>
  <c r="T311" i="2"/>
  <c r="R311" i="2"/>
  <c r="P311" i="2"/>
  <c r="BI310" i="2"/>
  <c r="BH310" i="2"/>
  <c r="BG310" i="2"/>
  <c r="BE310" i="2"/>
  <c r="T310" i="2"/>
  <c r="R310" i="2"/>
  <c r="P310" i="2"/>
  <c r="BI308" i="2"/>
  <c r="BH308" i="2"/>
  <c r="BG308" i="2"/>
  <c r="BE308" i="2"/>
  <c r="T308" i="2"/>
  <c r="R308" i="2"/>
  <c r="P308" i="2"/>
  <c r="BI307" i="2"/>
  <c r="BH307" i="2"/>
  <c r="BG307" i="2"/>
  <c r="BE307" i="2"/>
  <c r="T307" i="2"/>
  <c r="R307" i="2"/>
  <c r="P307" i="2"/>
  <c r="BI306" i="2"/>
  <c r="BH306" i="2"/>
  <c r="BG306" i="2"/>
  <c r="BE306" i="2"/>
  <c r="T306" i="2"/>
  <c r="R306" i="2"/>
  <c r="P306" i="2"/>
  <c r="BI305" i="2"/>
  <c r="BH305" i="2"/>
  <c r="BG305" i="2"/>
  <c r="BE305" i="2"/>
  <c r="T305" i="2"/>
  <c r="R305" i="2"/>
  <c r="P305" i="2"/>
  <c r="BI304" i="2"/>
  <c r="BH304" i="2"/>
  <c r="BG304" i="2"/>
  <c r="BE304" i="2"/>
  <c r="T304" i="2"/>
  <c r="R304" i="2"/>
  <c r="P304" i="2"/>
  <c r="BI303" i="2"/>
  <c r="BH303" i="2"/>
  <c r="BG303" i="2"/>
  <c r="BE303" i="2"/>
  <c r="T303" i="2"/>
  <c r="R303" i="2"/>
  <c r="P303" i="2"/>
  <c r="BI302" i="2"/>
  <c r="BH302" i="2"/>
  <c r="BG302" i="2"/>
  <c r="BE302" i="2"/>
  <c r="T302" i="2"/>
  <c r="R302" i="2"/>
  <c r="P302" i="2"/>
  <c r="BI301" i="2"/>
  <c r="BH301" i="2"/>
  <c r="BG301" i="2"/>
  <c r="BE301" i="2"/>
  <c r="T301" i="2"/>
  <c r="R301" i="2"/>
  <c r="P301" i="2"/>
  <c r="BI300" i="2"/>
  <c r="BH300" i="2"/>
  <c r="BG300" i="2"/>
  <c r="BE300" i="2"/>
  <c r="T300" i="2"/>
  <c r="R300" i="2"/>
  <c r="P300" i="2"/>
  <c r="BI299" i="2"/>
  <c r="BH299" i="2"/>
  <c r="BG299" i="2"/>
  <c r="BE299" i="2"/>
  <c r="T299" i="2"/>
  <c r="R299" i="2"/>
  <c r="P299" i="2"/>
  <c r="BI298" i="2"/>
  <c r="BH298" i="2"/>
  <c r="BG298" i="2"/>
  <c r="BE298" i="2"/>
  <c r="T298" i="2"/>
  <c r="R298" i="2"/>
  <c r="P298" i="2"/>
  <c r="BI297" i="2"/>
  <c r="BH297" i="2"/>
  <c r="BG297" i="2"/>
  <c r="BE297" i="2"/>
  <c r="T297" i="2"/>
  <c r="R297" i="2"/>
  <c r="P297" i="2"/>
  <c r="BI296" i="2"/>
  <c r="BH296" i="2"/>
  <c r="BG296" i="2"/>
  <c r="BE296" i="2"/>
  <c r="T296" i="2"/>
  <c r="R296" i="2"/>
  <c r="P296" i="2"/>
  <c r="BI295" i="2"/>
  <c r="BH295" i="2"/>
  <c r="BG295" i="2"/>
  <c r="BE295" i="2"/>
  <c r="T295" i="2"/>
  <c r="R295" i="2"/>
  <c r="P295" i="2"/>
  <c r="BI294" i="2"/>
  <c r="BH294" i="2"/>
  <c r="BG294" i="2"/>
  <c r="BE294" i="2"/>
  <c r="T294" i="2"/>
  <c r="R294" i="2"/>
  <c r="P294" i="2"/>
  <c r="BI293" i="2"/>
  <c r="BH293" i="2"/>
  <c r="BG293" i="2"/>
  <c r="BE293" i="2"/>
  <c r="T293" i="2"/>
  <c r="R293" i="2"/>
  <c r="P293" i="2"/>
  <c r="BI292" i="2"/>
  <c r="BH292" i="2"/>
  <c r="BG292" i="2"/>
  <c r="BE292" i="2"/>
  <c r="T292" i="2"/>
  <c r="R292" i="2"/>
  <c r="P292" i="2"/>
  <c r="BI290" i="2"/>
  <c r="BH290" i="2"/>
  <c r="BG290" i="2"/>
  <c r="BE290" i="2"/>
  <c r="T290" i="2"/>
  <c r="R290" i="2"/>
  <c r="P290" i="2"/>
  <c r="BI289" i="2"/>
  <c r="BH289" i="2"/>
  <c r="BG289" i="2"/>
  <c r="BE289" i="2"/>
  <c r="T289" i="2"/>
  <c r="R289" i="2"/>
  <c r="P289" i="2"/>
  <c r="BI288" i="2"/>
  <c r="BH288" i="2"/>
  <c r="BG288" i="2"/>
  <c r="BE288" i="2"/>
  <c r="T288" i="2"/>
  <c r="R288" i="2"/>
  <c r="P288" i="2"/>
  <c r="BI286" i="2"/>
  <c r="BH286" i="2"/>
  <c r="BG286" i="2"/>
  <c r="BE286" i="2"/>
  <c r="T286" i="2"/>
  <c r="R286" i="2"/>
  <c r="P286" i="2"/>
  <c r="BI285" i="2"/>
  <c r="BH285" i="2"/>
  <c r="BG285" i="2"/>
  <c r="BE285" i="2"/>
  <c r="T285" i="2"/>
  <c r="R285" i="2"/>
  <c r="P285" i="2"/>
  <c r="BI284" i="2"/>
  <c r="BH284" i="2"/>
  <c r="BG284" i="2"/>
  <c r="BE284" i="2"/>
  <c r="T284" i="2"/>
  <c r="R284" i="2"/>
  <c r="P284" i="2"/>
  <c r="BI283" i="2"/>
  <c r="BH283" i="2"/>
  <c r="BG283" i="2"/>
  <c r="BE283" i="2"/>
  <c r="T283" i="2"/>
  <c r="R283" i="2"/>
  <c r="P283" i="2"/>
  <c r="BI282" i="2"/>
  <c r="BH282" i="2"/>
  <c r="BG282" i="2"/>
  <c r="BE282" i="2"/>
  <c r="T282" i="2"/>
  <c r="R282" i="2"/>
  <c r="P282" i="2"/>
  <c r="BI281" i="2"/>
  <c r="BH281" i="2"/>
  <c r="BG281" i="2"/>
  <c r="BE281" i="2"/>
  <c r="T281" i="2"/>
  <c r="R281" i="2"/>
  <c r="P281" i="2"/>
  <c r="BI280" i="2"/>
  <c r="BH280" i="2"/>
  <c r="BG280" i="2"/>
  <c r="BE280" i="2"/>
  <c r="T280" i="2"/>
  <c r="R280" i="2"/>
  <c r="P280" i="2"/>
  <c r="BI279" i="2"/>
  <c r="BH279" i="2"/>
  <c r="BG279" i="2"/>
  <c r="BE279" i="2"/>
  <c r="T279" i="2"/>
  <c r="R279" i="2"/>
  <c r="P279" i="2"/>
  <c r="BI278" i="2"/>
  <c r="BH278" i="2"/>
  <c r="BG278" i="2"/>
  <c r="BE278" i="2"/>
  <c r="T278" i="2"/>
  <c r="R278" i="2"/>
  <c r="P278" i="2"/>
  <c r="BI277" i="2"/>
  <c r="BH277" i="2"/>
  <c r="BG277" i="2"/>
  <c r="BE277" i="2"/>
  <c r="T277" i="2"/>
  <c r="R277" i="2"/>
  <c r="P277" i="2"/>
  <c r="BI276" i="2"/>
  <c r="BH276" i="2"/>
  <c r="BG276" i="2"/>
  <c r="BE276" i="2"/>
  <c r="T276" i="2"/>
  <c r="R276" i="2"/>
  <c r="P276" i="2"/>
  <c r="BI275" i="2"/>
  <c r="BH275" i="2"/>
  <c r="BG275" i="2"/>
  <c r="BE275" i="2"/>
  <c r="T275" i="2"/>
  <c r="R275" i="2"/>
  <c r="P275" i="2"/>
  <c r="BI274" i="2"/>
  <c r="BH274" i="2"/>
  <c r="BG274" i="2"/>
  <c r="BE274" i="2"/>
  <c r="T274" i="2"/>
  <c r="R274" i="2"/>
  <c r="P274" i="2"/>
  <c r="BI273" i="2"/>
  <c r="BH273" i="2"/>
  <c r="BG273" i="2"/>
  <c r="BE273" i="2"/>
  <c r="T273" i="2"/>
  <c r="R273" i="2"/>
  <c r="P273" i="2"/>
  <c r="BI272" i="2"/>
  <c r="BH272" i="2"/>
  <c r="BG272" i="2"/>
  <c r="BE272" i="2"/>
  <c r="T272" i="2"/>
  <c r="R272" i="2"/>
  <c r="P272" i="2"/>
  <c r="BI271" i="2"/>
  <c r="BH271" i="2"/>
  <c r="BG271" i="2"/>
  <c r="BE271" i="2"/>
  <c r="T271" i="2"/>
  <c r="R271" i="2"/>
  <c r="P271" i="2"/>
  <c r="BI270" i="2"/>
  <c r="BH270" i="2"/>
  <c r="BG270" i="2"/>
  <c r="BE270" i="2"/>
  <c r="T270" i="2"/>
  <c r="R270" i="2"/>
  <c r="P270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6" i="2"/>
  <c r="BH266" i="2"/>
  <c r="BG266" i="2"/>
  <c r="BE266" i="2"/>
  <c r="T266" i="2"/>
  <c r="R266" i="2"/>
  <c r="P266" i="2"/>
  <c r="BI265" i="2"/>
  <c r="BH265" i="2"/>
  <c r="BG265" i="2"/>
  <c r="BE265" i="2"/>
  <c r="T265" i="2"/>
  <c r="R265" i="2"/>
  <c r="P265" i="2"/>
  <c r="BI264" i="2"/>
  <c r="BH264" i="2"/>
  <c r="BG264" i="2"/>
  <c r="BE264" i="2"/>
  <c r="T264" i="2"/>
  <c r="R264" i="2"/>
  <c r="P264" i="2"/>
  <c r="BI263" i="2"/>
  <c r="BH263" i="2"/>
  <c r="BG263" i="2"/>
  <c r="BE263" i="2"/>
  <c r="T263" i="2"/>
  <c r="R263" i="2"/>
  <c r="P263" i="2"/>
  <c r="BI262" i="2"/>
  <c r="BH262" i="2"/>
  <c r="BG262" i="2"/>
  <c r="BE262" i="2"/>
  <c r="T262" i="2"/>
  <c r="R262" i="2"/>
  <c r="P262" i="2"/>
  <c r="BI261" i="2"/>
  <c r="BH261" i="2"/>
  <c r="BG261" i="2"/>
  <c r="BE261" i="2"/>
  <c r="T261" i="2"/>
  <c r="R261" i="2"/>
  <c r="P261" i="2"/>
  <c r="BI260" i="2"/>
  <c r="BH260" i="2"/>
  <c r="BG260" i="2"/>
  <c r="BE260" i="2"/>
  <c r="T260" i="2"/>
  <c r="R260" i="2"/>
  <c r="P260" i="2"/>
  <c r="BI257" i="2"/>
  <c r="BH257" i="2"/>
  <c r="BG257" i="2"/>
  <c r="BE257" i="2"/>
  <c r="T257" i="2"/>
  <c r="R257" i="2"/>
  <c r="P257" i="2"/>
  <c r="BI256" i="2"/>
  <c r="BH256" i="2"/>
  <c r="BG256" i="2"/>
  <c r="BE256" i="2"/>
  <c r="T256" i="2"/>
  <c r="R256" i="2"/>
  <c r="P256" i="2"/>
  <c r="BI254" i="2"/>
  <c r="BH254" i="2"/>
  <c r="BG254" i="2"/>
  <c r="BE254" i="2"/>
  <c r="T254" i="2"/>
  <c r="R254" i="2"/>
  <c r="P254" i="2"/>
  <c r="BI253" i="2"/>
  <c r="BH253" i="2"/>
  <c r="BG253" i="2"/>
  <c r="BE253" i="2"/>
  <c r="T253" i="2"/>
  <c r="R253" i="2"/>
  <c r="P253" i="2"/>
  <c r="BI252" i="2"/>
  <c r="BH252" i="2"/>
  <c r="BG252" i="2"/>
  <c r="BE252" i="2"/>
  <c r="T252" i="2"/>
  <c r="R252" i="2"/>
  <c r="P252" i="2"/>
  <c r="BI251" i="2"/>
  <c r="BH251" i="2"/>
  <c r="BG251" i="2"/>
  <c r="BE251" i="2"/>
  <c r="T251" i="2"/>
  <c r="R251" i="2"/>
  <c r="P251" i="2"/>
  <c r="BI250" i="2"/>
  <c r="BH250" i="2"/>
  <c r="BG250" i="2"/>
  <c r="BE250" i="2"/>
  <c r="T250" i="2"/>
  <c r="R250" i="2"/>
  <c r="P250" i="2"/>
  <c r="BI249" i="2"/>
  <c r="BH249" i="2"/>
  <c r="BG249" i="2"/>
  <c r="BE249" i="2"/>
  <c r="T249" i="2"/>
  <c r="R249" i="2"/>
  <c r="P249" i="2"/>
  <c r="BI248" i="2"/>
  <c r="BH248" i="2"/>
  <c r="BG248" i="2"/>
  <c r="BE248" i="2"/>
  <c r="T248" i="2"/>
  <c r="R248" i="2"/>
  <c r="P248" i="2"/>
  <c r="BI247" i="2"/>
  <c r="BH247" i="2"/>
  <c r="BG247" i="2"/>
  <c r="BE247" i="2"/>
  <c r="T247" i="2"/>
  <c r="R247" i="2"/>
  <c r="P247" i="2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44" i="2"/>
  <c r="BH244" i="2"/>
  <c r="BG244" i="2"/>
  <c r="BE244" i="2"/>
  <c r="T244" i="2"/>
  <c r="R244" i="2"/>
  <c r="P244" i="2"/>
  <c r="BI242" i="2"/>
  <c r="BH242" i="2"/>
  <c r="BG242" i="2"/>
  <c r="BE242" i="2"/>
  <c r="T242" i="2"/>
  <c r="R242" i="2"/>
  <c r="P242" i="2"/>
  <c r="BI241" i="2"/>
  <c r="BH241" i="2"/>
  <c r="BG241" i="2"/>
  <c r="BE241" i="2"/>
  <c r="T241" i="2"/>
  <c r="R241" i="2"/>
  <c r="P241" i="2"/>
  <c r="BI240" i="2"/>
  <c r="BH240" i="2"/>
  <c r="BG240" i="2"/>
  <c r="BE240" i="2"/>
  <c r="T240" i="2"/>
  <c r="R240" i="2"/>
  <c r="P240" i="2"/>
  <c r="BI237" i="2"/>
  <c r="BH237" i="2"/>
  <c r="BG237" i="2"/>
  <c r="BE237" i="2"/>
  <c r="T237" i="2"/>
  <c r="R237" i="2"/>
  <c r="P237" i="2"/>
  <c r="BI236" i="2"/>
  <c r="BH236" i="2"/>
  <c r="BG236" i="2"/>
  <c r="BE236" i="2"/>
  <c r="T236" i="2"/>
  <c r="R236" i="2"/>
  <c r="P236" i="2"/>
  <c r="BI235" i="2"/>
  <c r="BH235" i="2"/>
  <c r="BG235" i="2"/>
  <c r="BE235" i="2"/>
  <c r="T235" i="2"/>
  <c r="R235" i="2"/>
  <c r="P235" i="2"/>
  <c r="BI234" i="2"/>
  <c r="BH234" i="2"/>
  <c r="BG234" i="2"/>
  <c r="BE234" i="2"/>
  <c r="T234" i="2"/>
  <c r="R234" i="2"/>
  <c r="P234" i="2"/>
  <c r="BI233" i="2"/>
  <c r="BH233" i="2"/>
  <c r="BG233" i="2"/>
  <c r="BE233" i="2"/>
  <c r="T233" i="2"/>
  <c r="R233" i="2"/>
  <c r="P233" i="2"/>
  <c r="BI231" i="2"/>
  <c r="BH231" i="2"/>
  <c r="BG231" i="2"/>
  <c r="BE231" i="2"/>
  <c r="T231" i="2"/>
  <c r="R231" i="2"/>
  <c r="P231" i="2"/>
  <c r="BI230" i="2"/>
  <c r="BH230" i="2"/>
  <c r="BG230" i="2"/>
  <c r="BE230" i="2"/>
  <c r="T230" i="2"/>
  <c r="R230" i="2"/>
  <c r="P230" i="2"/>
  <c r="BI228" i="2"/>
  <c r="BH228" i="2"/>
  <c r="BG228" i="2"/>
  <c r="BE228" i="2"/>
  <c r="T228" i="2"/>
  <c r="R228" i="2"/>
  <c r="P228" i="2"/>
  <c r="BI227" i="2"/>
  <c r="BH227" i="2"/>
  <c r="BG227" i="2"/>
  <c r="BE227" i="2"/>
  <c r="T227" i="2"/>
  <c r="R227" i="2"/>
  <c r="P227" i="2"/>
  <c r="BI220" i="2"/>
  <c r="BH220" i="2"/>
  <c r="BG220" i="2"/>
  <c r="BE220" i="2"/>
  <c r="T220" i="2"/>
  <c r="R220" i="2"/>
  <c r="P220" i="2"/>
  <c r="BI218" i="2"/>
  <c r="BH218" i="2"/>
  <c r="BG218" i="2"/>
  <c r="BE218" i="2"/>
  <c r="T218" i="2"/>
  <c r="R218" i="2"/>
  <c r="P218" i="2"/>
  <c r="BI215" i="2"/>
  <c r="BH215" i="2"/>
  <c r="BG215" i="2"/>
  <c r="BE215" i="2"/>
  <c r="T215" i="2"/>
  <c r="R215" i="2"/>
  <c r="P215" i="2"/>
  <c r="BI207" i="2"/>
  <c r="BH207" i="2"/>
  <c r="BG207" i="2"/>
  <c r="BE207" i="2"/>
  <c r="T207" i="2"/>
  <c r="R207" i="2"/>
  <c r="P207" i="2"/>
  <c r="BI203" i="2"/>
  <c r="BH203" i="2"/>
  <c r="BG203" i="2"/>
  <c r="BE203" i="2"/>
  <c r="T203" i="2"/>
  <c r="R203" i="2"/>
  <c r="P203" i="2"/>
  <c r="BI200" i="2"/>
  <c r="BH200" i="2"/>
  <c r="BG200" i="2"/>
  <c r="BE200" i="2"/>
  <c r="T200" i="2"/>
  <c r="R200" i="2"/>
  <c r="P200" i="2"/>
  <c r="BI199" i="2"/>
  <c r="BH199" i="2"/>
  <c r="BG199" i="2"/>
  <c r="BE199" i="2"/>
  <c r="T199" i="2"/>
  <c r="R199" i="2"/>
  <c r="P199" i="2"/>
  <c r="BI198" i="2"/>
  <c r="BH198" i="2"/>
  <c r="BG198" i="2"/>
  <c r="BE198" i="2"/>
  <c r="T198" i="2"/>
  <c r="R198" i="2"/>
  <c r="P198" i="2"/>
  <c r="BI196" i="2"/>
  <c r="BH196" i="2"/>
  <c r="BG196" i="2"/>
  <c r="BE196" i="2"/>
  <c r="T196" i="2"/>
  <c r="R196" i="2"/>
  <c r="P196" i="2"/>
  <c r="BI194" i="2"/>
  <c r="BH194" i="2"/>
  <c r="BG194" i="2"/>
  <c r="BE194" i="2"/>
  <c r="T194" i="2"/>
  <c r="R194" i="2"/>
  <c r="P194" i="2"/>
  <c r="BI193" i="2"/>
  <c r="BH193" i="2"/>
  <c r="BG193" i="2"/>
  <c r="BE193" i="2"/>
  <c r="T193" i="2"/>
  <c r="R193" i="2"/>
  <c r="P193" i="2"/>
  <c r="BI191" i="2"/>
  <c r="BH191" i="2"/>
  <c r="BG191" i="2"/>
  <c r="BE191" i="2"/>
  <c r="T191" i="2"/>
  <c r="R191" i="2"/>
  <c r="P191" i="2"/>
  <c r="BI190" i="2"/>
  <c r="BH190" i="2"/>
  <c r="BG190" i="2"/>
  <c r="BE190" i="2"/>
  <c r="T190" i="2"/>
  <c r="R190" i="2"/>
  <c r="P190" i="2"/>
  <c r="BI185" i="2"/>
  <c r="BH185" i="2"/>
  <c r="BG185" i="2"/>
  <c r="BE185" i="2"/>
  <c r="T185" i="2"/>
  <c r="R185" i="2"/>
  <c r="P185" i="2"/>
  <c r="BI183" i="2"/>
  <c r="BH183" i="2"/>
  <c r="BG183" i="2"/>
  <c r="BE183" i="2"/>
  <c r="T183" i="2"/>
  <c r="R183" i="2"/>
  <c r="P183" i="2"/>
  <c r="BI178" i="2"/>
  <c r="BH178" i="2"/>
  <c r="BG178" i="2"/>
  <c r="BE178" i="2"/>
  <c r="T178" i="2"/>
  <c r="R178" i="2"/>
  <c r="P178" i="2"/>
  <c r="BI175" i="2"/>
  <c r="BH175" i="2"/>
  <c r="BG175" i="2"/>
  <c r="BE175" i="2"/>
  <c r="T175" i="2"/>
  <c r="R175" i="2"/>
  <c r="P175" i="2"/>
  <c r="BI168" i="2"/>
  <c r="BH168" i="2"/>
  <c r="BG168" i="2"/>
  <c r="BE168" i="2"/>
  <c r="T168" i="2"/>
  <c r="R168" i="2"/>
  <c r="P168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3" i="2"/>
  <c r="BH163" i="2"/>
  <c r="BG163" i="2"/>
  <c r="BE163" i="2"/>
  <c r="T163" i="2"/>
  <c r="R163" i="2"/>
  <c r="P163" i="2"/>
  <c r="BI160" i="2"/>
  <c r="BH160" i="2"/>
  <c r="BG160" i="2"/>
  <c r="BE160" i="2"/>
  <c r="T160" i="2"/>
  <c r="R160" i="2"/>
  <c r="P160" i="2"/>
  <c r="BI158" i="2"/>
  <c r="BH158" i="2"/>
  <c r="BG158" i="2"/>
  <c r="BE158" i="2"/>
  <c r="T158" i="2"/>
  <c r="R158" i="2"/>
  <c r="P158" i="2"/>
  <c r="BI156" i="2"/>
  <c r="BH156" i="2"/>
  <c r="BG156" i="2"/>
  <c r="BE156" i="2"/>
  <c r="T156" i="2"/>
  <c r="R156" i="2"/>
  <c r="P156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5" i="2"/>
  <c r="BH145" i="2"/>
  <c r="BG145" i="2"/>
  <c r="BE145" i="2"/>
  <c r="T145" i="2"/>
  <c r="T144" i="2"/>
  <c r="R145" i="2"/>
  <c r="R144" i="2"/>
  <c r="P145" i="2"/>
  <c r="P144" i="2"/>
  <c r="J138" i="2"/>
  <c r="F136" i="2"/>
  <c r="E134" i="2"/>
  <c r="J91" i="2"/>
  <c r="F89" i="2"/>
  <c r="E87" i="2"/>
  <c r="J24" i="2"/>
  <c r="E24" i="2"/>
  <c r="J139" i="2" s="1"/>
  <c r="J23" i="2"/>
  <c r="J18" i="2"/>
  <c r="E18" i="2"/>
  <c r="F139" i="2" s="1"/>
  <c r="J17" i="2"/>
  <c r="J15" i="2"/>
  <c r="E15" i="2"/>
  <c r="F138" i="2" s="1"/>
  <c r="J14" i="2"/>
  <c r="J12" i="2"/>
  <c r="J136" i="2"/>
  <c r="E7" i="2"/>
  <c r="E132" i="2"/>
  <c r="L90" i="1"/>
  <c r="AM90" i="1"/>
  <c r="AM89" i="1"/>
  <c r="L89" i="1"/>
  <c r="AM87" i="1"/>
  <c r="L87" i="1"/>
  <c r="L85" i="1"/>
  <c r="L84" i="1"/>
  <c r="BK457" i="2"/>
  <c r="J457" i="2"/>
  <c r="BK455" i="2"/>
  <c r="J455" i="2"/>
  <c r="BK450" i="2"/>
  <c r="J450" i="2"/>
  <c r="BK447" i="2"/>
  <c r="J447" i="2"/>
  <c r="BK444" i="2"/>
  <c r="J444" i="2"/>
  <c r="BK431" i="2"/>
  <c r="J431" i="2"/>
  <c r="BK429" i="2"/>
  <c r="J429" i="2"/>
  <c r="BK428" i="2"/>
  <c r="J428" i="2"/>
  <c r="BK425" i="2"/>
  <c r="J425" i="2"/>
  <c r="BK413" i="2"/>
  <c r="J413" i="2"/>
  <c r="BK411" i="2"/>
  <c r="J411" i="2"/>
  <c r="BK408" i="2"/>
  <c r="J408" i="2"/>
  <c r="BK407" i="2"/>
  <c r="J407" i="2"/>
  <c r="BK405" i="2"/>
  <c r="BK404" i="2"/>
  <c r="J404" i="2"/>
  <c r="BK403" i="2"/>
  <c r="J403" i="2"/>
  <c r="BK402" i="2"/>
  <c r="J402" i="2"/>
  <c r="BK400" i="2"/>
  <c r="J400" i="2"/>
  <c r="BK394" i="2"/>
  <c r="J394" i="2"/>
  <c r="BK392" i="2"/>
  <c r="J392" i="2"/>
  <c r="BK388" i="2"/>
  <c r="J388" i="2"/>
  <c r="BK386" i="2"/>
  <c r="J386" i="2"/>
  <c r="BK385" i="2"/>
  <c r="J385" i="2"/>
  <c r="BK383" i="2"/>
  <c r="J383" i="2"/>
  <c r="BK382" i="2"/>
  <c r="J382" i="2"/>
  <c r="BK376" i="2"/>
  <c r="J376" i="2"/>
  <c r="BK374" i="2"/>
  <c r="J374" i="2"/>
  <c r="BK373" i="2"/>
  <c r="J373" i="2"/>
  <c r="BK371" i="2"/>
  <c r="J371" i="2"/>
  <c r="BK370" i="2"/>
  <c r="J370" i="2"/>
  <c r="BK366" i="2"/>
  <c r="J366" i="2"/>
  <c r="BK364" i="2"/>
  <c r="J364" i="2"/>
  <c r="BK363" i="2"/>
  <c r="J363" i="2"/>
  <c r="BK362" i="2"/>
  <c r="J362" i="2"/>
  <c r="BK361" i="2"/>
  <c r="J361" i="2"/>
  <c r="BK360" i="2"/>
  <c r="J360" i="2"/>
  <c r="BK359" i="2"/>
  <c r="J359" i="2"/>
  <c r="BK358" i="2"/>
  <c r="J358" i="2"/>
  <c r="BK357" i="2"/>
  <c r="J357" i="2"/>
  <c r="BK356" i="2"/>
  <c r="J356" i="2"/>
  <c r="BK355" i="2"/>
  <c r="J355" i="2"/>
  <c r="BK354" i="2"/>
  <c r="J354" i="2"/>
  <c r="BK349" i="2"/>
  <c r="J349" i="2"/>
  <c r="BK347" i="2"/>
  <c r="J347" i="2"/>
  <c r="BK346" i="2"/>
  <c r="J346" i="2"/>
  <c r="BK343" i="2"/>
  <c r="J343" i="2"/>
  <c r="BK337" i="2"/>
  <c r="J337" i="2"/>
  <c r="BK332" i="2"/>
  <c r="J332" i="2"/>
  <c r="BK331" i="2"/>
  <c r="J331" i="2"/>
  <c r="BK330" i="2"/>
  <c r="J330" i="2"/>
  <c r="BK326" i="2"/>
  <c r="J326" i="2"/>
  <c r="BK321" i="2"/>
  <c r="J321" i="2"/>
  <c r="BK316" i="2"/>
  <c r="J316" i="2"/>
  <c r="BK314" i="2"/>
  <c r="J314" i="2"/>
  <c r="BK313" i="2"/>
  <c r="J313" i="2"/>
  <c r="BK312" i="2"/>
  <c r="J312" i="2"/>
  <c r="BK311" i="2"/>
  <c r="J311" i="2"/>
  <c r="BK310" i="2"/>
  <c r="J310" i="2"/>
  <c r="BK308" i="2"/>
  <c r="J308" i="2"/>
  <c r="BK307" i="2"/>
  <c r="J307" i="2"/>
  <c r="BK306" i="2"/>
  <c r="J306" i="2"/>
  <c r="BK305" i="2"/>
  <c r="J305" i="2"/>
  <c r="BK304" i="2"/>
  <c r="J304" i="2"/>
  <c r="BK303" i="2"/>
  <c r="J303" i="2"/>
  <c r="BK302" i="2"/>
  <c r="J302" i="2"/>
  <c r="BK301" i="2"/>
  <c r="J301" i="2"/>
  <c r="BK300" i="2"/>
  <c r="J300" i="2"/>
  <c r="BK299" i="2"/>
  <c r="J299" i="2"/>
  <c r="BK298" i="2"/>
  <c r="J298" i="2"/>
  <c r="BK297" i="2"/>
  <c r="J297" i="2"/>
  <c r="BK296" i="2"/>
  <c r="J296" i="2"/>
  <c r="BK295" i="2"/>
  <c r="J295" i="2"/>
  <c r="BK294" i="2"/>
  <c r="J294" i="2"/>
  <c r="BK293" i="2"/>
  <c r="J293" i="2"/>
  <c r="BK292" i="2"/>
  <c r="J292" i="2"/>
  <c r="BK290" i="2"/>
  <c r="J290" i="2"/>
  <c r="BK289" i="2"/>
  <c r="J289" i="2"/>
  <c r="BK288" i="2"/>
  <c r="J288" i="2"/>
  <c r="BK286" i="2"/>
  <c r="J286" i="2"/>
  <c r="BK285" i="2"/>
  <c r="J285" i="2"/>
  <c r="BK284" i="2"/>
  <c r="J284" i="2"/>
  <c r="BK283" i="2"/>
  <c r="J283" i="2"/>
  <c r="BK282" i="2"/>
  <c r="J282" i="2"/>
  <c r="BK281" i="2"/>
  <c r="J281" i="2"/>
  <c r="BK280" i="2"/>
  <c r="J280" i="2"/>
  <c r="BK279" i="2"/>
  <c r="J279" i="2"/>
  <c r="BK278" i="2"/>
  <c r="J278" i="2"/>
  <c r="BK277" i="2"/>
  <c r="J277" i="2"/>
  <c r="BK276" i="2"/>
  <c r="J276" i="2"/>
  <c r="BK275" i="2"/>
  <c r="J275" i="2"/>
  <c r="BK274" i="2"/>
  <c r="J274" i="2"/>
  <c r="BK273" i="2"/>
  <c r="J273" i="2"/>
  <c r="BK272" i="2"/>
  <c r="J272" i="2"/>
  <c r="BK271" i="2"/>
  <c r="J271" i="2"/>
  <c r="BK270" i="2"/>
  <c r="J270" i="2"/>
  <c r="BK269" i="2"/>
  <c r="J269" i="2"/>
  <c r="BK268" i="2"/>
  <c r="J268" i="2"/>
  <c r="BK266" i="2"/>
  <c r="J266" i="2"/>
  <c r="BK265" i="2"/>
  <c r="J265" i="2"/>
  <c r="BK264" i="2"/>
  <c r="J264" i="2"/>
  <c r="BK263" i="2"/>
  <c r="J263" i="2"/>
  <c r="BK262" i="2"/>
  <c r="J262" i="2"/>
  <c r="BK261" i="2"/>
  <c r="J261" i="2"/>
  <c r="BK260" i="2"/>
  <c r="J260" i="2"/>
  <c r="BK257" i="2"/>
  <c r="J257" i="2"/>
  <c r="BK256" i="2"/>
  <c r="J256" i="2"/>
  <c r="BK254" i="2"/>
  <c r="J254" i="2"/>
  <c r="BK253" i="2"/>
  <c r="J253" i="2"/>
  <c r="BK252" i="2"/>
  <c r="J252" i="2"/>
  <c r="BK251" i="2"/>
  <c r="J251" i="2"/>
  <c r="BK250" i="2"/>
  <c r="J250" i="2"/>
  <c r="BK249" i="2"/>
  <c r="J249" i="2"/>
  <c r="BK248" i="2"/>
  <c r="J248" i="2"/>
  <c r="BK247" i="2"/>
  <c r="J247" i="2"/>
  <c r="BK246" i="2"/>
  <c r="J246" i="2"/>
  <c r="BK245" i="2"/>
  <c r="J245" i="2"/>
  <c r="BK244" i="2"/>
  <c r="J244" i="2"/>
  <c r="BK242" i="2"/>
  <c r="J242" i="2"/>
  <c r="BK241" i="2"/>
  <c r="J241" i="2"/>
  <c r="BK240" i="2"/>
  <c r="J240" i="2"/>
  <c r="BK237" i="2"/>
  <c r="J237" i="2"/>
  <c r="BK236" i="2"/>
  <c r="J236" i="2"/>
  <c r="BK235" i="2"/>
  <c r="J235" i="2"/>
  <c r="BK234" i="2"/>
  <c r="J234" i="2"/>
  <c r="BK233" i="2"/>
  <c r="J233" i="2"/>
  <c r="BK231" i="2"/>
  <c r="J231" i="2"/>
  <c r="BK230" i="2"/>
  <c r="J230" i="2"/>
  <c r="BK228" i="2"/>
  <c r="J228" i="2"/>
  <c r="BK227" i="2"/>
  <c r="J227" i="2"/>
  <c r="BK220" i="2"/>
  <c r="J220" i="2"/>
  <c r="BK218" i="2"/>
  <c r="J218" i="2"/>
  <c r="BK215" i="2"/>
  <c r="J215" i="2"/>
  <c r="BK207" i="2"/>
  <c r="J207" i="2"/>
  <c r="BK203" i="2"/>
  <c r="J203" i="2"/>
  <c r="BK200" i="2"/>
  <c r="J200" i="2"/>
  <c r="BK199" i="2"/>
  <c r="J199" i="2"/>
  <c r="BK198" i="2"/>
  <c r="J198" i="2"/>
  <c r="BK196" i="2"/>
  <c r="J196" i="2"/>
  <c r="BK194" i="2"/>
  <c r="J194" i="2"/>
  <c r="BK193" i="2"/>
  <c r="J193" i="2"/>
  <c r="BK191" i="2"/>
  <c r="J191" i="2"/>
  <c r="BK190" i="2"/>
  <c r="J190" i="2"/>
  <c r="BK185" i="2"/>
  <c r="J185" i="2"/>
  <c r="BK183" i="2"/>
  <c r="J183" i="2"/>
  <c r="BK178" i="2"/>
  <c r="J178" i="2"/>
  <c r="BK175" i="2"/>
  <c r="J175" i="2"/>
  <c r="BK168" i="2"/>
  <c r="J168" i="2"/>
  <c r="BK166" i="2"/>
  <c r="J166" i="2"/>
  <c r="BK165" i="2"/>
  <c r="J165" i="2"/>
  <c r="BK163" i="2"/>
  <c r="J163" i="2"/>
  <c r="BK160" i="2"/>
  <c r="J160" i="2"/>
  <c r="BK158" i="2"/>
  <c r="J158" i="2"/>
  <c r="BK156" i="2"/>
  <c r="J156" i="2"/>
  <c r="BK154" i="2"/>
  <c r="J154" i="2"/>
  <c r="BK153" i="2"/>
  <c r="J153" i="2"/>
  <c r="BK152" i="2"/>
  <c r="J152" i="2"/>
  <c r="BK151" i="2"/>
  <c r="BK150" i="2"/>
  <c r="BK149" i="2"/>
  <c r="BK148" i="2"/>
  <c r="BK145" i="2"/>
  <c r="J145" i="2"/>
  <c r="AS94" i="1"/>
  <c r="F33" i="2" l="1"/>
  <c r="AZ95" i="1" s="1"/>
  <c r="AZ94" i="1" s="1"/>
  <c r="W29" i="1" s="1"/>
  <c r="BK147" i="2"/>
  <c r="J147" i="2" s="1"/>
  <c r="J99" i="2" s="1"/>
  <c r="R147" i="2"/>
  <c r="R143" i="2" s="1"/>
  <c r="BK167" i="2"/>
  <c r="J167" i="2"/>
  <c r="J100" i="2"/>
  <c r="R167" i="2"/>
  <c r="BK189" i="2"/>
  <c r="J189" i="2" s="1"/>
  <c r="J101" i="2" s="1"/>
  <c r="R189" i="2"/>
  <c r="BK197" i="2"/>
  <c r="J197" i="2"/>
  <c r="J102" i="2"/>
  <c r="P197" i="2"/>
  <c r="T197" i="2"/>
  <c r="P202" i="2"/>
  <c r="T202" i="2"/>
  <c r="P232" i="2"/>
  <c r="T232" i="2"/>
  <c r="P243" i="2"/>
  <c r="T243" i="2"/>
  <c r="P255" i="2"/>
  <c r="T255" i="2"/>
  <c r="P267" i="2"/>
  <c r="T267" i="2"/>
  <c r="R287" i="2"/>
  <c r="BK291" i="2"/>
  <c r="J291" i="2"/>
  <c r="J110" i="2"/>
  <c r="R291" i="2"/>
  <c r="BK309" i="2"/>
  <c r="J309" i="2"/>
  <c r="J111" i="2"/>
  <c r="R309" i="2"/>
  <c r="T309" i="2"/>
  <c r="P315" i="2"/>
  <c r="T315" i="2"/>
  <c r="P348" i="2"/>
  <c r="T348" i="2"/>
  <c r="P147" i="2"/>
  <c r="P143" i="2" s="1"/>
  <c r="T147" i="2"/>
  <c r="P167" i="2"/>
  <c r="T167" i="2"/>
  <c r="T143" i="2" s="1"/>
  <c r="P189" i="2"/>
  <c r="T189" i="2"/>
  <c r="R197" i="2"/>
  <c r="BK202" i="2"/>
  <c r="J202" i="2" s="1"/>
  <c r="J104" i="2" s="1"/>
  <c r="R202" i="2"/>
  <c r="BK232" i="2"/>
  <c r="J232" i="2" s="1"/>
  <c r="J105" i="2" s="1"/>
  <c r="R232" i="2"/>
  <c r="BK243" i="2"/>
  <c r="J243" i="2" s="1"/>
  <c r="J106" i="2" s="1"/>
  <c r="R243" i="2"/>
  <c r="BK255" i="2"/>
  <c r="J255" i="2" s="1"/>
  <c r="J107" i="2" s="1"/>
  <c r="R255" i="2"/>
  <c r="BK267" i="2"/>
  <c r="J267" i="2" s="1"/>
  <c r="J108" i="2" s="1"/>
  <c r="R267" i="2"/>
  <c r="BK287" i="2"/>
  <c r="J287" i="2" s="1"/>
  <c r="J109" i="2" s="1"/>
  <c r="P287" i="2"/>
  <c r="T287" i="2"/>
  <c r="P291" i="2"/>
  <c r="T291" i="2"/>
  <c r="P309" i="2"/>
  <c r="BK315" i="2"/>
  <c r="J315" i="2" s="1"/>
  <c r="J112" i="2" s="1"/>
  <c r="R315" i="2"/>
  <c r="BK348" i="2"/>
  <c r="J348" i="2" s="1"/>
  <c r="J113" i="2" s="1"/>
  <c r="R348" i="2"/>
  <c r="BK365" i="2"/>
  <c r="J365" i="2" s="1"/>
  <c r="J114" i="2" s="1"/>
  <c r="P365" i="2"/>
  <c r="R365" i="2"/>
  <c r="T365" i="2"/>
  <c r="BK375" i="2"/>
  <c r="J375" i="2"/>
  <c r="J115" i="2"/>
  <c r="P375" i="2"/>
  <c r="R375" i="2"/>
  <c r="T375" i="2"/>
  <c r="BK387" i="2"/>
  <c r="J387" i="2" s="1"/>
  <c r="J116" i="2" s="1"/>
  <c r="P387" i="2"/>
  <c r="R387" i="2"/>
  <c r="T387" i="2"/>
  <c r="BK406" i="2"/>
  <c r="J406" i="2"/>
  <c r="J117" i="2"/>
  <c r="P406" i="2"/>
  <c r="R406" i="2"/>
  <c r="T406" i="2"/>
  <c r="BK412" i="2"/>
  <c r="J412" i="2" s="1"/>
  <c r="J118" i="2" s="1"/>
  <c r="P412" i="2"/>
  <c r="R412" i="2"/>
  <c r="T412" i="2"/>
  <c r="BK430" i="2"/>
  <c r="J430" i="2"/>
  <c r="J119" i="2"/>
  <c r="P430" i="2"/>
  <c r="R430" i="2"/>
  <c r="T430" i="2"/>
  <c r="E85" i="2"/>
  <c r="J89" i="2"/>
  <c r="F91" i="2"/>
  <c r="F92" i="2"/>
  <c r="J92" i="2"/>
  <c r="BF145" i="2"/>
  <c r="BF148" i="2"/>
  <c r="BF149" i="2"/>
  <c r="BF150" i="2"/>
  <c r="BF151" i="2"/>
  <c r="BF152" i="2"/>
  <c r="BF153" i="2"/>
  <c r="BF154" i="2"/>
  <c r="BF156" i="2"/>
  <c r="BF158" i="2"/>
  <c r="BF160" i="2"/>
  <c r="BF163" i="2"/>
  <c r="BF165" i="2"/>
  <c r="BF166" i="2"/>
  <c r="BF168" i="2"/>
  <c r="BF175" i="2"/>
  <c r="BF178" i="2"/>
  <c r="BF183" i="2"/>
  <c r="BF185" i="2"/>
  <c r="BF190" i="2"/>
  <c r="BF191" i="2"/>
  <c r="BF193" i="2"/>
  <c r="BF194" i="2"/>
  <c r="BF196" i="2"/>
  <c r="BF198" i="2"/>
  <c r="BF199" i="2"/>
  <c r="BF200" i="2"/>
  <c r="BF203" i="2"/>
  <c r="BF207" i="2"/>
  <c r="BF215" i="2"/>
  <c r="BF218" i="2"/>
  <c r="BF220" i="2"/>
  <c r="BF227" i="2"/>
  <c r="BF228" i="2"/>
  <c r="BF230" i="2"/>
  <c r="BF231" i="2"/>
  <c r="BF233" i="2"/>
  <c r="BF234" i="2"/>
  <c r="BF235" i="2"/>
  <c r="BF236" i="2"/>
  <c r="BF237" i="2"/>
  <c r="BF240" i="2"/>
  <c r="BF241" i="2"/>
  <c r="BF242" i="2"/>
  <c r="BF244" i="2"/>
  <c r="BF245" i="2"/>
  <c r="BF246" i="2"/>
  <c r="BF247" i="2"/>
  <c r="BF248" i="2"/>
  <c r="BF249" i="2"/>
  <c r="BF250" i="2"/>
  <c r="BF251" i="2"/>
  <c r="BF252" i="2"/>
  <c r="BF253" i="2"/>
  <c r="BF254" i="2"/>
  <c r="BF256" i="2"/>
  <c r="BF257" i="2"/>
  <c r="BF260" i="2"/>
  <c r="BF261" i="2"/>
  <c r="BF262" i="2"/>
  <c r="BF263" i="2"/>
  <c r="BF264" i="2"/>
  <c r="BF265" i="2"/>
  <c r="BF266" i="2"/>
  <c r="BF268" i="2"/>
  <c r="BF269" i="2"/>
  <c r="BF270" i="2"/>
  <c r="BF271" i="2"/>
  <c r="BF272" i="2"/>
  <c r="BF273" i="2"/>
  <c r="BF274" i="2"/>
  <c r="BF275" i="2"/>
  <c r="BF276" i="2"/>
  <c r="BF277" i="2"/>
  <c r="BF278" i="2"/>
  <c r="BF279" i="2"/>
  <c r="BF280" i="2"/>
  <c r="BF281" i="2"/>
  <c r="BF282" i="2"/>
  <c r="BF283" i="2"/>
  <c r="BF284" i="2"/>
  <c r="BF285" i="2"/>
  <c r="BF286" i="2"/>
  <c r="BF288" i="2"/>
  <c r="BF289" i="2"/>
  <c r="BF290" i="2"/>
  <c r="BF292" i="2"/>
  <c r="BF293" i="2"/>
  <c r="BF294" i="2"/>
  <c r="BF295" i="2"/>
  <c r="BF296" i="2"/>
  <c r="BF297" i="2"/>
  <c r="BF298" i="2"/>
  <c r="BF299" i="2"/>
  <c r="BF300" i="2"/>
  <c r="BF301" i="2"/>
  <c r="BF302" i="2"/>
  <c r="BF303" i="2"/>
  <c r="BF304" i="2"/>
  <c r="BF305" i="2"/>
  <c r="BF306" i="2"/>
  <c r="BF307" i="2"/>
  <c r="BF308" i="2"/>
  <c r="BF310" i="2"/>
  <c r="BF311" i="2"/>
  <c r="BF312" i="2"/>
  <c r="BF313" i="2"/>
  <c r="BF314" i="2"/>
  <c r="BF316" i="2"/>
  <c r="BF321" i="2"/>
  <c r="BF326" i="2"/>
  <c r="BF330" i="2"/>
  <c r="BF331" i="2"/>
  <c r="BF332" i="2"/>
  <c r="BF337" i="2"/>
  <c r="BF343" i="2"/>
  <c r="BF346" i="2"/>
  <c r="BF347" i="2"/>
  <c r="BF349" i="2"/>
  <c r="BF354" i="2"/>
  <c r="BF355" i="2"/>
  <c r="BF356" i="2"/>
  <c r="BF357" i="2"/>
  <c r="BF358" i="2"/>
  <c r="BF359" i="2"/>
  <c r="BF360" i="2"/>
  <c r="BF361" i="2"/>
  <c r="BF362" i="2"/>
  <c r="BF363" i="2"/>
  <c r="BF364" i="2"/>
  <c r="BF366" i="2"/>
  <c r="BF370" i="2"/>
  <c r="BF371" i="2"/>
  <c r="BF373" i="2"/>
  <c r="BF374" i="2"/>
  <c r="BF376" i="2"/>
  <c r="BF382" i="2"/>
  <c r="BF383" i="2"/>
  <c r="BF385" i="2"/>
  <c r="BF386" i="2"/>
  <c r="BF388" i="2"/>
  <c r="BF392" i="2"/>
  <c r="BF394" i="2"/>
  <c r="BF400" i="2"/>
  <c r="BF402" i="2"/>
  <c r="BF403" i="2"/>
  <c r="BF404" i="2"/>
  <c r="BF405" i="2"/>
  <c r="BF407" i="2"/>
  <c r="BF408" i="2"/>
  <c r="BF411" i="2"/>
  <c r="BF413" i="2"/>
  <c r="BF425" i="2"/>
  <c r="BF428" i="2"/>
  <c r="BF429" i="2"/>
  <c r="BF431" i="2"/>
  <c r="BF444" i="2"/>
  <c r="BF447" i="2"/>
  <c r="BF450" i="2"/>
  <c r="BF455" i="2"/>
  <c r="BF457" i="2"/>
  <c r="BK144" i="2"/>
  <c r="J144" i="2"/>
  <c r="J98" i="2" s="1"/>
  <c r="BK454" i="2"/>
  <c r="J454" i="2"/>
  <c r="J121" i="2"/>
  <c r="BK456" i="2"/>
  <c r="J456" i="2"/>
  <c r="J122" i="2"/>
  <c r="F35" i="2"/>
  <c r="BB95" i="1" s="1"/>
  <c r="BB94" i="1" s="1"/>
  <c r="W31" i="1" s="1"/>
  <c r="J33" i="2"/>
  <c r="AV95" i="1" s="1"/>
  <c r="F36" i="2"/>
  <c r="BC95" i="1" s="1"/>
  <c r="BC94" i="1" s="1"/>
  <c r="W32" i="1" s="1"/>
  <c r="F37" i="2"/>
  <c r="BD95" i="1" s="1"/>
  <c r="BD94" i="1" s="1"/>
  <c r="W33" i="1" s="1"/>
  <c r="T201" i="2" l="1"/>
  <c r="T142" i="2" s="1"/>
  <c r="R201" i="2"/>
  <c r="R142" i="2"/>
  <c r="P201" i="2"/>
  <c r="P142" i="2" s="1"/>
  <c r="AU95" i="1" s="1"/>
  <c r="AU94" i="1" s="1"/>
  <c r="BK143" i="2"/>
  <c r="J143" i="2" s="1"/>
  <c r="J97" i="2" s="1"/>
  <c r="BK201" i="2"/>
  <c r="J201" i="2" s="1"/>
  <c r="J103" i="2" s="1"/>
  <c r="BK453" i="2"/>
  <c r="J453" i="2"/>
  <c r="J120" i="2"/>
  <c r="AV94" i="1"/>
  <c r="AK29" i="1" s="1"/>
  <c r="AX94" i="1"/>
  <c r="AY94" i="1"/>
  <c r="F34" i="2"/>
  <c r="BA95" i="1" s="1"/>
  <c r="BA94" i="1" s="1"/>
  <c r="W30" i="1" s="1"/>
  <c r="J34" i="2"/>
  <c r="AW95" i="1" s="1"/>
  <c r="AT95" i="1" s="1"/>
  <c r="BK142" i="2" l="1"/>
  <c r="J142" i="2" s="1"/>
  <c r="J96" i="2" s="1"/>
  <c r="AW94" i="1"/>
  <c r="AK30" i="1" s="1"/>
  <c r="AT94" i="1" l="1"/>
  <c r="J30" i="2"/>
  <c r="AG95" i="1"/>
  <c r="AG94" i="1" s="1"/>
  <c r="AK26" i="1" s="1"/>
  <c r="AK35" i="1" s="1"/>
  <c r="AN94" i="1" l="1"/>
  <c r="AN95" i="1"/>
  <c r="J39" i="2"/>
</calcChain>
</file>

<file path=xl/sharedStrings.xml><?xml version="1.0" encoding="utf-8"?>
<sst xmlns="http://schemas.openxmlformats.org/spreadsheetml/2006/main" count="3855" uniqueCount="913">
  <si>
    <t>Export Komplet</t>
  </si>
  <si>
    <t/>
  </si>
  <si>
    <t>2.0</t>
  </si>
  <si>
    <t>False</t>
  </si>
  <si>
    <t>{07b54a07-2214-4fe5-ac57-1215629f5083}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</si>
  <si>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</si>
  <si>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</si>
  <si>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</si>
  <si>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</si>
  <si>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</si>
  <si>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</si>
  <si>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</si>
  <si>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</si>
  <si>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</si>
  <si>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P1911/1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</si>
  <si>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</si>
  <si>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</si>
  <si>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Horymírova 2975/4</t>
  </si>
  <si>
    <t>KSO:</t>
  </si>
  <si>
    <t>CC-CZ:</t>
  </si>
  <si>
    <t>Místo:</t>
  </si>
  <si>
    <t xml:space="preserve"> </t>
  </si>
  <si>
    <t>Datum:</t>
  </si>
  <si>
    <t>20. 8. 2019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</si>
  <si>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</si>
  <si>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</si>
  <si>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</si>
  <si>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</si>
  <si>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</si>
  <si>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</si>
  <si>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</si>
  <si>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</si>
  <si>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</si>
  <si>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</si>
  <si>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</si>
  <si>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</si>
  <si>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</si>
  <si>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</si>
  <si>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</si>
  <si>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</si>
  <si>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</si>
  <si>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</si>
  <si>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</si>
  <si>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</si>
  <si>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</si>
  <si>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</si>
  <si>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</si>
  <si>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</si>
  <si>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</si>
  <si>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</si>
  <si>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</si>
  <si>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</si>
  <si>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</si>
  <si>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</si>
  <si>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</si>
  <si>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</si>
  <si>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</si>
  <si>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</si>
  <si>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</si>
  <si>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</si>
  <si>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</si>
  <si>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</si>
  <si>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</si>
  <si>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</si>
  <si>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</si>
  <si>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</si>
  <si>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</si>
  <si>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</si>
  <si>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</si>
  <si>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</si>
  <si>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</si>
  <si>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</si>
  <si>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</si>
  <si>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</si>
  <si>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</si>
  <si>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</si>
  <si>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</si>
  <si>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</si>
  <si>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</si>
  <si>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</si>
  <si>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</si>
  <si>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5</t>
  </si>
  <si>
    <t>Bytová jednotka č.5</t>
  </si>
  <si>
    <t>STA</t>
  </si>
  <si>
    <t>1</t>
  </si>
  <si>
    <t>{93e70249-529c-42aa-88a9-eea5e5596ae2}</t>
  </si>
  <si>
    <t>KRYCÍ LIST SOUPISU PRACÍ</t>
  </si>
  <si>
    <t>Objekt:</t>
  </si>
  <si>
    <t>5 - Bytová jednotka č.5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</si>
  <si>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</si>
  <si>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</si>
  <si>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</si>
  <si>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</si>
  <si>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</si>
  <si>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</si>
  <si>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</si>
  <si>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</si>
  <si>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</si>
  <si>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</si>
  <si>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</si>
  <si>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</si>
  <si>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</si>
  <si>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</si>
  <si>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</si>
  <si>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</si>
  <si>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</si>
  <si>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</si>
  <si>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</si>
  <si>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</si>
  <si>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</si>
  <si>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</si>
  <si>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</si>
  <si>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</si>
  <si>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</si>
  <si>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</si>
  <si>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</si>
  <si>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</si>
  <si>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</si>
  <si>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</si>
  <si>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</si>
  <si>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</si>
  <si>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</si>
  <si>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</si>
  <si>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</si>
  <si>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</si>
  <si>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</si>
  <si>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</si>
  <si>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</si>
  <si>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</si>
  <si>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</si>
  <si>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</si>
  <si>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</si>
  <si>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</si>
  <si>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</si>
  <si>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</si>
  <si>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</si>
  <si>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</si>
  <si>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</si>
  <si>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</si>
  <si>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346244353</t>
  </si>
  <si>
    <t>Obezdívka koupelnových van ploch rovných tl 75 mm z pórobetonových přesných tvárnic</t>
  </si>
  <si>
    <t>m2</t>
  </si>
  <si>
    <t>4</t>
  </si>
  <si>
    <t>2</t>
  </si>
  <si>
    <t>216783750</t>
  </si>
  <si>
    <t>VV</t>
  </si>
  <si>
    <t>(1,6+0,7)*0,8</t>
  </si>
  <si>
    <t>6</t>
  </si>
  <si>
    <t>Úpravy povrchů, podlahy a osazování výplní</t>
  </si>
  <si>
    <t>-909528508</t>
  </si>
  <si>
    <t>-1045512139</t>
  </si>
  <si>
    <t>2048643786</t>
  </si>
  <si>
    <t>104289212</t>
  </si>
  <si>
    <t>612131121</t>
  </si>
  <si>
    <t>Penetrační disperzní nátěr vnitřních stěn nanášený ručně</t>
  </si>
  <si>
    <t>1345266991</t>
  </si>
  <si>
    <t>7</t>
  </si>
  <si>
    <t>612142001</t>
  </si>
  <si>
    <t>Potažení vnitřních stěn sklovláknitým pletivem vtlačeným do tenkovrstvé hmoty</t>
  </si>
  <si>
    <t>-73174532</t>
  </si>
  <si>
    <t>8</t>
  </si>
  <si>
    <t>612311131</t>
  </si>
  <si>
    <t>Potažení vnitřních stěn vápenným štukem tloušťky do 3 mm</t>
  </si>
  <si>
    <t>1752987706</t>
  </si>
  <si>
    <t>(0,08+1,035+0,065+0,065+2,465+1,77+0,08)*0,6</t>
  </si>
  <si>
    <t>9</t>
  </si>
  <si>
    <t>612321111</t>
  </si>
  <si>
    <t>Vápenocementová omítka hrubá jednovrstvá zatřená vnitřních stěn nanášená ručně</t>
  </si>
  <si>
    <t>-1781514527</t>
  </si>
  <si>
    <t>(0,08+1,035+0,065+0,065+2,465+1,77+0,08)*2,6</t>
  </si>
  <si>
    <t>10</t>
  </si>
  <si>
    <t>619991001</t>
  </si>
  <si>
    <t>Zakrytí podlah fólií přilepenou lepící páskou</t>
  </si>
  <si>
    <t>1319908330</t>
  </si>
  <si>
    <t>3,5*5</t>
  </si>
  <si>
    <t>11</t>
  </si>
  <si>
    <t>619991011</t>
  </si>
  <si>
    <t>Obalení konstrukcí a prvků fólií přilepenou lepící páskou</t>
  </si>
  <si>
    <t>-1338348274</t>
  </si>
  <si>
    <t>konstrukce v blízkosti bytového jádra:</t>
  </si>
  <si>
    <t>50</t>
  </si>
  <si>
    <t>12</t>
  </si>
  <si>
    <t>632441112</t>
  </si>
  <si>
    <t>Potěr anhydritový samonivelační tl do 30 mm ze suchých směsí</t>
  </si>
  <si>
    <t>-1753471677</t>
  </si>
  <si>
    <t>0,9+4,31</t>
  </si>
  <si>
    <t>13</t>
  </si>
  <si>
    <t>642944121</t>
  </si>
  <si>
    <t>Osazování ocelových zárubní dodatečné pl do 2,5 m2</t>
  </si>
  <si>
    <t>kus</t>
  </si>
  <si>
    <t>-269082362</t>
  </si>
  <si>
    <t>14</t>
  </si>
  <si>
    <t>M</t>
  </si>
  <si>
    <t>55331521</t>
  </si>
  <si>
    <t>zárubeň ocelová pro sádrokarton 100 700 L/P</t>
  </si>
  <si>
    <t>115632559</t>
  </si>
  <si>
    <t>Ostatní konstrukce a práce, bourání</t>
  </si>
  <si>
    <t>784111001</t>
  </si>
  <si>
    <t>Oprášení (ometení ) podkladu v místnostech výšky do 3,80 m</t>
  </si>
  <si>
    <t>16</t>
  </si>
  <si>
    <t>-1321186028</t>
  </si>
  <si>
    <t>konstrukce po vybouraném jádru:</t>
  </si>
  <si>
    <t>(1,160+1,750+0,78+1,85)*2,6</t>
  </si>
  <si>
    <t>strop:</t>
  </si>
  <si>
    <t>0,87*1,160</t>
  </si>
  <si>
    <t>(1,75+0,78)*1,85</t>
  </si>
  <si>
    <t>Součet</t>
  </si>
  <si>
    <t>784111011</t>
  </si>
  <si>
    <t>Obroušení podkladu omítnutého v místnostech výšky do 3,80 m</t>
  </si>
  <si>
    <t>-763498611</t>
  </si>
  <si>
    <t>lehké obroušení stávajícího panelu - příprava pro novou omítku:</t>
  </si>
  <si>
    <t>26,094</t>
  </si>
  <si>
    <t>17</t>
  </si>
  <si>
    <t>952901111</t>
  </si>
  <si>
    <t>Vyčištění budov bytové a občanské výstavby při výšce podlaží do 4 m</t>
  </si>
  <si>
    <t>1453261632</t>
  </si>
  <si>
    <t>3,4*5</t>
  </si>
  <si>
    <t>přístupová trasa do bytu-choba:</t>
  </si>
  <si>
    <t>18</t>
  </si>
  <si>
    <t>962084121</t>
  </si>
  <si>
    <t>Bourání příček umakartových tl do 50 mm</t>
  </si>
  <si>
    <t>687421251</t>
  </si>
  <si>
    <t>(2,62+1,85+1,85+1,71+0,87+1,14+0,78)*2,6</t>
  </si>
  <si>
    <t>19</t>
  </si>
  <si>
    <t>965046111</t>
  </si>
  <si>
    <t>Broušení stávajících betonových podlah úběr do 3 mm</t>
  </si>
  <si>
    <t>79592237</t>
  </si>
  <si>
    <t>(0,065+2,465)*(1,77+0,08)</t>
  </si>
  <si>
    <t>(0,87+0,065)*(0,08+1,035+0,065)</t>
  </si>
  <si>
    <t>997</t>
  </si>
  <si>
    <t>Přesun sutě</t>
  </si>
  <si>
    <t>20</t>
  </si>
  <si>
    <t>997013157</t>
  </si>
  <si>
    <t>Vnitrostaveništní doprava suti a vybouraných hmot pro budovy v do 24 m s omezením mechanizace</t>
  </si>
  <si>
    <t>t</t>
  </si>
  <si>
    <t>198573978</t>
  </si>
  <si>
    <t>997013219</t>
  </si>
  <si>
    <t>Příplatek k vnitrostaveništní dopravě suti a vybouraných hmot za zvětšenou dopravu suti ZKD 10 m</t>
  </si>
  <si>
    <t>1862530201</t>
  </si>
  <si>
    <t>3,049*50 'Přepočtené koeficientem množství</t>
  </si>
  <si>
    <t>22</t>
  </si>
  <si>
    <t>997013501</t>
  </si>
  <si>
    <t>Odvoz suti a vybouraných hmot na skládku nebo meziskládku do 1 km se složením</t>
  </si>
  <si>
    <t>195488304</t>
  </si>
  <si>
    <t>23</t>
  </si>
  <si>
    <t>997013509</t>
  </si>
  <si>
    <t>Příplatek k odvozu suti a vybouraných hmot na skládku ZKD 1 km přes 1 km</t>
  </si>
  <si>
    <t>831099412</t>
  </si>
  <si>
    <t>3,049*9 'Přepočtené koeficientem množství</t>
  </si>
  <si>
    <t>24</t>
  </si>
  <si>
    <t>997013831</t>
  </si>
  <si>
    <t>Poplatek za uložení na skládce (skládkovné) stavebního odpadu směsného kód odpadu 170 904</t>
  </si>
  <si>
    <t>1763725383</t>
  </si>
  <si>
    <t>998</t>
  </si>
  <si>
    <t>Přesun hmot</t>
  </si>
  <si>
    <t>25</t>
  </si>
  <si>
    <t>998011003</t>
  </si>
  <si>
    <t>Přesun hmot pro budovy zděné v do 24 m</t>
  </si>
  <si>
    <t>-308687179</t>
  </si>
  <si>
    <t>26</t>
  </si>
  <si>
    <t>998011014</t>
  </si>
  <si>
    <t>Příplatek k přesunu hmot pro budovy zděné za zvětšený přesun do 500 m</t>
  </si>
  <si>
    <t>343290014</t>
  </si>
  <si>
    <t>27</t>
  </si>
  <si>
    <t>998017003</t>
  </si>
  <si>
    <t>Přesun hmot s omezením mechanizace pro budovy v do 24 m</t>
  </si>
  <si>
    <t>1554731401</t>
  </si>
  <si>
    <t>PSV</t>
  </si>
  <si>
    <t>Práce a dodávky PSV</t>
  </si>
  <si>
    <t>711</t>
  </si>
  <si>
    <t>Izolace proti vodě, vlhkosti a plynům</t>
  </si>
  <si>
    <t>28</t>
  </si>
  <si>
    <t>711191201</t>
  </si>
  <si>
    <t>Provedení izolace proti zemní vlhkosti hydroizolační stěrkou vodorovné na betonu, 2 vrstvy</t>
  </si>
  <si>
    <t>-1141072361</t>
  </si>
  <si>
    <t>0,855*1,035</t>
  </si>
  <si>
    <t>2,465*1,77</t>
  </si>
  <si>
    <t>29</t>
  </si>
  <si>
    <t>711192201</t>
  </si>
  <si>
    <t>Provedení izolace proti zemní vlhkosti hydroizolační stěrkou svislé na betonu, 2 vrstvy</t>
  </si>
  <si>
    <t>1783651370</t>
  </si>
  <si>
    <t>(0,855+1,035*2)*0,2</t>
  </si>
  <si>
    <t>(0,67+1,6+0,5)*2</t>
  </si>
  <si>
    <t>(0,4+0,5+0,4+1,77+2,465-0,7+1,1)*0,2</t>
  </si>
  <si>
    <t>0,5*0,4</t>
  </si>
  <si>
    <t>pod vanou:</t>
  </si>
  <si>
    <t>(1,6+0,5)*0,8</t>
  </si>
  <si>
    <t>30</t>
  </si>
  <si>
    <t>24617150</t>
  </si>
  <si>
    <t>hmota nátěrová hydroizolační elastická na beton nebo omítku</t>
  </si>
  <si>
    <t>kg</t>
  </si>
  <si>
    <t>32</t>
  </si>
  <si>
    <t>-606610120</t>
  </si>
  <si>
    <t>spotřeba 3kg/m2, tl. 2mm</t>
  </si>
  <si>
    <t>(5,248+9,192)*3</t>
  </si>
  <si>
    <t>31</t>
  </si>
  <si>
    <t>711199095</t>
  </si>
  <si>
    <t>Příplatek k izolacím proti zemní vlhkosti za plochu do 10 m2 natěradly za studena nebo za horka</t>
  </si>
  <si>
    <t>-1188970100</t>
  </si>
  <si>
    <t>5,248+9,192</t>
  </si>
  <si>
    <t>711199101</t>
  </si>
  <si>
    <t>Provedení těsnícího pásu do spoje dilatační nebo styčné spáry podlaha - stěna</t>
  </si>
  <si>
    <t>m</t>
  </si>
  <si>
    <t>827618130</t>
  </si>
  <si>
    <t>1,35+0,855+1,35</t>
  </si>
  <si>
    <t>1,77+2,465+1,77+2,465-0,7</t>
  </si>
  <si>
    <t>1,6+0,5</t>
  </si>
  <si>
    <t>0,2*4</t>
  </si>
  <si>
    <t>33</t>
  </si>
  <si>
    <t>711199102</t>
  </si>
  <si>
    <t>Provedení těsnícího koutu pro vnější nebo vnitřní roh spáry podlaha - stěna</t>
  </si>
  <si>
    <t>1703312707</t>
  </si>
  <si>
    <t>34</t>
  </si>
  <si>
    <t>28355020</t>
  </si>
  <si>
    <t>páska pružná těsnící š 80mm</t>
  </si>
  <si>
    <t>-2056985572</t>
  </si>
  <si>
    <t>15,025*1,1</t>
  </si>
  <si>
    <t>35</t>
  </si>
  <si>
    <t>998711103</t>
  </si>
  <si>
    <t>Přesun hmot tonážní pro izolace proti vodě, vlhkosti a plynům v objektech výšky do 60 m</t>
  </si>
  <si>
    <t>1597390904</t>
  </si>
  <si>
    <t>36</t>
  </si>
  <si>
    <t>998711181</t>
  </si>
  <si>
    <t>Příplatek k přesunu hmot tonážní 711 prováděný bez použití mechanizace</t>
  </si>
  <si>
    <t>1616073964</t>
  </si>
  <si>
    <t>721</t>
  </si>
  <si>
    <t>Zdravotechnika - vnitřní kanalizace</t>
  </si>
  <si>
    <t>37</t>
  </si>
  <si>
    <t>721171808</t>
  </si>
  <si>
    <t>Demontáž potrubí z PVC do D 114</t>
  </si>
  <si>
    <t>1725412068</t>
  </si>
  <si>
    <t>38</t>
  </si>
  <si>
    <t>721173706</t>
  </si>
  <si>
    <t>Potrubí kanalizační z PE odpadní DN 100</t>
  </si>
  <si>
    <t>695612201</t>
  </si>
  <si>
    <t>39</t>
  </si>
  <si>
    <t>721173722</t>
  </si>
  <si>
    <t>Potrubí kanalizační z PE připojovací DN 40</t>
  </si>
  <si>
    <t>-1424462540</t>
  </si>
  <si>
    <t>40</t>
  </si>
  <si>
    <t>721173724</t>
  </si>
  <si>
    <t>Potrubí kanalizační z PE připojovací DN 70</t>
  </si>
  <si>
    <t>1469481908</t>
  </si>
  <si>
    <t>41</t>
  </si>
  <si>
    <t>721220801</t>
  </si>
  <si>
    <t>Demontáž uzávěrek zápachových DN 70</t>
  </si>
  <si>
    <t>-281902809</t>
  </si>
  <si>
    <t>vana,umyvadlo,pračka:</t>
  </si>
  <si>
    <t>42</t>
  </si>
  <si>
    <t>721290111</t>
  </si>
  <si>
    <t>Zkouška těsnosti potrubí kanalizace vodou do DN 125</t>
  </si>
  <si>
    <t>331881972</t>
  </si>
  <si>
    <t>43</t>
  </si>
  <si>
    <t>998721103</t>
  </si>
  <si>
    <t>Přesun hmot tonážní pro vnitřní kanalizace v objektech v do 24 m</t>
  </si>
  <si>
    <t>-585288492</t>
  </si>
  <si>
    <t>44</t>
  </si>
  <si>
    <t>998721181</t>
  </si>
  <si>
    <t>Příplatek k přesunu hmot tonážní 721 prováděný bez použití mechanizace</t>
  </si>
  <si>
    <t>-296226417</t>
  </si>
  <si>
    <t>722</t>
  </si>
  <si>
    <t>Zdravotechnika - vnitřní vodovod</t>
  </si>
  <si>
    <t>45</t>
  </si>
  <si>
    <t>722170801</t>
  </si>
  <si>
    <t>Demontáž rozvodů vody z plastů do D 25</t>
  </si>
  <si>
    <t>1856458715</t>
  </si>
  <si>
    <t>46</t>
  </si>
  <si>
    <t>722176113</t>
  </si>
  <si>
    <t>Montáž potrubí plastové spojované svary polyfuzně do D 25 mm</t>
  </si>
  <si>
    <t>-118017111</t>
  </si>
  <si>
    <t>47</t>
  </si>
  <si>
    <t>28615150</t>
  </si>
  <si>
    <t>trubka vodovodní tlaková PPR řada PN 20 D 16mm dl 4m</t>
  </si>
  <si>
    <t>-187714050</t>
  </si>
  <si>
    <t>48</t>
  </si>
  <si>
    <t>28615152</t>
  </si>
  <si>
    <t>trubka vodovodní tlaková PPR řada PN 20 D 20mm dl 4m</t>
  </si>
  <si>
    <t>-592838044</t>
  </si>
  <si>
    <t>49</t>
  </si>
  <si>
    <t>28615153</t>
  </si>
  <si>
    <t>trubka vodovodní tlaková PPR řada PN 20 D 25mm dl 4m</t>
  </si>
  <si>
    <t>-21756190</t>
  </si>
  <si>
    <t>722179191</t>
  </si>
  <si>
    <t>Příplatek k rozvodu vody z plastů za malý rozsah prací na zakázce do 20 m</t>
  </si>
  <si>
    <t>soubor</t>
  </si>
  <si>
    <t>-2008564447</t>
  </si>
  <si>
    <t>51</t>
  </si>
  <si>
    <t>722179192</t>
  </si>
  <si>
    <t>Příplatek k rozvodu vody z plastů za potrubí do D 32 mm do 15 svarů</t>
  </si>
  <si>
    <t>581682268</t>
  </si>
  <si>
    <t>52</t>
  </si>
  <si>
    <t>722290215</t>
  </si>
  <si>
    <t>Zkouška těsnosti vodovodního potrubí hrdlového nebo přírubového do DN 100</t>
  </si>
  <si>
    <t>358709659</t>
  </si>
  <si>
    <t>53</t>
  </si>
  <si>
    <t>722290234</t>
  </si>
  <si>
    <t>Proplach a dezinfekce vodovodního potrubí do DN 80</t>
  </si>
  <si>
    <t>-162415054</t>
  </si>
  <si>
    <t>54</t>
  </si>
  <si>
    <t>998722103</t>
  </si>
  <si>
    <t>Přesun hmot tonážní pro vnitřní vodovod v objektech v do 24 m</t>
  </si>
  <si>
    <t>466911154</t>
  </si>
  <si>
    <t>55</t>
  </si>
  <si>
    <t>998722181</t>
  </si>
  <si>
    <t>Příplatek k přesunu hmot tonážní 722 prováděný bez použití mechanizace</t>
  </si>
  <si>
    <t>288694056</t>
  </si>
  <si>
    <t>723</t>
  </si>
  <si>
    <t>Zdravotechnika - vnitřní plynovod</t>
  </si>
  <si>
    <t>56</t>
  </si>
  <si>
    <t>723120804</t>
  </si>
  <si>
    <t>Demontáž potrubí ocelové závitové svařované do DN 25</t>
  </si>
  <si>
    <t>1039392091</t>
  </si>
  <si>
    <t>57</t>
  </si>
  <si>
    <t>723150402</t>
  </si>
  <si>
    <t>Potrubí plyn ocelové z ušlechtilé oceli spojované lisováním DN 15</t>
  </si>
  <si>
    <t>-1919168894</t>
  </si>
  <si>
    <t>chránička:</t>
  </si>
  <si>
    <t>58</t>
  </si>
  <si>
    <t>723181002</t>
  </si>
  <si>
    <t>Potrubí měděné měkké spojované lisováním DN 15 ZTI</t>
  </si>
  <si>
    <t>-593963740</t>
  </si>
  <si>
    <t>59</t>
  </si>
  <si>
    <t>723190105</t>
  </si>
  <si>
    <t>Přípojka plynovodní nerezová hadice G1/2 F x G1/2 F délky 100 cm spojovaná na závit</t>
  </si>
  <si>
    <t>1476533289</t>
  </si>
  <si>
    <t>60</t>
  </si>
  <si>
    <t>723190901</t>
  </si>
  <si>
    <t>Uzavření,otevření plynovodního potrubí při opravě</t>
  </si>
  <si>
    <t>-389675448</t>
  </si>
  <si>
    <t>61</t>
  </si>
  <si>
    <t>723190907</t>
  </si>
  <si>
    <t>Odvzdušnění nebo napuštění plynovodního potrubí</t>
  </si>
  <si>
    <t>1826413539</t>
  </si>
  <si>
    <t>62</t>
  </si>
  <si>
    <t>723190909</t>
  </si>
  <si>
    <t>Zkouška těsnosti potrubí plynovodního</t>
  </si>
  <si>
    <t>640193799</t>
  </si>
  <si>
    <t>63</t>
  </si>
  <si>
    <t>998723103</t>
  </si>
  <si>
    <t>Přesun hmot tonážní pro vnitřní plynovod v objektech v do 24 m</t>
  </si>
  <si>
    <t>-277968133</t>
  </si>
  <si>
    <t>64</t>
  </si>
  <si>
    <t>998723181</t>
  </si>
  <si>
    <t>Příplatek k přesunu hmot tonážní 723 prováděný bez použití mechanizace</t>
  </si>
  <si>
    <t>606116754</t>
  </si>
  <si>
    <t>725</t>
  </si>
  <si>
    <t>Zdravotechnika - zařizovací předměty</t>
  </si>
  <si>
    <t>65</t>
  </si>
  <si>
    <t>725110811</t>
  </si>
  <si>
    <t>Demontáž klozetů splachovací s nádrží</t>
  </si>
  <si>
    <t>-1659215373</t>
  </si>
  <si>
    <t>66</t>
  </si>
  <si>
    <t>725112001</t>
  </si>
  <si>
    <t>Klozet keramický standardní samostatně stojící s hlubokým splachováním odpad vodorovný</t>
  </si>
  <si>
    <t>-2123562842</t>
  </si>
  <si>
    <t>67</t>
  </si>
  <si>
    <t>725210821</t>
  </si>
  <si>
    <t>Demontáž umyvadel bez výtokových armatur</t>
  </si>
  <si>
    <t>1126552690</t>
  </si>
  <si>
    <t>68</t>
  </si>
  <si>
    <t>725211602</t>
  </si>
  <si>
    <t>Umyvadlo keramické připevněné na stěnu šrouby bílé bez krytu na sifon 550 mm</t>
  </si>
  <si>
    <t>1146307567</t>
  </si>
  <si>
    <t>69</t>
  </si>
  <si>
    <t>725220841</t>
  </si>
  <si>
    <t>Demontáž van ocelová</t>
  </si>
  <si>
    <t>1573031239</t>
  </si>
  <si>
    <t>70</t>
  </si>
  <si>
    <t>725222116</t>
  </si>
  <si>
    <t>Vana bez armatur výtokových akrylátová se zápachovou uzávěrkou 1600x700 mm</t>
  </si>
  <si>
    <t>177897554</t>
  </si>
  <si>
    <t>71</t>
  </si>
  <si>
    <t>725810811</t>
  </si>
  <si>
    <t>Demontáž ventilů výtokových nástěnných</t>
  </si>
  <si>
    <t>1513188355</t>
  </si>
  <si>
    <t>72</t>
  </si>
  <si>
    <t>725811115</t>
  </si>
  <si>
    <t>Ventil nástěnný pevný výtok G1/2x80 mm</t>
  </si>
  <si>
    <t>-2124412027</t>
  </si>
  <si>
    <t>73</t>
  </si>
  <si>
    <t>725820801</t>
  </si>
  <si>
    <t>Demontáž baterie nástěnné do G 3 / 4</t>
  </si>
  <si>
    <t>-1349613646</t>
  </si>
  <si>
    <t>74</t>
  </si>
  <si>
    <t>725822611</t>
  </si>
  <si>
    <t>Baterie umyvadlová stojánková páková bez výpusti</t>
  </si>
  <si>
    <t>-525987275</t>
  </si>
  <si>
    <t>75</t>
  </si>
  <si>
    <t>725831313</t>
  </si>
  <si>
    <t>Baterie vanová nástěnná páková s příslušenstvím a pohyblivým držákem</t>
  </si>
  <si>
    <t>1566627430</t>
  </si>
  <si>
    <t>76</t>
  </si>
  <si>
    <t>725865501</t>
  </si>
  <si>
    <t>Odpadní souprava DN 40/50 se zápachovou uzávěrkou pro vanu, ovládání bovdenem</t>
  </si>
  <si>
    <t>999757619</t>
  </si>
  <si>
    <t>77</t>
  </si>
  <si>
    <t>725869101</t>
  </si>
  <si>
    <t>Montáž zápachových uzávěrek do DN 40</t>
  </si>
  <si>
    <t>1543511434</t>
  </si>
  <si>
    <t>78</t>
  </si>
  <si>
    <t>55161837</t>
  </si>
  <si>
    <t>uzávěrka zápachová pro pračku a myčku nástěnná PP-bílá DN 40</t>
  </si>
  <si>
    <t>-1485861337</t>
  </si>
  <si>
    <t>79</t>
  </si>
  <si>
    <t>ZUU</t>
  </si>
  <si>
    <t>Zápachová uzávěra - sifon pro umyvadla, provedení chrom</t>
  </si>
  <si>
    <t>1515293261</t>
  </si>
  <si>
    <t>80</t>
  </si>
  <si>
    <t>725980123</t>
  </si>
  <si>
    <t>Dvířka 40/20 vč. montáže a začištění k obkladu</t>
  </si>
  <si>
    <t>-1463947066</t>
  </si>
  <si>
    <t>81</t>
  </si>
  <si>
    <t>998725103</t>
  </si>
  <si>
    <t>Přesun hmot tonážní pro zařizovací předměty v objektech v do 24 m</t>
  </si>
  <si>
    <t>-1605149952</t>
  </si>
  <si>
    <t>82</t>
  </si>
  <si>
    <t>998725181</t>
  </si>
  <si>
    <t>Příplatek k přesunu hmot tonážní 725 prováděný bez použití mechanizace</t>
  </si>
  <si>
    <t>-290714263</t>
  </si>
  <si>
    <t>83</t>
  </si>
  <si>
    <t>OIM</t>
  </si>
  <si>
    <t>Ostatní instalační materiál nutný pro dopojení zařizovacích předmětů (pancéřové hadičky, těsnění atd...)</t>
  </si>
  <si>
    <t>kpl</t>
  </si>
  <si>
    <t>329358233</t>
  </si>
  <si>
    <t>726</t>
  </si>
  <si>
    <t>Zdravotechnika - předstěnové instalace</t>
  </si>
  <si>
    <t>84</t>
  </si>
  <si>
    <t>726131001</t>
  </si>
  <si>
    <t>Instalační předstěna - umyvadlo do v 1120 mm se stojánkovou baterií do lehkých stěn s kovovou kcí</t>
  </si>
  <si>
    <t>2002935131</t>
  </si>
  <si>
    <t>85</t>
  </si>
  <si>
    <t>998726113</t>
  </si>
  <si>
    <t>Přesun hmot tonážní pro instalační prefabrikáty v objektech v do 24 m</t>
  </si>
  <si>
    <t>-1427331334</t>
  </si>
  <si>
    <t>86</t>
  </si>
  <si>
    <t>998726181</t>
  </si>
  <si>
    <t>Příplatek k přesunu hmot tonážní 726 prováděný bez použití mechanizace</t>
  </si>
  <si>
    <t>1517321636</t>
  </si>
  <si>
    <t>741</t>
  </si>
  <si>
    <t>Elektroinstalace - silnoproud</t>
  </si>
  <si>
    <t>87</t>
  </si>
  <si>
    <t>741112001</t>
  </si>
  <si>
    <t>Montáž krabice zapuštěná plastová kruhová</t>
  </si>
  <si>
    <t>-751583164</t>
  </si>
  <si>
    <t>88</t>
  </si>
  <si>
    <t>34571515</t>
  </si>
  <si>
    <t>krabice přístrojová instalační 400 V, 142x71x45mm do dutých stěn</t>
  </si>
  <si>
    <t>1173859107</t>
  </si>
  <si>
    <t>89</t>
  </si>
  <si>
    <t>741120001</t>
  </si>
  <si>
    <t>Montáž vodič Cu izolovaný plný a laněný žíla 0,35-6 mm2 pod omítku (CY)</t>
  </si>
  <si>
    <t>-2133540290</t>
  </si>
  <si>
    <t>90</t>
  </si>
  <si>
    <t>34111036</t>
  </si>
  <si>
    <t>kabel silový s Cu jádrem 1 kV 3x2,5mm2</t>
  </si>
  <si>
    <t>27910888</t>
  </si>
  <si>
    <t>91</t>
  </si>
  <si>
    <t>34111018</t>
  </si>
  <si>
    <t>kabel silový s Cu jádrem 6mm2</t>
  </si>
  <si>
    <t>-2011607848</t>
  </si>
  <si>
    <t>92</t>
  </si>
  <si>
    <t>741210001</t>
  </si>
  <si>
    <t>Montáž rozvodnice oceloplechová nebo plastová běžná do 20 kg</t>
  </si>
  <si>
    <t>1448202990</t>
  </si>
  <si>
    <t>93</t>
  </si>
  <si>
    <t>35713850</t>
  </si>
  <si>
    <t>rozvodnice elektroměrové s jedním 1 fázovým místem bez požární úpravy 18 pozic</t>
  </si>
  <si>
    <t>1134245683</t>
  </si>
  <si>
    <t>94</t>
  </si>
  <si>
    <t>741310001</t>
  </si>
  <si>
    <t>Montáž vypínač nástěnný 1-jednopólový prostředí normální</t>
  </si>
  <si>
    <t>-1686247949</t>
  </si>
  <si>
    <t>95</t>
  </si>
  <si>
    <t>34535799</t>
  </si>
  <si>
    <t>ovladač zapínací tlačítkový 10A 3553-80289 velkoplošný</t>
  </si>
  <si>
    <t>559229296</t>
  </si>
  <si>
    <t>96</t>
  </si>
  <si>
    <t>741313001</t>
  </si>
  <si>
    <t>Montáž zásuvka (polo)zapuštěná bezšroubové připojení 2P+PE se zapojením vodičů</t>
  </si>
  <si>
    <t>-489612623</t>
  </si>
  <si>
    <t>97</t>
  </si>
  <si>
    <t>35811077</t>
  </si>
  <si>
    <t>zásuvka nepropustná nástěnná 16A 220 V 3pólová</t>
  </si>
  <si>
    <t>258178272</t>
  </si>
  <si>
    <t>98</t>
  </si>
  <si>
    <t>741370002</t>
  </si>
  <si>
    <t>Montáž svítidlo žárovkové bytové stropní přisazené 1 zdroj se sklem</t>
  </si>
  <si>
    <t>908407414</t>
  </si>
  <si>
    <t>99</t>
  </si>
  <si>
    <t>34821275</t>
  </si>
  <si>
    <t>svítidlo bytové žárovkové IP 42, max. 60 W E27</t>
  </si>
  <si>
    <t>-1663030315</t>
  </si>
  <si>
    <t>100</t>
  </si>
  <si>
    <t>34111030</t>
  </si>
  <si>
    <t>kabel silový s Cu jádrem 1 kV 3x1,5mm2</t>
  </si>
  <si>
    <t>1758682482</t>
  </si>
  <si>
    <t>101</t>
  </si>
  <si>
    <t>741810001</t>
  </si>
  <si>
    <t>Celková prohlídka elektrického rozvodu a zařízení do 100 000,- Kč</t>
  </si>
  <si>
    <t>276195848</t>
  </si>
  <si>
    <t>102</t>
  </si>
  <si>
    <t>998741103</t>
  </si>
  <si>
    <t>Přesun hmot tonážní pro silnoproud v objektech v do 24 m</t>
  </si>
  <si>
    <t>42271148</t>
  </si>
  <si>
    <t>103</t>
  </si>
  <si>
    <t>998741181</t>
  </si>
  <si>
    <t>Příplatek k přesunu hmot tonážní 741 prováděný bez použití mechanizace</t>
  </si>
  <si>
    <t>1782444321</t>
  </si>
  <si>
    <t>751</t>
  </si>
  <si>
    <t>Vzduchotechnika</t>
  </si>
  <si>
    <t>104</t>
  </si>
  <si>
    <t>751111012</t>
  </si>
  <si>
    <t>Mtž vent ax ntl nástěnného základního D do 200 mm</t>
  </si>
  <si>
    <t>-265570407</t>
  </si>
  <si>
    <t>105</t>
  </si>
  <si>
    <t>V</t>
  </si>
  <si>
    <t>Axiální ventilátor max. 20x20cm, pr. 125 mm</t>
  </si>
  <si>
    <t>1915584116</t>
  </si>
  <si>
    <t>106</t>
  </si>
  <si>
    <t>751111811</t>
  </si>
  <si>
    <t>Demontáž ventilátoru axiálního nízkotlakého kruhové potrubí D do 200 mm</t>
  </si>
  <si>
    <t>-2032735314</t>
  </si>
  <si>
    <t>107</t>
  </si>
  <si>
    <t>998751102</t>
  </si>
  <si>
    <t>Přesun hmot tonážní pro vzduchotechniku v objektech v do 24 m</t>
  </si>
  <si>
    <t>-1418923704</t>
  </si>
  <si>
    <t>108</t>
  </si>
  <si>
    <t>998751181</t>
  </si>
  <si>
    <t>Příplatek k přesunu hmot tonážní 751 prováděný bez použití mechanizace</t>
  </si>
  <si>
    <t>1845458927</t>
  </si>
  <si>
    <t>763</t>
  </si>
  <si>
    <t>Konstrukce suché výstavby</t>
  </si>
  <si>
    <t>109</t>
  </si>
  <si>
    <t>763111331</t>
  </si>
  <si>
    <t>SDK příčka tl 80 mm profil CW+UW 50 desky 1xH2 15 TI 40 mm</t>
  </si>
  <si>
    <t>1470597099</t>
  </si>
  <si>
    <t>1,035*2,6</t>
  </si>
  <si>
    <t>(0,855+0,08)*2,6</t>
  </si>
  <si>
    <t>2,465*2,6</t>
  </si>
  <si>
    <t>110</t>
  </si>
  <si>
    <t>763111718</t>
  </si>
  <si>
    <t>SDK příčka úprava styku příčky a stropu/stávající stěny páskou nebo silikonováním</t>
  </si>
  <si>
    <t>-1429620402</t>
  </si>
  <si>
    <t>(0,85+1,035)*2</t>
  </si>
  <si>
    <t>(2,465+1,77)*2</t>
  </si>
  <si>
    <t>2,6*8</t>
  </si>
  <si>
    <t>111</t>
  </si>
  <si>
    <t>763111724</t>
  </si>
  <si>
    <t>SDK příčka páska k vyztužení různých úhlů</t>
  </si>
  <si>
    <t>-2133836453</t>
  </si>
  <si>
    <t>2,6*5</t>
  </si>
  <si>
    <t>0,5</t>
  </si>
  <si>
    <t>112</t>
  </si>
  <si>
    <t>763111751</t>
  </si>
  <si>
    <t>Příplatek k SDK příčce za plochu do 6 m2 jednotlivě</t>
  </si>
  <si>
    <t>-732262650</t>
  </si>
  <si>
    <t>113</t>
  </si>
  <si>
    <t>763111762</t>
  </si>
  <si>
    <t>Příplatek k SDK příčce s jednoduchou nosnou konstrukcí za zahuštění profilů na vzdálenost 41 mm</t>
  </si>
  <si>
    <t>1130343773</t>
  </si>
  <si>
    <t>114</t>
  </si>
  <si>
    <t>763111771</t>
  </si>
  <si>
    <t>Příplatek k SDK příčce za rovinnost kvality Q3</t>
  </si>
  <si>
    <t>1793999178</t>
  </si>
  <si>
    <t>11,531*2</t>
  </si>
  <si>
    <t>4,873</t>
  </si>
  <si>
    <t>2,6*1,2</t>
  </si>
  <si>
    <t>115</t>
  </si>
  <si>
    <t>763164166</t>
  </si>
  <si>
    <t>SDK obklad kcí tvaru L š přes 0,8 m desky 1xH2 15</t>
  </si>
  <si>
    <t>500767486</t>
  </si>
  <si>
    <t>obklad stávající stoupací šachty:</t>
  </si>
  <si>
    <t>(0,87+0,065+0,67)*2,6</t>
  </si>
  <si>
    <t>obklad za pračkou do v. 900mm:</t>
  </si>
  <si>
    <t>(0,9+0,5)*0,5</t>
  </si>
  <si>
    <t>116</t>
  </si>
  <si>
    <t>763164246</t>
  </si>
  <si>
    <t>SDK obklad kcí tvaru U š do 1,2 m desky 1xH2 15</t>
  </si>
  <si>
    <t>2033062878</t>
  </si>
  <si>
    <t>opláštění deštového svodu:</t>
  </si>
  <si>
    <t>2,6</t>
  </si>
  <si>
    <t>117</t>
  </si>
  <si>
    <t>998763303</t>
  </si>
  <si>
    <t>Přesun hmot tonážní pro sádrokartonové konstrukce v objektech v do 24 m</t>
  </si>
  <si>
    <t>563007995</t>
  </si>
  <si>
    <t>118</t>
  </si>
  <si>
    <t>998763381</t>
  </si>
  <si>
    <t>Příplatek k přesunu hmot tonážní 763 SDK prováděný bez použití mechanizace</t>
  </si>
  <si>
    <t>429721785</t>
  </si>
  <si>
    <t>766</t>
  </si>
  <si>
    <t>Konstrukce truhlářské</t>
  </si>
  <si>
    <t>119</t>
  </si>
  <si>
    <t>766421812</t>
  </si>
  <si>
    <t>Demontáž truhlářského obložení podhledů z panelů plochy přes 1,5 m2</t>
  </si>
  <si>
    <t>-24149862</t>
  </si>
  <si>
    <t>demontáž obložení stropu umakartem:</t>
  </si>
  <si>
    <t>1,14*0,87</t>
  </si>
  <si>
    <t>1,71*1,85</t>
  </si>
  <si>
    <t>120</t>
  </si>
  <si>
    <t>766660001</t>
  </si>
  <si>
    <t>Montáž dveřních křídel otvíravých 1křídlových š do 0,8 m do ocelové zárubně</t>
  </si>
  <si>
    <t>-1011314275</t>
  </si>
  <si>
    <t>121</t>
  </si>
  <si>
    <t>61162854</t>
  </si>
  <si>
    <t>dveře vnitřní foliované plné 1křídlové 70x197 cm</t>
  </si>
  <si>
    <t>-1006886176</t>
  </si>
  <si>
    <t>122</t>
  </si>
  <si>
    <t>54914610</t>
  </si>
  <si>
    <t>kování vrchní dveřní klika včetně rozet a montážního materiál nerez PK</t>
  </si>
  <si>
    <t>-1977926572</t>
  </si>
  <si>
    <t>123</t>
  </si>
  <si>
    <t>766660722</t>
  </si>
  <si>
    <t>Montáž dveřního kování - zámku</t>
  </si>
  <si>
    <t>1904813028</t>
  </si>
  <si>
    <t>124</t>
  </si>
  <si>
    <t>54925015</t>
  </si>
  <si>
    <t>zámek stavební zadlabací dozický 02-03 L Zn</t>
  </si>
  <si>
    <t>372024257</t>
  </si>
  <si>
    <t>125</t>
  </si>
  <si>
    <t>766695212</t>
  </si>
  <si>
    <t>Montáž truhlářských prahů dveří 1křídlových šířky do 10 cm</t>
  </si>
  <si>
    <t>1505617704</t>
  </si>
  <si>
    <t>126</t>
  </si>
  <si>
    <t>61187416</t>
  </si>
  <si>
    <t>práh dveřní dřevěný bukový tl 2cm dl 92cm š 10cm</t>
  </si>
  <si>
    <t>-1668269636</t>
  </si>
  <si>
    <t>127</t>
  </si>
  <si>
    <t>998766103</t>
  </si>
  <si>
    <t>Přesun hmot tonážní pro konstrukce truhlářské v objektech v do 24 m</t>
  </si>
  <si>
    <t>-786664160</t>
  </si>
  <si>
    <t>128</t>
  </si>
  <si>
    <t>998766181</t>
  </si>
  <si>
    <t>Příplatek k přesunu hmot tonážní 766 prováděný bez použití mechanizace</t>
  </si>
  <si>
    <t>-1747421807</t>
  </si>
  <si>
    <t>129</t>
  </si>
  <si>
    <t>DV</t>
  </si>
  <si>
    <t>Dodávka a osazení SDK konstrukce dvířek za wc - pro obklad vč. úchytek a začištění</t>
  </si>
  <si>
    <t>-1546380431</t>
  </si>
  <si>
    <t>130</t>
  </si>
  <si>
    <t>UP</t>
  </si>
  <si>
    <t>Dodatečná úprava dveřních prahů vzhledem k výškovým rozdílům podlah</t>
  </si>
  <si>
    <t>-681615013</t>
  </si>
  <si>
    <t>771</t>
  </si>
  <si>
    <t>Podlahy z dlaždic</t>
  </si>
  <si>
    <t>131</t>
  </si>
  <si>
    <t>771571113</t>
  </si>
  <si>
    <t>Montáž podlah z keramických dlaždic režných hladkých do malty do 12 ks/m2</t>
  </si>
  <si>
    <t>-975178338</t>
  </si>
  <si>
    <t>2,46*1,77</t>
  </si>
  <si>
    <t>132</t>
  </si>
  <si>
    <t>771591111</t>
  </si>
  <si>
    <t>Podlahy penetrace podkladu</t>
  </si>
  <si>
    <t>-627447655</t>
  </si>
  <si>
    <t>133</t>
  </si>
  <si>
    <t>59761408</t>
  </si>
  <si>
    <t>dlaždice keramická barevná přes 9 do 12 ks/m2</t>
  </si>
  <si>
    <t>-450970628</t>
  </si>
  <si>
    <t>5,239*1,1 'Přepočtené koeficientem množství</t>
  </si>
  <si>
    <t>134</t>
  </si>
  <si>
    <t>998771103</t>
  </si>
  <si>
    <t>Přesun hmot tonážní pro podlahy z dlaždic v objektech v do 24 m</t>
  </si>
  <si>
    <t>-837227693</t>
  </si>
  <si>
    <t>135</t>
  </si>
  <si>
    <t>998771181</t>
  </si>
  <si>
    <t>Příplatek k přesunu hmot tonážní 771 prováděný bez použití mechanizace</t>
  </si>
  <si>
    <t>-1691444028</t>
  </si>
  <si>
    <t>776</t>
  </si>
  <si>
    <t>Podlahy povlakové</t>
  </si>
  <si>
    <t>136</t>
  </si>
  <si>
    <t>776201812</t>
  </si>
  <si>
    <t>Demontáž lepených povlakových podlah s podložkou ručně</t>
  </si>
  <si>
    <t>-1568734498</t>
  </si>
  <si>
    <t>demontáž nášlapné vrstvy z pvc:</t>
  </si>
  <si>
    <t>1,85*0,78</t>
  </si>
  <si>
    <t>137</t>
  </si>
  <si>
    <t>776421111</t>
  </si>
  <si>
    <t>Montáž obvodových lišt lepením</t>
  </si>
  <si>
    <t>-321171764</t>
  </si>
  <si>
    <t>138</t>
  </si>
  <si>
    <t>28411003</t>
  </si>
  <si>
    <t>lišta soklová PVC 30 x 30 mm</t>
  </si>
  <si>
    <t>-2020519104</t>
  </si>
  <si>
    <t>4*1,02 'Přepočtené koeficientem množství</t>
  </si>
  <si>
    <t>139</t>
  </si>
  <si>
    <t>998776103</t>
  </si>
  <si>
    <t>Přesun hmot tonážní pro podlahy povlakové v objektech v do 24 m</t>
  </si>
  <si>
    <t>696309387</t>
  </si>
  <si>
    <t>140</t>
  </si>
  <si>
    <t>998776181</t>
  </si>
  <si>
    <t>Příplatek k přesunu hmot tonážní 776 prováděný bez použití mechanizace</t>
  </si>
  <si>
    <t>559687913</t>
  </si>
  <si>
    <t>781</t>
  </si>
  <si>
    <t>Dokončovací práce - obklady</t>
  </si>
  <si>
    <t>141</t>
  </si>
  <si>
    <t>781413212</t>
  </si>
  <si>
    <t>Montáž obkladů vnitřních z dekorů pórovinových výšky do 75 mm lepených standardním lepidlem</t>
  </si>
  <si>
    <t>-754741010</t>
  </si>
  <si>
    <t>(0,855+1,02)*2</t>
  </si>
  <si>
    <t>142</t>
  </si>
  <si>
    <t>L</t>
  </si>
  <si>
    <t>Listela - dekorovaný obklad</t>
  </si>
  <si>
    <t>-1786489340</t>
  </si>
  <si>
    <t>12,22/0,4*1,1</t>
  </si>
  <si>
    <t>143</t>
  </si>
  <si>
    <t>781471113</t>
  </si>
  <si>
    <t>Montáž obkladů vnitřních keramických hladkých do 19 ks/m2 kladených do malty</t>
  </si>
  <si>
    <t>-787756716</t>
  </si>
  <si>
    <t>(2,46+1,77)*2*2</t>
  </si>
  <si>
    <t>0,6*0,3</t>
  </si>
  <si>
    <t>(0,855+1,035)*2*2</t>
  </si>
  <si>
    <t>(0,3+0,5+0,3)*2</t>
  </si>
  <si>
    <t>144</t>
  </si>
  <si>
    <t>59761155</t>
  </si>
  <si>
    <t>dlaždice keramické koupelnové(barevné) přes 19 do 25 ks/m2</t>
  </si>
  <si>
    <t>1942658433</t>
  </si>
  <si>
    <t>26,86*1,1</t>
  </si>
  <si>
    <t>145</t>
  </si>
  <si>
    <t>781495111</t>
  </si>
  <si>
    <t>Penetrace podkladu vnitřních obkladů</t>
  </si>
  <si>
    <t>579026631</t>
  </si>
  <si>
    <t>146</t>
  </si>
  <si>
    <t>998781103</t>
  </si>
  <si>
    <t>Přesun hmot tonážní pro obklady keramické v objektech v do 24 m</t>
  </si>
  <si>
    <t>-1495142950</t>
  </si>
  <si>
    <t>147</t>
  </si>
  <si>
    <t>998781181</t>
  </si>
  <si>
    <t>Příplatek k přesunu hmot tonážní 781 prováděný bez použití mechanizace</t>
  </si>
  <si>
    <t>-776396822</t>
  </si>
  <si>
    <t>-1064795379</t>
  </si>
  <si>
    <t>783</t>
  </si>
  <si>
    <t>Dokončovací práce - nátěry</t>
  </si>
  <si>
    <t>149</t>
  </si>
  <si>
    <t>783301313</t>
  </si>
  <si>
    <t>Odmaštění zámečnických konstrukcí ředidlovým odmašťovačem</t>
  </si>
  <si>
    <t>1088624704</t>
  </si>
  <si>
    <t>150</t>
  </si>
  <si>
    <t>783314101</t>
  </si>
  <si>
    <t>Základní jednonásobný syntetický nátěr zámečnických konstrukcí</t>
  </si>
  <si>
    <t>549500691</t>
  </si>
  <si>
    <t>zárubně:</t>
  </si>
  <si>
    <t>(2*2+0,9)*2*0,5</t>
  </si>
  <si>
    <t>151</t>
  </si>
  <si>
    <t>783317101</t>
  </si>
  <si>
    <t>Krycí jednonásobný syntetický standardní nátěr zámečnických konstrukcí</t>
  </si>
  <si>
    <t>1461489404</t>
  </si>
  <si>
    <t>784</t>
  </si>
  <si>
    <t>Dokončovací práce - malby a tapety</t>
  </si>
  <si>
    <t>152</t>
  </si>
  <si>
    <t>-2015170663</t>
  </si>
  <si>
    <t>1,035*0,855</t>
  </si>
  <si>
    <t>stěny:</t>
  </si>
  <si>
    <t>(2,465+1,77)*2*0,6</t>
  </si>
  <si>
    <t>(1,035+0,855)*2*0,6</t>
  </si>
  <si>
    <t>(0,3+0,5+0,3)*0,6</t>
  </si>
  <si>
    <t>chodba:</t>
  </si>
  <si>
    <t>3,4*2,6</t>
  </si>
  <si>
    <t>(2,6*2+3,4)*1</t>
  </si>
  <si>
    <t>153</t>
  </si>
  <si>
    <t>784121001</t>
  </si>
  <si>
    <t>Oškrabání malby v mísnostech výšky do 3,80 m</t>
  </si>
  <si>
    <t>781251155</t>
  </si>
  <si>
    <t>strop komory:</t>
  </si>
  <si>
    <t>0,78*1,85</t>
  </si>
  <si>
    <t>154</t>
  </si>
  <si>
    <t>784181111</t>
  </si>
  <si>
    <t>Základní silikátová jednonásobná penetrace podkladu v místnostech výšky do 3,80m</t>
  </si>
  <si>
    <t>716490123</t>
  </si>
  <si>
    <t>155</t>
  </si>
  <si>
    <t>784321001</t>
  </si>
  <si>
    <t>Jednonásobné silikátové bílé malby v místnosti výšky do 3,80 m</t>
  </si>
  <si>
    <t>-949460057</t>
  </si>
  <si>
    <t>HZS</t>
  </si>
  <si>
    <t>Hodinové zúčtovací sazby</t>
  </si>
  <si>
    <t>156</t>
  </si>
  <si>
    <t>HZS1292</t>
  </si>
  <si>
    <t>Hodinová zúčtovací sazba stavební dělník</t>
  </si>
  <si>
    <t>hod</t>
  </si>
  <si>
    <t>512</t>
  </si>
  <si>
    <t>-1942674833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</si>
  <si>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</si>
  <si>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</si>
  <si>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</si>
  <si>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</si>
  <si>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vysekání a zapravení drážek - elektroinstalace:</t>
  </si>
  <si>
    <t>demontáž stávající elektroinstalace:</t>
  </si>
  <si>
    <t>157</t>
  </si>
  <si>
    <t>HZS2212</t>
  </si>
  <si>
    <t>Hodinová zúčtovací sazba instalatér odborný</t>
  </si>
  <si>
    <t>694332615</t>
  </si>
  <si>
    <t>Ostatní drobné nepecifikované práce související s rozvody vody a kanalizace bytového jádra:</t>
  </si>
  <si>
    <t>158</t>
  </si>
  <si>
    <t>HZS3111</t>
  </si>
  <si>
    <t>Hodinová zúčtovací sazba montér potrubí</t>
  </si>
  <si>
    <t>-765865261</t>
  </si>
  <si>
    <t>dopojení nového ventilátoru na stávající potrubí:</t>
  </si>
  <si>
    <t>159</t>
  </si>
  <si>
    <t>HZS4212</t>
  </si>
  <si>
    <t>Hodinová zúčtovací sazba revizní technik specialista</t>
  </si>
  <si>
    <t>265764778</t>
  </si>
  <si>
    <t>revize plynu:</t>
  </si>
  <si>
    <t>VRN</t>
  </si>
  <si>
    <t>Vedlejší rozpočtové náklady</t>
  </si>
  <si>
    <t>VRN3</t>
  </si>
  <si>
    <t>Zařízení staveniště</t>
  </si>
  <si>
    <t>160</t>
  </si>
  <si>
    <t>030001000</t>
  </si>
  <si>
    <t>1024</t>
  </si>
  <si>
    <t>-1425620291</t>
  </si>
  <si>
    <t>VRN7</t>
  </si>
  <si>
    <t>Provozní vlivy</t>
  </si>
  <si>
    <t>161</t>
  </si>
  <si>
    <t>070001000</t>
  </si>
  <si>
    <t>1505841317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</si>
</sst>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5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2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  <protection locked="0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50" t="s">
        <v>5</v>
      </c>
      <c r="AS2" s="216"/>
      <c r="AT2" s="216"/>
      <c r="AU2" s="216"/>
      <c r="AV2" s="216"/>
      <c r="AW2" s="216"/>
      <c r="AX2" s="216"/>
      <c r="AY2" s="216"/>
      <c r="AZ2" s="216"/>
      <c r="BA2" s="216"/>
      <c r="BB2" s="216"/>
      <c r="BC2" s="216"/>
      <c r="BD2" s="216"/>
      <c r="BE2" s="216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>
      <c r="B5" s="20"/>
      <c r="D5" s="24" t="s">
        <v>13</v>
      </c>
      <c r="K5" s="215" t="s">
        <v>14</v>
      </c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216"/>
      <c r="AC5" s="216"/>
      <c r="AD5" s="216"/>
      <c r="AE5" s="216"/>
      <c r="AF5" s="216"/>
      <c r="AG5" s="216"/>
      <c r="AH5" s="216"/>
      <c r="AI5" s="216"/>
      <c r="AJ5" s="216"/>
      <c r="AK5" s="216"/>
      <c r="AL5" s="216"/>
      <c r="AM5" s="216"/>
      <c r="AN5" s="216"/>
      <c r="AO5" s="216"/>
      <c r="AR5" s="20"/>
      <c r="BE5" s="212" t="s">
        <v>15</v>
      </c>
      <c r="BS5" s="17" t="s">
        <v>6</v>
      </c>
    </row>
    <row r="6" spans="1:74" s="1" customFormat="1" ht="36.950000000000003" customHeight="1">
      <c r="B6" s="20"/>
      <c r="D6" s="26" t="s">
        <v>16</v>
      </c>
      <c r="K6" s="217" t="s">
        <v>17</v>
      </c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  <c r="AD6" s="216"/>
      <c r="AE6" s="216"/>
      <c r="AF6" s="216"/>
      <c r="AG6" s="216"/>
      <c r="AH6" s="216"/>
      <c r="AI6" s="216"/>
      <c r="AJ6" s="216"/>
      <c r="AK6" s="216"/>
      <c r="AL6" s="216"/>
      <c r="AM6" s="216"/>
      <c r="AN6" s="216"/>
      <c r="AO6" s="216"/>
      <c r="AR6" s="20"/>
      <c r="BE6" s="213"/>
      <c r="BS6" s="17" t="s">
        <v>6</v>
      </c>
    </row>
    <row r="7" spans="1:74" s="1" customFormat="1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13"/>
      <c r="BS7" s="17" t="s">
        <v>6</v>
      </c>
    </row>
    <row r="8" spans="1:74" s="1" customFormat="1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13"/>
      <c r="BS8" s="17" t="s">
        <v>6</v>
      </c>
    </row>
    <row r="9" spans="1:74" s="1" customFormat="1" ht="14.45" customHeight="1">
      <c r="B9" s="20"/>
      <c r="AR9" s="20"/>
      <c r="BE9" s="213"/>
      <c r="BS9" s="17" t="s">
        <v>6</v>
      </c>
    </row>
    <row r="10" spans="1:74" s="1" customFormat="1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13"/>
      <c r="BS10" s="17" t="s">
        <v>6</v>
      </c>
    </row>
    <row r="11" spans="1:74" s="1" customFormat="1" ht="18.399999999999999" customHeight="1">
      <c r="B11" s="20"/>
      <c r="E11" s="25" t="s">
        <v>21</v>
      </c>
      <c r="AK11" s="27" t="s">
        <v>26</v>
      </c>
      <c r="AN11" s="25" t="s">
        <v>1</v>
      </c>
      <c r="AR11" s="20"/>
      <c r="BE11" s="213"/>
      <c r="BS11" s="17" t="s">
        <v>6</v>
      </c>
    </row>
    <row r="12" spans="1:74" s="1" customFormat="1" ht="6.95" customHeight="1">
      <c r="B12" s="20"/>
      <c r="AR12" s="20"/>
      <c r="BE12" s="213"/>
      <c r="BS12" s="17" t="s">
        <v>6</v>
      </c>
    </row>
    <row r="13" spans="1:74" s="1" customFormat="1" ht="12" customHeight="1">
      <c r="B13" s="20"/>
      <c r="D13" s="27" t="s">
        <v>27</v>
      </c>
      <c r="AK13" s="27" t="s">
        <v>25</v>
      </c>
      <c r="AN13" s="29" t="s">
        <v>28</v>
      </c>
      <c r="AR13" s="20"/>
      <c r="BE13" s="213"/>
      <c r="BS13" s="17" t="s">
        <v>6</v>
      </c>
    </row>
    <row r="14" spans="1:74" ht="12.75">
      <c r="B14" s="20"/>
      <c r="E14" s="218" t="s">
        <v>28</v>
      </c>
      <c r="F14" s="219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19"/>
      <c r="Z14" s="219"/>
      <c r="AA14" s="219"/>
      <c r="AB14" s="219"/>
      <c r="AC14" s="219"/>
      <c r="AD14" s="219"/>
      <c r="AE14" s="219"/>
      <c r="AF14" s="219"/>
      <c r="AG14" s="219"/>
      <c r="AH14" s="219"/>
      <c r="AI14" s="219"/>
      <c r="AJ14" s="219"/>
      <c r="AK14" s="27" t="s">
        <v>26</v>
      </c>
      <c r="AN14" s="29" t="s">
        <v>28</v>
      </c>
      <c r="AR14" s="20"/>
      <c r="BE14" s="213"/>
      <c r="BS14" s="17" t="s">
        <v>6</v>
      </c>
    </row>
    <row r="15" spans="1:74" s="1" customFormat="1" ht="6.95" customHeight="1">
      <c r="B15" s="20"/>
      <c r="AR15" s="20"/>
      <c r="BE15" s="213"/>
      <c r="BS15" s="17" t="s">
        <v>3</v>
      </c>
    </row>
    <row r="16" spans="1:74" s="1" customFormat="1" ht="12" customHeight="1">
      <c r="B16" s="20"/>
      <c r="D16" s="27" t="s">
        <v>29</v>
      </c>
      <c r="AK16" s="27" t="s">
        <v>25</v>
      </c>
      <c r="AN16" s="25" t="s">
        <v>30</v>
      </c>
      <c r="AR16" s="20"/>
      <c r="BE16" s="213"/>
      <c r="BS16" s="17" t="s">
        <v>3</v>
      </c>
    </row>
    <row r="17" spans="1:71" s="1" customFormat="1" ht="18.399999999999999" customHeight="1">
      <c r="B17" s="20"/>
      <c r="E17" s="25" t="s">
        <v>31</v>
      </c>
      <c r="AK17" s="27" t="s">
        <v>26</v>
      </c>
      <c r="AN17" s="25" t="s">
        <v>32</v>
      </c>
      <c r="AR17" s="20"/>
      <c r="BE17" s="213"/>
      <c r="BS17" s="17" t="s">
        <v>33</v>
      </c>
    </row>
    <row r="18" spans="1:71" s="1" customFormat="1" ht="6.95" customHeight="1">
      <c r="B18" s="20"/>
      <c r="AR18" s="20"/>
      <c r="BE18" s="213"/>
      <c r="BS18" s="17" t="s">
        <v>6</v>
      </c>
    </row>
    <row r="19" spans="1:71" s="1" customFormat="1" ht="12" customHeight="1">
      <c r="B19" s="20"/>
      <c r="D19" s="27" t="s">
        <v>34</v>
      </c>
      <c r="AK19" s="27" t="s">
        <v>25</v>
      </c>
      <c r="AN19" s="25" t="s">
        <v>1</v>
      </c>
      <c r="AR19" s="20"/>
      <c r="BE19" s="213"/>
      <c r="BS19" s="17" t="s">
        <v>6</v>
      </c>
    </row>
    <row r="20" spans="1:71" s="1" customFormat="1" ht="18.399999999999999" customHeight="1">
      <c r="B20" s="20"/>
      <c r="E20" s="25" t="s">
        <v>21</v>
      </c>
      <c r="AK20" s="27" t="s">
        <v>26</v>
      </c>
      <c r="AN20" s="25" t="s">
        <v>1</v>
      </c>
      <c r="AR20" s="20"/>
      <c r="BE20" s="213"/>
      <c r="BS20" s="17" t="s">
        <v>33</v>
      </c>
    </row>
    <row r="21" spans="1:71" s="1" customFormat="1" ht="6.95" customHeight="1">
      <c r="B21" s="20"/>
      <c r="AR21" s="20"/>
      <c r="BE21" s="213"/>
    </row>
    <row r="22" spans="1:71" s="1" customFormat="1" ht="12" customHeight="1">
      <c r="B22" s="20"/>
      <c r="D22" s="27" t="s">
        <v>35</v>
      </c>
      <c r="AR22" s="20"/>
      <c r="BE22" s="213"/>
    </row>
    <row r="23" spans="1:71" s="1" customFormat="1" ht="16.5" customHeight="1">
      <c r="B23" s="20"/>
      <c r="E23" s="220" t="s">
        <v>1</v>
      </c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0"/>
      <c r="AI23" s="220"/>
      <c r="AJ23" s="220"/>
      <c r="AK23" s="220"/>
      <c r="AL23" s="220"/>
      <c r="AM23" s="220"/>
      <c r="AN23" s="220"/>
      <c r="AR23" s="20"/>
      <c r="BE23" s="213"/>
    </row>
    <row r="24" spans="1:71" s="1" customFormat="1" ht="6.95" customHeight="1">
      <c r="B24" s="20"/>
      <c r="AR24" s="20"/>
      <c r="BE24" s="213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13"/>
    </row>
    <row r="26" spans="1:71" s="2" customFormat="1" ht="25.9" customHeight="1">
      <c r="A26" s="32"/>
      <c r="B26" s="33"/>
      <c r="C26" s="32"/>
      <c r="D26" s="34" t="s">
        <v>36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21">
        <f>ROUND(AG94,2)</f>
        <v>0</v>
      </c>
      <c r="AL26" s="222"/>
      <c r="AM26" s="222"/>
      <c r="AN26" s="222"/>
      <c r="AO26" s="222"/>
      <c r="AP26" s="32"/>
      <c r="AQ26" s="32"/>
      <c r="AR26" s="33"/>
      <c r="BE26" s="213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13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23" t="s">
        <v>37</v>
      </c>
      <c r="M28" s="223"/>
      <c r="N28" s="223"/>
      <c r="O28" s="223"/>
      <c r="P28" s="223"/>
      <c r="Q28" s="32"/>
      <c r="R28" s="32"/>
      <c r="S28" s="32"/>
      <c r="T28" s="32"/>
      <c r="U28" s="32"/>
      <c r="V28" s="32"/>
      <c r="W28" s="223" t="s">
        <v>38</v>
      </c>
      <c r="X28" s="223"/>
      <c r="Y28" s="223"/>
      <c r="Z28" s="223"/>
      <c r="AA28" s="223"/>
      <c r="AB28" s="223"/>
      <c r="AC28" s="223"/>
      <c r="AD28" s="223"/>
      <c r="AE28" s="223"/>
      <c r="AF28" s="32"/>
      <c r="AG28" s="32"/>
      <c r="AH28" s="32"/>
      <c r="AI28" s="32"/>
      <c r="AJ28" s="32"/>
      <c r="AK28" s="223" t="s">
        <v>39</v>
      </c>
      <c r="AL28" s="223"/>
      <c r="AM28" s="223"/>
      <c r="AN28" s="223"/>
      <c r="AO28" s="223"/>
      <c r="AP28" s="32"/>
      <c r="AQ28" s="32"/>
      <c r="AR28" s="33"/>
      <c r="BE28" s="213"/>
    </row>
    <row r="29" spans="1:71" s="3" customFormat="1" ht="14.45" customHeight="1">
      <c r="B29" s="37"/>
      <c r="D29" s="27" t="s">
        <v>40</v>
      </c>
      <c r="F29" s="27" t="s">
        <v>41</v>
      </c>
      <c r="L29" s="226">
        <v>0.21</v>
      </c>
      <c r="M29" s="225"/>
      <c r="N29" s="225"/>
      <c r="O29" s="225"/>
      <c r="P29" s="225"/>
      <c r="W29" s="224">
        <f>ROUND(AZ94, 2)</f>
        <v>0</v>
      </c>
      <c r="X29" s="225"/>
      <c r="Y29" s="225"/>
      <c r="Z29" s="225"/>
      <c r="AA29" s="225"/>
      <c r="AB29" s="225"/>
      <c r="AC29" s="225"/>
      <c r="AD29" s="225"/>
      <c r="AE29" s="225"/>
      <c r="AK29" s="224">
        <f>ROUND(AV94, 2)</f>
        <v>0</v>
      </c>
      <c r="AL29" s="225"/>
      <c r="AM29" s="225"/>
      <c r="AN29" s="225"/>
      <c r="AO29" s="225"/>
      <c r="AR29" s="37"/>
      <c r="BE29" s="214"/>
    </row>
    <row r="30" spans="1:71" s="3" customFormat="1" ht="14.45" customHeight="1">
      <c r="B30" s="37"/>
      <c r="F30" s="27" t="s">
        <v>42</v>
      </c>
      <c r="L30" s="226">
        <v>0.15</v>
      </c>
      <c r="M30" s="225"/>
      <c r="N30" s="225"/>
      <c r="O30" s="225"/>
      <c r="P30" s="225"/>
      <c r="W30" s="224">
        <f>ROUND(BA94, 2)</f>
        <v>0</v>
      </c>
      <c r="X30" s="225"/>
      <c r="Y30" s="225"/>
      <c r="Z30" s="225"/>
      <c r="AA30" s="225"/>
      <c r="AB30" s="225"/>
      <c r="AC30" s="225"/>
      <c r="AD30" s="225"/>
      <c r="AE30" s="225"/>
      <c r="AK30" s="224">
        <f>ROUND(AW94, 2)</f>
        <v>0</v>
      </c>
      <c r="AL30" s="225"/>
      <c r="AM30" s="225"/>
      <c r="AN30" s="225"/>
      <c r="AO30" s="225"/>
      <c r="AR30" s="37"/>
      <c r="BE30" s="214"/>
    </row>
    <row r="31" spans="1:71" s="3" customFormat="1" ht="14.45" hidden="1" customHeight="1">
      <c r="B31" s="37"/>
      <c r="F31" s="27" t="s">
        <v>43</v>
      </c>
      <c r="L31" s="226">
        <v>0.21</v>
      </c>
      <c r="M31" s="225"/>
      <c r="N31" s="225"/>
      <c r="O31" s="225"/>
      <c r="P31" s="225"/>
      <c r="W31" s="224">
        <f>ROUND(BB94, 2)</f>
        <v>0</v>
      </c>
      <c r="X31" s="225"/>
      <c r="Y31" s="225"/>
      <c r="Z31" s="225"/>
      <c r="AA31" s="225"/>
      <c r="AB31" s="225"/>
      <c r="AC31" s="225"/>
      <c r="AD31" s="225"/>
      <c r="AE31" s="225"/>
      <c r="AK31" s="224">
        <v>0</v>
      </c>
      <c r="AL31" s="225"/>
      <c r="AM31" s="225"/>
      <c r="AN31" s="225"/>
      <c r="AO31" s="225"/>
      <c r="AR31" s="37"/>
      <c r="BE31" s="214"/>
    </row>
    <row r="32" spans="1:71" s="3" customFormat="1" ht="14.45" hidden="1" customHeight="1">
      <c r="B32" s="37"/>
      <c r="F32" s="27" t="s">
        <v>44</v>
      </c>
      <c r="L32" s="226">
        <v>0.15</v>
      </c>
      <c r="M32" s="225"/>
      <c r="N32" s="225"/>
      <c r="O32" s="225"/>
      <c r="P32" s="225"/>
      <c r="W32" s="224">
        <f>ROUND(BC94, 2)</f>
        <v>0</v>
      </c>
      <c r="X32" s="225"/>
      <c r="Y32" s="225"/>
      <c r="Z32" s="225"/>
      <c r="AA32" s="225"/>
      <c r="AB32" s="225"/>
      <c r="AC32" s="225"/>
      <c r="AD32" s="225"/>
      <c r="AE32" s="225"/>
      <c r="AK32" s="224">
        <v>0</v>
      </c>
      <c r="AL32" s="225"/>
      <c r="AM32" s="225"/>
      <c r="AN32" s="225"/>
      <c r="AO32" s="225"/>
      <c r="AR32" s="37"/>
      <c r="BE32" s="214"/>
    </row>
    <row r="33" spans="1:57" s="3" customFormat="1" ht="14.45" hidden="1" customHeight="1">
      <c r="B33" s="37"/>
      <c r="F33" s="27" t="s">
        <v>45</v>
      </c>
      <c r="L33" s="226">
        <v>0</v>
      </c>
      <c r="M33" s="225"/>
      <c r="N33" s="225"/>
      <c r="O33" s="225"/>
      <c r="P33" s="225"/>
      <c r="W33" s="224">
        <f>ROUND(BD94, 2)</f>
        <v>0</v>
      </c>
      <c r="X33" s="225"/>
      <c r="Y33" s="225"/>
      <c r="Z33" s="225"/>
      <c r="AA33" s="225"/>
      <c r="AB33" s="225"/>
      <c r="AC33" s="225"/>
      <c r="AD33" s="225"/>
      <c r="AE33" s="225"/>
      <c r="AK33" s="224">
        <v>0</v>
      </c>
      <c r="AL33" s="225"/>
      <c r="AM33" s="225"/>
      <c r="AN33" s="225"/>
      <c r="AO33" s="225"/>
      <c r="AR33" s="37"/>
      <c r="BE33" s="214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13"/>
    </row>
    <row r="35" spans="1:57" s="2" customFormat="1" ht="25.9" customHeight="1">
      <c r="A35" s="32"/>
      <c r="B35" s="33"/>
      <c r="C35" s="38"/>
      <c r="D35" s="39" t="s">
        <v>46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47</v>
      </c>
      <c r="U35" s="40"/>
      <c r="V35" s="40"/>
      <c r="W35" s="40"/>
      <c r="X35" s="227" t="s">
        <v>48</v>
      </c>
      <c r="Y35" s="228"/>
      <c r="Z35" s="228"/>
      <c r="AA35" s="228"/>
      <c r="AB35" s="228"/>
      <c r="AC35" s="40"/>
      <c r="AD35" s="40"/>
      <c r="AE35" s="40"/>
      <c r="AF35" s="40"/>
      <c r="AG35" s="40"/>
      <c r="AH35" s="40"/>
      <c r="AI35" s="40"/>
      <c r="AJ35" s="40"/>
      <c r="AK35" s="229">
        <f>SUM(AK26:AK33)</f>
        <v>0</v>
      </c>
      <c r="AL35" s="228"/>
      <c r="AM35" s="228"/>
      <c r="AN35" s="228"/>
      <c r="AO35" s="230"/>
      <c r="AP35" s="38"/>
      <c r="AQ35" s="38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2"/>
      <c r="D49" s="43" t="s">
        <v>49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50</v>
      </c>
      <c r="AI49" s="44"/>
      <c r="AJ49" s="44"/>
      <c r="AK49" s="44"/>
      <c r="AL49" s="44"/>
      <c r="AM49" s="44"/>
      <c r="AN49" s="44"/>
      <c r="AO49" s="44"/>
      <c r="AR49" s="42"/>
    </row>
    <row r="50" spans="1:57" ht="11.25">
      <c r="B50" s="20"/>
      <c r="AR50" s="20"/>
    </row>
    <row r="51" spans="1:57" ht="11.25">
      <c r="B51" s="20"/>
      <c r="AR51" s="20"/>
    </row>
    <row r="52" spans="1:57" ht="11.25">
      <c r="B52" s="20"/>
      <c r="AR52" s="20"/>
    </row>
    <row r="53" spans="1:57" ht="11.25">
      <c r="B53" s="20"/>
      <c r="AR53" s="20"/>
    </row>
    <row r="54" spans="1:57" ht="11.25">
      <c r="B54" s="20"/>
      <c r="AR54" s="20"/>
    </row>
    <row r="55" spans="1:57" ht="11.25">
      <c r="B55" s="20"/>
      <c r="AR55" s="20"/>
    </row>
    <row r="56" spans="1:57" ht="11.25">
      <c r="B56" s="20"/>
      <c r="AR56" s="20"/>
    </row>
    <row r="57" spans="1:57" ht="11.25">
      <c r="B57" s="20"/>
      <c r="AR57" s="20"/>
    </row>
    <row r="58" spans="1:57" ht="11.25">
      <c r="B58" s="20"/>
      <c r="AR58" s="20"/>
    </row>
    <row r="59" spans="1:57" ht="11.25">
      <c r="B59" s="20"/>
      <c r="AR59" s="20"/>
    </row>
    <row r="60" spans="1:57" s="2" customFormat="1" ht="12.75">
      <c r="A60" s="32"/>
      <c r="B60" s="33"/>
      <c r="C60" s="32"/>
      <c r="D60" s="45" t="s">
        <v>51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52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51</v>
      </c>
      <c r="AI60" s="35"/>
      <c r="AJ60" s="35"/>
      <c r="AK60" s="35"/>
      <c r="AL60" s="35"/>
      <c r="AM60" s="45" t="s">
        <v>52</v>
      </c>
      <c r="AN60" s="35"/>
      <c r="AO60" s="35"/>
      <c r="AP60" s="32"/>
      <c r="AQ60" s="32"/>
      <c r="AR60" s="33"/>
      <c r="BE60" s="32"/>
    </row>
    <row r="61" spans="1:57" ht="11.25">
      <c r="B61" s="20"/>
      <c r="AR61" s="20"/>
    </row>
    <row r="62" spans="1:57" ht="11.25">
      <c r="B62" s="20"/>
      <c r="AR62" s="20"/>
    </row>
    <row r="63" spans="1:57" ht="11.25">
      <c r="B63" s="20"/>
      <c r="AR63" s="20"/>
    </row>
    <row r="64" spans="1:57" s="2" customFormat="1" ht="12.75">
      <c r="A64" s="32"/>
      <c r="B64" s="33"/>
      <c r="C64" s="32"/>
      <c r="D64" s="43" t="s">
        <v>53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54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 ht="11.25">
      <c r="B65" s="20"/>
      <c r="AR65" s="20"/>
    </row>
    <row r="66" spans="1:57" ht="11.25">
      <c r="B66" s="20"/>
      <c r="AR66" s="20"/>
    </row>
    <row r="67" spans="1:57" ht="11.25">
      <c r="B67" s="20"/>
      <c r="AR67" s="20"/>
    </row>
    <row r="68" spans="1:57" ht="11.25">
      <c r="B68" s="20"/>
      <c r="AR68" s="20"/>
    </row>
    <row r="69" spans="1:57" ht="11.25">
      <c r="B69" s="20"/>
      <c r="AR69" s="20"/>
    </row>
    <row r="70" spans="1:57" ht="11.25">
      <c r="B70" s="20"/>
      <c r="AR70" s="20"/>
    </row>
    <row r="71" spans="1:57" ht="11.25">
      <c r="B71" s="20"/>
      <c r="AR71" s="20"/>
    </row>
    <row r="72" spans="1:57" ht="11.25">
      <c r="B72" s="20"/>
      <c r="AR72" s="20"/>
    </row>
    <row r="73" spans="1:57" ht="11.25">
      <c r="B73" s="20"/>
      <c r="AR73" s="20"/>
    </row>
    <row r="74" spans="1:57" ht="11.25">
      <c r="B74" s="20"/>
      <c r="AR74" s="20"/>
    </row>
    <row r="75" spans="1:57" s="2" customFormat="1" ht="12.75">
      <c r="A75" s="32"/>
      <c r="B75" s="33"/>
      <c r="C75" s="32"/>
      <c r="D75" s="45" t="s">
        <v>51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52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51</v>
      </c>
      <c r="AI75" s="35"/>
      <c r="AJ75" s="35"/>
      <c r="AK75" s="35"/>
      <c r="AL75" s="35"/>
      <c r="AM75" s="45" t="s">
        <v>52</v>
      </c>
      <c r="AN75" s="35"/>
      <c r="AO75" s="35"/>
      <c r="AP75" s="32"/>
      <c r="AQ75" s="32"/>
      <c r="AR75" s="33"/>
      <c r="BE75" s="32"/>
    </row>
    <row r="76" spans="1:57" s="2" customFormat="1" ht="11.25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4.95" customHeight="1">
      <c r="A82" s="32"/>
      <c r="B82" s="33"/>
      <c r="C82" s="21" t="s">
        <v>55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>
      <c r="B84" s="51"/>
      <c r="C84" s="27" t="s">
        <v>13</v>
      </c>
      <c r="L84" s="4" t="str">
        <f>K5</f>
        <v>P1911/1</v>
      </c>
      <c r="AR84" s="51"/>
    </row>
    <row r="85" spans="1:91" s="5" customFormat="1" ht="36.950000000000003" customHeight="1">
      <c r="B85" s="52"/>
      <c r="C85" s="53" t="s">
        <v>16</v>
      </c>
      <c r="L85" s="231" t="str">
        <f>K6</f>
        <v>Horymírova 2975/4</v>
      </c>
      <c r="M85" s="232"/>
      <c r="N85" s="232"/>
      <c r="O85" s="232"/>
      <c r="P85" s="232"/>
      <c r="Q85" s="232"/>
      <c r="R85" s="232"/>
      <c r="S85" s="232"/>
      <c r="T85" s="232"/>
      <c r="U85" s="232"/>
      <c r="V85" s="232"/>
      <c r="W85" s="232"/>
      <c r="X85" s="232"/>
      <c r="Y85" s="232"/>
      <c r="Z85" s="232"/>
      <c r="AA85" s="232"/>
      <c r="AB85" s="232"/>
      <c r="AC85" s="232"/>
      <c r="AD85" s="232"/>
      <c r="AE85" s="232"/>
      <c r="AF85" s="232"/>
      <c r="AG85" s="232"/>
      <c r="AH85" s="232"/>
      <c r="AI85" s="232"/>
      <c r="AJ85" s="232"/>
      <c r="AK85" s="232"/>
      <c r="AL85" s="232"/>
      <c r="AM85" s="232"/>
      <c r="AN85" s="232"/>
      <c r="AO85" s="232"/>
      <c r="AR85" s="52"/>
    </row>
    <row r="86" spans="1:91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>
      <c r="A87" s="32"/>
      <c r="B87" s="33"/>
      <c r="C87" s="27" t="s">
        <v>20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 xml:space="preserve"> 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22</v>
      </c>
      <c r="AJ87" s="32"/>
      <c r="AK87" s="32"/>
      <c r="AL87" s="32"/>
      <c r="AM87" s="233" t="str">
        <f>IF(AN8= "","",AN8)</f>
        <v>20. 8. 2019</v>
      </c>
      <c r="AN87" s="233"/>
      <c r="AO87" s="32"/>
      <c r="AP87" s="32"/>
      <c r="AQ87" s="32"/>
      <c r="AR87" s="33"/>
      <c r="BE87" s="32"/>
    </row>
    <row r="88" spans="1:91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15.2" customHeight="1">
      <c r="A89" s="32"/>
      <c r="B89" s="33"/>
      <c r="C89" s="27" t="s">
        <v>24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 xml:space="preserve"> 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29</v>
      </c>
      <c r="AJ89" s="32"/>
      <c r="AK89" s="32"/>
      <c r="AL89" s="32"/>
      <c r="AM89" s="234" t="str">
        <f>IF(E17="","",E17)</f>
        <v>Ing. Vladimír Slonka</v>
      </c>
      <c r="AN89" s="235"/>
      <c r="AO89" s="235"/>
      <c r="AP89" s="235"/>
      <c r="AQ89" s="32"/>
      <c r="AR89" s="33"/>
      <c r="AS89" s="236" t="s">
        <v>56</v>
      </c>
      <c r="AT89" s="237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15.2" customHeight="1">
      <c r="A90" s="32"/>
      <c r="B90" s="33"/>
      <c r="C90" s="27" t="s">
        <v>27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34</v>
      </c>
      <c r="AJ90" s="32"/>
      <c r="AK90" s="32"/>
      <c r="AL90" s="32"/>
      <c r="AM90" s="234" t="str">
        <f>IF(E20="","",E20)</f>
        <v xml:space="preserve"> </v>
      </c>
      <c r="AN90" s="235"/>
      <c r="AO90" s="235"/>
      <c r="AP90" s="235"/>
      <c r="AQ90" s="32"/>
      <c r="AR90" s="33"/>
      <c r="AS90" s="238"/>
      <c r="AT90" s="239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0.9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38"/>
      <c r="AT91" s="239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>
      <c r="A92" s="32"/>
      <c r="B92" s="33"/>
      <c r="C92" s="240" t="s">
        <v>57</v>
      </c>
      <c r="D92" s="241"/>
      <c r="E92" s="241"/>
      <c r="F92" s="241"/>
      <c r="G92" s="241"/>
      <c r="H92" s="60"/>
      <c r="I92" s="242" t="s">
        <v>58</v>
      </c>
      <c r="J92" s="241"/>
      <c r="K92" s="241"/>
      <c r="L92" s="241"/>
      <c r="M92" s="241"/>
      <c r="N92" s="241"/>
      <c r="O92" s="241"/>
      <c r="P92" s="241"/>
      <c r="Q92" s="241"/>
      <c r="R92" s="241"/>
      <c r="S92" s="241"/>
      <c r="T92" s="241"/>
      <c r="U92" s="241"/>
      <c r="V92" s="241"/>
      <c r="W92" s="241"/>
      <c r="X92" s="241"/>
      <c r="Y92" s="241"/>
      <c r="Z92" s="241"/>
      <c r="AA92" s="241"/>
      <c r="AB92" s="241"/>
      <c r="AC92" s="241"/>
      <c r="AD92" s="241"/>
      <c r="AE92" s="241"/>
      <c r="AF92" s="241"/>
      <c r="AG92" s="243" t="s">
        <v>59</v>
      </c>
      <c r="AH92" s="241"/>
      <c r="AI92" s="241"/>
      <c r="AJ92" s="241"/>
      <c r="AK92" s="241"/>
      <c r="AL92" s="241"/>
      <c r="AM92" s="241"/>
      <c r="AN92" s="242" t="s">
        <v>60</v>
      </c>
      <c r="AO92" s="241"/>
      <c r="AP92" s="244"/>
      <c r="AQ92" s="61" t="s">
        <v>61</v>
      </c>
      <c r="AR92" s="33"/>
      <c r="AS92" s="62" t="s">
        <v>62</v>
      </c>
      <c r="AT92" s="63" t="s">
        <v>63</v>
      </c>
      <c r="AU92" s="63" t="s">
        <v>64</v>
      </c>
      <c r="AV92" s="63" t="s">
        <v>65</v>
      </c>
      <c r="AW92" s="63" t="s">
        <v>66</v>
      </c>
      <c r="AX92" s="63" t="s">
        <v>67</v>
      </c>
      <c r="AY92" s="63" t="s">
        <v>68</v>
      </c>
      <c r="AZ92" s="63" t="s">
        <v>69</v>
      </c>
      <c r="BA92" s="63" t="s">
        <v>70</v>
      </c>
      <c r="BB92" s="63" t="s">
        <v>71</v>
      </c>
      <c r="BC92" s="63" t="s">
        <v>72</v>
      </c>
      <c r="BD92" s="64" t="s">
        <v>73</v>
      </c>
      <c r="BE92" s="32"/>
    </row>
    <row r="93" spans="1:91" s="2" customFormat="1" ht="10.9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450000000000003" customHeight="1">
      <c r="B94" s="68"/>
      <c r="C94" s="69" t="s">
        <v>74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48">
        <f>ROUND(AG95,2)</f>
        <v>0</v>
      </c>
      <c r="AH94" s="248"/>
      <c r="AI94" s="248"/>
      <c r="AJ94" s="248"/>
      <c r="AK94" s="248"/>
      <c r="AL94" s="248"/>
      <c r="AM94" s="248"/>
      <c r="AN94" s="249">
        <f>SUM(AG94,AT94)</f>
        <v>0</v>
      </c>
      <c r="AO94" s="249"/>
      <c r="AP94" s="249"/>
      <c r="AQ94" s="72" t="s">
        <v>1</v>
      </c>
      <c r="AR94" s="68"/>
      <c r="AS94" s="73">
        <f>ROUND(AS95,2)</f>
        <v>0</v>
      </c>
      <c r="AT94" s="74">
        <f>ROUND(SUM(AV94:AW94),2)</f>
        <v>0</v>
      </c>
      <c r="AU94" s="75">
        <f>ROUND(AU95,5)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ROUND(AZ95,2)</f>
        <v>0</v>
      </c>
      <c r="BA94" s="74">
        <f>ROUND(BA95,2)</f>
        <v>0</v>
      </c>
      <c r="BB94" s="74">
        <f>ROUND(BB95,2)</f>
        <v>0</v>
      </c>
      <c r="BC94" s="74">
        <f>ROUND(BC95,2)</f>
        <v>0</v>
      </c>
      <c r="BD94" s="76">
        <f>ROUND(BD95,2)</f>
        <v>0</v>
      </c>
      <c r="BS94" s="77" t="s">
        <v>75</v>
      </c>
      <c r="BT94" s="77" t="s">
        <v>76</v>
      </c>
      <c r="BU94" s="78" t="s">
        <v>77</v>
      </c>
      <c r="BV94" s="77" t="s">
        <v>78</v>
      </c>
      <c r="BW94" s="77" t="s">
        <v>4</v>
      </c>
      <c r="BX94" s="77" t="s">
        <v>79</v>
      </c>
      <c r="CL94" s="77" t="s">
        <v>1</v>
      </c>
    </row>
    <row r="95" spans="1:91" s="7" customFormat="1" ht="16.5" customHeight="1">
      <c r="A95" s="79" t="s">
        <v>80</v>
      </c>
      <c r="B95" s="80"/>
      <c r="C95" s="81"/>
      <c r="D95" s="247" t="s">
        <v>81</v>
      </c>
      <c r="E95" s="247"/>
      <c r="F95" s="247"/>
      <c r="G95" s="247"/>
      <c r="H95" s="247"/>
      <c r="I95" s="82"/>
      <c r="J95" s="247" t="s">
        <v>82</v>
      </c>
      <c r="K95" s="247"/>
      <c r="L95" s="247"/>
      <c r="M95" s="247"/>
      <c r="N95" s="247"/>
      <c r="O95" s="247"/>
      <c r="P95" s="247"/>
      <c r="Q95" s="247"/>
      <c r="R95" s="247"/>
      <c r="S95" s="247"/>
      <c r="T95" s="247"/>
      <c r="U95" s="247"/>
      <c r="V95" s="247"/>
      <c r="W95" s="247"/>
      <c r="X95" s="247"/>
      <c r="Y95" s="247"/>
      <c r="Z95" s="247"/>
      <c r="AA95" s="247"/>
      <c r="AB95" s="247"/>
      <c r="AC95" s="247"/>
      <c r="AD95" s="247"/>
      <c r="AE95" s="247"/>
      <c r="AF95" s="247"/>
      <c r="AG95" s="245">
        <f>'5 - Bytová jednotka č.5'!J30</f>
        <v>0</v>
      </c>
      <c r="AH95" s="246"/>
      <c r="AI95" s="246"/>
      <c r="AJ95" s="246"/>
      <c r="AK95" s="246"/>
      <c r="AL95" s="246"/>
      <c r="AM95" s="246"/>
      <c r="AN95" s="245">
        <f>SUM(AG95,AT95)</f>
        <v>0</v>
      </c>
      <c r="AO95" s="246"/>
      <c r="AP95" s="246"/>
      <c r="AQ95" s="83" t="s">
        <v>83</v>
      </c>
      <c r="AR95" s="80"/>
      <c r="AS95" s="84">
        <v>0</v>
      </c>
      <c r="AT95" s="85">
        <f>ROUND(SUM(AV95:AW95),2)</f>
        <v>0</v>
      </c>
      <c r="AU95" s="86">
        <f>'5 - Bytová jednotka č.5'!P142</f>
        <v>0</v>
      </c>
      <c r="AV95" s="85">
        <f>'5 - Bytová jednotka č.5'!J33</f>
        <v>0</v>
      </c>
      <c r="AW95" s="85">
        <f>'5 - Bytová jednotka č.5'!J34</f>
        <v>0</v>
      </c>
      <c r="AX95" s="85">
        <f>'5 - Bytová jednotka č.5'!J35</f>
        <v>0</v>
      </c>
      <c r="AY95" s="85">
        <f>'5 - Bytová jednotka č.5'!J36</f>
        <v>0</v>
      </c>
      <c r="AZ95" s="85">
        <f>'5 - Bytová jednotka č.5'!F33</f>
        <v>0</v>
      </c>
      <c r="BA95" s="85">
        <f>'5 - Bytová jednotka č.5'!F34</f>
        <v>0</v>
      </c>
      <c r="BB95" s="85">
        <f>'5 - Bytová jednotka č.5'!F35</f>
        <v>0</v>
      </c>
      <c r="BC95" s="85">
        <f>'5 - Bytová jednotka č.5'!F36</f>
        <v>0</v>
      </c>
      <c r="BD95" s="87">
        <f>'5 - Bytová jednotka č.5'!F37</f>
        <v>0</v>
      </c>
      <c r="BT95" s="88" t="s">
        <v>84</v>
      </c>
      <c r="BV95" s="88" t="s">
        <v>78</v>
      </c>
      <c r="BW95" s="88" t="s">
        <v>85</v>
      </c>
      <c r="BX95" s="88" t="s">
        <v>4</v>
      </c>
      <c r="CL95" s="88" t="s">
        <v>1</v>
      </c>
      <c r="CM95" s="88" t="s">
        <v>84</v>
      </c>
    </row>
    <row r="96" spans="1:91" s="2" customFormat="1" ht="30" customHeight="1">
      <c r="A96" s="32"/>
      <c r="B96" s="33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3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</row>
    <row r="97" spans="1:57" s="2" customFormat="1" ht="6.95" customHeight="1">
      <c r="A97" s="32"/>
      <c r="B97" s="47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33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</sheetData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5 - Bytová jednotka č.5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58"/>
  <sheetViews>
    <sheetView showGridLines="0" tabSelected="1" topLeftCell="A395" workbookViewId="0">
      <selection activeCell="C405" sqref="C405:J405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8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89"/>
      <c r="L2" s="250" t="s">
        <v>5</v>
      </c>
      <c r="M2" s="216"/>
      <c r="N2" s="216"/>
      <c r="O2" s="216"/>
      <c r="P2" s="216"/>
      <c r="Q2" s="216"/>
      <c r="R2" s="216"/>
      <c r="S2" s="216"/>
      <c r="T2" s="216"/>
      <c r="U2" s="216"/>
      <c r="V2" s="216"/>
      <c r="AT2" s="17" t="s">
        <v>85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90"/>
      <c r="J3" s="19"/>
      <c r="K3" s="19"/>
      <c r="L3" s="20"/>
      <c r="AT3" s="17" t="s">
        <v>84</v>
      </c>
    </row>
    <row r="4" spans="1:46" s="1" customFormat="1" ht="24.95" customHeight="1">
      <c r="B4" s="20"/>
      <c r="D4" s="21" t="s">
        <v>86</v>
      </c>
      <c r="I4" s="89"/>
      <c r="L4" s="20"/>
      <c r="M4" s="91" t="s">
        <v>10</v>
      </c>
      <c r="AT4" s="17" t="s">
        <v>3</v>
      </c>
    </row>
    <row r="5" spans="1:46" s="1" customFormat="1" ht="6.95" customHeight="1">
      <c r="B5" s="20"/>
      <c r="I5" s="89"/>
      <c r="L5" s="20"/>
    </row>
    <row r="6" spans="1:46" s="1" customFormat="1" ht="12" customHeight="1">
      <c r="B6" s="20"/>
      <c r="D6" s="27" t="s">
        <v>16</v>
      </c>
      <c r="I6" s="89"/>
      <c r="L6" s="20"/>
    </row>
    <row r="7" spans="1:46" s="1" customFormat="1" ht="16.5" customHeight="1">
      <c r="B7" s="20"/>
      <c r="E7" s="251" t="str">
        <f>'Rekapitulace stavby'!K6</f>
        <v>Horymírova 2975/4</v>
      </c>
      <c r="F7" s="252"/>
      <c r="G7" s="252"/>
      <c r="H7" s="252"/>
      <c r="I7" s="89"/>
      <c r="L7" s="20"/>
    </row>
    <row r="8" spans="1:46" s="2" customFormat="1" ht="12" customHeight="1">
      <c r="A8" s="32"/>
      <c r="B8" s="33"/>
      <c r="C8" s="32"/>
      <c r="D8" s="27" t="s">
        <v>87</v>
      </c>
      <c r="E8" s="32"/>
      <c r="F8" s="32"/>
      <c r="G8" s="32"/>
      <c r="H8" s="32"/>
      <c r="I8" s="9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31" t="s">
        <v>88</v>
      </c>
      <c r="F9" s="253"/>
      <c r="G9" s="253"/>
      <c r="H9" s="253"/>
      <c r="I9" s="9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3"/>
      <c r="C10" s="32"/>
      <c r="D10" s="32"/>
      <c r="E10" s="32"/>
      <c r="F10" s="32"/>
      <c r="G10" s="32"/>
      <c r="H10" s="32"/>
      <c r="I10" s="9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93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93" t="s">
        <v>22</v>
      </c>
      <c r="J12" s="55" t="str">
        <f>'Rekapitulace stavby'!AN8</f>
        <v>20. 8. 2019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9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93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93" t="s">
        <v>26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9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27</v>
      </c>
      <c r="E17" s="32"/>
      <c r="F17" s="32"/>
      <c r="G17" s="32"/>
      <c r="H17" s="32"/>
      <c r="I17" s="93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54" t="str">
        <f>'Rekapitulace stavby'!E14</f>
        <v>Vyplň údaj</v>
      </c>
      <c r="F18" s="215"/>
      <c r="G18" s="215"/>
      <c r="H18" s="215"/>
      <c r="I18" s="93" t="s">
        <v>26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9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29</v>
      </c>
      <c r="E20" s="32"/>
      <c r="F20" s="32"/>
      <c r="G20" s="32"/>
      <c r="H20" s="32"/>
      <c r="I20" s="93" t="s">
        <v>25</v>
      </c>
      <c r="J20" s="25" t="s">
        <v>30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31</v>
      </c>
      <c r="F21" s="32"/>
      <c r="G21" s="32"/>
      <c r="H21" s="32"/>
      <c r="I21" s="93" t="s">
        <v>26</v>
      </c>
      <c r="J21" s="25" t="s">
        <v>32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9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34</v>
      </c>
      <c r="E23" s="32"/>
      <c r="F23" s="32"/>
      <c r="G23" s="32"/>
      <c r="H23" s="32"/>
      <c r="I23" s="93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93" t="s">
        <v>26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9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35</v>
      </c>
      <c r="E26" s="32"/>
      <c r="F26" s="32"/>
      <c r="G26" s="32"/>
      <c r="H26" s="32"/>
      <c r="I26" s="9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4"/>
      <c r="B27" s="95"/>
      <c r="C27" s="94"/>
      <c r="D27" s="94"/>
      <c r="E27" s="220" t="s">
        <v>1</v>
      </c>
      <c r="F27" s="220"/>
      <c r="G27" s="220"/>
      <c r="H27" s="220"/>
      <c r="I27" s="96"/>
      <c r="J27" s="94"/>
      <c r="K27" s="94"/>
      <c r="L27" s="97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9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98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9" t="s">
        <v>36</v>
      </c>
      <c r="E30" s="32"/>
      <c r="F30" s="32"/>
      <c r="G30" s="32"/>
      <c r="H30" s="32"/>
      <c r="I30" s="92"/>
      <c r="J30" s="71">
        <f>ROUND(J142,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98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38</v>
      </c>
      <c r="G32" s="32"/>
      <c r="H32" s="32"/>
      <c r="I32" s="100" t="s">
        <v>37</v>
      </c>
      <c r="J32" s="36" t="s">
        <v>39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101" t="s">
        <v>40</v>
      </c>
      <c r="E33" s="27" t="s">
        <v>41</v>
      </c>
      <c r="F33" s="102">
        <f>ROUND((SUM(BE142:BE457)),  2)</f>
        <v>0</v>
      </c>
      <c r="G33" s="32"/>
      <c r="H33" s="32"/>
      <c r="I33" s="103">
        <v>0.21</v>
      </c>
      <c r="J33" s="102">
        <f>ROUND(((SUM(BE142:BE457))*I33),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42</v>
      </c>
      <c r="F34" s="102">
        <f>ROUND((SUM(BF142:BF457)),  2)</f>
        <v>0</v>
      </c>
      <c r="G34" s="32"/>
      <c r="H34" s="32"/>
      <c r="I34" s="103">
        <v>0.15</v>
      </c>
      <c r="J34" s="102">
        <f>ROUND(((SUM(BF142:BF457))*I34),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43</v>
      </c>
      <c r="F35" s="102">
        <f>ROUND((SUM(BG142:BG457)),  2)</f>
        <v>0</v>
      </c>
      <c r="G35" s="32"/>
      <c r="H35" s="32"/>
      <c r="I35" s="103">
        <v>0.21</v>
      </c>
      <c r="J35" s="102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44</v>
      </c>
      <c r="F36" s="102">
        <f>ROUND((SUM(BH142:BH457)),  2)</f>
        <v>0</v>
      </c>
      <c r="G36" s="32"/>
      <c r="H36" s="32"/>
      <c r="I36" s="103">
        <v>0.15</v>
      </c>
      <c r="J36" s="102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45</v>
      </c>
      <c r="F37" s="102">
        <f>ROUND((SUM(BI142:BI457)),  2)</f>
        <v>0</v>
      </c>
      <c r="G37" s="32"/>
      <c r="H37" s="32"/>
      <c r="I37" s="103">
        <v>0</v>
      </c>
      <c r="J37" s="102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9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104"/>
      <c r="D39" s="105" t="s">
        <v>46</v>
      </c>
      <c r="E39" s="60"/>
      <c r="F39" s="60"/>
      <c r="G39" s="106" t="s">
        <v>47</v>
      </c>
      <c r="H39" s="107" t="s">
        <v>48</v>
      </c>
      <c r="I39" s="108"/>
      <c r="J39" s="109">
        <f>SUM(J30:J37)</f>
        <v>0</v>
      </c>
      <c r="K39" s="110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9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I41" s="89"/>
      <c r="L41" s="20"/>
    </row>
    <row r="42" spans="1:31" s="1" customFormat="1" ht="14.45" customHeight="1">
      <c r="B42" s="20"/>
      <c r="I42" s="89"/>
      <c r="L42" s="20"/>
    </row>
    <row r="43" spans="1:31" s="1" customFormat="1" ht="14.45" customHeight="1">
      <c r="B43" s="20"/>
      <c r="I43" s="89"/>
      <c r="L43" s="20"/>
    </row>
    <row r="44" spans="1:31" s="1" customFormat="1" ht="14.45" customHeight="1">
      <c r="B44" s="20"/>
      <c r="I44" s="89"/>
      <c r="L44" s="20"/>
    </row>
    <row r="45" spans="1:31" s="1" customFormat="1" ht="14.45" customHeight="1">
      <c r="B45" s="20"/>
      <c r="I45" s="89"/>
      <c r="L45" s="20"/>
    </row>
    <row r="46" spans="1:31" s="1" customFormat="1" ht="14.45" customHeight="1">
      <c r="B46" s="20"/>
      <c r="I46" s="89"/>
      <c r="L46" s="20"/>
    </row>
    <row r="47" spans="1:31" s="1" customFormat="1" ht="14.45" customHeight="1">
      <c r="B47" s="20"/>
      <c r="I47" s="89"/>
      <c r="L47" s="20"/>
    </row>
    <row r="48" spans="1:31" s="1" customFormat="1" ht="14.45" customHeight="1">
      <c r="B48" s="20"/>
      <c r="I48" s="89"/>
      <c r="L48" s="20"/>
    </row>
    <row r="49" spans="1:31" s="1" customFormat="1" ht="14.45" customHeight="1">
      <c r="B49" s="20"/>
      <c r="I49" s="89"/>
      <c r="L49" s="20"/>
    </row>
    <row r="50" spans="1:31" s="2" customFormat="1" ht="14.45" customHeight="1">
      <c r="B50" s="42"/>
      <c r="D50" s="43" t="s">
        <v>49</v>
      </c>
      <c r="E50" s="44"/>
      <c r="F50" s="44"/>
      <c r="G50" s="43" t="s">
        <v>50</v>
      </c>
      <c r="H50" s="44"/>
      <c r="I50" s="111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51</v>
      </c>
      <c r="E61" s="35"/>
      <c r="F61" s="112" t="s">
        <v>52</v>
      </c>
      <c r="G61" s="45" t="s">
        <v>51</v>
      </c>
      <c r="H61" s="35"/>
      <c r="I61" s="113"/>
      <c r="J61" s="114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115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51</v>
      </c>
      <c r="E76" s="35"/>
      <c r="F76" s="112" t="s">
        <v>52</v>
      </c>
      <c r="G76" s="45" t="s">
        <v>51</v>
      </c>
      <c r="H76" s="35"/>
      <c r="I76" s="113"/>
      <c r="J76" s="114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116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117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89</v>
      </c>
      <c r="D82" s="32"/>
      <c r="E82" s="32"/>
      <c r="F82" s="32"/>
      <c r="G82" s="32"/>
      <c r="H82" s="32"/>
      <c r="I82" s="9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9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9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51" t="str">
        <f>E7</f>
        <v>Horymírova 2975/4</v>
      </c>
      <c r="F85" s="252"/>
      <c r="G85" s="252"/>
      <c r="H85" s="252"/>
      <c r="I85" s="9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87</v>
      </c>
      <c r="D86" s="32"/>
      <c r="E86" s="32"/>
      <c r="F86" s="32"/>
      <c r="G86" s="32"/>
      <c r="H86" s="32"/>
      <c r="I86" s="9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31" t="str">
        <f>E9</f>
        <v>5 - Bytová jednotka č.5</v>
      </c>
      <c r="F87" s="253"/>
      <c r="G87" s="253"/>
      <c r="H87" s="253"/>
      <c r="I87" s="9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9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93" t="s">
        <v>22</v>
      </c>
      <c r="J89" s="55" t="str">
        <f>IF(J12="","",J12)</f>
        <v>20. 8. 2019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9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25.7" customHeight="1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93" t="s">
        <v>29</v>
      </c>
      <c r="J91" s="30" t="str">
        <f>E21</f>
        <v>Ing. Vladimír Slonka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27</v>
      </c>
      <c r="D92" s="32"/>
      <c r="E92" s="32"/>
      <c r="F92" s="25" t="str">
        <f>IF(E18="","",E18)</f>
        <v>Vyplň údaj</v>
      </c>
      <c r="G92" s="32"/>
      <c r="H92" s="32"/>
      <c r="I92" s="93" t="s">
        <v>34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9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18" t="s">
        <v>90</v>
      </c>
      <c r="D94" s="104"/>
      <c r="E94" s="104"/>
      <c r="F94" s="104"/>
      <c r="G94" s="104"/>
      <c r="H94" s="104"/>
      <c r="I94" s="119"/>
      <c r="J94" s="120" t="s">
        <v>91</v>
      </c>
      <c r="K94" s="104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9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21" t="s">
        <v>92</v>
      </c>
      <c r="D96" s="32"/>
      <c r="E96" s="32"/>
      <c r="F96" s="32"/>
      <c r="G96" s="32"/>
      <c r="H96" s="32"/>
      <c r="I96" s="92"/>
      <c r="J96" s="71">
        <f>J142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93</v>
      </c>
    </row>
    <row r="97" spans="2:12" s="9" customFormat="1" ht="24.95" customHeight="1">
      <c r="B97" s="122"/>
      <c r="D97" s="123" t="s">
        <v>94</v>
      </c>
      <c r="E97" s="124"/>
      <c r="F97" s="124"/>
      <c r="G97" s="124"/>
      <c r="H97" s="124"/>
      <c r="I97" s="125"/>
      <c r="J97" s="126">
        <f>J143</f>
        <v>0</v>
      </c>
      <c r="L97" s="122"/>
    </row>
    <row r="98" spans="2:12" s="10" customFormat="1" ht="19.899999999999999" customHeight="1">
      <c r="B98" s="127"/>
      <c r="D98" s="128" t="s">
        <v>95</v>
      </c>
      <c r="E98" s="129"/>
      <c r="F98" s="129"/>
      <c r="G98" s="129"/>
      <c r="H98" s="129"/>
      <c r="I98" s="130"/>
      <c r="J98" s="131">
        <f>J144</f>
        <v>0</v>
      </c>
      <c r="L98" s="127"/>
    </row>
    <row r="99" spans="2:12" s="10" customFormat="1" ht="19.899999999999999" customHeight="1">
      <c r="B99" s="127"/>
      <c r="D99" s="128" t="s">
        <v>96</v>
      </c>
      <c r="E99" s="129"/>
      <c r="F99" s="129"/>
      <c r="G99" s="129"/>
      <c r="H99" s="129"/>
      <c r="I99" s="130"/>
      <c r="J99" s="131">
        <f>J147</f>
        <v>0</v>
      </c>
      <c r="L99" s="127"/>
    </row>
    <row r="100" spans="2:12" s="10" customFormat="1" ht="19.899999999999999" customHeight="1">
      <c r="B100" s="127"/>
      <c r="D100" s="128" t="s">
        <v>97</v>
      </c>
      <c r="E100" s="129"/>
      <c r="F100" s="129"/>
      <c r="G100" s="129"/>
      <c r="H100" s="129"/>
      <c r="I100" s="130"/>
      <c r="J100" s="131">
        <f>J167</f>
        <v>0</v>
      </c>
      <c r="L100" s="127"/>
    </row>
    <row r="101" spans="2:12" s="10" customFormat="1" ht="19.899999999999999" customHeight="1">
      <c r="B101" s="127"/>
      <c r="D101" s="128" t="s">
        <v>98</v>
      </c>
      <c r="E101" s="129"/>
      <c r="F101" s="129"/>
      <c r="G101" s="129"/>
      <c r="H101" s="129"/>
      <c r="I101" s="130"/>
      <c r="J101" s="131">
        <f>J189</f>
        <v>0</v>
      </c>
      <c r="L101" s="127"/>
    </row>
    <row r="102" spans="2:12" s="10" customFormat="1" ht="19.899999999999999" customHeight="1">
      <c r="B102" s="127"/>
      <c r="D102" s="128" t="s">
        <v>99</v>
      </c>
      <c r="E102" s="129"/>
      <c r="F102" s="129"/>
      <c r="G102" s="129"/>
      <c r="H102" s="129"/>
      <c r="I102" s="130"/>
      <c r="J102" s="131">
        <f>J197</f>
        <v>0</v>
      </c>
      <c r="L102" s="127"/>
    </row>
    <row r="103" spans="2:12" s="9" customFormat="1" ht="24.95" customHeight="1">
      <c r="B103" s="122"/>
      <c r="D103" s="123" t="s">
        <v>100</v>
      </c>
      <c r="E103" s="124"/>
      <c r="F103" s="124"/>
      <c r="G103" s="124"/>
      <c r="H103" s="124"/>
      <c r="I103" s="125"/>
      <c r="J103" s="126">
        <f>J201</f>
        <v>0</v>
      </c>
      <c r="L103" s="122"/>
    </row>
    <row r="104" spans="2:12" s="10" customFormat="1" ht="19.899999999999999" customHeight="1">
      <c r="B104" s="127"/>
      <c r="D104" s="128" t="s">
        <v>101</v>
      </c>
      <c r="E104" s="129"/>
      <c r="F104" s="129"/>
      <c r="G104" s="129"/>
      <c r="H104" s="129"/>
      <c r="I104" s="130"/>
      <c r="J104" s="131">
        <f>J202</f>
        <v>0</v>
      </c>
      <c r="L104" s="127"/>
    </row>
    <row r="105" spans="2:12" s="10" customFormat="1" ht="19.899999999999999" customHeight="1">
      <c r="B105" s="127"/>
      <c r="D105" s="128" t="s">
        <v>102</v>
      </c>
      <c r="E105" s="129"/>
      <c r="F105" s="129"/>
      <c r="G105" s="129"/>
      <c r="H105" s="129"/>
      <c r="I105" s="130"/>
      <c r="J105" s="131">
        <f>J232</f>
        <v>0</v>
      </c>
      <c r="L105" s="127"/>
    </row>
    <row r="106" spans="2:12" s="10" customFormat="1" ht="19.899999999999999" customHeight="1">
      <c r="B106" s="127"/>
      <c r="D106" s="128" t="s">
        <v>103</v>
      </c>
      <c r="E106" s="129"/>
      <c r="F106" s="129"/>
      <c r="G106" s="129"/>
      <c r="H106" s="129"/>
      <c r="I106" s="130"/>
      <c r="J106" s="131">
        <f>J243</f>
        <v>0</v>
      </c>
      <c r="L106" s="127"/>
    </row>
    <row r="107" spans="2:12" s="10" customFormat="1" ht="19.899999999999999" customHeight="1">
      <c r="B107" s="127"/>
      <c r="D107" s="128" t="s">
        <v>104</v>
      </c>
      <c r="E107" s="129"/>
      <c r="F107" s="129"/>
      <c r="G107" s="129"/>
      <c r="H107" s="129"/>
      <c r="I107" s="130"/>
      <c r="J107" s="131">
        <f>J255</f>
        <v>0</v>
      </c>
      <c r="L107" s="127"/>
    </row>
    <row r="108" spans="2:12" s="10" customFormat="1" ht="19.899999999999999" customHeight="1">
      <c r="B108" s="127"/>
      <c r="D108" s="128" t="s">
        <v>105</v>
      </c>
      <c r="E108" s="129"/>
      <c r="F108" s="129"/>
      <c r="G108" s="129"/>
      <c r="H108" s="129"/>
      <c r="I108" s="130"/>
      <c r="J108" s="131">
        <f>J267</f>
        <v>0</v>
      </c>
      <c r="L108" s="127"/>
    </row>
    <row r="109" spans="2:12" s="10" customFormat="1" ht="19.899999999999999" customHeight="1">
      <c r="B109" s="127"/>
      <c r="D109" s="128" t="s">
        <v>106</v>
      </c>
      <c r="E109" s="129"/>
      <c r="F109" s="129"/>
      <c r="G109" s="129"/>
      <c r="H109" s="129"/>
      <c r="I109" s="130"/>
      <c r="J109" s="131">
        <f>J287</f>
        <v>0</v>
      </c>
      <c r="L109" s="127"/>
    </row>
    <row r="110" spans="2:12" s="10" customFormat="1" ht="19.899999999999999" customHeight="1">
      <c r="B110" s="127"/>
      <c r="D110" s="128" t="s">
        <v>107</v>
      </c>
      <c r="E110" s="129"/>
      <c r="F110" s="129"/>
      <c r="G110" s="129"/>
      <c r="H110" s="129"/>
      <c r="I110" s="130"/>
      <c r="J110" s="131">
        <f>J291</f>
        <v>0</v>
      </c>
      <c r="L110" s="127"/>
    </row>
    <row r="111" spans="2:12" s="10" customFormat="1" ht="19.899999999999999" customHeight="1">
      <c r="B111" s="127"/>
      <c r="D111" s="128" t="s">
        <v>108</v>
      </c>
      <c r="E111" s="129"/>
      <c r="F111" s="129"/>
      <c r="G111" s="129"/>
      <c r="H111" s="129"/>
      <c r="I111" s="130"/>
      <c r="J111" s="131">
        <f>J309</f>
        <v>0</v>
      </c>
      <c r="L111" s="127"/>
    </row>
    <row r="112" spans="2:12" s="10" customFormat="1" ht="19.899999999999999" customHeight="1">
      <c r="B112" s="127"/>
      <c r="D112" s="128" t="s">
        <v>109</v>
      </c>
      <c r="E112" s="129"/>
      <c r="F112" s="129"/>
      <c r="G112" s="129"/>
      <c r="H112" s="129"/>
      <c r="I112" s="130"/>
      <c r="J112" s="131">
        <f>J315</f>
        <v>0</v>
      </c>
      <c r="L112" s="127"/>
    </row>
    <row r="113" spans="1:31" s="10" customFormat="1" ht="19.899999999999999" customHeight="1">
      <c r="B113" s="127"/>
      <c r="D113" s="128" t="s">
        <v>110</v>
      </c>
      <c r="E113" s="129"/>
      <c r="F113" s="129"/>
      <c r="G113" s="129"/>
      <c r="H113" s="129"/>
      <c r="I113" s="130"/>
      <c r="J113" s="131">
        <f>J348</f>
        <v>0</v>
      </c>
      <c r="L113" s="127"/>
    </row>
    <row r="114" spans="1:31" s="10" customFormat="1" ht="19.899999999999999" customHeight="1">
      <c r="B114" s="127"/>
      <c r="D114" s="128" t="s">
        <v>111</v>
      </c>
      <c r="E114" s="129"/>
      <c r="F114" s="129"/>
      <c r="G114" s="129"/>
      <c r="H114" s="129"/>
      <c r="I114" s="130"/>
      <c r="J114" s="131">
        <f>J365</f>
        <v>0</v>
      </c>
      <c r="L114" s="127"/>
    </row>
    <row r="115" spans="1:31" s="10" customFormat="1" ht="19.899999999999999" customHeight="1">
      <c r="B115" s="127"/>
      <c r="D115" s="128" t="s">
        <v>112</v>
      </c>
      <c r="E115" s="129"/>
      <c r="F115" s="129"/>
      <c r="G115" s="129"/>
      <c r="H115" s="129"/>
      <c r="I115" s="130"/>
      <c r="J115" s="131">
        <f>J375</f>
        <v>0</v>
      </c>
      <c r="L115" s="127"/>
    </row>
    <row r="116" spans="1:31" s="10" customFormat="1" ht="19.899999999999999" customHeight="1">
      <c r="B116" s="127"/>
      <c r="D116" s="128" t="s">
        <v>113</v>
      </c>
      <c r="E116" s="129"/>
      <c r="F116" s="129"/>
      <c r="G116" s="129"/>
      <c r="H116" s="129"/>
      <c r="I116" s="130"/>
      <c r="J116" s="131">
        <f>J387</f>
        <v>0</v>
      </c>
      <c r="L116" s="127"/>
    </row>
    <row r="117" spans="1:31" s="10" customFormat="1" ht="19.899999999999999" customHeight="1">
      <c r="B117" s="127"/>
      <c r="D117" s="128" t="s">
        <v>114</v>
      </c>
      <c r="E117" s="129"/>
      <c r="F117" s="129"/>
      <c r="G117" s="129"/>
      <c r="H117" s="129"/>
      <c r="I117" s="130"/>
      <c r="J117" s="131">
        <f>J406</f>
        <v>0</v>
      </c>
      <c r="L117" s="127"/>
    </row>
    <row r="118" spans="1:31" s="10" customFormat="1" ht="19.899999999999999" customHeight="1">
      <c r="B118" s="127"/>
      <c r="D118" s="128" t="s">
        <v>115</v>
      </c>
      <c r="E118" s="129"/>
      <c r="F118" s="129"/>
      <c r="G118" s="129"/>
      <c r="H118" s="129"/>
      <c r="I118" s="130"/>
      <c r="J118" s="131">
        <f>J412</f>
        <v>0</v>
      </c>
      <c r="L118" s="127"/>
    </row>
    <row r="119" spans="1:31" s="9" customFormat="1" ht="24.95" customHeight="1">
      <c r="B119" s="122"/>
      <c r="D119" s="123" t="s">
        <v>116</v>
      </c>
      <c r="E119" s="124"/>
      <c r="F119" s="124"/>
      <c r="G119" s="124"/>
      <c r="H119" s="124"/>
      <c r="I119" s="125"/>
      <c r="J119" s="126">
        <f>J430</f>
        <v>0</v>
      </c>
      <c r="L119" s="122"/>
    </row>
    <row r="120" spans="1:31" s="9" customFormat="1" ht="24.95" customHeight="1">
      <c r="B120" s="122"/>
      <c r="D120" s="123" t="s">
        <v>117</v>
      </c>
      <c r="E120" s="124"/>
      <c r="F120" s="124"/>
      <c r="G120" s="124"/>
      <c r="H120" s="124"/>
      <c r="I120" s="125"/>
      <c r="J120" s="126">
        <f>J453</f>
        <v>0</v>
      </c>
      <c r="L120" s="122"/>
    </row>
    <row r="121" spans="1:31" s="10" customFormat="1" ht="19.899999999999999" customHeight="1">
      <c r="B121" s="127"/>
      <c r="D121" s="128" t="s">
        <v>118</v>
      </c>
      <c r="E121" s="129"/>
      <c r="F121" s="129"/>
      <c r="G121" s="129"/>
      <c r="H121" s="129"/>
      <c r="I121" s="130"/>
      <c r="J121" s="131">
        <f>J454</f>
        <v>0</v>
      </c>
      <c r="L121" s="127"/>
    </row>
    <row r="122" spans="1:31" s="10" customFormat="1" ht="19.899999999999999" customHeight="1">
      <c r="B122" s="127"/>
      <c r="D122" s="128" t="s">
        <v>119</v>
      </c>
      <c r="E122" s="129"/>
      <c r="F122" s="129"/>
      <c r="G122" s="129"/>
      <c r="H122" s="129"/>
      <c r="I122" s="130"/>
      <c r="J122" s="131">
        <f>J456</f>
        <v>0</v>
      </c>
      <c r="L122" s="127"/>
    </row>
    <row r="123" spans="1:31" s="2" customFormat="1" ht="21.75" customHeight="1">
      <c r="A123" s="32"/>
      <c r="B123" s="33"/>
      <c r="C123" s="32"/>
      <c r="D123" s="32"/>
      <c r="E123" s="32"/>
      <c r="F123" s="32"/>
      <c r="G123" s="32"/>
      <c r="H123" s="32"/>
      <c r="I123" s="9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6.95" customHeight="1">
      <c r="A124" s="32"/>
      <c r="B124" s="47"/>
      <c r="C124" s="48"/>
      <c r="D124" s="48"/>
      <c r="E124" s="48"/>
      <c r="F124" s="48"/>
      <c r="G124" s="48"/>
      <c r="H124" s="48"/>
      <c r="I124" s="116"/>
      <c r="J124" s="48"/>
      <c r="K124" s="48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8" spans="1:31" s="2" customFormat="1" ht="6.95" customHeight="1">
      <c r="A128" s="32"/>
      <c r="B128" s="49"/>
      <c r="C128" s="50"/>
      <c r="D128" s="50"/>
      <c r="E128" s="50"/>
      <c r="F128" s="50"/>
      <c r="G128" s="50"/>
      <c r="H128" s="50"/>
      <c r="I128" s="117"/>
      <c r="J128" s="50"/>
      <c r="K128" s="50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3" s="2" customFormat="1" ht="24.95" customHeight="1">
      <c r="A129" s="32"/>
      <c r="B129" s="33"/>
      <c r="C129" s="21" t="s">
        <v>120</v>
      </c>
      <c r="D129" s="32"/>
      <c r="E129" s="32"/>
      <c r="F129" s="32"/>
      <c r="G129" s="32"/>
      <c r="H129" s="32"/>
      <c r="I129" s="92"/>
      <c r="J129" s="32"/>
      <c r="K129" s="32"/>
      <c r="L129" s="4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3" s="2" customFormat="1" ht="6.95" customHeight="1">
      <c r="A130" s="32"/>
      <c r="B130" s="33"/>
      <c r="C130" s="32"/>
      <c r="D130" s="32"/>
      <c r="E130" s="32"/>
      <c r="F130" s="32"/>
      <c r="G130" s="32"/>
      <c r="H130" s="32"/>
      <c r="I130" s="92"/>
      <c r="J130" s="32"/>
      <c r="K130" s="32"/>
      <c r="L130" s="4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3" s="2" customFormat="1" ht="12" customHeight="1">
      <c r="A131" s="32"/>
      <c r="B131" s="33"/>
      <c r="C131" s="27" t="s">
        <v>16</v>
      </c>
      <c r="D131" s="32"/>
      <c r="E131" s="32"/>
      <c r="F131" s="32"/>
      <c r="G131" s="32"/>
      <c r="H131" s="32"/>
      <c r="I131" s="92"/>
      <c r="J131" s="32"/>
      <c r="K131" s="32"/>
      <c r="L131" s="4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3" s="2" customFormat="1" ht="16.5" customHeight="1">
      <c r="A132" s="32"/>
      <c r="B132" s="33"/>
      <c r="C132" s="32"/>
      <c r="D132" s="32"/>
      <c r="E132" s="251" t="str">
        <f>E7</f>
        <v>Horymírova 2975/4</v>
      </c>
      <c r="F132" s="252"/>
      <c r="G132" s="252"/>
      <c r="H132" s="252"/>
      <c r="I132" s="92"/>
      <c r="J132" s="32"/>
      <c r="K132" s="32"/>
      <c r="L132" s="4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3" s="2" customFormat="1" ht="12" customHeight="1">
      <c r="A133" s="32"/>
      <c r="B133" s="33"/>
      <c r="C133" s="27" t="s">
        <v>87</v>
      </c>
      <c r="D133" s="32"/>
      <c r="E133" s="32"/>
      <c r="F133" s="32"/>
      <c r="G133" s="32"/>
      <c r="H133" s="32"/>
      <c r="I133" s="92"/>
      <c r="J133" s="32"/>
      <c r="K133" s="32"/>
      <c r="L133" s="4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63" s="2" customFormat="1" ht="16.5" customHeight="1">
      <c r="A134" s="32"/>
      <c r="B134" s="33"/>
      <c r="C134" s="32"/>
      <c r="D134" s="32"/>
      <c r="E134" s="231" t="str">
        <f>E9</f>
        <v>5 - Bytová jednotka č.5</v>
      </c>
      <c r="F134" s="253"/>
      <c r="G134" s="253"/>
      <c r="H134" s="253"/>
      <c r="I134" s="92"/>
      <c r="J134" s="32"/>
      <c r="K134" s="32"/>
      <c r="L134" s="4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  <row r="135" spans="1:63" s="2" customFormat="1" ht="6.95" customHeight="1">
      <c r="A135" s="32"/>
      <c r="B135" s="33"/>
      <c r="C135" s="32"/>
      <c r="D135" s="32"/>
      <c r="E135" s="32"/>
      <c r="F135" s="32"/>
      <c r="G135" s="32"/>
      <c r="H135" s="32"/>
      <c r="I135" s="92"/>
      <c r="J135" s="32"/>
      <c r="K135" s="32"/>
      <c r="L135" s="4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</row>
    <row r="136" spans="1:63" s="2" customFormat="1" ht="12" customHeight="1">
      <c r="A136" s="32"/>
      <c r="B136" s="33"/>
      <c r="C136" s="27" t="s">
        <v>20</v>
      </c>
      <c r="D136" s="32"/>
      <c r="E136" s="32"/>
      <c r="F136" s="25" t="str">
        <f>F12</f>
        <v xml:space="preserve"> </v>
      </c>
      <c r="G136" s="32"/>
      <c r="H136" s="32"/>
      <c r="I136" s="93" t="s">
        <v>22</v>
      </c>
      <c r="J136" s="55" t="str">
        <f>IF(J12="","",J12)</f>
        <v>20. 8. 2019</v>
      </c>
      <c r="K136" s="32"/>
      <c r="L136" s="4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</row>
    <row r="137" spans="1:63" s="2" customFormat="1" ht="6.95" customHeight="1">
      <c r="A137" s="32"/>
      <c r="B137" s="33"/>
      <c r="C137" s="32"/>
      <c r="D137" s="32"/>
      <c r="E137" s="32"/>
      <c r="F137" s="32"/>
      <c r="G137" s="32"/>
      <c r="H137" s="32"/>
      <c r="I137" s="92"/>
      <c r="J137" s="32"/>
      <c r="K137" s="32"/>
      <c r="L137" s="4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</row>
    <row r="138" spans="1:63" s="2" customFormat="1" ht="25.7" customHeight="1">
      <c r="A138" s="32"/>
      <c r="B138" s="33"/>
      <c r="C138" s="27" t="s">
        <v>24</v>
      </c>
      <c r="D138" s="32"/>
      <c r="E138" s="32"/>
      <c r="F138" s="25" t="str">
        <f>E15</f>
        <v xml:space="preserve"> </v>
      </c>
      <c r="G138" s="32"/>
      <c r="H138" s="32"/>
      <c r="I138" s="93" t="s">
        <v>29</v>
      </c>
      <c r="J138" s="30" t="str">
        <f>E21</f>
        <v>Ing. Vladimír Slonka</v>
      </c>
      <c r="K138" s="32"/>
      <c r="L138" s="4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</row>
    <row r="139" spans="1:63" s="2" customFormat="1" ht="15.2" customHeight="1">
      <c r="A139" s="32"/>
      <c r="B139" s="33"/>
      <c r="C139" s="27" t="s">
        <v>27</v>
      </c>
      <c r="D139" s="32"/>
      <c r="E139" s="32"/>
      <c r="F139" s="25" t="str">
        <f>IF(E18="","",E18)</f>
        <v>Vyplň údaj</v>
      </c>
      <c r="G139" s="32"/>
      <c r="H139" s="32"/>
      <c r="I139" s="93" t="s">
        <v>34</v>
      </c>
      <c r="J139" s="30" t="str">
        <f>E24</f>
        <v xml:space="preserve"> </v>
      </c>
      <c r="K139" s="32"/>
      <c r="L139" s="4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</row>
    <row r="140" spans="1:63" s="2" customFormat="1" ht="10.35" customHeight="1">
      <c r="A140" s="32"/>
      <c r="B140" s="33"/>
      <c r="C140" s="32"/>
      <c r="D140" s="32"/>
      <c r="E140" s="32"/>
      <c r="F140" s="32"/>
      <c r="G140" s="32"/>
      <c r="H140" s="32"/>
      <c r="I140" s="92"/>
      <c r="J140" s="32"/>
      <c r="K140" s="32"/>
      <c r="L140" s="4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</row>
    <row r="141" spans="1:63" s="11" customFormat="1" ht="29.25" customHeight="1">
      <c r="A141" s="132"/>
      <c r="B141" s="133"/>
      <c r="C141" s="134" t="s">
        <v>121</v>
      </c>
      <c r="D141" s="135" t="s">
        <v>61</v>
      </c>
      <c r="E141" s="135" t="s">
        <v>57</v>
      </c>
      <c r="F141" s="135" t="s">
        <v>58</v>
      </c>
      <c r="G141" s="135" t="s">
        <v>122</v>
      </c>
      <c r="H141" s="135" t="s">
        <v>123</v>
      </c>
      <c r="I141" s="136" t="s">
        <v>124</v>
      </c>
      <c r="J141" s="137" t="s">
        <v>91</v>
      </c>
      <c r="K141" s="138" t="s">
        <v>125</v>
      </c>
      <c r="L141" s="139"/>
      <c r="M141" s="62" t="s">
        <v>1</v>
      </c>
      <c r="N141" s="63" t="s">
        <v>40</v>
      </c>
      <c r="O141" s="63" t="s">
        <v>126</v>
      </c>
      <c r="P141" s="63" t="s">
        <v>127</v>
      </c>
      <c r="Q141" s="63" t="s">
        <v>128</v>
      </c>
      <c r="R141" s="63" t="s">
        <v>129</v>
      </c>
      <c r="S141" s="63" t="s">
        <v>130</v>
      </c>
      <c r="T141" s="64" t="s">
        <v>131</v>
      </c>
      <c r="U141" s="132"/>
      <c r="V141" s="132"/>
      <c r="W141" s="132"/>
      <c r="X141" s="132"/>
      <c r="Y141" s="132"/>
      <c r="Z141" s="132"/>
      <c r="AA141" s="132"/>
      <c r="AB141" s="132"/>
      <c r="AC141" s="132"/>
      <c r="AD141" s="132"/>
      <c r="AE141" s="132"/>
    </row>
    <row r="142" spans="1:63" s="2" customFormat="1" ht="22.9" customHeight="1">
      <c r="A142" s="32"/>
      <c r="B142" s="33"/>
      <c r="C142" s="69" t="s">
        <v>132</v>
      </c>
      <c r="D142" s="32"/>
      <c r="E142" s="32"/>
      <c r="F142" s="32"/>
      <c r="G142" s="32"/>
      <c r="H142" s="32"/>
      <c r="I142" s="92"/>
      <c r="J142" s="140">
        <f>BK142</f>
        <v>0</v>
      </c>
      <c r="K142" s="32"/>
      <c r="L142" s="33"/>
      <c r="M142" s="65"/>
      <c r="N142" s="56"/>
      <c r="O142" s="66"/>
      <c r="P142" s="141">
        <f>P143+P201+P430+P453</f>
        <v>0</v>
      </c>
      <c r="Q142" s="66"/>
      <c r="R142" s="141">
        <f>R143+R201+R430+R453</f>
        <v>3.2124281899999998</v>
      </c>
      <c r="S142" s="66"/>
      <c r="T142" s="142">
        <f>T143+T201+T430+T453</f>
        <v>3.0489838300000001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T142" s="17" t="s">
        <v>75</v>
      </c>
      <c r="AU142" s="17" t="s">
        <v>93</v>
      </c>
      <c r="BK142" s="143">
        <f>BK143+BK201+BK430+BK453</f>
        <v>0</v>
      </c>
    </row>
    <row r="143" spans="1:63" s="12" customFormat="1" ht="25.9" customHeight="1">
      <c r="B143" s="144"/>
      <c r="D143" s="145" t="s">
        <v>75</v>
      </c>
      <c r="E143" s="146" t="s">
        <v>133</v>
      </c>
      <c r="F143" s="146" t="s">
        <v>134</v>
      </c>
      <c r="I143" s="147"/>
      <c r="J143" s="148">
        <f>BK143</f>
        <v>0</v>
      </c>
      <c r="L143" s="144"/>
      <c r="M143" s="149"/>
      <c r="N143" s="150"/>
      <c r="O143" s="150"/>
      <c r="P143" s="151">
        <f>P144+P147+P167+P189+P197</f>
        <v>0</v>
      </c>
      <c r="Q143" s="150"/>
      <c r="R143" s="151">
        <f>R144+R147+R167+R189+R197</f>
        <v>0.86132483999999987</v>
      </c>
      <c r="S143" s="150"/>
      <c r="T143" s="152">
        <f>T144+T147+T167+T189+T197</f>
        <v>2.8171141</v>
      </c>
      <c r="AR143" s="145" t="s">
        <v>84</v>
      </c>
      <c r="AT143" s="153" t="s">
        <v>75</v>
      </c>
      <c r="AU143" s="153" t="s">
        <v>76</v>
      </c>
      <c r="AY143" s="145" t="s">
        <v>135</v>
      </c>
      <c r="BK143" s="154">
        <f>BK144+BK147+BK167+BK189+BK197</f>
        <v>0</v>
      </c>
    </row>
    <row r="144" spans="1:63" s="12" customFormat="1" ht="22.9" customHeight="1">
      <c r="B144" s="144"/>
      <c r="D144" s="145" t="s">
        <v>75</v>
      </c>
      <c r="E144" s="155" t="s">
        <v>136</v>
      </c>
      <c r="F144" s="155" t="s">
        <v>137</v>
      </c>
      <c r="I144" s="147"/>
      <c r="J144" s="156">
        <f>BK144</f>
        <v>0</v>
      </c>
      <c r="L144" s="144"/>
      <c r="M144" s="149"/>
      <c r="N144" s="150"/>
      <c r="O144" s="150"/>
      <c r="P144" s="151">
        <f>SUM(P145:P146)</f>
        <v>0</v>
      </c>
      <c r="Q144" s="150"/>
      <c r="R144" s="151">
        <f>SUM(R145:R146)</f>
        <v>0.117852</v>
      </c>
      <c r="S144" s="150"/>
      <c r="T144" s="152">
        <f>SUM(T145:T146)</f>
        <v>0</v>
      </c>
      <c r="AR144" s="145" t="s">
        <v>84</v>
      </c>
      <c r="AT144" s="153" t="s">
        <v>75</v>
      </c>
      <c r="AU144" s="153" t="s">
        <v>84</v>
      </c>
      <c r="AY144" s="145" t="s">
        <v>135</v>
      </c>
      <c r="BK144" s="154">
        <f>SUM(BK145:BK146)</f>
        <v>0</v>
      </c>
    </row>
    <row r="145" spans="1:65" s="2" customFormat="1" ht="21.75" customHeight="1">
      <c r="A145" s="32"/>
      <c r="B145" s="157"/>
      <c r="C145" s="158" t="s">
        <v>84</v>
      </c>
      <c r="D145" s="158" t="s">
        <v>138</v>
      </c>
      <c r="E145" s="159" t="s">
        <v>139</v>
      </c>
      <c r="F145" s="160" t="s">
        <v>140</v>
      </c>
      <c r="G145" s="161" t="s">
        <v>141</v>
      </c>
      <c r="H145" s="162">
        <v>1.84</v>
      </c>
      <c r="I145" s="163"/>
      <c r="J145" s="164">
        <f>ROUND(I145*H145,2)</f>
        <v>0</v>
      </c>
      <c r="K145" s="165"/>
      <c r="L145" s="33"/>
      <c r="M145" s="166" t="s">
        <v>1</v>
      </c>
      <c r="N145" s="167" t="s">
        <v>42</v>
      </c>
      <c r="O145" s="58"/>
      <c r="P145" s="168">
        <f>O145*H145</f>
        <v>0</v>
      </c>
      <c r="Q145" s="168">
        <v>6.4049999999999996E-2</v>
      </c>
      <c r="R145" s="168">
        <f>Q145*H145</f>
        <v>0.117852</v>
      </c>
      <c r="S145" s="168">
        <v>0</v>
      </c>
      <c r="T145" s="169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70" t="s">
        <v>142</v>
      </c>
      <c r="AT145" s="170" t="s">
        <v>138</v>
      </c>
      <c r="AU145" s="170" t="s">
        <v>143</v>
      </c>
      <c r="AY145" s="17" t="s">
        <v>135</v>
      </c>
      <c r="BE145" s="171">
        <f>IF(N145="základní",J145,0)</f>
        <v>0</v>
      </c>
      <c r="BF145" s="171">
        <f>IF(N145="snížená",J145,0)</f>
        <v>0</v>
      </c>
      <c r="BG145" s="171">
        <f>IF(N145="zákl. přenesená",J145,0)</f>
        <v>0</v>
      </c>
      <c r="BH145" s="171">
        <f>IF(N145="sníž. přenesená",J145,0)</f>
        <v>0</v>
      </c>
      <c r="BI145" s="171">
        <f>IF(N145="nulová",J145,0)</f>
        <v>0</v>
      </c>
      <c r="BJ145" s="17" t="s">
        <v>143</v>
      </c>
      <c r="BK145" s="171">
        <f>ROUND(I145*H145,2)</f>
        <v>0</v>
      </c>
      <c r="BL145" s="17" t="s">
        <v>142</v>
      </c>
      <c r="BM145" s="170" t="s">
        <v>144</v>
      </c>
    </row>
    <row r="146" spans="1:65" s="13" customFormat="1" ht="11.25">
      <c r="B146" s="172"/>
      <c r="D146" s="173" t="s">
        <v>145</v>
      </c>
      <c r="E146" s="174" t="s">
        <v>1</v>
      </c>
      <c r="F146" s="175" t="s">
        <v>146</v>
      </c>
      <c r="H146" s="176">
        <v>1.84</v>
      </c>
      <c r="I146" s="177"/>
      <c r="L146" s="172"/>
      <c r="M146" s="178"/>
      <c r="N146" s="179"/>
      <c r="O146" s="179"/>
      <c r="P146" s="179"/>
      <c r="Q146" s="179"/>
      <c r="R146" s="179"/>
      <c r="S146" s="179"/>
      <c r="T146" s="180"/>
      <c r="AT146" s="174" t="s">
        <v>145</v>
      </c>
      <c r="AU146" s="174" t="s">
        <v>143</v>
      </c>
      <c r="AV146" s="13" t="s">
        <v>143</v>
      </c>
      <c r="AW146" s="13" t="s">
        <v>33</v>
      </c>
      <c r="AX146" s="13" t="s">
        <v>84</v>
      </c>
      <c r="AY146" s="174" t="s">
        <v>135</v>
      </c>
    </row>
    <row r="147" spans="1:65" s="12" customFormat="1" ht="22.9" customHeight="1">
      <c r="B147" s="144"/>
      <c r="D147" s="145" t="s">
        <v>75</v>
      </c>
      <c r="E147" s="155" t="s">
        <v>147</v>
      </c>
      <c r="F147" s="155" t="s">
        <v>148</v>
      </c>
      <c r="I147" s="147"/>
      <c r="J147" s="156">
        <f>BK147</f>
        <v>0</v>
      </c>
      <c r="L147" s="144"/>
      <c r="M147" s="149"/>
      <c r="N147" s="150"/>
      <c r="O147" s="150"/>
      <c r="P147" s="151">
        <f>SUM(P148:P166)</f>
        <v>0</v>
      </c>
      <c r="Q147" s="150"/>
      <c r="R147" s="151">
        <f>SUM(R148:R166)</f>
        <v>0.7407928399999999</v>
      </c>
      <c r="S147" s="150"/>
      <c r="T147" s="152">
        <f>SUM(T148:T166)</f>
        <v>0</v>
      </c>
      <c r="AR147" s="145" t="s">
        <v>84</v>
      </c>
      <c r="AT147" s="153" t="s">
        <v>75</v>
      </c>
      <c r="AU147" s="153" t="s">
        <v>84</v>
      </c>
      <c r="AY147" s="145" t="s">
        <v>135</v>
      </c>
      <c r="BK147" s="154">
        <f>SUM(BK148:BK166)</f>
        <v>0</v>
      </c>
    </row>
    <row r="148" spans="1:65" s="2" customFormat="1" ht="21.75" customHeight="1">
      <c r="A148" s="32"/>
      <c r="B148" s="157"/>
      <c r="C148" s="158"/>
      <c r="D148" s="158"/>
      <c r="E148" s="159"/>
      <c r="F148" s="160"/>
      <c r="G148" s="161"/>
      <c r="H148" s="162"/>
      <c r="I148" s="163"/>
      <c r="J148" s="164"/>
      <c r="K148" s="165"/>
      <c r="L148" s="33"/>
      <c r="M148" s="166" t="s">
        <v>1</v>
      </c>
      <c r="N148" s="167" t="s">
        <v>42</v>
      </c>
      <c r="O148" s="58"/>
      <c r="P148" s="168">
        <f t="shared" ref="P148:P154" si="0">O148*H148</f>
        <v>0</v>
      </c>
      <c r="Q148" s="168">
        <v>2.5999999999999998E-4</v>
      </c>
      <c r="R148" s="168">
        <f t="shared" ref="R148:R154" si="1">Q148*H148</f>
        <v>0</v>
      </c>
      <c r="S148" s="168">
        <v>0</v>
      </c>
      <c r="T148" s="169">
        <f t="shared" ref="T148:T154" si="2"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70" t="s">
        <v>142</v>
      </c>
      <c r="AT148" s="170" t="s">
        <v>138</v>
      </c>
      <c r="AU148" s="170" t="s">
        <v>143</v>
      </c>
      <c r="AY148" s="17" t="s">
        <v>135</v>
      </c>
      <c r="BE148" s="171">
        <f t="shared" ref="BE148:BE154" si="3">IF(N148="základní",J148,0)</f>
        <v>0</v>
      </c>
      <c r="BF148" s="171">
        <f t="shared" ref="BF148:BF154" si="4">IF(N148="snížená",J148,0)</f>
        <v>0</v>
      </c>
      <c r="BG148" s="171">
        <f t="shared" ref="BG148:BG154" si="5">IF(N148="zákl. přenesená",J148,0)</f>
        <v>0</v>
      </c>
      <c r="BH148" s="171">
        <f t="shared" ref="BH148:BH154" si="6">IF(N148="sníž. přenesená",J148,0)</f>
        <v>0</v>
      </c>
      <c r="BI148" s="171">
        <f t="shared" ref="BI148:BI154" si="7">IF(N148="nulová",J148,0)</f>
        <v>0</v>
      </c>
      <c r="BJ148" s="17" t="s">
        <v>143</v>
      </c>
      <c r="BK148" s="171">
        <f t="shared" ref="BK148:BK154" si="8">ROUND(I148*H148,2)</f>
        <v>0</v>
      </c>
      <c r="BL148" s="17" t="s">
        <v>142</v>
      </c>
      <c r="BM148" s="170" t="s">
        <v>149</v>
      </c>
    </row>
    <row r="149" spans="1:65" s="2" customFormat="1" ht="21.75" customHeight="1">
      <c r="A149" s="32"/>
      <c r="B149" s="157"/>
      <c r="C149" s="158"/>
      <c r="D149" s="158"/>
      <c r="E149" s="159"/>
      <c r="F149" s="160"/>
      <c r="G149" s="161"/>
      <c r="H149" s="162"/>
      <c r="I149" s="163"/>
      <c r="J149" s="164"/>
      <c r="K149" s="165"/>
      <c r="L149" s="33"/>
      <c r="M149" s="166" t="s">
        <v>1</v>
      </c>
      <c r="N149" s="167" t="s">
        <v>42</v>
      </c>
      <c r="O149" s="58"/>
      <c r="P149" s="168">
        <f t="shared" si="0"/>
        <v>0</v>
      </c>
      <c r="Q149" s="168">
        <v>4.3800000000000002E-3</v>
      </c>
      <c r="R149" s="168">
        <f t="shared" si="1"/>
        <v>0</v>
      </c>
      <c r="S149" s="168">
        <v>0</v>
      </c>
      <c r="T149" s="169">
        <f t="shared" si="2"/>
        <v>0</v>
      </c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R149" s="170" t="s">
        <v>142</v>
      </c>
      <c r="AT149" s="170" t="s">
        <v>138</v>
      </c>
      <c r="AU149" s="170" t="s">
        <v>143</v>
      </c>
      <c r="AY149" s="17" t="s">
        <v>135</v>
      </c>
      <c r="BE149" s="171">
        <f t="shared" si="3"/>
        <v>0</v>
      </c>
      <c r="BF149" s="171">
        <f t="shared" si="4"/>
        <v>0</v>
      </c>
      <c r="BG149" s="171">
        <f t="shared" si="5"/>
        <v>0</v>
      </c>
      <c r="BH149" s="171">
        <f t="shared" si="6"/>
        <v>0</v>
      </c>
      <c r="BI149" s="171">
        <f t="shared" si="7"/>
        <v>0</v>
      </c>
      <c r="BJ149" s="17" t="s">
        <v>143</v>
      </c>
      <c r="BK149" s="171">
        <f t="shared" si="8"/>
        <v>0</v>
      </c>
      <c r="BL149" s="17" t="s">
        <v>142</v>
      </c>
      <c r="BM149" s="170" t="s">
        <v>150</v>
      </c>
    </row>
    <row r="150" spans="1:65" s="2" customFormat="1" ht="21.75" customHeight="1">
      <c r="A150" s="32"/>
      <c r="B150" s="157"/>
      <c r="C150" s="158"/>
      <c r="D150" s="158"/>
      <c r="E150" s="159"/>
      <c r="F150" s="160"/>
      <c r="G150" s="161"/>
      <c r="H150" s="162"/>
      <c r="I150" s="163"/>
      <c r="J150" s="164"/>
      <c r="K150" s="165"/>
      <c r="L150" s="33"/>
      <c r="M150" s="166" t="s">
        <v>1</v>
      </c>
      <c r="N150" s="167" t="s">
        <v>42</v>
      </c>
      <c r="O150" s="58"/>
      <c r="P150" s="168">
        <f t="shared" si="0"/>
        <v>0</v>
      </c>
      <c r="Q150" s="168">
        <v>3.0000000000000001E-3</v>
      </c>
      <c r="R150" s="168">
        <f t="shared" si="1"/>
        <v>0</v>
      </c>
      <c r="S150" s="168">
        <v>0</v>
      </c>
      <c r="T150" s="169">
        <f t="shared" si="2"/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70" t="s">
        <v>142</v>
      </c>
      <c r="AT150" s="170" t="s">
        <v>138</v>
      </c>
      <c r="AU150" s="170" t="s">
        <v>143</v>
      </c>
      <c r="AY150" s="17" t="s">
        <v>135</v>
      </c>
      <c r="BE150" s="171">
        <f t="shared" si="3"/>
        <v>0</v>
      </c>
      <c r="BF150" s="171">
        <f t="shared" si="4"/>
        <v>0</v>
      </c>
      <c r="BG150" s="171">
        <f t="shared" si="5"/>
        <v>0</v>
      </c>
      <c r="BH150" s="171">
        <f t="shared" si="6"/>
        <v>0</v>
      </c>
      <c r="BI150" s="171">
        <f t="shared" si="7"/>
        <v>0</v>
      </c>
      <c r="BJ150" s="17" t="s">
        <v>143</v>
      </c>
      <c r="BK150" s="171">
        <f t="shared" si="8"/>
        <v>0</v>
      </c>
      <c r="BL150" s="17" t="s">
        <v>142</v>
      </c>
      <c r="BM150" s="170" t="s">
        <v>151</v>
      </c>
    </row>
    <row r="151" spans="1:65" s="2" customFormat="1" ht="21.75" customHeight="1">
      <c r="A151" s="32"/>
      <c r="B151" s="157"/>
      <c r="C151" s="158"/>
      <c r="D151" s="158"/>
      <c r="E151" s="159"/>
      <c r="F151" s="160"/>
      <c r="G151" s="161"/>
      <c r="H151" s="162"/>
      <c r="I151" s="163"/>
      <c r="J151" s="164"/>
      <c r="K151" s="165"/>
      <c r="L151" s="33"/>
      <c r="M151" s="166" t="s">
        <v>1</v>
      </c>
      <c r="N151" s="167" t="s">
        <v>42</v>
      </c>
      <c r="O151" s="58"/>
      <c r="P151" s="168">
        <f t="shared" si="0"/>
        <v>0</v>
      </c>
      <c r="Q151" s="168">
        <v>1.575E-2</v>
      </c>
      <c r="R151" s="168">
        <f t="shared" si="1"/>
        <v>0</v>
      </c>
      <c r="S151" s="168">
        <v>0</v>
      </c>
      <c r="T151" s="169">
        <f t="shared" si="2"/>
        <v>0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70" t="s">
        <v>142</v>
      </c>
      <c r="AT151" s="170" t="s">
        <v>138</v>
      </c>
      <c r="AU151" s="170" t="s">
        <v>143</v>
      </c>
      <c r="AY151" s="17" t="s">
        <v>135</v>
      </c>
      <c r="BE151" s="171">
        <f t="shared" si="3"/>
        <v>0</v>
      </c>
      <c r="BF151" s="171">
        <f t="shared" si="4"/>
        <v>0</v>
      </c>
      <c r="BG151" s="171">
        <f t="shared" si="5"/>
        <v>0</v>
      </c>
      <c r="BH151" s="171">
        <f t="shared" si="6"/>
        <v>0</v>
      </c>
      <c r="BI151" s="171">
        <f t="shared" si="7"/>
        <v>0</v>
      </c>
      <c r="BJ151" s="17" t="s">
        <v>143</v>
      </c>
      <c r="BK151" s="171">
        <f t="shared" si="8"/>
        <v>0</v>
      </c>
      <c r="BL151" s="17" t="s">
        <v>142</v>
      </c>
      <c r="BM151" s="170" t="s">
        <v>152</v>
      </c>
    </row>
    <row r="152" spans="1:65" s="2" customFormat="1" ht="21.75" customHeight="1">
      <c r="A152" s="32"/>
      <c r="B152" s="157"/>
      <c r="C152" s="158" t="s">
        <v>147</v>
      </c>
      <c r="D152" s="158" t="s">
        <v>138</v>
      </c>
      <c r="E152" s="159" t="s">
        <v>153</v>
      </c>
      <c r="F152" s="160" t="s">
        <v>154</v>
      </c>
      <c r="G152" s="161" t="s">
        <v>141</v>
      </c>
      <c r="H152" s="162">
        <v>14.456</v>
      </c>
      <c r="I152" s="163"/>
      <c r="J152" s="164">
        <f t="shared" ref="J148:J154" si="9">ROUND(I152*H152,2)</f>
        <v>0</v>
      </c>
      <c r="K152" s="165"/>
      <c r="L152" s="33"/>
      <c r="M152" s="166" t="s">
        <v>1</v>
      </c>
      <c r="N152" s="167" t="s">
        <v>42</v>
      </c>
      <c r="O152" s="58"/>
      <c r="P152" s="168">
        <f t="shared" si="0"/>
        <v>0</v>
      </c>
      <c r="Q152" s="168">
        <v>2.5999999999999998E-4</v>
      </c>
      <c r="R152" s="168">
        <f t="shared" si="1"/>
        <v>3.7585599999999993E-3</v>
      </c>
      <c r="S152" s="168">
        <v>0</v>
      </c>
      <c r="T152" s="169">
        <f t="shared" si="2"/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70" t="s">
        <v>142</v>
      </c>
      <c r="AT152" s="170" t="s">
        <v>138</v>
      </c>
      <c r="AU152" s="170" t="s">
        <v>143</v>
      </c>
      <c r="AY152" s="17" t="s">
        <v>135</v>
      </c>
      <c r="BE152" s="171">
        <f t="shared" si="3"/>
        <v>0</v>
      </c>
      <c r="BF152" s="171">
        <f t="shared" si="4"/>
        <v>0</v>
      </c>
      <c r="BG152" s="171">
        <f t="shared" si="5"/>
        <v>0</v>
      </c>
      <c r="BH152" s="171">
        <f t="shared" si="6"/>
        <v>0</v>
      </c>
      <c r="BI152" s="171">
        <f t="shared" si="7"/>
        <v>0</v>
      </c>
      <c r="BJ152" s="17" t="s">
        <v>143</v>
      </c>
      <c r="BK152" s="171">
        <f t="shared" si="8"/>
        <v>0</v>
      </c>
      <c r="BL152" s="17" t="s">
        <v>142</v>
      </c>
      <c r="BM152" s="170" t="s">
        <v>155</v>
      </c>
    </row>
    <row r="153" spans="1:65" s="2" customFormat="1" ht="21.75" customHeight="1">
      <c r="A153" s="32"/>
      <c r="B153" s="157"/>
      <c r="C153" s="158" t="s">
        <v>156</v>
      </c>
      <c r="D153" s="158" t="s">
        <v>138</v>
      </c>
      <c r="E153" s="159" t="s">
        <v>157</v>
      </c>
      <c r="F153" s="160" t="s">
        <v>158</v>
      </c>
      <c r="G153" s="161" t="s">
        <v>141</v>
      </c>
      <c r="H153" s="162">
        <v>14.456</v>
      </c>
      <c r="I153" s="163"/>
      <c r="J153" s="164">
        <f t="shared" si="9"/>
        <v>0</v>
      </c>
      <c r="K153" s="165"/>
      <c r="L153" s="33"/>
      <c r="M153" s="166" t="s">
        <v>1</v>
      </c>
      <c r="N153" s="167" t="s">
        <v>42</v>
      </c>
      <c r="O153" s="58"/>
      <c r="P153" s="168">
        <f t="shared" si="0"/>
        <v>0</v>
      </c>
      <c r="Q153" s="168">
        <v>4.3800000000000002E-3</v>
      </c>
      <c r="R153" s="168">
        <f t="shared" si="1"/>
        <v>6.3317280000000004E-2</v>
      </c>
      <c r="S153" s="168">
        <v>0</v>
      </c>
      <c r="T153" s="169">
        <f t="shared" si="2"/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70" t="s">
        <v>142</v>
      </c>
      <c r="AT153" s="170" t="s">
        <v>138</v>
      </c>
      <c r="AU153" s="170" t="s">
        <v>143</v>
      </c>
      <c r="AY153" s="17" t="s">
        <v>135</v>
      </c>
      <c r="BE153" s="171">
        <f t="shared" si="3"/>
        <v>0</v>
      </c>
      <c r="BF153" s="171">
        <f t="shared" si="4"/>
        <v>0</v>
      </c>
      <c r="BG153" s="171">
        <f t="shared" si="5"/>
        <v>0</v>
      </c>
      <c r="BH153" s="171">
        <f t="shared" si="6"/>
        <v>0</v>
      </c>
      <c r="BI153" s="171">
        <f t="shared" si="7"/>
        <v>0</v>
      </c>
      <c r="BJ153" s="17" t="s">
        <v>143</v>
      </c>
      <c r="BK153" s="171">
        <f t="shared" si="8"/>
        <v>0</v>
      </c>
      <c r="BL153" s="17" t="s">
        <v>142</v>
      </c>
      <c r="BM153" s="170" t="s">
        <v>159</v>
      </c>
    </row>
    <row r="154" spans="1:65" s="2" customFormat="1" ht="21.75" customHeight="1">
      <c r="A154" s="32"/>
      <c r="B154" s="157"/>
      <c r="C154" s="158" t="s">
        <v>160</v>
      </c>
      <c r="D154" s="158" t="s">
        <v>138</v>
      </c>
      <c r="E154" s="159" t="s">
        <v>161</v>
      </c>
      <c r="F154" s="160" t="s">
        <v>162</v>
      </c>
      <c r="G154" s="161" t="s">
        <v>141</v>
      </c>
      <c r="H154" s="162">
        <v>3.3359999999999999</v>
      </c>
      <c r="I154" s="163"/>
      <c r="J154" s="164">
        <f t="shared" si="9"/>
        <v>0</v>
      </c>
      <c r="K154" s="165"/>
      <c r="L154" s="33"/>
      <c r="M154" s="166" t="s">
        <v>1</v>
      </c>
      <c r="N154" s="167" t="s">
        <v>42</v>
      </c>
      <c r="O154" s="58"/>
      <c r="P154" s="168">
        <f t="shared" si="0"/>
        <v>0</v>
      </c>
      <c r="Q154" s="168">
        <v>3.0000000000000001E-3</v>
      </c>
      <c r="R154" s="168">
        <f t="shared" si="1"/>
        <v>1.0008E-2</v>
      </c>
      <c r="S154" s="168">
        <v>0</v>
      </c>
      <c r="T154" s="169">
        <f t="shared" si="2"/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70" t="s">
        <v>142</v>
      </c>
      <c r="AT154" s="170" t="s">
        <v>138</v>
      </c>
      <c r="AU154" s="170" t="s">
        <v>143</v>
      </c>
      <c r="AY154" s="17" t="s">
        <v>135</v>
      </c>
      <c r="BE154" s="171">
        <f t="shared" si="3"/>
        <v>0</v>
      </c>
      <c r="BF154" s="171">
        <f t="shared" si="4"/>
        <v>0</v>
      </c>
      <c r="BG154" s="171">
        <f t="shared" si="5"/>
        <v>0</v>
      </c>
      <c r="BH154" s="171">
        <f t="shared" si="6"/>
        <v>0</v>
      </c>
      <c r="BI154" s="171">
        <f t="shared" si="7"/>
        <v>0</v>
      </c>
      <c r="BJ154" s="17" t="s">
        <v>143</v>
      </c>
      <c r="BK154" s="171">
        <f t="shared" si="8"/>
        <v>0</v>
      </c>
      <c r="BL154" s="17" t="s">
        <v>142</v>
      </c>
      <c r="BM154" s="170" t="s">
        <v>163</v>
      </c>
    </row>
    <row r="155" spans="1:65" s="13" customFormat="1" ht="11.25">
      <c r="B155" s="172"/>
      <c r="D155" s="173" t="s">
        <v>145</v>
      </c>
      <c r="E155" s="174" t="s">
        <v>1</v>
      </c>
      <c r="F155" s="175" t="s">
        <v>164</v>
      </c>
      <c r="H155" s="176">
        <v>3.3359999999999999</v>
      </c>
      <c r="I155" s="177"/>
      <c r="L155" s="172"/>
      <c r="M155" s="178"/>
      <c r="N155" s="179"/>
      <c r="O155" s="179"/>
      <c r="P155" s="179"/>
      <c r="Q155" s="179"/>
      <c r="R155" s="179"/>
      <c r="S155" s="179"/>
      <c r="T155" s="180"/>
      <c r="AT155" s="174" t="s">
        <v>145</v>
      </c>
      <c r="AU155" s="174" t="s">
        <v>143</v>
      </c>
      <c r="AV155" s="13" t="s">
        <v>143</v>
      </c>
      <c r="AW155" s="13" t="s">
        <v>33</v>
      </c>
      <c r="AX155" s="13" t="s">
        <v>84</v>
      </c>
      <c r="AY155" s="174" t="s">
        <v>135</v>
      </c>
    </row>
    <row r="156" spans="1:65" s="2" customFormat="1" ht="21.75" customHeight="1">
      <c r="A156" s="32"/>
      <c r="B156" s="157"/>
      <c r="C156" s="158" t="s">
        <v>165</v>
      </c>
      <c r="D156" s="158" t="s">
        <v>138</v>
      </c>
      <c r="E156" s="159" t="s">
        <v>166</v>
      </c>
      <c r="F156" s="160" t="s">
        <v>167</v>
      </c>
      <c r="G156" s="161" t="s">
        <v>141</v>
      </c>
      <c r="H156" s="162">
        <v>14.456</v>
      </c>
      <c r="I156" s="163"/>
      <c r="J156" s="164">
        <f>ROUND(I156*H156,2)</f>
        <v>0</v>
      </c>
      <c r="K156" s="165"/>
      <c r="L156" s="33"/>
      <c r="M156" s="166" t="s">
        <v>1</v>
      </c>
      <c r="N156" s="167" t="s">
        <v>42</v>
      </c>
      <c r="O156" s="58"/>
      <c r="P156" s="168">
        <f>O156*H156</f>
        <v>0</v>
      </c>
      <c r="Q156" s="168">
        <v>1.575E-2</v>
      </c>
      <c r="R156" s="168">
        <f>Q156*H156</f>
        <v>0.227682</v>
      </c>
      <c r="S156" s="168">
        <v>0</v>
      </c>
      <c r="T156" s="169">
        <f>S156*H156</f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70" t="s">
        <v>142</v>
      </c>
      <c r="AT156" s="170" t="s">
        <v>138</v>
      </c>
      <c r="AU156" s="170" t="s">
        <v>143</v>
      </c>
      <c r="AY156" s="17" t="s">
        <v>135</v>
      </c>
      <c r="BE156" s="171">
        <f>IF(N156="základní",J156,0)</f>
        <v>0</v>
      </c>
      <c r="BF156" s="171">
        <f>IF(N156="snížená",J156,0)</f>
        <v>0</v>
      </c>
      <c r="BG156" s="171">
        <f>IF(N156="zákl. přenesená",J156,0)</f>
        <v>0</v>
      </c>
      <c r="BH156" s="171">
        <f>IF(N156="sníž. přenesená",J156,0)</f>
        <v>0</v>
      </c>
      <c r="BI156" s="171">
        <f>IF(N156="nulová",J156,0)</f>
        <v>0</v>
      </c>
      <c r="BJ156" s="17" t="s">
        <v>143</v>
      </c>
      <c r="BK156" s="171">
        <f>ROUND(I156*H156,2)</f>
        <v>0</v>
      </c>
      <c r="BL156" s="17" t="s">
        <v>142</v>
      </c>
      <c r="BM156" s="170" t="s">
        <v>168</v>
      </c>
    </row>
    <row r="157" spans="1:65" s="13" customFormat="1" ht="11.25">
      <c r="B157" s="172"/>
      <c r="D157" s="173" t="s">
        <v>145</v>
      </c>
      <c r="E157" s="174" t="s">
        <v>1</v>
      </c>
      <c r="F157" s="175" t="s">
        <v>169</v>
      </c>
      <c r="H157" s="176">
        <v>14.456</v>
      </c>
      <c r="I157" s="177"/>
      <c r="L157" s="172"/>
      <c r="M157" s="178"/>
      <c r="N157" s="179"/>
      <c r="O157" s="179"/>
      <c r="P157" s="179"/>
      <c r="Q157" s="179"/>
      <c r="R157" s="179"/>
      <c r="S157" s="179"/>
      <c r="T157" s="180"/>
      <c r="AT157" s="174" t="s">
        <v>145</v>
      </c>
      <c r="AU157" s="174" t="s">
        <v>143</v>
      </c>
      <c r="AV157" s="13" t="s">
        <v>143</v>
      </c>
      <c r="AW157" s="13" t="s">
        <v>33</v>
      </c>
      <c r="AX157" s="13" t="s">
        <v>84</v>
      </c>
      <c r="AY157" s="174" t="s">
        <v>135</v>
      </c>
    </row>
    <row r="158" spans="1:65" s="2" customFormat="1" ht="16.5" customHeight="1">
      <c r="A158" s="32"/>
      <c r="B158" s="157"/>
      <c r="C158" s="158" t="s">
        <v>170</v>
      </c>
      <c r="D158" s="158" t="s">
        <v>138</v>
      </c>
      <c r="E158" s="159" t="s">
        <v>171</v>
      </c>
      <c r="F158" s="160" t="s">
        <v>172</v>
      </c>
      <c r="G158" s="161" t="s">
        <v>141</v>
      </c>
      <c r="H158" s="162">
        <v>17.5</v>
      </c>
      <c r="I158" s="163"/>
      <c r="J158" s="164">
        <f>ROUND(I158*H158,2)</f>
        <v>0</v>
      </c>
      <c r="K158" s="165"/>
      <c r="L158" s="33"/>
      <c r="M158" s="166" t="s">
        <v>1</v>
      </c>
      <c r="N158" s="167" t="s">
        <v>42</v>
      </c>
      <c r="O158" s="58"/>
      <c r="P158" s="168">
        <f>O158*H158</f>
        <v>0</v>
      </c>
      <c r="Q158" s="168">
        <v>0</v>
      </c>
      <c r="R158" s="168">
        <f>Q158*H158</f>
        <v>0</v>
      </c>
      <c r="S158" s="168">
        <v>0</v>
      </c>
      <c r="T158" s="169">
        <f>S158*H158</f>
        <v>0</v>
      </c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R158" s="170" t="s">
        <v>142</v>
      </c>
      <c r="AT158" s="170" t="s">
        <v>138</v>
      </c>
      <c r="AU158" s="170" t="s">
        <v>143</v>
      </c>
      <c r="AY158" s="17" t="s">
        <v>135</v>
      </c>
      <c r="BE158" s="171">
        <f>IF(N158="základní",J158,0)</f>
        <v>0</v>
      </c>
      <c r="BF158" s="171">
        <f>IF(N158="snížená",J158,0)</f>
        <v>0</v>
      </c>
      <c r="BG158" s="171">
        <f>IF(N158="zákl. přenesená",J158,0)</f>
        <v>0</v>
      </c>
      <c r="BH158" s="171">
        <f>IF(N158="sníž. přenesená",J158,0)</f>
        <v>0</v>
      </c>
      <c r="BI158" s="171">
        <f>IF(N158="nulová",J158,0)</f>
        <v>0</v>
      </c>
      <c r="BJ158" s="17" t="s">
        <v>143</v>
      </c>
      <c r="BK158" s="171">
        <f>ROUND(I158*H158,2)</f>
        <v>0</v>
      </c>
      <c r="BL158" s="17" t="s">
        <v>142</v>
      </c>
      <c r="BM158" s="170" t="s">
        <v>173</v>
      </c>
    </row>
    <row r="159" spans="1:65" s="13" customFormat="1" ht="11.25">
      <c r="B159" s="172"/>
      <c r="D159" s="173" t="s">
        <v>145</v>
      </c>
      <c r="E159" s="174" t="s">
        <v>1</v>
      </c>
      <c r="F159" s="175" t="s">
        <v>174</v>
      </c>
      <c r="H159" s="176">
        <v>17.5</v>
      </c>
      <c r="I159" s="177"/>
      <c r="L159" s="172"/>
      <c r="M159" s="178"/>
      <c r="N159" s="179"/>
      <c r="O159" s="179"/>
      <c r="P159" s="179"/>
      <c r="Q159" s="179"/>
      <c r="R159" s="179"/>
      <c r="S159" s="179"/>
      <c r="T159" s="180"/>
      <c r="AT159" s="174" t="s">
        <v>145</v>
      </c>
      <c r="AU159" s="174" t="s">
        <v>143</v>
      </c>
      <c r="AV159" s="13" t="s">
        <v>143</v>
      </c>
      <c r="AW159" s="13" t="s">
        <v>33</v>
      </c>
      <c r="AX159" s="13" t="s">
        <v>84</v>
      </c>
      <c r="AY159" s="174" t="s">
        <v>135</v>
      </c>
    </row>
    <row r="160" spans="1:65" s="2" customFormat="1" ht="21.75" customHeight="1">
      <c r="A160" s="32"/>
      <c r="B160" s="157"/>
      <c r="C160" s="158" t="s">
        <v>175</v>
      </c>
      <c r="D160" s="158" t="s">
        <v>138</v>
      </c>
      <c r="E160" s="159" t="s">
        <v>176</v>
      </c>
      <c r="F160" s="160" t="s">
        <v>177</v>
      </c>
      <c r="G160" s="161" t="s">
        <v>141</v>
      </c>
      <c r="H160" s="162">
        <v>50</v>
      </c>
      <c r="I160" s="163"/>
      <c r="J160" s="164">
        <f>ROUND(I160*H160,2)</f>
        <v>0</v>
      </c>
      <c r="K160" s="165"/>
      <c r="L160" s="33"/>
      <c r="M160" s="166" t="s">
        <v>1</v>
      </c>
      <c r="N160" s="167" t="s">
        <v>42</v>
      </c>
      <c r="O160" s="58"/>
      <c r="P160" s="168">
        <f>O160*H160</f>
        <v>0</v>
      </c>
      <c r="Q160" s="168">
        <v>0</v>
      </c>
      <c r="R160" s="168">
        <f>Q160*H160</f>
        <v>0</v>
      </c>
      <c r="S160" s="168">
        <v>0</v>
      </c>
      <c r="T160" s="169">
        <f>S160*H160</f>
        <v>0</v>
      </c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R160" s="170" t="s">
        <v>142</v>
      </c>
      <c r="AT160" s="170" t="s">
        <v>138</v>
      </c>
      <c r="AU160" s="170" t="s">
        <v>143</v>
      </c>
      <c r="AY160" s="17" t="s">
        <v>135</v>
      </c>
      <c r="BE160" s="171">
        <f>IF(N160="základní",J160,0)</f>
        <v>0</v>
      </c>
      <c r="BF160" s="171">
        <f>IF(N160="snížená",J160,0)</f>
        <v>0</v>
      </c>
      <c r="BG160" s="171">
        <f>IF(N160="zákl. přenesená",J160,0)</f>
        <v>0</v>
      </c>
      <c r="BH160" s="171">
        <f>IF(N160="sníž. přenesená",J160,0)</f>
        <v>0</v>
      </c>
      <c r="BI160" s="171">
        <f>IF(N160="nulová",J160,0)</f>
        <v>0</v>
      </c>
      <c r="BJ160" s="17" t="s">
        <v>143</v>
      </c>
      <c r="BK160" s="171">
        <f>ROUND(I160*H160,2)</f>
        <v>0</v>
      </c>
      <c r="BL160" s="17" t="s">
        <v>142</v>
      </c>
      <c r="BM160" s="170" t="s">
        <v>178</v>
      </c>
    </row>
    <row r="161" spans="1:65" s="14" customFormat="1" ht="11.25">
      <c r="B161" s="181"/>
      <c r="D161" s="173" t="s">
        <v>145</v>
      </c>
      <c r="E161" s="182" t="s">
        <v>1</v>
      </c>
      <c r="F161" s="183" t="s">
        <v>179</v>
      </c>
      <c r="H161" s="182" t="s">
        <v>1</v>
      </c>
      <c r="I161" s="184"/>
      <c r="L161" s="181"/>
      <c r="M161" s="185"/>
      <c r="N161" s="186"/>
      <c r="O161" s="186"/>
      <c r="P161" s="186"/>
      <c r="Q161" s="186"/>
      <c r="R161" s="186"/>
      <c r="S161" s="186"/>
      <c r="T161" s="187"/>
      <c r="AT161" s="182" t="s">
        <v>145</v>
      </c>
      <c r="AU161" s="182" t="s">
        <v>143</v>
      </c>
      <c r="AV161" s="14" t="s">
        <v>84</v>
      </c>
      <c r="AW161" s="14" t="s">
        <v>33</v>
      </c>
      <c r="AX161" s="14" t="s">
        <v>76</v>
      </c>
      <c r="AY161" s="182" t="s">
        <v>135</v>
      </c>
    </row>
    <row r="162" spans="1:65" s="13" customFormat="1" ht="11.25">
      <c r="B162" s="172"/>
      <c r="D162" s="173" t="s">
        <v>145</v>
      </c>
      <c r="E162" s="174" t="s">
        <v>1</v>
      </c>
      <c r="F162" s="175" t="s">
        <v>180</v>
      </c>
      <c r="H162" s="176">
        <v>50</v>
      </c>
      <c r="I162" s="177"/>
      <c r="L162" s="172"/>
      <c r="M162" s="178"/>
      <c r="N162" s="179"/>
      <c r="O162" s="179"/>
      <c r="P162" s="179"/>
      <c r="Q162" s="179"/>
      <c r="R162" s="179"/>
      <c r="S162" s="179"/>
      <c r="T162" s="180"/>
      <c r="AT162" s="174" t="s">
        <v>145</v>
      </c>
      <c r="AU162" s="174" t="s">
        <v>143</v>
      </c>
      <c r="AV162" s="13" t="s">
        <v>143</v>
      </c>
      <c r="AW162" s="13" t="s">
        <v>33</v>
      </c>
      <c r="AX162" s="13" t="s">
        <v>84</v>
      </c>
      <c r="AY162" s="174" t="s">
        <v>135</v>
      </c>
    </row>
    <row r="163" spans="1:65" s="2" customFormat="1" ht="21.75" customHeight="1">
      <c r="A163" s="32"/>
      <c r="B163" s="157"/>
      <c r="C163" s="158" t="s">
        <v>181</v>
      </c>
      <c r="D163" s="158" t="s">
        <v>138</v>
      </c>
      <c r="E163" s="159" t="s">
        <v>182</v>
      </c>
      <c r="F163" s="160" t="s">
        <v>183</v>
      </c>
      <c r="G163" s="161" t="s">
        <v>141</v>
      </c>
      <c r="H163" s="162">
        <v>5.21</v>
      </c>
      <c r="I163" s="163"/>
      <c r="J163" s="164">
        <f>ROUND(I163*H163,2)</f>
        <v>0</v>
      </c>
      <c r="K163" s="165"/>
      <c r="L163" s="33"/>
      <c r="M163" s="166" t="s">
        <v>1</v>
      </c>
      <c r="N163" s="167" t="s">
        <v>42</v>
      </c>
      <c r="O163" s="58"/>
      <c r="P163" s="168">
        <f>O163*H163</f>
        <v>0</v>
      </c>
      <c r="Q163" s="168">
        <v>5.67E-2</v>
      </c>
      <c r="R163" s="168">
        <f>Q163*H163</f>
        <v>0.29540699999999998</v>
      </c>
      <c r="S163" s="168">
        <v>0</v>
      </c>
      <c r="T163" s="169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70" t="s">
        <v>142</v>
      </c>
      <c r="AT163" s="170" t="s">
        <v>138</v>
      </c>
      <c r="AU163" s="170" t="s">
        <v>143</v>
      </c>
      <c r="AY163" s="17" t="s">
        <v>135</v>
      </c>
      <c r="BE163" s="171">
        <f>IF(N163="základní",J163,0)</f>
        <v>0</v>
      </c>
      <c r="BF163" s="171">
        <f>IF(N163="snížená",J163,0)</f>
        <v>0</v>
      </c>
      <c r="BG163" s="171">
        <f>IF(N163="zákl. přenesená",J163,0)</f>
        <v>0</v>
      </c>
      <c r="BH163" s="171">
        <f>IF(N163="sníž. přenesená",J163,0)</f>
        <v>0</v>
      </c>
      <c r="BI163" s="171">
        <f>IF(N163="nulová",J163,0)</f>
        <v>0</v>
      </c>
      <c r="BJ163" s="17" t="s">
        <v>143</v>
      </c>
      <c r="BK163" s="171">
        <f>ROUND(I163*H163,2)</f>
        <v>0</v>
      </c>
      <c r="BL163" s="17" t="s">
        <v>142</v>
      </c>
      <c r="BM163" s="170" t="s">
        <v>184</v>
      </c>
    </row>
    <row r="164" spans="1:65" s="13" customFormat="1" ht="11.25">
      <c r="B164" s="172"/>
      <c r="D164" s="173" t="s">
        <v>145</v>
      </c>
      <c r="E164" s="174" t="s">
        <v>1</v>
      </c>
      <c r="F164" s="175" t="s">
        <v>185</v>
      </c>
      <c r="H164" s="176">
        <v>5.21</v>
      </c>
      <c r="I164" s="177"/>
      <c r="L164" s="172"/>
      <c r="M164" s="178"/>
      <c r="N164" s="179"/>
      <c r="O164" s="179"/>
      <c r="P164" s="179"/>
      <c r="Q164" s="179"/>
      <c r="R164" s="179"/>
      <c r="S164" s="179"/>
      <c r="T164" s="180"/>
      <c r="AT164" s="174" t="s">
        <v>145</v>
      </c>
      <c r="AU164" s="174" t="s">
        <v>143</v>
      </c>
      <c r="AV164" s="13" t="s">
        <v>143</v>
      </c>
      <c r="AW164" s="13" t="s">
        <v>33</v>
      </c>
      <c r="AX164" s="13" t="s">
        <v>84</v>
      </c>
      <c r="AY164" s="174" t="s">
        <v>135</v>
      </c>
    </row>
    <row r="165" spans="1:65" s="2" customFormat="1" ht="16.5" customHeight="1">
      <c r="A165" s="32"/>
      <c r="B165" s="157"/>
      <c r="C165" s="158" t="s">
        <v>186</v>
      </c>
      <c r="D165" s="158" t="s">
        <v>138</v>
      </c>
      <c r="E165" s="159" t="s">
        <v>187</v>
      </c>
      <c r="F165" s="160" t="s">
        <v>188</v>
      </c>
      <c r="G165" s="161" t="s">
        <v>189</v>
      </c>
      <c r="H165" s="162">
        <v>2</v>
      </c>
      <c r="I165" s="163"/>
      <c r="J165" s="164">
        <f>ROUND(I165*H165,2)</f>
        <v>0</v>
      </c>
      <c r="K165" s="165"/>
      <c r="L165" s="33"/>
      <c r="M165" s="166" t="s">
        <v>1</v>
      </c>
      <c r="N165" s="167" t="s">
        <v>42</v>
      </c>
      <c r="O165" s="58"/>
      <c r="P165" s="168">
        <f>O165*H165</f>
        <v>0</v>
      </c>
      <c r="Q165" s="168">
        <v>4.684E-2</v>
      </c>
      <c r="R165" s="168">
        <f>Q165*H165</f>
        <v>9.3679999999999999E-2</v>
      </c>
      <c r="S165" s="168">
        <v>0</v>
      </c>
      <c r="T165" s="169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70" t="s">
        <v>142</v>
      </c>
      <c r="AT165" s="170" t="s">
        <v>138</v>
      </c>
      <c r="AU165" s="170" t="s">
        <v>143</v>
      </c>
      <c r="AY165" s="17" t="s">
        <v>135</v>
      </c>
      <c r="BE165" s="171">
        <f>IF(N165="základní",J165,0)</f>
        <v>0</v>
      </c>
      <c r="BF165" s="171">
        <f>IF(N165="snížená",J165,0)</f>
        <v>0</v>
      </c>
      <c r="BG165" s="171">
        <f>IF(N165="zákl. přenesená",J165,0)</f>
        <v>0</v>
      </c>
      <c r="BH165" s="171">
        <f>IF(N165="sníž. přenesená",J165,0)</f>
        <v>0</v>
      </c>
      <c r="BI165" s="171">
        <f>IF(N165="nulová",J165,0)</f>
        <v>0</v>
      </c>
      <c r="BJ165" s="17" t="s">
        <v>143</v>
      </c>
      <c r="BK165" s="171">
        <f>ROUND(I165*H165,2)</f>
        <v>0</v>
      </c>
      <c r="BL165" s="17" t="s">
        <v>142</v>
      </c>
      <c r="BM165" s="170" t="s">
        <v>190</v>
      </c>
    </row>
    <row r="166" spans="1:65" s="2" customFormat="1" ht="16.5" customHeight="1">
      <c r="A166" s="32"/>
      <c r="B166" s="157"/>
      <c r="C166" s="188" t="s">
        <v>191</v>
      </c>
      <c r="D166" s="188" t="s">
        <v>192</v>
      </c>
      <c r="E166" s="189" t="s">
        <v>193</v>
      </c>
      <c r="F166" s="190" t="s">
        <v>194</v>
      </c>
      <c r="G166" s="191" t="s">
        <v>189</v>
      </c>
      <c r="H166" s="192">
        <v>2</v>
      </c>
      <c r="I166" s="193"/>
      <c r="J166" s="194">
        <f>ROUND(I166*H166,2)</f>
        <v>0</v>
      </c>
      <c r="K166" s="195"/>
      <c r="L166" s="196"/>
      <c r="M166" s="197" t="s">
        <v>1</v>
      </c>
      <c r="N166" s="198" t="s">
        <v>42</v>
      </c>
      <c r="O166" s="58"/>
      <c r="P166" s="168">
        <f>O166*H166</f>
        <v>0</v>
      </c>
      <c r="Q166" s="168">
        <v>2.3470000000000001E-2</v>
      </c>
      <c r="R166" s="168">
        <f>Q166*H166</f>
        <v>4.6940000000000003E-2</v>
      </c>
      <c r="S166" s="168">
        <v>0</v>
      </c>
      <c r="T166" s="169">
        <f>S166*H166</f>
        <v>0</v>
      </c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R166" s="170" t="s">
        <v>160</v>
      </c>
      <c r="AT166" s="170" t="s">
        <v>192</v>
      </c>
      <c r="AU166" s="170" t="s">
        <v>143</v>
      </c>
      <c r="AY166" s="17" t="s">
        <v>135</v>
      </c>
      <c r="BE166" s="171">
        <f>IF(N166="základní",J166,0)</f>
        <v>0</v>
      </c>
      <c r="BF166" s="171">
        <f>IF(N166="snížená",J166,0)</f>
        <v>0</v>
      </c>
      <c r="BG166" s="171">
        <f>IF(N166="zákl. přenesená",J166,0)</f>
        <v>0</v>
      </c>
      <c r="BH166" s="171">
        <f>IF(N166="sníž. přenesená",J166,0)</f>
        <v>0</v>
      </c>
      <c r="BI166" s="171">
        <f>IF(N166="nulová",J166,0)</f>
        <v>0</v>
      </c>
      <c r="BJ166" s="17" t="s">
        <v>143</v>
      </c>
      <c r="BK166" s="171">
        <f>ROUND(I166*H166,2)</f>
        <v>0</v>
      </c>
      <c r="BL166" s="17" t="s">
        <v>142</v>
      </c>
      <c r="BM166" s="170" t="s">
        <v>195</v>
      </c>
    </row>
    <row r="167" spans="1:65" s="12" customFormat="1" ht="22.9" customHeight="1">
      <c r="B167" s="144"/>
      <c r="D167" s="145" t="s">
        <v>75</v>
      </c>
      <c r="E167" s="155" t="s">
        <v>165</v>
      </c>
      <c r="F167" s="155" t="s">
        <v>196</v>
      </c>
      <c r="I167" s="147"/>
      <c r="J167" s="156">
        <f>BK167</f>
        <v>0</v>
      </c>
      <c r="L167" s="144"/>
      <c r="M167" s="149"/>
      <c r="N167" s="150"/>
      <c r="O167" s="150"/>
      <c r="P167" s="151">
        <f>SUM(P168:P188)</f>
        <v>0</v>
      </c>
      <c r="Q167" s="150"/>
      <c r="R167" s="151">
        <f>SUM(R168:R188)</f>
        <v>2.6800000000000001E-3</v>
      </c>
      <c r="S167" s="150"/>
      <c r="T167" s="152">
        <f>SUM(T168:T188)</f>
        <v>2.8171141</v>
      </c>
      <c r="AR167" s="145" t="s">
        <v>84</v>
      </c>
      <c r="AT167" s="153" t="s">
        <v>75</v>
      </c>
      <c r="AU167" s="153" t="s">
        <v>84</v>
      </c>
      <c r="AY167" s="145" t="s">
        <v>135</v>
      </c>
      <c r="BK167" s="154">
        <f>SUM(BK168:BK188)</f>
        <v>0</v>
      </c>
    </row>
    <row r="168" spans="1:65" s="2" customFormat="1" ht="21.75" customHeight="1">
      <c r="A168" s="32"/>
      <c r="B168" s="157"/>
      <c r="C168" s="158" t="s">
        <v>8</v>
      </c>
      <c r="D168" s="158" t="s">
        <v>138</v>
      </c>
      <c r="E168" s="159" t="s">
        <v>197</v>
      </c>
      <c r="F168" s="160" t="s">
        <v>198</v>
      </c>
      <c r="G168" s="161" t="s">
        <v>141</v>
      </c>
      <c r="H168" s="162">
        <v>20.094000000000001</v>
      </c>
      <c r="I168" s="163"/>
      <c r="J168" s="164">
        <f>ROUND(I168*H168,2)</f>
        <v>0</v>
      </c>
      <c r="K168" s="165"/>
      <c r="L168" s="33"/>
      <c r="M168" s="166" t="s">
        <v>1</v>
      </c>
      <c r="N168" s="167" t="s">
        <v>42</v>
      </c>
      <c r="O168" s="58"/>
      <c r="P168" s="168">
        <f>O168*H168</f>
        <v>0</v>
      </c>
      <c r="Q168" s="168">
        <v>0</v>
      </c>
      <c r="R168" s="168">
        <f>Q168*H168</f>
        <v>0</v>
      </c>
      <c r="S168" s="168">
        <v>0</v>
      </c>
      <c r="T168" s="169">
        <f>S168*H168</f>
        <v>0</v>
      </c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R168" s="170" t="s">
        <v>199</v>
      </c>
      <c r="AT168" s="170" t="s">
        <v>138</v>
      </c>
      <c r="AU168" s="170" t="s">
        <v>143</v>
      </c>
      <c r="AY168" s="17" t="s">
        <v>135</v>
      </c>
      <c r="BE168" s="171">
        <f>IF(N168="základní",J168,0)</f>
        <v>0</v>
      </c>
      <c r="BF168" s="171">
        <f>IF(N168="snížená",J168,0)</f>
        <v>0</v>
      </c>
      <c r="BG168" s="171">
        <f>IF(N168="zákl. přenesená",J168,0)</f>
        <v>0</v>
      </c>
      <c r="BH168" s="171">
        <f>IF(N168="sníž. přenesená",J168,0)</f>
        <v>0</v>
      </c>
      <c r="BI168" s="171">
        <f>IF(N168="nulová",J168,0)</f>
        <v>0</v>
      </c>
      <c r="BJ168" s="17" t="s">
        <v>143</v>
      </c>
      <c r="BK168" s="171">
        <f>ROUND(I168*H168,2)</f>
        <v>0</v>
      </c>
      <c r="BL168" s="17" t="s">
        <v>199</v>
      </c>
      <c r="BM168" s="170" t="s">
        <v>200</v>
      </c>
    </row>
    <row r="169" spans="1:65" s="14" customFormat="1" ht="11.25">
      <c r="B169" s="181"/>
      <c r="D169" s="173" t="s">
        <v>145</v>
      </c>
      <c r="E169" s="182" t="s">
        <v>1</v>
      </c>
      <c r="F169" s="183" t="s">
        <v>201</v>
      </c>
      <c r="H169" s="182" t="s">
        <v>1</v>
      </c>
      <c r="I169" s="184"/>
      <c r="L169" s="181"/>
      <c r="M169" s="185"/>
      <c r="N169" s="186"/>
      <c r="O169" s="186"/>
      <c r="P169" s="186"/>
      <c r="Q169" s="186"/>
      <c r="R169" s="186"/>
      <c r="S169" s="186"/>
      <c r="T169" s="187"/>
      <c r="AT169" s="182" t="s">
        <v>145</v>
      </c>
      <c r="AU169" s="182" t="s">
        <v>143</v>
      </c>
      <c r="AV169" s="14" t="s">
        <v>84</v>
      </c>
      <c r="AW169" s="14" t="s">
        <v>33</v>
      </c>
      <c r="AX169" s="14" t="s">
        <v>76</v>
      </c>
      <c r="AY169" s="182" t="s">
        <v>135</v>
      </c>
    </row>
    <row r="170" spans="1:65" s="13" customFormat="1" ht="11.25">
      <c r="B170" s="172"/>
      <c r="D170" s="173" t="s">
        <v>145</v>
      </c>
      <c r="E170" s="174" t="s">
        <v>1</v>
      </c>
      <c r="F170" s="175" t="s">
        <v>202</v>
      </c>
      <c r="H170" s="176">
        <v>14.404</v>
      </c>
      <c r="I170" s="177"/>
      <c r="L170" s="172"/>
      <c r="M170" s="178"/>
      <c r="N170" s="179"/>
      <c r="O170" s="179"/>
      <c r="P170" s="179"/>
      <c r="Q170" s="179"/>
      <c r="R170" s="179"/>
      <c r="S170" s="179"/>
      <c r="T170" s="180"/>
      <c r="AT170" s="174" t="s">
        <v>145</v>
      </c>
      <c r="AU170" s="174" t="s">
        <v>143</v>
      </c>
      <c r="AV170" s="13" t="s">
        <v>143</v>
      </c>
      <c r="AW170" s="13" t="s">
        <v>33</v>
      </c>
      <c r="AX170" s="13" t="s">
        <v>76</v>
      </c>
      <c r="AY170" s="174" t="s">
        <v>135</v>
      </c>
    </row>
    <row r="171" spans="1:65" s="14" customFormat="1" ht="11.25">
      <c r="B171" s="181"/>
      <c r="D171" s="173" t="s">
        <v>145</v>
      </c>
      <c r="E171" s="182" t="s">
        <v>1</v>
      </c>
      <c r="F171" s="183" t="s">
        <v>203</v>
      </c>
      <c r="H171" s="182" t="s">
        <v>1</v>
      </c>
      <c r="I171" s="184"/>
      <c r="L171" s="181"/>
      <c r="M171" s="185"/>
      <c r="N171" s="186"/>
      <c r="O171" s="186"/>
      <c r="P171" s="186"/>
      <c r="Q171" s="186"/>
      <c r="R171" s="186"/>
      <c r="S171" s="186"/>
      <c r="T171" s="187"/>
      <c r="AT171" s="182" t="s">
        <v>145</v>
      </c>
      <c r="AU171" s="182" t="s">
        <v>143</v>
      </c>
      <c r="AV171" s="14" t="s">
        <v>84</v>
      </c>
      <c r="AW171" s="14" t="s">
        <v>33</v>
      </c>
      <c r="AX171" s="14" t="s">
        <v>76</v>
      </c>
      <c r="AY171" s="182" t="s">
        <v>135</v>
      </c>
    </row>
    <row r="172" spans="1:65" s="13" customFormat="1" ht="11.25">
      <c r="B172" s="172"/>
      <c r="D172" s="173" t="s">
        <v>145</v>
      </c>
      <c r="E172" s="174" t="s">
        <v>1</v>
      </c>
      <c r="F172" s="175" t="s">
        <v>204</v>
      </c>
      <c r="H172" s="176">
        <v>1.0089999999999999</v>
      </c>
      <c r="I172" s="177"/>
      <c r="L172" s="172"/>
      <c r="M172" s="178"/>
      <c r="N172" s="179"/>
      <c r="O172" s="179"/>
      <c r="P172" s="179"/>
      <c r="Q172" s="179"/>
      <c r="R172" s="179"/>
      <c r="S172" s="179"/>
      <c r="T172" s="180"/>
      <c r="AT172" s="174" t="s">
        <v>145</v>
      </c>
      <c r="AU172" s="174" t="s">
        <v>143</v>
      </c>
      <c r="AV172" s="13" t="s">
        <v>143</v>
      </c>
      <c r="AW172" s="13" t="s">
        <v>33</v>
      </c>
      <c r="AX172" s="13" t="s">
        <v>76</v>
      </c>
      <c r="AY172" s="174" t="s">
        <v>135</v>
      </c>
    </row>
    <row r="173" spans="1:65" s="13" customFormat="1" ht="11.25">
      <c r="B173" s="172"/>
      <c r="D173" s="173" t="s">
        <v>145</v>
      </c>
      <c r="E173" s="174" t="s">
        <v>1</v>
      </c>
      <c r="F173" s="175" t="s">
        <v>205</v>
      </c>
      <c r="H173" s="176">
        <v>4.681</v>
      </c>
      <c r="I173" s="177"/>
      <c r="L173" s="172"/>
      <c r="M173" s="178"/>
      <c r="N173" s="179"/>
      <c r="O173" s="179"/>
      <c r="P173" s="179"/>
      <c r="Q173" s="179"/>
      <c r="R173" s="179"/>
      <c r="S173" s="179"/>
      <c r="T173" s="180"/>
      <c r="AT173" s="174" t="s">
        <v>145</v>
      </c>
      <c r="AU173" s="174" t="s">
        <v>143</v>
      </c>
      <c r="AV173" s="13" t="s">
        <v>143</v>
      </c>
      <c r="AW173" s="13" t="s">
        <v>33</v>
      </c>
      <c r="AX173" s="13" t="s">
        <v>76</v>
      </c>
      <c r="AY173" s="174" t="s">
        <v>135</v>
      </c>
    </row>
    <row r="174" spans="1:65" s="15" customFormat="1" ht="11.25">
      <c r="B174" s="199"/>
      <c r="D174" s="173" t="s">
        <v>145</v>
      </c>
      <c r="E174" s="200" t="s">
        <v>1</v>
      </c>
      <c r="F174" s="201" t="s">
        <v>206</v>
      </c>
      <c r="H174" s="202">
        <v>20.094000000000001</v>
      </c>
      <c r="I174" s="203"/>
      <c r="L174" s="199"/>
      <c r="M174" s="204"/>
      <c r="N174" s="205"/>
      <c r="O174" s="205"/>
      <c r="P174" s="205"/>
      <c r="Q174" s="205"/>
      <c r="R174" s="205"/>
      <c r="S174" s="205"/>
      <c r="T174" s="206"/>
      <c r="AT174" s="200" t="s">
        <v>145</v>
      </c>
      <c r="AU174" s="200" t="s">
        <v>143</v>
      </c>
      <c r="AV174" s="15" t="s">
        <v>142</v>
      </c>
      <c r="AW174" s="15" t="s">
        <v>33</v>
      </c>
      <c r="AX174" s="15" t="s">
        <v>84</v>
      </c>
      <c r="AY174" s="200" t="s">
        <v>135</v>
      </c>
    </row>
    <row r="175" spans="1:65" s="2" customFormat="1" ht="21.75" customHeight="1">
      <c r="A175" s="32"/>
      <c r="B175" s="157"/>
      <c r="C175" s="158" t="s">
        <v>199</v>
      </c>
      <c r="D175" s="158" t="s">
        <v>138</v>
      </c>
      <c r="E175" s="159" t="s">
        <v>207</v>
      </c>
      <c r="F175" s="160" t="s">
        <v>208</v>
      </c>
      <c r="G175" s="161" t="s">
        <v>141</v>
      </c>
      <c r="H175" s="162">
        <v>26.094000000000001</v>
      </c>
      <c r="I175" s="163"/>
      <c r="J175" s="164">
        <f>ROUND(I175*H175,2)</f>
        <v>0</v>
      </c>
      <c r="K175" s="165"/>
      <c r="L175" s="33"/>
      <c r="M175" s="166" t="s">
        <v>1</v>
      </c>
      <c r="N175" s="167" t="s">
        <v>42</v>
      </c>
      <c r="O175" s="58"/>
      <c r="P175" s="168">
        <f>O175*H175</f>
        <v>0</v>
      </c>
      <c r="Q175" s="168">
        <v>0</v>
      </c>
      <c r="R175" s="168">
        <f>Q175*H175</f>
        <v>0</v>
      </c>
      <c r="S175" s="168">
        <v>1.4999999999999999E-4</v>
      </c>
      <c r="T175" s="169">
        <f>S175*H175</f>
        <v>3.9141000000000002E-3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70" t="s">
        <v>199</v>
      </c>
      <c r="AT175" s="170" t="s">
        <v>138</v>
      </c>
      <c r="AU175" s="170" t="s">
        <v>143</v>
      </c>
      <c r="AY175" s="17" t="s">
        <v>135</v>
      </c>
      <c r="BE175" s="171">
        <f>IF(N175="základní",J175,0)</f>
        <v>0</v>
      </c>
      <c r="BF175" s="171">
        <f>IF(N175="snížená",J175,0)</f>
        <v>0</v>
      </c>
      <c r="BG175" s="171">
        <f>IF(N175="zákl. přenesená",J175,0)</f>
        <v>0</v>
      </c>
      <c r="BH175" s="171">
        <f>IF(N175="sníž. přenesená",J175,0)</f>
        <v>0</v>
      </c>
      <c r="BI175" s="171">
        <f>IF(N175="nulová",J175,0)</f>
        <v>0</v>
      </c>
      <c r="BJ175" s="17" t="s">
        <v>143</v>
      </c>
      <c r="BK175" s="171">
        <f>ROUND(I175*H175,2)</f>
        <v>0</v>
      </c>
      <c r="BL175" s="17" t="s">
        <v>199</v>
      </c>
      <c r="BM175" s="170" t="s">
        <v>209</v>
      </c>
    </row>
    <row r="176" spans="1:65" s="14" customFormat="1" ht="22.5">
      <c r="B176" s="181"/>
      <c r="D176" s="173" t="s">
        <v>145</v>
      </c>
      <c r="E176" s="182" t="s">
        <v>1</v>
      </c>
      <c r="F176" s="183" t="s">
        <v>210</v>
      </c>
      <c r="H176" s="182" t="s">
        <v>1</v>
      </c>
      <c r="I176" s="184"/>
      <c r="L176" s="181"/>
      <c r="M176" s="185"/>
      <c r="N176" s="186"/>
      <c r="O176" s="186"/>
      <c r="P176" s="186"/>
      <c r="Q176" s="186"/>
      <c r="R176" s="186"/>
      <c r="S176" s="186"/>
      <c r="T176" s="187"/>
      <c r="AT176" s="182" t="s">
        <v>145</v>
      </c>
      <c r="AU176" s="182" t="s">
        <v>143</v>
      </c>
      <c r="AV176" s="14" t="s">
        <v>84</v>
      </c>
      <c r="AW176" s="14" t="s">
        <v>33</v>
      </c>
      <c r="AX176" s="14" t="s">
        <v>76</v>
      </c>
      <c r="AY176" s="182" t="s">
        <v>135</v>
      </c>
    </row>
    <row r="177" spans="1:65" s="13" customFormat="1" ht="11.25">
      <c r="B177" s="172"/>
      <c r="D177" s="173" t="s">
        <v>145</v>
      </c>
      <c r="E177" s="174" t="s">
        <v>1</v>
      </c>
      <c r="F177" s="175" t="s">
        <v>211</v>
      </c>
      <c r="H177" s="176">
        <v>26.094000000000001</v>
      </c>
      <c r="I177" s="177"/>
      <c r="L177" s="172"/>
      <c r="M177" s="178"/>
      <c r="N177" s="179"/>
      <c r="O177" s="179"/>
      <c r="P177" s="179"/>
      <c r="Q177" s="179"/>
      <c r="R177" s="179"/>
      <c r="S177" s="179"/>
      <c r="T177" s="180"/>
      <c r="AT177" s="174" t="s">
        <v>145</v>
      </c>
      <c r="AU177" s="174" t="s">
        <v>143</v>
      </c>
      <c r="AV177" s="13" t="s">
        <v>143</v>
      </c>
      <c r="AW177" s="13" t="s">
        <v>33</v>
      </c>
      <c r="AX177" s="13" t="s">
        <v>84</v>
      </c>
      <c r="AY177" s="174" t="s">
        <v>135</v>
      </c>
    </row>
    <row r="178" spans="1:65" s="2" customFormat="1" ht="21.75" customHeight="1">
      <c r="A178" s="32"/>
      <c r="B178" s="157"/>
      <c r="C178" s="158" t="s">
        <v>212</v>
      </c>
      <c r="D178" s="158" t="s">
        <v>138</v>
      </c>
      <c r="E178" s="159" t="s">
        <v>213</v>
      </c>
      <c r="F178" s="160" t="s">
        <v>214</v>
      </c>
      <c r="G178" s="161" t="s">
        <v>141</v>
      </c>
      <c r="H178" s="162">
        <v>67</v>
      </c>
      <c r="I178" s="163"/>
      <c r="J178" s="164">
        <f>ROUND(I178*H178,2)</f>
        <v>0</v>
      </c>
      <c r="K178" s="165"/>
      <c r="L178" s="33"/>
      <c r="M178" s="166" t="s">
        <v>1</v>
      </c>
      <c r="N178" s="167" t="s">
        <v>42</v>
      </c>
      <c r="O178" s="58"/>
      <c r="P178" s="168">
        <f>O178*H178</f>
        <v>0</v>
      </c>
      <c r="Q178" s="168">
        <v>4.0000000000000003E-5</v>
      </c>
      <c r="R178" s="168">
        <f>Q178*H178</f>
        <v>2.6800000000000001E-3</v>
      </c>
      <c r="S178" s="168">
        <v>0</v>
      </c>
      <c r="T178" s="169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70" t="s">
        <v>142</v>
      </c>
      <c r="AT178" s="170" t="s">
        <v>138</v>
      </c>
      <c r="AU178" s="170" t="s">
        <v>143</v>
      </c>
      <c r="AY178" s="17" t="s">
        <v>135</v>
      </c>
      <c r="BE178" s="171">
        <f>IF(N178="základní",J178,0)</f>
        <v>0</v>
      </c>
      <c r="BF178" s="171">
        <f>IF(N178="snížená",J178,0)</f>
        <v>0</v>
      </c>
      <c r="BG178" s="171">
        <f>IF(N178="zákl. přenesená",J178,0)</f>
        <v>0</v>
      </c>
      <c r="BH178" s="171">
        <f>IF(N178="sníž. přenesená",J178,0)</f>
        <v>0</v>
      </c>
      <c r="BI178" s="171">
        <f>IF(N178="nulová",J178,0)</f>
        <v>0</v>
      </c>
      <c r="BJ178" s="17" t="s">
        <v>143</v>
      </c>
      <c r="BK178" s="171">
        <f>ROUND(I178*H178,2)</f>
        <v>0</v>
      </c>
      <c r="BL178" s="17" t="s">
        <v>142</v>
      </c>
      <c r="BM178" s="170" t="s">
        <v>215</v>
      </c>
    </row>
    <row r="179" spans="1:65" s="13" customFormat="1" ht="11.25">
      <c r="B179" s="172"/>
      <c r="D179" s="173" t="s">
        <v>145</v>
      </c>
      <c r="E179" s="174" t="s">
        <v>1</v>
      </c>
      <c r="F179" s="175" t="s">
        <v>216</v>
      </c>
      <c r="H179" s="176">
        <v>17</v>
      </c>
      <c r="I179" s="177"/>
      <c r="L179" s="172"/>
      <c r="M179" s="178"/>
      <c r="N179" s="179"/>
      <c r="O179" s="179"/>
      <c r="P179" s="179"/>
      <c r="Q179" s="179"/>
      <c r="R179" s="179"/>
      <c r="S179" s="179"/>
      <c r="T179" s="180"/>
      <c r="AT179" s="174" t="s">
        <v>145</v>
      </c>
      <c r="AU179" s="174" t="s">
        <v>143</v>
      </c>
      <c r="AV179" s="13" t="s">
        <v>143</v>
      </c>
      <c r="AW179" s="13" t="s">
        <v>33</v>
      </c>
      <c r="AX179" s="13" t="s">
        <v>76</v>
      </c>
      <c r="AY179" s="174" t="s">
        <v>135</v>
      </c>
    </row>
    <row r="180" spans="1:65" s="14" customFormat="1" ht="11.25">
      <c r="B180" s="181"/>
      <c r="D180" s="173" t="s">
        <v>145</v>
      </c>
      <c r="E180" s="182" t="s">
        <v>1</v>
      </c>
      <c r="F180" s="183" t="s">
        <v>217</v>
      </c>
      <c r="H180" s="182" t="s">
        <v>1</v>
      </c>
      <c r="I180" s="184"/>
      <c r="L180" s="181"/>
      <c r="M180" s="185"/>
      <c r="N180" s="186"/>
      <c r="O180" s="186"/>
      <c r="P180" s="186"/>
      <c r="Q180" s="186"/>
      <c r="R180" s="186"/>
      <c r="S180" s="186"/>
      <c r="T180" s="187"/>
      <c r="AT180" s="182" t="s">
        <v>145</v>
      </c>
      <c r="AU180" s="182" t="s">
        <v>143</v>
      </c>
      <c r="AV180" s="14" t="s">
        <v>84</v>
      </c>
      <c r="AW180" s="14" t="s">
        <v>33</v>
      </c>
      <c r="AX180" s="14" t="s">
        <v>76</v>
      </c>
      <c r="AY180" s="182" t="s">
        <v>135</v>
      </c>
    </row>
    <row r="181" spans="1:65" s="13" customFormat="1" ht="11.25">
      <c r="B181" s="172"/>
      <c r="D181" s="173" t="s">
        <v>145</v>
      </c>
      <c r="E181" s="174" t="s">
        <v>1</v>
      </c>
      <c r="F181" s="175" t="s">
        <v>180</v>
      </c>
      <c r="H181" s="176">
        <v>50</v>
      </c>
      <c r="I181" s="177"/>
      <c r="L181" s="172"/>
      <c r="M181" s="178"/>
      <c r="N181" s="179"/>
      <c r="O181" s="179"/>
      <c r="P181" s="179"/>
      <c r="Q181" s="179"/>
      <c r="R181" s="179"/>
      <c r="S181" s="179"/>
      <c r="T181" s="180"/>
      <c r="AT181" s="174" t="s">
        <v>145</v>
      </c>
      <c r="AU181" s="174" t="s">
        <v>143</v>
      </c>
      <c r="AV181" s="13" t="s">
        <v>143</v>
      </c>
      <c r="AW181" s="13" t="s">
        <v>33</v>
      </c>
      <c r="AX181" s="13" t="s">
        <v>76</v>
      </c>
      <c r="AY181" s="174" t="s">
        <v>135</v>
      </c>
    </row>
    <row r="182" spans="1:65" s="15" customFormat="1" ht="11.25">
      <c r="B182" s="199"/>
      <c r="D182" s="173" t="s">
        <v>145</v>
      </c>
      <c r="E182" s="200" t="s">
        <v>1</v>
      </c>
      <c r="F182" s="201" t="s">
        <v>206</v>
      </c>
      <c r="H182" s="202">
        <v>67</v>
      </c>
      <c r="I182" s="203"/>
      <c r="L182" s="199"/>
      <c r="M182" s="204"/>
      <c r="N182" s="205"/>
      <c r="O182" s="205"/>
      <c r="P182" s="205"/>
      <c r="Q182" s="205"/>
      <c r="R182" s="205"/>
      <c r="S182" s="205"/>
      <c r="T182" s="206"/>
      <c r="AT182" s="200" t="s">
        <v>145</v>
      </c>
      <c r="AU182" s="200" t="s">
        <v>143</v>
      </c>
      <c r="AV182" s="15" t="s">
        <v>142</v>
      </c>
      <c r="AW182" s="15" t="s">
        <v>33</v>
      </c>
      <c r="AX182" s="15" t="s">
        <v>84</v>
      </c>
      <c r="AY182" s="200" t="s">
        <v>135</v>
      </c>
    </row>
    <row r="183" spans="1:65" s="2" customFormat="1" ht="16.5" customHeight="1">
      <c r="A183" s="32"/>
      <c r="B183" s="157"/>
      <c r="C183" s="158" t="s">
        <v>218</v>
      </c>
      <c r="D183" s="158" t="s">
        <v>138</v>
      </c>
      <c r="E183" s="159" t="s">
        <v>219</v>
      </c>
      <c r="F183" s="160" t="s">
        <v>220</v>
      </c>
      <c r="G183" s="161" t="s">
        <v>141</v>
      </c>
      <c r="H183" s="162">
        <v>28.132000000000001</v>
      </c>
      <c r="I183" s="163"/>
      <c r="J183" s="164">
        <f>ROUND(I183*H183,2)</f>
        <v>0</v>
      </c>
      <c r="K183" s="165"/>
      <c r="L183" s="33"/>
      <c r="M183" s="166" t="s">
        <v>1</v>
      </c>
      <c r="N183" s="167" t="s">
        <v>42</v>
      </c>
      <c r="O183" s="58"/>
      <c r="P183" s="168">
        <f>O183*H183</f>
        <v>0</v>
      </c>
      <c r="Q183" s="168">
        <v>0</v>
      </c>
      <c r="R183" s="168">
        <f>Q183*H183</f>
        <v>0</v>
      </c>
      <c r="S183" s="168">
        <v>0.1</v>
      </c>
      <c r="T183" s="169">
        <f>S183*H183</f>
        <v>2.8132000000000001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70" t="s">
        <v>142</v>
      </c>
      <c r="AT183" s="170" t="s">
        <v>138</v>
      </c>
      <c r="AU183" s="170" t="s">
        <v>143</v>
      </c>
      <c r="AY183" s="17" t="s">
        <v>135</v>
      </c>
      <c r="BE183" s="171">
        <f>IF(N183="základní",J183,0)</f>
        <v>0</v>
      </c>
      <c r="BF183" s="171">
        <f>IF(N183="snížená",J183,0)</f>
        <v>0</v>
      </c>
      <c r="BG183" s="171">
        <f>IF(N183="zákl. přenesená",J183,0)</f>
        <v>0</v>
      </c>
      <c r="BH183" s="171">
        <f>IF(N183="sníž. přenesená",J183,0)</f>
        <v>0</v>
      </c>
      <c r="BI183" s="171">
        <f>IF(N183="nulová",J183,0)</f>
        <v>0</v>
      </c>
      <c r="BJ183" s="17" t="s">
        <v>143</v>
      </c>
      <c r="BK183" s="171">
        <f>ROUND(I183*H183,2)</f>
        <v>0</v>
      </c>
      <c r="BL183" s="17" t="s">
        <v>142</v>
      </c>
      <c r="BM183" s="170" t="s">
        <v>221</v>
      </c>
    </row>
    <row r="184" spans="1:65" s="13" customFormat="1" ht="11.25">
      <c r="B184" s="172"/>
      <c r="D184" s="173" t="s">
        <v>145</v>
      </c>
      <c r="E184" s="174" t="s">
        <v>1</v>
      </c>
      <c r="F184" s="175" t="s">
        <v>222</v>
      </c>
      <c r="H184" s="176">
        <v>28.132000000000001</v>
      </c>
      <c r="I184" s="177"/>
      <c r="L184" s="172"/>
      <c r="M184" s="178"/>
      <c r="N184" s="179"/>
      <c r="O184" s="179"/>
      <c r="P184" s="179"/>
      <c r="Q184" s="179"/>
      <c r="R184" s="179"/>
      <c r="S184" s="179"/>
      <c r="T184" s="180"/>
      <c r="AT184" s="174" t="s">
        <v>145</v>
      </c>
      <c r="AU184" s="174" t="s">
        <v>143</v>
      </c>
      <c r="AV184" s="13" t="s">
        <v>143</v>
      </c>
      <c r="AW184" s="13" t="s">
        <v>33</v>
      </c>
      <c r="AX184" s="13" t="s">
        <v>84</v>
      </c>
      <c r="AY184" s="174" t="s">
        <v>135</v>
      </c>
    </row>
    <row r="185" spans="1:65" s="2" customFormat="1" ht="16.5" customHeight="1">
      <c r="A185" s="32"/>
      <c r="B185" s="157"/>
      <c r="C185" s="158" t="s">
        <v>223</v>
      </c>
      <c r="D185" s="158" t="s">
        <v>138</v>
      </c>
      <c r="E185" s="159" t="s">
        <v>224</v>
      </c>
      <c r="F185" s="160" t="s">
        <v>225</v>
      </c>
      <c r="G185" s="161" t="s">
        <v>141</v>
      </c>
      <c r="H185" s="162">
        <v>5.7839999999999998</v>
      </c>
      <c r="I185" s="163"/>
      <c r="J185" s="164">
        <f>ROUND(I185*H185,2)</f>
        <v>0</v>
      </c>
      <c r="K185" s="165"/>
      <c r="L185" s="33"/>
      <c r="M185" s="166" t="s">
        <v>1</v>
      </c>
      <c r="N185" s="167" t="s">
        <v>42</v>
      </c>
      <c r="O185" s="58"/>
      <c r="P185" s="168">
        <f>O185*H185</f>
        <v>0</v>
      </c>
      <c r="Q185" s="168">
        <v>0</v>
      </c>
      <c r="R185" s="168">
        <f>Q185*H185</f>
        <v>0</v>
      </c>
      <c r="S185" s="168">
        <v>0</v>
      </c>
      <c r="T185" s="169">
        <f>S185*H185</f>
        <v>0</v>
      </c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R185" s="170" t="s">
        <v>142</v>
      </c>
      <c r="AT185" s="170" t="s">
        <v>138</v>
      </c>
      <c r="AU185" s="170" t="s">
        <v>143</v>
      </c>
      <c r="AY185" s="17" t="s">
        <v>135</v>
      </c>
      <c r="BE185" s="171">
        <f>IF(N185="základní",J185,0)</f>
        <v>0</v>
      </c>
      <c r="BF185" s="171">
        <f>IF(N185="snížená",J185,0)</f>
        <v>0</v>
      </c>
      <c r="BG185" s="171">
        <f>IF(N185="zákl. přenesená",J185,0)</f>
        <v>0</v>
      </c>
      <c r="BH185" s="171">
        <f>IF(N185="sníž. přenesená",J185,0)</f>
        <v>0</v>
      </c>
      <c r="BI185" s="171">
        <f>IF(N185="nulová",J185,0)</f>
        <v>0</v>
      </c>
      <c r="BJ185" s="17" t="s">
        <v>143</v>
      </c>
      <c r="BK185" s="171">
        <f>ROUND(I185*H185,2)</f>
        <v>0</v>
      </c>
      <c r="BL185" s="17" t="s">
        <v>142</v>
      </c>
      <c r="BM185" s="170" t="s">
        <v>226</v>
      </c>
    </row>
    <row r="186" spans="1:65" s="13" customFormat="1" ht="11.25">
      <c r="B186" s="172"/>
      <c r="D186" s="173" t="s">
        <v>145</v>
      </c>
      <c r="E186" s="174" t="s">
        <v>1</v>
      </c>
      <c r="F186" s="175" t="s">
        <v>227</v>
      </c>
      <c r="H186" s="176">
        <v>4.681</v>
      </c>
      <c r="I186" s="177"/>
      <c r="L186" s="172"/>
      <c r="M186" s="178"/>
      <c r="N186" s="179"/>
      <c r="O186" s="179"/>
      <c r="P186" s="179"/>
      <c r="Q186" s="179"/>
      <c r="R186" s="179"/>
      <c r="S186" s="179"/>
      <c r="T186" s="180"/>
      <c r="AT186" s="174" t="s">
        <v>145</v>
      </c>
      <c r="AU186" s="174" t="s">
        <v>143</v>
      </c>
      <c r="AV186" s="13" t="s">
        <v>143</v>
      </c>
      <c r="AW186" s="13" t="s">
        <v>33</v>
      </c>
      <c r="AX186" s="13" t="s">
        <v>76</v>
      </c>
      <c r="AY186" s="174" t="s">
        <v>135</v>
      </c>
    </row>
    <row r="187" spans="1:65" s="13" customFormat="1" ht="11.25">
      <c r="B187" s="172"/>
      <c r="D187" s="173" t="s">
        <v>145</v>
      </c>
      <c r="E187" s="174" t="s">
        <v>1</v>
      </c>
      <c r="F187" s="175" t="s">
        <v>228</v>
      </c>
      <c r="H187" s="176">
        <v>1.103</v>
      </c>
      <c r="I187" s="177"/>
      <c r="L187" s="172"/>
      <c r="M187" s="178"/>
      <c r="N187" s="179"/>
      <c r="O187" s="179"/>
      <c r="P187" s="179"/>
      <c r="Q187" s="179"/>
      <c r="R187" s="179"/>
      <c r="S187" s="179"/>
      <c r="T187" s="180"/>
      <c r="AT187" s="174" t="s">
        <v>145</v>
      </c>
      <c r="AU187" s="174" t="s">
        <v>143</v>
      </c>
      <c r="AV187" s="13" t="s">
        <v>143</v>
      </c>
      <c r="AW187" s="13" t="s">
        <v>33</v>
      </c>
      <c r="AX187" s="13" t="s">
        <v>76</v>
      </c>
      <c r="AY187" s="174" t="s">
        <v>135</v>
      </c>
    </row>
    <row r="188" spans="1:65" s="15" customFormat="1" ht="11.25">
      <c r="B188" s="199"/>
      <c r="D188" s="173" t="s">
        <v>145</v>
      </c>
      <c r="E188" s="200" t="s">
        <v>1</v>
      </c>
      <c r="F188" s="201" t="s">
        <v>206</v>
      </c>
      <c r="H188" s="202">
        <v>5.7839999999999998</v>
      </c>
      <c r="I188" s="203"/>
      <c r="L188" s="199"/>
      <c r="M188" s="204"/>
      <c r="N188" s="205"/>
      <c r="O188" s="205"/>
      <c r="P188" s="205"/>
      <c r="Q188" s="205"/>
      <c r="R188" s="205"/>
      <c r="S188" s="205"/>
      <c r="T188" s="206"/>
      <c r="AT188" s="200" t="s">
        <v>145</v>
      </c>
      <c r="AU188" s="200" t="s">
        <v>143</v>
      </c>
      <c r="AV188" s="15" t="s">
        <v>142</v>
      </c>
      <c r="AW188" s="15" t="s">
        <v>33</v>
      </c>
      <c r="AX188" s="15" t="s">
        <v>84</v>
      </c>
      <c r="AY188" s="200" t="s">
        <v>135</v>
      </c>
    </row>
    <row r="189" spans="1:65" s="12" customFormat="1" ht="22.9" customHeight="1">
      <c r="B189" s="144"/>
      <c r="D189" s="145" t="s">
        <v>75</v>
      </c>
      <c r="E189" s="155" t="s">
        <v>229</v>
      </c>
      <c r="F189" s="155" t="s">
        <v>230</v>
      </c>
      <c r="I189" s="147"/>
      <c r="J189" s="156">
        <f>BK189</f>
        <v>0</v>
      </c>
      <c r="L189" s="144"/>
      <c r="M189" s="149"/>
      <c r="N189" s="150"/>
      <c r="O189" s="150"/>
      <c r="P189" s="151">
        <f>SUM(P190:P196)</f>
        <v>0</v>
      </c>
      <c r="Q189" s="150"/>
      <c r="R189" s="151">
        <f>SUM(R190:R196)</f>
        <v>0</v>
      </c>
      <c r="S189" s="150"/>
      <c r="T189" s="152">
        <f>SUM(T190:T196)</f>
        <v>0</v>
      </c>
      <c r="AR189" s="145" t="s">
        <v>84</v>
      </c>
      <c r="AT189" s="153" t="s">
        <v>75</v>
      </c>
      <c r="AU189" s="153" t="s">
        <v>84</v>
      </c>
      <c r="AY189" s="145" t="s">
        <v>135</v>
      </c>
      <c r="BK189" s="154">
        <f>SUM(BK190:BK196)</f>
        <v>0</v>
      </c>
    </row>
    <row r="190" spans="1:65" s="2" customFormat="1" ht="21.75" customHeight="1">
      <c r="A190" s="32"/>
      <c r="B190" s="157"/>
      <c r="C190" s="158" t="s">
        <v>231</v>
      </c>
      <c r="D190" s="158" t="s">
        <v>138</v>
      </c>
      <c r="E190" s="159" t="s">
        <v>232</v>
      </c>
      <c r="F190" s="160" t="s">
        <v>233</v>
      </c>
      <c r="G190" s="161" t="s">
        <v>234</v>
      </c>
      <c r="H190" s="162">
        <v>3.0489999999999999</v>
      </c>
      <c r="I190" s="163"/>
      <c r="J190" s="164">
        <f>ROUND(I190*H190,2)</f>
        <v>0</v>
      </c>
      <c r="K190" s="165"/>
      <c r="L190" s="33"/>
      <c r="M190" s="166" t="s">
        <v>1</v>
      </c>
      <c r="N190" s="167" t="s">
        <v>42</v>
      </c>
      <c r="O190" s="58"/>
      <c r="P190" s="168">
        <f>O190*H190</f>
        <v>0</v>
      </c>
      <c r="Q190" s="168">
        <v>0</v>
      </c>
      <c r="R190" s="168">
        <f>Q190*H190</f>
        <v>0</v>
      </c>
      <c r="S190" s="168">
        <v>0</v>
      </c>
      <c r="T190" s="169">
        <f>S190*H190</f>
        <v>0</v>
      </c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R190" s="170" t="s">
        <v>142</v>
      </c>
      <c r="AT190" s="170" t="s">
        <v>138</v>
      </c>
      <c r="AU190" s="170" t="s">
        <v>143</v>
      </c>
      <c r="AY190" s="17" t="s">
        <v>135</v>
      </c>
      <c r="BE190" s="171">
        <f>IF(N190="základní",J190,0)</f>
        <v>0</v>
      </c>
      <c r="BF190" s="171">
        <f>IF(N190="snížená",J190,0)</f>
        <v>0</v>
      </c>
      <c r="BG190" s="171">
        <f>IF(N190="zákl. přenesená",J190,0)</f>
        <v>0</v>
      </c>
      <c r="BH190" s="171">
        <f>IF(N190="sníž. přenesená",J190,0)</f>
        <v>0</v>
      </c>
      <c r="BI190" s="171">
        <f>IF(N190="nulová",J190,0)</f>
        <v>0</v>
      </c>
      <c r="BJ190" s="17" t="s">
        <v>143</v>
      </c>
      <c r="BK190" s="171">
        <f>ROUND(I190*H190,2)</f>
        <v>0</v>
      </c>
      <c r="BL190" s="17" t="s">
        <v>142</v>
      </c>
      <c r="BM190" s="170" t="s">
        <v>235</v>
      </c>
    </row>
    <row r="191" spans="1:65" s="2" customFormat="1" ht="21.75" customHeight="1">
      <c r="A191" s="32"/>
      <c r="B191" s="157"/>
      <c r="C191" s="158" t="s">
        <v>7</v>
      </c>
      <c r="D191" s="158" t="s">
        <v>138</v>
      </c>
      <c r="E191" s="159" t="s">
        <v>236</v>
      </c>
      <c r="F191" s="160" t="s">
        <v>237</v>
      </c>
      <c r="G191" s="161" t="s">
        <v>234</v>
      </c>
      <c r="H191" s="162">
        <v>152.44999999999999</v>
      </c>
      <c r="I191" s="163"/>
      <c r="J191" s="164">
        <f>ROUND(I191*H191,2)</f>
        <v>0</v>
      </c>
      <c r="K191" s="165"/>
      <c r="L191" s="33"/>
      <c r="M191" s="166" t="s">
        <v>1</v>
      </c>
      <c r="N191" s="167" t="s">
        <v>42</v>
      </c>
      <c r="O191" s="58"/>
      <c r="P191" s="168">
        <f>O191*H191</f>
        <v>0</v>
      </c>
      <c r="Q191" s="168">
        <v>0</v>
      </c>
      <c r="R191" s="168">
        <f>Q191*H191</f>
        <v>0</v>
      </c>
      <c r="S191" s="168">
        <v>0</v>
      </c>
      <c r="T191" s="169">
        <f>S191*H191</f>
        <v>0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70" t="s">
        <v>142</v>
      </c>
      <c r="AT191" s="170" t="s">
        <v>138</v>
      </c>
      <c r="AU191" s="170" t="s">
        <v>143</v>
      </c>
      <c r="AY191" s="17" t="s">
        <v>135</v>
      </c>
      <c r="BE191" s="171">
        <f>IF(N191="základní",J191,0)</f>
        <v>0</v>
      </c>
      <c r="BF191" s="171">
        <f>IF(N191="snížená",J191,0)</f>
        <v>0</v>
      </c>
      <c r="BG191" s="171">
        <f>IF(N191="zákl. přenesená",J191,0)</f>
        <v>0</v>
      </c>
      <c r="BH191" s="171">
        <f>IF(N191="sníž. přenesená",J191,0)</f>
        <v>0</v>
      </c>
      <c r="BI191" s="171">
        <f>IF(N191="nulová",J191,0)</f>
        <v>0</v>
      </c>
      <c r="BJ191" s="17" t="s">
        <v>143</v>
      </c>
      <c r="BK191" s="171">
        <f>ROUND(I191*H191,2)</f>
        <v>0</v>
      </c>
      <c r="BL191" s="17" t="s">
        <v>142</v>
      </c>
      <c r="BM191" s="170" t="s">
        <v>238</v>
      </c>
    </row>
    <row r="192" spans="1:65" s="13" customFormat="1" ht="11.25">
      <c r="B192" s="172"/>
      <c r="D192" s="173" t="s">
        <v>145</v>
      </c>
      <c r="F192" s="175" t="s">
        <v>239</v>
      </c>
      <c r="H192" s="176">
        <v>152.44999999999999</v>
      </c>
      <c r="I192" s="177"/>
      <c r="L192" s="172"/>
      <c r="M192" s="178"/>
      <c r="N192" s="179"/>
      <c r="O192" s="179"/>
      <c r="P192" s="179"/>
      <c r="Q192" s="179"/>
      <c r="R192" s="179"/>
      <c r="S192" s="179"/>
      <c r="T192" s="180"/>
      <c r="AT192" s="174" t="s">
        <v>145</v>
      </c>
      <c r="AU192" s="174" t="s">
        <v>143</v>
      </c>
      <c r="AV192" s="13" t="s">
        <v>143</v>
      </c>
      <c r="AW192" s="13" t="s">
        <v>3</v>
      </c>
      <c r="AX192" s="13" t="s">
        <v>84</v>
      </c>
      <c r="AY192" s="174" t="s">
        <v>135</v>
      </c>
    </row>
    <row r="193" spans="1:65" s="2" customFormat="1" ht="21.75" customHeight="1">
      <c r="A193" s="32"/>
      <c r="B193" s="157"/>
      <c r="C193" s="158" t="s">
        <v>240</v>
      </c>
      <c r="D193" s="158" t="s">
        <v>138</v>
      </c>
      <c r="E193" s="159" t="s">
        <v>241</v>
      </c>
      <c r="F193" s="160" t="s">
        <v>242</v>
      </c>
      <c r="G193" s="161" t="s">
        <v>234</v>
      </c>
      <c r="H193" s="162">
        <v>3.0489999999999999</v>
      </c>
      <c r="I193" s="163"/>
      <c r="J193" s="164">
        <f>ROUND(I193*H193,2)</f>
        <v>0</v>
      </c>
      <c r="K193" s="165"/>
      <c r="L193" s="33"/>
      <c r="M193" s="166" t="s">
        <v>1</v>
      </c>
      <c r="N193" s="167" t="s">
        <v>42</v>
      </c>
      <c r="O193" s="58"/>
      <c r="P193" s="168">
        <f>O193*H193</f>
        <v>0</v>
      </c>
      <c r="Q193" s="168">
        <v>0</v>
      </c>
      <c r="R193" s="168">
        <f>Q193*H193</f>
        <v>0</v>
      </c>
      <c r="S193" s="168">
        <v>0</v>
      </c>
      <c r="T193" s="169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70" t="s">
        <v>142</v>
      </c>
      <c r="AT193" s="170" t="s">
        <v>138</v>
      </c>
      <c r="AU193" s="170" t="s">
        <v>143</v>
      </c>
      <c r="AY193" s="17" t="s">
        <v>135</v>
      </c>
      <c r="BE193" s="171">
        <f>IF(N193="základní",J193,0)</f>
        <v>0</v>
      </c>
      <c r="BF193" s="171">
        <f>IF(N193="snížená",J193,0)</f>
        <v>0</v>
      </c>
      <c r="BG193" s="171">
        <f>IF(N193="zákl. přenesená",J193,0)</f>
        <v>0</v>
      </c>
      <c r="BH193" s="171">
        <f>IF(N193="sníž. přenesená",J193,0)</f>
        <v>0</v>
      </c>
      <c r="BI193" s="171">
        <f>IF(N193="nulová",J193,0)</f>
        <v>0</v>
      </c>
      <c r="BJ193" s="17" t="s">
        <v>143</v>
      </c>
      <c r="BK193" s="171">
        <f>ROUND(I193*H193,2)</f>
        <v>0</v>
      </c>
      <c r="BL193" s="17" t="s">
        <v>142</v>
      </c>
      <c r="BM193" s="170" t="s">
        <v>243</v>
      </c>
    </row>
    <row r="194" spans="1:65" s="2" customFormat="1" ht="21.75" customHeight="1">
      <c r="A194" s="32"/>
      <c r="B194" s="157"/>
      <c r="C194" s="158" t="s">
        <v>244</v>
      </c>
      <c r="D194" s="158" t="s">
        <v>138</v>
      </c>
      <c r="E194" s="159" t="s">
        <v>245</v>
      </c>
      <c r="F194" s="160" t="s">
        <v>246</v>
      </c>
      <c r="G194" s="161" t="s">
        <v>234</v>
      </c>
      <c r="H194" s="162">
        <v>27.440999999999999</v>
      </c>
      <c r="I194" s="163"/>
      <c r="J194" s="164">
        <f>ROUND(I194*H194,2)</f>
        <v>0</v>
      </c>
      <c r="K194" s="165"/>
      <c r="L194" s="33"/>
      <c r="M194" s="166" t="s">
        <v>1</v>
      </c>
      <c r="N194" s="167" t="s">
        <v>42</v>
      </c>
      <c r="O194" s="58"/>
      <c r="P194" s="168">
        <f>O194*H194</f>
        <v>0</v>
      </c>
      <c r="Q194" s="168">
        <v>0</v>
      </c>
      <c r="R194" s="168">
        <f>Q194*H194</f>
        <v>0</v>
      </c>
      <c r="S194" s="168">
        <v>0</v>
      </c>
      <c r="T194" s="169">
        <f>S194*H194</f>
        <v>0</v>
      </c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R194" s="170" t="s">
        <v>142</v>
      </c>
      <c r="AT194" s="170" t="s">
        <v>138</v>
      </c>
      <c r="AU194" s="170" t="s">
        <v>143</v>
      </c>
      <c r="AY194" s="17" t="s">
        <v>135</v>
      </c>
      <c r="BE194" s="171">
        <f>IF(N194="základní",J194,0)</f>
        <v>0</v>
      </c>
      <c r="BF194" s="171">
        <f>IF(N194="snížená",J194,0)</f>
        <v>0</v>
      </c>
      <c r="BG194" s="171">
        <f>IF(N194="zákl. přenesená",J194,0)</f>
        <v>0</v>
      </c>
      <c r="BH194" s="171">
        <f>IF(N194="sníž. přenesená",J194,0)</f>
        <v>0</v>
      </c>
      <c r="BI194" s="171">
        <f>IF(N194="nulová",J194,0)</f>
        <v>0</v>
      </c>
      <c r="BJ194" s="17" t="s">
        <v>143</v>
      </c>
      <c r="BK194" s="171">
        <f>ROUND(I194*H194,2)</f>
        <v>0</v>
      </c>
      <c r="BL194" s="17" t="s">
        <v>142</v>
      </c>
      <c r="BM194" s="170" t="s">
        <v>247</v>
      </c>
    </row>
    <row r="195" spans="1:65" s="13" customFormat="1" ht="11.25">
      <c r="B195" s="172"/>
      <c r="D195" s="173" t="s">
        <v>145</v>
      </c>
      <c r="F195" s="175" t="s">
        <v>248</v>
      </c>
      <c r="H195" s="176">
        <v>27.440999999999999</v>
      </c>
      <c r="I195" s="177"/>
      <c r="L195" s="172"/>
      <c r="M195" s="178"/>
      <c r="N195" s="179"/>
      <c r="O195" s="179"/>
      <c r="P195" s="179"/>
      <c r="Q195" s="179"/>
      <c r="R195" s="179"/>
      <c r="S195" s="179"/>
      <c r="T195" s="180"/>
      <c r="AT195" s="174" t="s">
        <v>145</v>
      </c>
      <c r="AU195" s="174" t="s">
        <v>143</v>
      </c>
      <c r="AV195" s="13" t="s">
        <v>143</v>
      </c>
      <c r="AW195" s="13" t="s">
        <v>3</v>
      </c>
      <c r="AX195" s="13" t="s">
        <v>84</v>
      </c>
      <c r="AY195" s="174" t="s">
        <v>135</v>
      </c>
    </row>
    <row r="196" spans="1:65" s="2" customFormat="1" ht="21.75" customHeight="1">
      <c r="A196" s="32"/>
      <c r="B196" s="157"/>
      <c r="C196" s="158" t="s">
        <v>249</v>
      </c>
      <c r="D196" s="158" t="s">
        <v>138</v>
      </c>
      <c r="E196" s="159" t="s">
        <v>250</v>
      </c>
      <c r="F196" s="160" t="s">
        <v>251</v>
      </c>
      <c r="G196" s="161" t="s">
        <v>234</v>
      </c>
      <c r="H196" s="162">
        <v>3.0489999999999999</v>
      </c>
      <c r="I196" s="163"/>
      <c r="J196" s="164">
        <f>ROUND(I196*H196,2)</f>
        <v>0</v>
      </c>
      <c r="K196" s="165"/>
      <c r="L196" s="33"/>
      <c r="M196" s="166" t="s">
        <v>1</v>
      </c>
      <c r="N196" s="167" t="s">
        <v>42</v>
      </c>
      <c r="O196" s="58"/>
      <c r="P196" s="168">
        <f>O196*H196</f>
        <v>0</v>
      </c>
      <c r="Q196" s="168">
        <v>0</v>
      </c>
      <c r="R196" s="168">
        <f>Q196*H196</f>
        <v>0</v>
      </c>
      <c r="S196" s="168">
        <v>0</v>
      </c>
      <c r="T196" s="169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70" t="s">
        <v>142</v>
      </c>
      <c r="AT196" s="170" t="s">
        <v>138</v>
      </c>
      <c r="AU196" s="170" t="s">
        <v>143</v>
      </c>
      <c r="AY196" s="17" t="s">
        <v>135</v>
      </c>
      <c r="BE196" s="171">
        <f>IF(N196="základní",J196,0)</f>
        <v>0</v>
      </c>
      <c r="BF196" s="171">
        <f>IF(N196="snížená",J196,0)</f>
        <v>0</v>
      </c>
      <c r="BG196" s="171">
        <f>IF(N196="zákl. přenesená",J196,0)</f>
        <v>0</v>
      </c>
      <c r="BH196" s="171">
        <f>IF(N196="sníž. přenesená",J196,0)</f>
        <v>0</v>
      </c>
      <c r="BI196" s="171">
        <f>IF(N196="nulová",J196,0)</f>
        <v>0</v>
      </c>
      <c r="BJ196" s="17" t="s">
        <v>143</v>
      </c>
      <c r="BK196" s="171">
        <f>ROUND(I196*H196,2)</f>
        <v>0</v>
      </c>
      <c r="BL196" s="17" t="s">
        <v>142</v>
      </c>
      <c r="BM196" s="170" t="s">
        <v>252</v>
      </c>
    </row>
    <row r="197" spans="1:65" s="12" customFormat="1" ht="22.9" customHeight="1">
      <c r="B197" s="144"/>
      <c r="D197" s="145" t="s">
        <v>75</v>
      </c>
      <c r="E197" s="155" t="s">
        <v>253</v>
      </c>
      <c r="F197" s="155" t="s">
        <v>254</v>
      </c>
      <c r="I197" s="147"/>
      <c r="J197" s="156">
        <f>BK197</f>
        <v>0</v>
      </c>
      <c r="L197" s="144"/>
      <c r="M197" s="149"/>
      <c r="N197" s="150"/>
      <c r="O197" s="150"/>
      <c r="P197" s="151">
        <f>SUM(P198:P200)</f>
        <v>0</v>
      </c>
      <c r="Q197" s="150"/>
      <c r="R197" s="151">
        <f>SUM(R198:R200)</f>
        <v>0</v>
      </c>
      <c r="S197" s="150"/>
      <c r="T197" s="152">
        <f>SUM(T198:T200)</f>
        <v>0</v>
      </c>
      <c r="AR197" s="145" t="s">
        <v>84</v>
      </c>
      <c r="AT197" s="153" t="s">
        <v>75</v>
      </c>
      <c r="AU197" s="153" t="s">
        <v>84</v>
      </c>
      <c r="AY197" s="145" t="s">
        <v>135</v>
      </c>
      <c r="BK197" s="154">
        <f>SUM(BK198:BK200)</f>
        <v>0</v>
      </c>
    </row>
    <row r="198" spans="1:65" s="2" customFormat="1" ht="16.5" customHeight="1">
      <c r="A198" s="32"/>
      <c r="B198" s="157"/>
      <c r="C198" s="158" t="s">
        <v>255</v>
      </c>
      <c r="D198" s="158" t="s">
        <v>138</v>
      </c>
      <c r="E198" s="159" t="s">
        <v>256</v>
      </c>
      <c r="F198" s="160" t="s">
        <v>257</v>
      </c>
      <c r="G198" s="161" t="s">
        <v>234</v>
      </c>
      <c r="H198" s="162">
        <v>0.98299999999999998</v>
      </c>
      <c r="I198" s="163"/>
      <c r="J198" s="164">
        <f>ROUND(I198*H198,2)</f>
        <v>0</v>
      </c>
      <c r="K198" s="165"/>
      <c r="L198" s="33"/>
      <c r="M198" s="166" t="s">
        <v>1</v>
      </c>
      <c r="N198" s="167" t="s">
        <v>42</v>
      </c>
      <c r="O198" s="58"/>
      <c r="P198" s="168">
        <f>O198*H198</f>
        <v>0</v>
      </c>
      <c r="Q198" s="168">
        <v>0</v>
      </c>
      <c r="R198" s="168">
        <f>Q198*H198</f>
        <v>0</v>
      </c>
      <c r="S198" s="168">
        <v>0</v>
      </c>
      <c r="T198" s="169">
        <f>S198*H198</f>
        <v>0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70" t="s">
        <v>142</v>
      </c>
      <c r="AT198" s="170" t="s">
        <v>138</v>
      </c>
      <c r="AU198" s="170" t="s">
        <v>143</v>
      </c>
      <c r="AY198" s="17" t="s">
        <v>135</v>
      </c>
      <c r="BE198" s="171">
        <f>IF(N198="základní",J198,0)</f>
        <v>0</v>
      </c>
      <c r="BF198" s="171">
        <f>IF(N198="snížená",J198,0)</f>
        <v>0</v>
      </c>
      <c r="BG198" s="171">
        <f>IF(N198="zákl. přenesená",J198,0)</f>
        <v>0</v>
      </c>
      <c r="BH198" s="171">
        <f>IF(N198="sníž. přenesená",J198,0)</f>
        <v>0</v>
      </c>
      <c r="BI198" s="171">
        <f>IF(N198="nulová",J198,0)</f>
        <v>0</v>
      </c>
      <c r="BJ198" s="17" t="s">
        <v>143</v>
      </c>
      <c r="BK198" s="171">
        <f>ROUND(I198*H198,2)</f>
        <v>0</v>
      </c>
      <c r="BL198" s="17" t="s">
        <v>142</v>
      </c>
      <c r="BM198" s="170" t="s">
        <v>258</v>
      </c>
    </row>
    <row r="199" spans="1:65" s="2" customFormat="1" ht="21.75" customHeight="1">
      <c r="A199" s="32"/>
      <c r="B199" s="157"/>
      <c r="C199" s="158" t="s">
        <v>259</v>
      </c>
      <c r="D199" s="158" t="s">
        <v>138</v>
      </c>
      <c r="E199" s="159" t="s">
        <v>260</v>
      </c>
      <c r="F199" s="160" t="s">
        <v>261</v>
      </c>
      <c r="G199" s="161" t="s">
        <v>234</v>
      </c>
      <c r="H199" s="162">
        <v>0.98299999999999998</v>
      </c>
      <c r="I199" s="163"/>
      <c r="J199" s="164">
        <f>ROUND(I199*H199,2)</f>
        <v>0</v>
      </c>
      <c r="K199" s="165"/>
      <c r="L199" s="33"/>
      <c r="M199" s="166" t="s">
        <v>1</v>
      </c>
      <c r="N199" s="167" t="s">
        <v>42</v>
      </c>
      <c r="O199" s="58"/>
      <c r="P199" s="168">
        <f>O199*H199</f>
        <v>0</v>
      </c>
      <c r="Q199" s="168">
        <v>0</v>
      </c>
      <c r="R199" s="168">
        <f>Q199*H199</f>
        <v>0</v>
      </c>
      <c r="S199" s="168">
        <v>0</v>
      </c>
      <c r="T199" s="169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70" t="s">
        <v>142</v>
      </c>
      <c r="AT199" s="170" t="s">
        <v>138</v>
      </c>
      <c r="AU199" s="170" t="s">
        <v>143</v>
      </c>
      <c r="AY199" s="17" t="s">
        <v>135</v>
      </c>
      <c r="BE199" s="171">
        <f>IF(N199="základní",J199,0)</f>
        <v>0</v>
      </c>
      <c r="BF199" s="171">
        <f>IF(N199="snížená",J199,0)</f>
        <v>0</v>
      </c>
      <c r="BG199" s="171">
        <f>IF(N199="zákl. přenesená",J199,0)</f>
        <v>0</v>
      </c>
      <c r="BH199" s="171">
        <f>IF(N199="sníž. přenesená",J199,0)</f>
        <v>0</v>
      </c>
      <c r="BI199" s="171">
        <f>IF(N199="nulová",J199,0)</f>
        <v>0</v>
      </c>
      <c r="BJ199" s="17" t="s">
        <v>143</v>
      </c>
      <c r="BK199" s="171">
        <f>ROUND(I199*H199,2)</f>
        <v>0</v>
      </c>
      <c r="BL199" s="17" t="s">
        <v>142</v>
      </c>
      <c r="BM199" s="170" t="s">
        <v>262</v>
      </c>
    </row>
    <row r="200" spans="1:65" s="2" customFormat="1" ht="21.75" customHeight="1">
      <c r="A200" s="32"/>
      <c r="B200" s="157"/>
      <c r="C200" s="158" t="s">
        <v>263</v>
      </c>
      <c r="D200" s="158" t="s">
        <v>138</v>
      </c>
      <c r="E200" s="159" t="s">
        <v>264</v>
      </c>
      <c r="F200" s="160" t="s">
        <v>265</v>
      </c>
      <c r="G200" s="161" t="s">
        <v>234</v>
      </c>
      <c r="H200" s="162">
        <v>0.98299999999999998</v>
      </c>
      <c r="I200" s="163"/>
      <c r="J200" s="164">
        <f>ROUND(I200*H200,2)</f>
        <v>0</v>
      </c>
      <c r="K200" s="165"/>
      <c r="L200" s="33"/>
      <c r="M200" s="166" t="s">
        <v>1</v>
      </c>
      <c r="N200" s="167" t="s">
        <v>42</v>
      </c>
      <c r="O200" s="58"/>
      <c r="P200" s="168">
        <f>O200*H200</f>
        <v>0</v>
      </c>
      <c r="Q200" s="168">
        <v>0</v>
      </c>
      <c r="R200" s="168">
        <f>Q200*H200</f>
        <v>0</v>
      </c>
      <c r="S200" s="168">
        <v>0</v>
      </c>
      <c r="T200" s="169">
        <f>S200*H200</f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70" t="s">
        <v>142</v>
      </c>
      <c r="AT200" s="170" t="s">
        <v>138</v>
      </c>
      <c r="AU200" s="170" t="s">
        <v>143</v>
      </c>
      <c r="AY200" s="17" t="s">
        <v>135</v>
      </c>
      <c r="BE200" s="171">
        <f>IF(N200="základní",J200,0)</f>
        <v>0</v>
      </c>
      <c r="BF200" s="171">
        <f>IF(N200="snížená",J200,0)</f>
        <v>0</v>
      </c>
      <c r="BG200" s="171">
        <f>IF(N200="zákl. přenesená",J200,0)</f>
        <v>0</v>
      </c>
      <c r="BH200" s="171">
        <f>IF(N200="sníž. přenesená",J200,0)</f>
        <v>0</v>
      </c>
      <c r="BI200" s="171">
        <f>IF(N200="nulová",J200,0)</f>
        <v>0</v>
      </c>
      <c r="BJ200" s="17" t="s">
        <v>143</v>
      </c>
      <c r="BK200" s="171">
        <f>ROUND(I200*H200,2)</f>
        <v>0</v>
      </c>
      <c r="BL200" s="17" t="s">
        <v>142</v>
      </c>
      <c r="BM200" s="170" t="s">
        <v>266</v>
      </c>
    </row>
    <row r="201" spans="1:65" s="12" customFormat="1" ht="25.9" customHeight="1">
      <c r="B201" s="144"/>
      <c r="D201" s="145" t="s">
        <v>75</v>
      </c>
      <c r="E201" s="146" t="s">
        <v>267</v>
      </c>
      <c r="F201" s="146" t="s">
        <v>268</v>
      </c>
      <c r="I201" s="147"/>
      <c r="J201" s="148">
        <f>BK201</f>
        <v>0</v>
      </c>
      <c r="L201" s="144"/>
      <c r="M201" s="149"/>
      <c r="N201" s="150"/>
      <c r="O201" s="150"/>
      <c r="P201" s="151">
        <f>P202+P232+P243+P255+P267+P287+P291+P309+P315+P348+P365+P375+P387+P406+P412</f>
        <v>0</v>
      </c>
      <c r="Q201" s="150"/>
      <c r="R201" s="151">
        <f>R202+R232+R243+R255+R267+R287+R291+R309+R315+R348+R365+R375+R387+R406+R412</f>
        <v>2.3511033499999998</v>
      </c>
      <c r="S201" s="150"/>
      <c r="T201" s="152">
        <f>T202+T232+T243+T255+T267+T287+T291+T309+T315+T348+T365+T375+T387+T406+T412</f>
        <v>0.23186973</v>
      </c>
      <c r="AR201" s="145" t="s">
        <v>143</v>
      </c>
      <c r="AT201" s="153" t="s">
        <v>75</v>
      </c>
      <c r="AU201" s="153" t="s">
        <v>76</v>
      </c>
      <c r="AY201" s="145" t="s">
        <v>135</v>
      </c>
      <c r="BK201" s="154">
        <f>BK202+BK232+BK243+BK255+BK267+BK287+BK291+BK309+BK315+BK348+BK365+BK375+BK387+BK406+BK412</f>
        <v>0</v>
      </c>
    </row>
    <row r="202" spans="1:65" s="12" customFormat="1" ht="22.9" customHeight="1">
      <c r="B202" s="144"/>
      <c r="D202" s="145" t="s">
        <v>75</v>
      </c>
      <c r="E202" s="155" t="s">
        <v>269</v>
      </c>
      <c r="F202" s="155" t="s">
        <v>270</v>
      </c>
      <c r="I202" s="147"/>
      <c r="J202" s="156">
        <f>BK202</f>
        <v>0</v>
      </c>
      <c r="L202" s="144"/>
      <c r="M202" s="149"/>
      <c r="N202" s="150"/>
      <c r="O202" s="150"/>
      <c r="P202" s="151">
        <f>SUM(P203:P231)</f>
        <v>0</v>
      </c>
      <c r="Q202" s="150"/>
      <c r="R202" s="151">
        <f>SUM(R203:R231)</f>
        <v>4.4311680000000006E-2</v>
      </c>
      <c r="S202" s="150"/>
      <c r="T202" s="152">
        <f>SUM(T203:T231)</f>
        <v>0</v>
      </c>
      <c r="AR202" s="145" t="s">
        <v>143</v>
      </c>
      <c r="AT202" s="153" t="s">
        <v>75</v>
      </c>
      <c r="AU202" s="153" t="s">
        <v>84</v>
      </c>
      <c r="AY202" s="145" t="s">
        <v>135</v>
      </c>
      <c r="BK202" s="154">
        <f>SUM(BK203:BK231)</f>
        <v>0</v>
      </c>
    </row>
    <row r="203" spans="1:65" s="2" customFormat="1" ht="21.75" customHeight="1">
      <c r="A203" s="32"/>
      <c r="B203" s="157"/>
      <c r="C203" s="158" t="s">
        <v>271</v>
      </c>
      <c r="D203" s="158" t="s">
        <v>138</v>
      </c>
      <c r="E203" s="159" t="s">
        <v>272</v>
      </c>
      <c r="F203" s="160" t="s">
        <v>273</v>
      </c>
      <c r="G203" s="161" t="s">
        <v>141</v>
      </c>
      <c r="H203" s="162">
        <v>5.2480000000000002</v>
      </c>
      <c r="I203" s="163"/>
      <c r="J203" s="164">
        <f>ROUND(I203*H203,2)</f>
        <v>0</v>
      </c>
      <c r="K203" s="165"/>
      <c r="L203" s="33"/>
      <c r="M203" s="166" t="s">
        <v>1</v>
      </c>
      <c r="N203" s="167" t="s">
        <v>42</v>
      </c>
      <c r="O203" s="58"/>
      <c r="P203" s="168">
        <f>O203*H203</f>
        <v>0</v>
      </c>
      <c r="Q203" s="168">
        <v>0</v>
      </c>
      <c r="R203" s="168">
        <f>Q203*H203</f>
        <v>0</v>
      </c>
      <c r="S203" s="168">
        <v>0</v>
      </c>
      <c r="T203" s="169">
        <f>S203*H203</f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170" t="s">
        <v>199</v>
      </c>
      <c r="AT203" s="170" t="s">
        <v>138</v>
      </c>
      <c r="AU203" s="170" t="s">
        <v>143</v>
      </c>
      <c r="AY203" s="17" t="s">
        <v>135</v>
      </c>
      <c r="BE203" s="171">
        <f>IF(N203="základní",J203,0)</f>
        <v>0</v>
      </c>
      <c r="BF203" s="171">
        <f>IF(N203="snížená",J203,0)</f>
        <v>0</v>
      </c>
      <c r="BG203" s="171">
        <f>IF(N203="zákl. přenesená",J203,0)</f>
        <v>0</v>
      </c>
      <c r="BH203" s="171">
        <f>IF(N203="sníž. přenesená",J203,0)</f>
        <v>0</v>
      </c>
      <c r="BI203" s="171">
        <f>IF(N203="nulová",J203,0)</f>
        <v>0</v>
      </c>
      <c r="BJ203" s="17" t="s">
        <v>143</v>
      </c>
      <c r="BK203" s="171">
        <f>ROUND(I203*H203,2)</f>
        <v>0</v>
      </c>
      <c r="BL203" s="17" t="s">
        <v>199</v>
      </c>
      <c r="BM203" s="170" t="s">
        <v>274</v>
      </c>
    </row>
    <row r="204" spans="1:65" s="13" customFormat="1" ht="11.25">
      <c r="B204" s="172"/>
      <c r="D204" s="173" t="s">
        <v>145</v>
      </c>
      <c r="E204" s="174" t="s">
        <v>1</v>
      </c>
      <c r="F204" s="175" t="s">
        <v>275</v>
      </c>
      <c r="H204" s="176">
        <v>0.88500000000000001</v>
      </c>
      <c r="I204" s="177"/>
      <c r="L204" s="172"/>
      <c r="M204" s="178"/>
      <c r="N204" s="179"/>
      <c r="O204" s="179"/>
      <c r="P204" s="179"/>
      <c r="Q204" s="179"/>
      <c r="R204" s="179"/>
      <c r="S204" s="179"/>
      <c r="T204" s="180"/>
      <c r="AT204" s="174" t="s">
        <v>145</v>
      </c>
      <c r="AU204" s="174" t="s">
        <v>143</v>
      </c>
      <c r="AV204" s="13" t="s">
        <v>143</v>
      </c>
      <c r="AW204" s="13" t="s">
        <v>33</v>
      </c>
      <c r="AX204" s="13" t="s">
        <v>76</v>
      </c>
      <c r="AY204" s="174" t="s">
        <v>135</v>
      </c>
    </row>
    <row r="205" spans="1:65" s="13" customFormat="1" ht="11.25">
      <c r="B205" s="172"/>
      <c r="D205" s="173" t="s">
        <v>145</v>
      </c>
      <c r="E205" s="174" t="s">
        <v>1</v>
      </c>
      <c r="F205" s="175" t="s">
        <v>276</v>
      </c>
      <c r="H205" s="176">
        <v>4.3630000000000004</v>
      </c>
      <c r="I205" s="177"/>
      <c r="L205" s="172"/>
      <c r="M205" s="178"/>
      <c r="N205" s="179"/>
      <c r="O205" s="179"/>
      <c r="P205" s="179"/>
      <c r="Q205" s="179"/>
      <c r="R205" s="179"/>
      <c r="S205" s="179"/>
      <c r="T205" s="180"/>
      <c r="AT205" s="174" t="s">
        <v>145</v>
      </c>
      <c r="AU205" s="174" t="s">
        <v>143</v>
      </c>
      <c r="AV205" s="13" t="s">
        <v>143</v>
      </c>
      <c r="AW205" s="13" t="s">
        <v>33</v>
      </c>
      <c r="AX205" s="13" t="s">
        <v>76</v>
      </c>
      <c r="AY205" s="174" t="s">
        <v>135</v>
      </c>
    </row>
    <row r="206" spans="1:65" s="15" customFormat="1" ht="11.25">
      <c r="B206" s="199"/>
      <c r="D206" s="173" t="s">
        <v>145</v>
      </c>
      <c r="E206" s="200" t="s">
        <v>1</v>
      </c>
      <c r="F206" s="201" t="s">
        <v>206</v>
      </c>
      <c r="H206" s="202">
        <v>5.2480000000000002</v>
      </c>
      <c r="I206" s="203"/>
      <c r="L206" s="199"/>
      <c r="M206" s="204"/>
      <c r="N206" s="205"/>
      <c r="O206" s="205"/>
      <c r="P206" s="205"/>
      <c r="Q206" s="205"/>
      <c r="R206" s="205"/>
      <c r="S206" s="205"/>
      <c r="T206" s="206"/>
      <c r="AT206" s="200" t="s">
        <v>145</v>
      </c>
      <c r="AU206" s="200" t="s">
        <v>143</v>
      </c>
      <c r="AV206" s="15" t="s">
        <v>142</v>
      </c>
      <c r="AW206" s="15" t="s">
        <v>33</v>
      </c>
      <c r="AX206" s="15" t="s">
        <v>84</v>
      </c>
      <c r="AY206" s="200" t="s">
        <v>135</v>
      </c>
    </row>
    <row r="207" spans="1:65" s="2" customFormat="1" ht="21.75" customHeight="1">
      <c r="A207" s="32"/>
      <c r="B207" s="157"/>
      <c r="C207" s="158" t="s">
        <v>277</v>
      </c>
      <c r="D207" s="158" t="s">
        <v>138</v>
      </c>
      <c r="E207" s="159" t="s">
        <v>278</v>
      </c>
      <c r="F207" s="160" t="s">
        <v>279</v>
      </c>
      <c r="G207" s="161" t="s">
        <v>141</v>
      </c>
      <c r="H207" s="162">
        <v>9.1920000000000002</v>
      </c>
      <c r="I207" s="163"/>
      <c r="J207" s="164">
        <f>ROUND(I207*H207,2)</f>
        <v>0</v>
      </c>
      <c r="K207" s="165"/>
      <c r="L207" s="33"/>
      <c r="M207" s="166" t="s">
        <v>1</v>
      </c>
      <c r="N207" s="167" t="s">
        <v>42</v>
      </c>
      <c r="O207" s="58"/>
      <c r="P207" s="168">
        <f>O207*H207</f>
        <v>0</v>
      </c>
      <c r="Q207" s="168">
        <v>0</v>
      </c>
      <c r="R207" s="168">
        <f>Q207*H207</f>
        <v>0</v>
      </c>
      <c r="S207" s="168">
        <v>0</v>
      </c>
      <c r="T207" s="169">
        <f>S207*H207</f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170" t="s">
        <v>199</v>
      </c>
      <c r="AT207" s="170" t="s">
        <v>138</v>
      </c>
      <c r="AU207" s="170" t="s">
        <v>143</v>
      </c>
      <c r="AY207" s="17" t="s">
        <v>135</v>
      </c>
      <c r="BE207" s="171">
        <f>IF(N207="základní",J207,0)</f>
        <v>0</v>
      </c>
      <c r="BF207" s="171">
        <f>IF(N207="snížená",J207,0)</f>
        <v>0</v>
      </c>
      <c r="BG207" s="171">
        <f>IF(N207="zákl. přenesená",J207,0)</f>
        <v>0</v>
      </c>
      <c r="BH207" s="171">
        <f>IF(N207="sníž. přenesená",J207,0)</f>
        <v>0</v>
      </c>
      <c r="BI207" s="171">
        <f>IF(N207="nulová",J207,0)</f>
        <v>0</v>
      </c>
      <c r="BJ207" s="17" t="s">
        <v>143</v>
      </c>
      <c r="BK207" s="171">
        <f>ROUND(I207*H207,2)</f>
        <v>0</v>
      </c>
      <c r="BL207" s="17" t="s">
        <v>199</v>
      </c>
      <c r="BM207" s="170" t="s">
        <v>280</v>
      </c>
    </row>
    <row r="208" spans="1:65" s="13" customFormat="1" ht="11.25">
      <c r="B208" s="172"/>
      <c r="D208" s="173" t="s">
        <v>145</v>
      </c>
      <c r="E208" s="174" t="s">
        <v>1</v>
      </c>
      <c r="F208" s="175" t="s">
        <v>281</v>
      </c>
      <c r="H208" s="176">
        <v>0.58499999999999996</v>
      </c>
      <c r="I208" s="177"/>
      <c r="L208" s="172"/>
      <c r="M208" s="178"/>
      <c r="N208" s="179"/>
      <c r="O208" s="179"/>
      <c r="P208" s="179"/>
      <c r="Q208" s="179"/>
      <c r="R208" s="179"/>
      <c r="S208" s="179"/>
      <c r="T208" s="180"/>
      <c r="AT208" s="174" t="s">
        <v>145</v>
      </c>
      <c r="AU208" s="174" t="s">
        <v>143</v>
      </c>
      <c r="AV208" s="13" t="s">
        <v>143</v>
      </c>
      <c r="AW208" s="13" t="s">
        <v>33</v>
      </c>
      <c r="AX208" s="13" t="s">
        <v>76</v>
      </c>
      <c r="AY208" s="174" t="s">
        <v>135</v>
      </c>
    </row>
    <row r="209" spans="1:65" s="13" customFormat="1" ht="11.25">
      <c r="B209" s="172"/>
      <c r="D209" s="173" t="s">
        <v>145</v>
      </c>
      <c r="E209" s="174" t="s">
        <v>1</v>
      </c>
      <c r="F209" s="175" t="s">
        <v>282</v>
      </c>
      <c r="H209" s="176">
        <v>5.54</v>
      </c>
      <c r="I209" s="177"/>
      <c r="L209" s="172"/>
      <c r="M209" s="178"/>
      <c r="N209" s="179"/>
      <c r="O209" s="179"/>
      <c r="P209" s="179"/>
      <c r="Q209" s="179"/>
      <c r="R209" s="179"/>
      <c r="S209" s="179"/>
      <c r="T209" s="180"/>
      <c r="AT209" s="174" t="s">
        <v>145</v>
      </c>
      <c r="AU209" s="174" t="s">
        <v>143</v>
      </c>
      <c r="AV209" s="13" t="s">
        <v>143</v>
      </c>
      <c r="AW209" s="13" t="s">
        <v>33</v>
      </c>
      <c r="AX209" s="13" t="s">
        <v>76</v>
      </c>
      <c r="AY209" s="174" t="s">
        <v>135</v>
      </c>
    </row>
    <row r="210" spans="1:65" s="13" customFormat="1" ht="11.25">
      <c r="B210" s="172"/>
      <c r="D210" s="173" t="s">
        <v>145</v>
      </c>
      <c r="E210" s="174" t="s">
        <v>1</v>
      </c>
      <c r="F210" s="175" t="s">
        <v>283</v>
      </c>
      <c r="H210" s="176">
        <v>1.1870000000000001</v>
      </c>
      <c r="I210" s="177"/>
      <c r="L210" s="172"/>
      <c r="M210" s="178"/>
      <c r="N210" s="179"/>
      <c r="O210" s="179"/>
      <c r="P210" s="179"/>
      <c r="Q210" s="179"/>
      <c r="R210" s="179"/>
      <c r="S210" s="179"/>
      <c r="T210" s="180"/>
      <c r="AT210" s="174" t="s">
        <v>145</v>
      </c>
      <c r="AU210" s="174" t="s">
        <v>143</v>
      </c>
      <c r="AV210" s="13" t="s">
        <v>143</v>
      </c>
      <c r="AW210" s="13" t="s">
        <v>33</v>
      </c>
      <c r="AX210" s="13" t="s">
        <v>76</v>
      </c>
      <c r="AY210" s="174" t="s">
        <v>135</v>
      </c>
    </row>
    <row r="211" spans="1:65" s="13" customFormat="1" ht="11.25">
      <c r="B211" s="172"/>
      <c r="D211" s="173" t="s">
        <v>145</v>
      </c>
      <c r="E211" s="174" t="s">
        <v>1</v>
      </c>
      <c r="F211" s="175" t="s">
        <v>284</v>
      </c>
      <c r="H211" s="176">
        <v>0.2</v>
      </c>
      <c r="I211" s="177"/>
      <c r="L211" s="172"/>
      <c r="M211" s="178"/>
      <c r="N211" s="179"/>
      <c r="O211" s="179"/>
      <c r="P211" s="179"/>
      <c r="Q211" s="179"/>
      <c r="R211" s="179"/>
      <c r="S211" s="179"/>
      <c r="T211" s="180"/>
      <c r="AT211" s="174" t="s">
        <v>145</v>
      </c>
      <c r="AU211" s="174" t="s">
        <v>143</v>
      </c>
      <c r="AV211" s="13" t="s">
        <v>143</v>
      </c>
      <c r="AW211" s="13" t="s">
        <v>33</v>
      </c>
      <c r="AX211" s="13" t="s">
        <v>76</v>
      </c>
      <c r="AY211" s="174" t="s">
        <v>135</v>
      </c>
    </row>
    <row r="212" spans="1:65" s="14" customFormat="1" ht="11.25">
      <c r="B212" s="181"/>
      <c r="D212" s="173" t="s">
        <v>145</v>
      </c>
      <c r="E212" s="182" t="s">
        <v>1</v>
      </c>
      <c r="F212" s="183" t="s">
        <v>285</v>
      </c>
      <c r="H212" s="182" t="s">
        <v>1</v>
      </c>
      <c r="I212" s="184"/>
      <c r="L212" s="181"/>
      <c r="M212" s="185"/>
      <c r="N212" s="186"/>
      <c r="O212" s="186"/>
      <c r="P212" s="186"/>
      <c r="Q212" s="186"/>
      <c r="R212" s="186"/>
      <c r="S212" s="186"/>
      <c r="T212" s="187"/>
      <c r="AT212" s="182" t="s">
        <v>145</v>
      </c>
      <c r="AU212" s="182" t="s">
        <v>143</v>
      </c>
      <c r="AV212" s="14" t="s">
        <v>84</v>
      </c>
      <c r="AW212" s="14" t="s">
        <v>33</v>
      </c>
      <c r="AX212" s="14" t="s">
        <v>76</v>
      </c>
      <c r="AY212" s="182" t="s">
        <v>135</v>
      </c>
    </row>
    <row r="213" spans="1:65" s="13" customFormat="1" ht="11.25">
      <c r="B213" s="172"/>
      <c r="D213" s="173" t="s">
        <v>145</v>
      </c>
      <c r="E213" s="174" t="s">
        <v>1</v>
      </c>
      <c r="F213" s="175" t="s">
        <v>286</v>
      </c>
      <c r="H213" s="176">
        <v>1.68</v>
      </c>
      <c r="I213" s="177"/>
      <c r="L213" s="172"/>
      <c r="M213" s="178"/>
      <c r="N213" s="179"/>
      <c r="O213" s="179"/>
      <c r="P213" s="179"/>
      <c r="Q213" s="179"/>
      <c r="R213" s="179"/>
      <c r="S213" s="179"/>
      <c r="T213" s="180"/>
      <c r="AT213" s="174" t="s">
        <v>145</v>
      </c>
      <c r="AU213" s="174" t="s">
        <v>143</v>
      </c>
      <c r="AV213" s="13" t="s">
        <v>143</v>
      </c>
      <c r="AW213" s="13" t="s">
        <v>33</v>
      </c>
      <c r="AX213" s="13" t="s">
        <v>76</v>
      </c>
      <c r="AY213" s="174" t="s">
        <v>135</v>
      </c>
    </row>
    <row r="214" spans="1:65" s="15" customFormat="1" ht="11.25">
      <c r="B214" s="199"/>
      <c r="D214" s="173" t="s">
        <v>145</v>
      </c>
      <c r="E214" s="200" t="s">
        <v>1</v>
      </c>
      <c r="F214" s="201" t="s">
        <v>206</v>
      </c>
      <c r="H214" s="202">
        <v>9.1920000000000002</v>
      </c>
      <c r="I214" s="203"/>
      <c r="L214" s="199"/>
      <c r="M214" s="204"/>
      <c r="N214" s="205"/>
      <c r="O214" s="205"/>
      <c r="P214" s="205"/>
      <c r="Q214" s="205"/>
      <c r="R214" s="205"/>
      <c r="S214" s="205"/>
      <c r="T214" s="206"/>
      <c r="AT214" s="200" t="s">
        <v>145</v>
      </c>
      <c r="AU214" s="200" t="s">
        <v>143</v>
      </c>
      <c r="AV214" s="15" t="s">
        <v>142</v>
      </c>
      <c r="AW214" s="15" t="s">
        <v>33</v>
      </c>
      <c r="AX214" s="15" t="s">
        <v>84</v>
      </c>
      <c r="AY214" s="200" t="s">
        <v>135</v>
      </c>
    </row>
    <row r="215" spans="1:65" s="2" customFormat="1" ht="21.75" customHeight="1">
      <c r="A215" s="32"/>
      <c r="B215" s="157"/>
      <c r="C215" s="188" t="s">
        <v>287</v>
      </c>
      <c r="D215" s="188" t="s">
        <v>192</v>
      </c>
      <c r="E215" s="189" t="s">
        <v>288</v>
      </c>
      <c r="F215" s="190" t="s">
        <v>289</v>
      </c>
      <c r="G215" s="191" t="s">
        <v>290</v>
      </c>
      <c r="H215" s="192">
        <v>43.32</v>
      </c>
      <c r="I215" s="193"/>
      <c r="J215" s="194">
        <f>ROUND(I215*H215,2)</f>
        <v>0</v>
      </c>
      <c r="K215" s="195"/>
      <c r="L215" s="196"/>
      <c r="M215" s="197" t="s">
        <v>1</v>
      </c>
      <c r="N215" s="198" t="s">
        <v>42</v>
      </c>
      <c r="O215" s="58"/>
      <c r="P215" s="168">
        <f>O215*H215</f>
        <v>0</v>
      </c>
      <c r="Q215" s="168">
        <v>1E-3</v>
      </c>
      <c r="R215" s="168">
        <f>Q215*H215</f>
        <v>4.3320000000000004E-2</v>
      </c>
      <c r="S215" s="168">
        <v>0</v>
      </c>
      <c r="T215" s="169">
        <f>S215*H215</f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170" t="s">
        <v>291</v>
      </c>
      <c r="AT215" s="170" t="s">
        <v>192</v>
      </c>
      <c r="AU215" s="170" t="s">
        <v>143</v>
      </c>
      <c r="AY215" s="17" t="s">
        <v>135</v>
      </c>
      <c r="BE215" s="171">
        <f>IF(N215="základní",J215,0)</f>
        <v>0</v>
      </c>
      <c r="BF215" s="171">
        <f>IF(N215="snížená",J215,0)</f>
        <v>0</v>
      </c>
      <c r="BG215" s="171">
        <f>IF(N215="zákl. přenesená",J215,0)</f>
        <v>0</v>
      </c>
      <c r="BH215" s="171">
        <f>IF(N215="sníž. přenesená",J215,0)</f>
        <v>0</v>
      </c>
      <c r="BI215" s="171">
        <f>IF(N215="nulová",J215,0)</f>
        <v>0</v>
      </c>
      <c r="BJ215" s="17" t="s">
        <v>143</v>
      </c>
      <c r="BK215" s="171">
        <f>ROUND(I215*H215,2)</f>
        <v>0</v>
      </c>
      <c r="BL215" s="17" t="s">
        <v>199</v>
      </c>
      <c r="BM215" s="170" t="s">
        <v>292</v>
      </c>
    </row>
    <row r="216" spans="1:65" s="14" customFormat="1" ht="11.25">
      <c r="B216" s="181"/>
      <c r="D216" s="173" t="s">
        <v>145</v>
      </c>
      <c r="E216" s="182" t="s">
        <v>1</v>
      </c>
      <c r="F216" s="183" t="s">
        <v>293</v>
      </c>
      <c r="H216" s="182" t="s">
        <v>1</v>
      </c>
      <c r="I216" s="184"/>
      <c r="L216" s="181"/>
      <c r="M216" s="185"/>
      <c r="N216" s="186"/>
      <c r="O216" s="186"/>
      <c r="P216" s="186"/>
      <c r="Q216" s="186"/>
      <c r="R216" s="186"/>
      <c r="S216" s="186"/>
      <c r="T216" s="187"/>
      <c r="AT216" s="182" t="s">
        <v>145</v>
      </c>
      <c r="AU216" s="182" t="s">
        <v>143</v>
      </c>
      <c r="AV216" s="14" t="s">
        <v>84</v>
      </c>
      <c r="AW216" s="14" t="s">
        <v>33</v>
      </c>
      <c r="AX216" s="14" t="s">
        <v>76</v>
      </c>
      <c r="AY216" s="182" t="s">
        <v>135</v>
      </c>
    </row>
    <row r="217" spans="1:65" s="13" customFormat="1" ht="11.25">
      <c r="B217" s="172"/>
      <c r="D217" s="173" t="s">
        <v>145</v>
      </c>
      <c r="E217" s="174" t="s">
        <v>1</v>
      </c>
      <c r="F217" s="175" t="s">
        <v>294</v>
      </c>
      <c r="H217" s="176">
        <v>43.32</v>
      </c>
      <c r="I217" s="177"/>
      <c r="L217" s="172"/>
      <c r="M217" s="178"/>
      <c r="N217" s="179"/>
      <c r="O217" s="179"/>
      <c r="P217" s="179"/>
      <c r="Q217" s="179"/>
      <c r="R217" s="179"/>
      <c r="S217" s="179"/>
      <c r="T217" s="180"/>
      <c r="AT217" s="174" t="s">
        <v>145</v>
      </c>
      <c r="AU217" s="174" t="s">
        <v>143</v>
      </c>
      <c r="AV217" s="13" t="s">
        <v>143</v>
      </c>
      <c r="AW217" s="13" t="s">
        <v>33</v>
      </c>
      <c r="AX217" s="13" t="s">
        <v>84</v>
      </c>
      <c r="AY217" s="174" t="s">
        <v>135</v>
      </c>
    </row>
    <row r="218" spans="1:65" s="2" customFormat="1" ht="21.75" customHeight="1">
      <c r="A218" s="32"/>
      <c r="B218" s="157"/>
      <c r="C218" s="158" t="s">
        <v>295</v>
      </c>
      <c r="D218" s="158" t="s">
        <v>138</v>
      </c>
      <c r="E218" s="159" t="s">
        <v>296</v>
      </c>
      <c r="F218" s="160" t="s">
        <v>297</v>
      </c>
      <c r="G218" s="161" t="s">
        <v>141</v>
      </c>
      <c r="H218" s="162">
        <v>14.44</v>
      </c>
      <c r="I218" s="163"/>
      <c r="J218" s="164">
        <f>ROUND(I218*H218,2)</f>
        <v>0</v>
      </c>
      <c r="K218" s="165"/>
      <c r="L218" s="33"/>
      <c r="M218" s="166" t="s">
        <v>1</v>
      </c>
      <c r="N218" s="167" t="s">
        <v>42</v>
      </c>
      <c r="O218" s="58"/>
      <c r="P218" s="168">
        <f>O218*H218</f>
        <v>0</v>
      </c>
      <c r="Q218" s="168">
        <v>0</v>
      </c>
      <c r="R218" s="168">
        <f>Q218*H218</f>
        <v>0</v>
      </c>
      <c r="S218" s="168">
        <v>0</v>
      </c>
      <c r="T218" s="169">
        <f>S218*H218</f>
        <v>0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170" t="s">
        <v>199</v>
      </c>
      <c r="AT218" s="170" t="s">
        <v>138</v>
      </c>
      <c r="AU218" s="170" t="s">
        <v>143</v>
      </c>
      <c r="AY218" s="17" t="s">
        <v>135</v>
      </c>
      <c r="BE218" s="171">
        <f>IF(N218="základní",J218,0)</f>
        <v>0</v>
      </c>
      <c r="BF218" s="171">
        <f>IF(N218="snížená",J218,0)</f>
        <v>0</v>
      </c>
      <c r="BG218" s="171">
        <f>IF(N218="zákl. přenesená",J218,0)</f>
        <v>0</v>
      </c>
      <c r="BH218" s="171">
        <f>IF(N218="sníž. přenesená",J218,0)</f>
        <v>0</v>
      </c>
      <c r="BI218" s="171">
        <f>IF(N218="nulová",J218,0)</f>
        <v>0</v>
      </c>
      <c r="BJ218" s="17" t="s">
        <v>143</v>
      </c>
      <c r="BK218" s="171">
        <f>ROUND(I218*H218,2)</f>
        <v>0</v>
      </c>
      <c r="BL218" s="17" t="s">
        <v>199</v>
      </c>
      <c r="BM218" s="170" t="s">
        <v>298</v>
      </c>
    </row>
    <row r="219" spans="1:65" s="13" customFormat="1" ht="11.25">
      <c r="B219" s="172"/>
      <c r="D219" s="173" t="s">
        <v>145</v>
      </c>
      <c r="E219" s="174" t="s">
        <v>1</v>
      </c>
      <c r="F219" s="175" t="s">
        <v>299</v>
      </c>
      <c r="H219" s="176">
        <v>14.44</v>
      </c>
      <c r="I219" s="177"/>
      <c r="L219" s="172"/>
      <c r="M219" s="178"/>
      <c r="N219" s="179"/>
      <c r="O219" s="179"/>
      <c r="P219" s="179"/>
      <c r="Q219" s="179"/>
      <c r="R219" s="179"/>
      <c r="S219" s="179"/>
      <c r="T219" s="180"/>
      <c r="AT219" s="174" t="s">
        <v>145</v>
      </c>
      <c r="AU219" s="174" t="s">
        <v>143</v>
      </c>
      <c r="AV219" s="13" t="s">
        <v>143</v>
      </c>
      <c r="AW219" s="13" t="s">
        <v>33</v>
      </c>
      <c r="AX219" s="13" t="s">
        <v>84</v>
      </c>
      <c r="AY219" s="174" t="s">
        <v>135</v>
      </c>
    </row>
    <row r="220" spans="1:65" s="2" customFormat="1" ht="21.75" customHeight="1">
      <c r="A220" s="32"/>
      <c r="B220" s="157"/>
      <c r="C220" s="158" t="s">
        <v>291</v>
      </c>
      <c r="D220" s="158" t="s">
        <v>138</v>
      </c>
      <c r="E220" s="159" t="s">
        <v>300</v>
      </c>
      <c r="F220" s="160" t="s">
        <v>301</v>
      </c>
      <c r="G220" s="161" t="s">
        <v>302</v>
      </c>
      <c r="H220" s="162">
        <v>15.025</v>
      </c>
      <c r="I220" s="163"/>
      <c r="J220" s="164">
        <f>ROUND(I220*H220,2)</f>
        <v>0</v>
      </c>
      <c r="K220" s="165"/>
      <c r="L220" s="33"/>
      <c r="M220" s="166" t="s">
        <v>1</v>
      </c>
      <c r="N220" s="167" t="s">
        <v>42</v>
      </c>
      <c r="O220" s="58"/>
      <c r="P220" s="168">
        <f>O220*H220</f>
        <v>0</v>
      </c>
      <c r="Q220" s="168">
        <v>0</v>
      </c>
      <c r="R220" s="168">
        <f>Q220*H220</f>
        <v>0</v>
      </c>
      <c r="S220" s="168">
        <v>0</v>
      </c>
      <c r="T220" s="169">
        <f>S220*H220</f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170" t="s">
        <v>199</v>
      </c>
      <c r="AT220" s="170" t="s">
        <v>138</v>
      </c>
      <c r="AU220" s="170" t="s">
        <v>143</v>
      </c>
      <c r="AY220" s="17" t="s">
        <v>135</v>
      </c>
      <c r="BE220" s="171">
        <f>IF(N220="základní",J220,0)</f>
        <v>0</v>
      </c>
      <c r="BF220" s="171">
        <f>IF(N220="snížená",J220,0)</f>
        <v>0</v>
      </c>
      <c r="BG220" s="171">
        <f>IF(N220="zákl. přenesená",J220,0)</f>
        <v>0</v>
      </c>
      <c r="BH220" s="171">
        <f>IF(N220="sníž. přenesená",J220,0)</f>
        <v>0</v>
      </c>
      <c r="BI220" s="171">
        <f>IF(N220="nulová",J220,0)</f>
        <v>0</v>
      </c>
      <c r="BJ220" s="17" t="s">
        <v>143</v>
      </c>
      <c r="BK220" s="171">
        <f>ROUND(I220*H220,2)</f>
        <v>0</v>
      </c>
      <c r="BL220" s="17" t="s">
        <v>199</v>
      </c>
      <c r="BM220" s="170" t="s">
        <v>303</v>
      </c>
    </row>
    <row r="221" spans="1:65" s="13" customFormat="1" ht="11.25">
      <c r="B221" s="172"/>
      <c r="D221" s="173" t="s">
        <v>145</v>
      </c>
      <c r="E221" s="174" t="s">
        <v>1</v>
      </c>
      <c r="F221" s="175" t="s">
        <v>304</v>
      </c>
      <c r="H221" s="176">
        <v>3.5550000000000002</v>
      </c>
      <c r="I221" s="177"/>
      <c r="L221" s="172"/>
      <c r="M221" s="178"/>
      <c r="N221" s="179"/>
      <c r="O221" s="179"/>
      <c r="P221" s="179"/>
      <c r="Q221" s="179"/>
      <c r="R221" s="179"/>
      <c r="S221" s="179"/>
      <c r="T221" s="180"/>
      <c r="AT221" s="174" t="s">
        <v>145</v>
      </c>
      <c r="AU221" s="174" t="s">
        <v>143</v>
      </c>
      <c r="AV221" s="13" t="s">
        <v>143</v>
      </c>
      <c r="AW221" s="13" t="s">
        <v>33</v>
      </c>
      <c r="AX221" s="13" t="s">
        <v>76</v>
      </c>
      <c r="AY221" s="174" t="s">
        <v>135</v>
      </c>
    </row>
    <row r="222" spans="1:65" s="13" customFormat="1" ht="11.25">
      <c r="B222" s="172"/>
      <c r="D222" s="173" t="s">
        <v>145</v>
      </c>
      <c r="E222" s="174" t="s">
        <v>1</v>
      </c>
      <c r="F222" s="175" t="s">
        <v>305</v>
      </c>
      <c r="H222" s="176">
        <v>7.77</v>
      </c>
      <c r="I222" s="177"/>
      <c r="L222" s="172"/>
      <c r="M222" s="178"/>
      <c r="N222" s="179"/>
      <c r="O222" s="179"/>
      <c r="P222" s="179"/>
      <c r="Q222" s="179"/>
      <c r="R222" s="179"/>
      <c r="S222" s="179"/>
      <c r="T222" s="180"/>
      <c r="AT222" s="174" t="s">
        <v>145</v>
      </c>
      <c r="AU222" s="174" t="s">
        <v>143</v>
      </c>
      <c r="AV222" s="13" t="s">
        <v>143</v>
      </c>
      <c r="AW222" s="13" t="s">
        <v>33</v>
      </c>
      <c r="AX222" s="13" t="s">
        <v>76</v>
      </c>
      <c r="AY222" s="174" t="s">
        <v>135</v>
      </c>
    </row>
    <row r="223" spans="1:65" s="13" customFormat="1" ht="11.25">
      <c r="B223" s="172"/>
      <c r="D223" s="173" t="s">
        <v>145</v>
      </c>
      <c r="E223" s="174" t="s">
        <v>1</v>
      </c>
      <c r="F223" s="175" t="s">
        <v>306</v>
      </c>
      <c r="H223" s="176">
        <v>2.1</v>
      </c>
      <c r="I223" s="177"/>
      <c r="L223" s="172"/>
      <c r="M223" s="178"/>
      <c r="N223" s="179"/>
      <c r="O223" s="179"/>
      <c r="P223" s="179"/>
      <c r="Q223" s="179"/>
      <c r="R223" s="179"/>
      <c r="S223" s="179"/>
      <c r="T223" s="180"/>
      <c r="AT223" s="174" t="s">
        <v>145</v>
      </c>
      <c r="AU223" s="174" t="s">
        <v>143</v>
      </c>
      <c r="AV223" s="13" t="s">
        <v>143</v>
      </c>
      <c r="AW223" s="13" t="s">
        <v>33</v>
      </c>
      <c r="AX223" s="13" t="s">
        <v>76</v>
      </c>
      <c r="AY223" s="174" t="s">
        <v>135</v>
      </c>
    </row>
    <row r="224" spans="1:65" s="13" customFormat="1" ht="11.25">
      <c r="B224" s="172"/>
      <c r="D224" s="173" t="s">
        <v>145</v>
      </c>
      <c r="E224" s="174" t="s">
        <v>1</v>
      </c>
      <c r="F224" s="175" t="s">
        <v>307</v>
      </c>
      <c r="H224" s="176">
        <v>0.8</v>
      </c>
      <c r="I224" s="177"/>
      <c r="L224" s="172"/>
      <c r="M224" s="178"/>
      <c r="N224" s="179"/>
      <c r="O224" s="179"/>
      <c r="P224" s="179"/>
      <c r="Q224" s="179"/>
      <c r="R224" s="179"/>
      <c r="S224" s="179"/>
      <c r="T224" s="180"/>
      <c r="AT224" s="174" t="s">
        <v>145</v>
      </c>
      <c r="AU224" s="174" t="s">
        <v>143</v>
      </c>
      <c r="AV224" s="13" t="s">
        <v>143</v>
      </c>
      <c r="AW224" s="13" t="s">
        <v>33</v>
      </c>
      <c r="AX224" s="13" t="s">
        <v>76</v>
      </c>
      <c r="AY224" s="174" t="s">
        <v>135</v>
      </c>
    </row>
    <row r="225" spans="1:65" s="13" customFormat="1" ht="11.25">
      <c r="B225" s="172"/>
      <c r="D225" s="173" t="s">
        <v>145</v>
      </c>
      <c r="E225" s="174" t="s">
        <v>1</v>
      </c>
      <c r="F225" s="175" t="s">
        <v>307</v>
      </c>
      <c r="H225" s="176">
        <v>0.8</v>
      </c>
      <c r="I225" s="177"/>
      <c r="L225" s="172"/>
      <c r="M225" s="178"/>
      <c r="N225" s="179"/>
      <c r="O225" s="179"/>
      <c r="P225" s="179"/>
      <c r="Q225" s="179"/>
      <c r="R225" s="179"/>
      <c r="S225" s="179"/>
      <c r="T225" s="180"/>
      <c r="AT225" s="174" t="s">
        <v>145</v>
      </c>
      <c r="AU225" s="174" t="s">
        <v>143</v>
      </c>
      <c r="AV225" s="13" t="s">
        <v>143</v>
      </c>
      <c r="AW225" s="13" t="s">
        <v>33</v>
      </c>
      <c r="AX225" s="13" t="s">
        <v>76</v>
      </c>
      <c r="AY225" s="174" t="s">
        <v>135</v>
      </c>
    </row>
    <row r="226" spans="1:65" s="15" customFormat="1" ht="11.25">
      <c r="B226" s="199"/>
      <c r="D226" s="173" t="s">
        <v>145</v>
      </c>
      <c r="E226" s="200" t="s">
        <v>1</v>
      </c>
      <c r="F226" s="201" t="s">
        <v>206</v>
      </c>
      <c r="H226" s="202">
        <v>15.025</v>
      </c>
      <c r="I226" s="203"/>
      <c r="L226" s="199"/>
      <c r="M226" s="204"/>
      <c r="N226" s="205"/>
      <c r="O226" s="205"/>
      <c r="P226" s="205"/>
      <c r="Q226" s="205"/>
      <c r="R226" s="205"/>
      <c r="S226" s="205"/>
      <c r="T226" s="206"/>
      <c r="AT226" s="200" t="s">
        <v>145</v>
      </c>
      <c r="AU226" s="200" t="s">
        <v>143</v>
      </c>
      <c r="AV226" s="15" t="s">
        <v>142</v>
      </c>
      <c r="AW226" s="15" t="s">
        <v>33</v>
      </c>
      <c r="AX226" s="15" t="s">
        <v>84</v>
      </c>
      <c r="AY226" s="200" t="s">
        <v>135</v>
      </c>
    </row>
    <row r="227" spans="1:65" s="2" customFormat="1" ht="21.75" customHeight="1">
      <c r="A227" s="32"/>
      <c r="B227" s="157"/>
      <c r="C227" s="158" t="s">
        <v>308</v>
      </c>
      <c r="D227" s="158" t="s">
        <v>138</v>
      </c>
      <c r="E227" s="159" t="s">
        <v>309</v>
      </c>
      <c r="F227" s="160" t="s">
        <v>310</v>
      </c>
      <c r="G227" s="161" t="s">
        <v>189</v>
      </c>
      <c r="H227" s="162">
        <v>7</v>
      </c>
      <c r="I227" s="163"/>
      <c r="J227" s="164">
        <f>ROUND(I227*H227,2)</f>
        <v>0</v>
      </c>
      <c r="K227" s="165"/>
      <c r="L227" s="33"/>
      <c r="M227" s="166" t="s">
        <v>1</v>
      </c>
      <c r="N227" s="167" t="s">
        <v>42</v>
      </c>
      <c r="O227" s="58"/>
      <c r="P227" s="168">
        <f>O227*H227</f>
        <v>0</v>
      </c>
      <c r="Q227" s="168">
        <v>0</v>
      </c>
      <c r="R227" s="168">
        <f>Q227*H227</f>
        <v>0</v>
      </c>
      <c r="S227" s="168">
        <v>0</v>
      </c>
      <c r="T227" s="169">
        <f>S227*H227</f>
        <v>0</v>
      </c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R227" s="170" t="s">
        <v>199</v>
      </c>
      <c r="AT227" s="170" t="s">
        <v>138</v>
      </c>
      <c r="AU227" s="170" t="s">
        <v>143</v>
      </c>
      <c r="AY227" s="17" t="s">
        <v>135</v>
      </c>
      <c r="BE227" s="171">
        <f>IF(N227="základní",J227,0)</f>
        <v>0</v>
      </c>
      <c r="BF227" s="171">
        <f>IF(N227="snížená",J227,0)</f>
        <v>0</v>
      </c>
      <c r="BG227" s="171">
        <f>IF(N227="zákl. přenesená",J227,0)</f>
        <v>0</v>
      </c>
      <c r="BH227" s="171">
        <f>IF(N227="sníž. přenesená",J227,0)</f>
        <v>0</v>
      </c>
      <c r="BI227" s="171">
        <f>IF(N227="nulová",J227,0)</f>
        <v>0</v>
      </c>
      <c r="BJ227" s="17" t="s">
        <v>143</v>
      </c>
      <c r="BK227" s="171">
        <f>ROUND(I227*H227,2)</f>
        <v>0</v>
      </c>
      <c r="BL227" s="17" t="s">
        <v>199</v>
      </c>
      <c r="BM227" s="170" t="s">
        <v>311</v>
      </c>
    </row>
    <row r="228" spans="1:65" s="2" customFormat="1" ht="16.5" customHeight="1">
      <c r="A228" s="32"/>
      <c r="B228" s="157"/>
      <c r="C228" s="188" t="s">
        <v>312</v>
      </c>
      <c r="D228" s="188" t="s">
        <v>192</v>
      </c>
      <c r="E228" s="189" t="s">
        <v>313</v>
      </c>
      <c r="F228" s="190" t="s">
        <v>314</v>
      </c>
      <c r="G228" s="191" t="s">
        <v>302</v>
      </c>
      <c r="H228" s="192">
        <v>16.527999999999999</v>
      </c>
      <c r="I228" s="193"/>
      <c r="J228" s="194">
        <f>ROUND(I228*H228,2)</f>
        <v>0</v>
      </c>
      <c r="K228" s="195"/>
      <c r="L228" s="196"/>
      <c r="M228" s="197" t="s">
        <v>1</v>
      </c>
      <c r="N228" s="198" t="s">
        <v>42</v>
      </c>
      <c r="O228" s="58"/>
      <c r="P228" s="168">
        <f>O228*H228</f>
        <v>0</v>
      </c>
      <c r="Q228" s="168">
        <v>6.0000000000000002E-5</v>
      </c>
      <c r="R228" s="168">
        <f>Q228*H228</f>
        <v>9.9167999999999999E-4</v>
      </c>
      <c r="S228" s="168">
        <v>0</v>
      </c>
      <c r="T228" s="169">
        <f>S228*H228</f>
        <v>0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170" t="s">
        <v>291</v>
      </c>
      <c r="AT228" s="170" t="s">
        <v>192</v>
      </c>
      <c r="AU228" s="170" t="s">
        <v>143</v>
      </c>
      <c r="AY228" s="17" t="s">
        <v>135</v>
      </c>
      <c r="BE228" s="171">
        <f>IF(N228="základní",J228,0)</f>
        <v>0</v>
      </c>
      <c r="BF228" s="171">
        <f>IF(N228="snížená",J228,0)</f>
        <v>0</v>
      </c>
      <c r="BG228" s="171">
        <f>IF(N228="zákl. přenesená",J228,0)</f>
        <v>0</v>
      </c>
      <c r="BH228" s="171">
        <f>IF(N228="sníž. přenesená",J228,0)</f>
        <v>0</v>
      </c>
      <c r="BI228" s="171">
        <f>IF(N228="nulová",J228,0)</f>
        <v>0</v>
      </c>
      <c r="BJ228" s="17" t="s">
        <v>143</v>
      </c>
      <c r="BK228" s="171">
        <f>ROUND(I228*H228,2)</f>
        <v>0</v>
      </c>
      <c r="BL228" s="17" t="s">
        <v>199</v>
      </c>
      <c r="BM228" s="170" t="s">
        <v>315</v>
      </c>
    </row>
    <row r="229" spans="1:65" s="13" customFormat="1" ht="11.25">
      <c r="B229" s="172"/>
      <c r="D229" s="173" t="s">
        <v>145</v>
      </c>
      <c r="E229" s="174" t="s">
        <v>1</v>
      </c>
      <c r="F229" s="175" t="s">
        <v>316</v>
      </c>
      <c r="H229" s="176">
        <v>16.527999999999999</v>
      </c>
      <c r="I229" s="177"/>
      <c r="L229" s="172"/>
      <c r="M229" s="178"/>
      <c r="N229" s="179"/>
      <c r="O229" s="179"/>
      <c r="P229" s="179"/>
      <c r="Q229" s="179"/>
      <c r="R229" s="179"/>
      <c r="S229" s="179"/>
      <c r="T229" s="180"/>
      <c r="AT229" s="174" t="s">
        <v>145</v>
      </c>
      <c r="AU229" s="174" t="s">
        <v>143</v>
      </c>
      <c r="AV229" s="13" t="s">
        <v>143</v>
      </c>
      <c r="AW229" s="13" t="s">
        <v>33</v>
      </c>
      <c r="AX229" s="13" t="s">
        <v>84</v>
      </c>
      <c r="AY229" s="174" t="s">
        <v>135</v>
      </c>
    </row>
    <row r="230" spans="1:65" s="2" customFormat="1" ht="21.75" customHeight="1">
      <c r="A230" s="32"/>
      <c r="B230" s="157"/>
      <c r="C230" s="158" t="s">
        <v>317</v>
      </c>
      <c r="D230" s="158" t="s">
        <v>138</v>
      </c>
      <c r="E230" s="159" t="s">
        <v>318</v>
      </c>
      <c r="F230" s="160" t="s">
        <v>319</v>
      </c>
      <c r="G230" s="161" t="s">
        <v>234</v>
      </c>
      <c r="H230" s="162">
        <v>4.3999999999999997E-2</v>
      </c>
      <c r="I230" s="163"/>
      <c r="J230" s="164">
        <f>ROUND(I230*H230,2)</f>
        <v>0</v>
      </c>
      <c r="K230" s="165"/>
      <c r="L230" s="33"/>
      <c r="M230" s="166" t="s">
        <v>1</v>
      </c>
      <c r="N230" s="167" t="s">
        <v>42</v>
      </c>
      <c r="O230" s="58"/>
      <c r="P230" s="168">
        <f>O230*H230</f>
        <v>0</v>
      </c>
      <c r="Q230" s="168">
        <v>0</v>
      </c>
      <c r="R230" s="168">
        <f>Q230*H230</f>
        <v>0</v>
      </c>
      <c r="S230" s="168">
        <v>0</v>
      </c>
      <c r="T230" s="169">
        <f>S230*H230</f>
        <v>0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170" t="s">
        <v>199</v>
      </c>
      <c r="AT230" s="170" t="s">
        <v>138</v>
      </c>
      <c r="AU230" s="170" t="s">
        <v>143</v>
      </c>
      <c r="AY230" s="17" t="s">
        <v>135</v>
      </c>
      <c r="BE230" s="171">
        <f>IF(N230="základní",J230,0)</f>
        <v>0</v>
      </c>
      <c r="BF230" s="171">
        <f>IF(N230="snížená",J230,0)</f>
        <v>0</v>
      </c>
      <c r="BG230" s="171">
        <f>IF(N230="zákl. přenesená",J230,0)</f>
        <v>0</v>
      </c>
      <c r="BH230" s="171">
        <f>IF(N230="sníž. přenesená",J230,0)</f>
        <v>0</v>
      </c>
      <c r="BI230" s="171">
        <f>IF(N230="nulová",J230,0)</f>
        <v>0</v>
      </c>
      <c r="BJ230" s="17" t="s">
        <v>143</v>
      </c>
      <c r="BK230" s="171">
        <f>ROUND(I230*H230,2)</f>
        <v>0</v>
      </c>
      <c r="BL230" s="17" t="s">
        <v>199</v>
      </c>
      <c r="BM230" s="170" t="s">
        <v>320</v>
      </c>
    </row>
    <row r="231" spans="1:65" s="2" customFormat="1" ht="21.75" customHeight="1">
      <c r="A231" s="32"/>
      <c r="B231" s="157"/>
      <c r="C231" s="158" t="s">
        <v>321</v>
      </c>
      <c r="D231" s="158" t="s">
        <v>138</v>
      </c>
      <c r="E231" s="159" t="s">
        <v>322</v>
      </c>
      <c r="F231" s="160" t="s">
        <v>323</v>
      </c>
      <c r="G231" s="161" t="s">
        <v>234</v>
      </c>
      <c r="H231" s="162">
        <v>4.3999999999999997E-2</v>
      </c>
      <c r="I231" s="163"/>
      <c r="J231" s="164">
        <f>ROUND(I231*H231,2)</f>
        <v>0</v>
      </c>
      <c r="K231" s="165"/>
      <c r="L231" s="33"/>
      <c r="M231" s="166" t="s">
        <v>1</v>
      </c>
      <c r="N231" s="167" t="s">
        <v>42</v>
      </c>
      <c r="O231" s="58"/>
      <c r="P231" s="168">
        <f>O231*H231</f>
        <v>0</v>
      </c>
      <c r="Q231" s="168">
        <v>0</v>
      </c>
      <c r="R231" s="168">
        <f>Q231*H231</f>
        <v>0</v>
      </c>
      <c r="S231" s="168">
        <v>0</v>
      </c>
      <c r="T231" s="169">
        <f>S231*H231</f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170" t="s">
        <v>199</v>
      </c>
      <c r="AT231" s="170" t="s">
        <v>138</v>
      </c>
      <c r="AU231" s="170" t="s">
        <v>143</v>
      </c>
      <c r="AY231" s="17" t="s">
        <v>135</v>
      </c>
      <c r="BE231" s="171">
        <f>IF(N231="základní",J231,0)</f>
        <v>0</v>
      </c>
      <c r="BF231" s="171">
        <f>IF(N231="snížená",J231,0)</f>
        <v>0</v>
      </c>
      <c r="BG231" s="171">
        <f>IF(N231="zákl. přenesená",J231,0)</f>
        <v>0</v>
      </c>
      <c r="BH231" s="171">
        <f>IF(N231="sníž. přenesená",J231,0)</f>
        <v>0</v>
      </c>
      <c r="BI231" s="171">
        <f>IF(N231="nulová",J231,0)</f>
        <v>0</v>
      </c>
      <c r="BJ231" s="17" t="s">
        <v>143</v>
      </c>
      <c r="BK231" s="171">
        <f>ROUND(I231*H231,2)</f>
        <v>0</v>
      </c>
      <c r="BL231" s="17" t="s">
        <v>199</v>
      </c>
      <c r="BM231" s="170" t="s">
        <v>324</v>
      </c>
    </row>
    <row r="232" spans="1:65" s="12" customFormat="1" ht="22.9" customHeight="1">
      <c r="B232" s="144"/>
      <c r="D232" s="145" t="s">
        <v>75</v>
      </c>
      <c r="E232" s="155" t="s">
        <v>325</v>
      </c>
      <c r="F232" s="155" t="s">
        <v>326</v>
      </c>
      <c r="I232" s="147"/>
      <c r="J232" s="156">
        <f>BK232</f>
        <v>0</v>
      </c>
      <c r="L232" s="144"/>
      <c r="M232" s="149"/>
      <c r="N232" s="150"/>
      <c r="O232" s="150"/>
      <c r="P232" s="151">
        <f>SUM(P233:P242)</f>
        <v>0</v>
      </c>
      <c r="Q232" s="150"/>
      <c r="R232" s="151">
        <f>SUM(R233:R242)</f>
        <v>8.3000000000000001E-3</v>
      </c>
      <c r="S232" s="150"/>
      <c r="T232" s="152">
        <f>SUM(T233:T242)</f>
        <v>2.1179999999999997E-2</v>
      </c>
      <c r="AR232" s="145" t="s">
        <v>143</v>
      </c>
      <c r="AT232" s="153" t="s">
        <v>75</v>
      </c>
      <c r="AU232" s="153" t="s">
        <v>84</v>
      </c>
      <c r="AY232" s="145" t="s">
        <v>135</v>
      </c>
      <c r="BK232" s="154">
        <f>SUM(BK233:BK242)</f>
        <v>0</v>
      </c>
    </row>
    <row r="233" spans="1:65" s="2" customFormat="1" ht="16.5" customHeight="1">
      <c r="A233" s="32"/>
      <c r="B233" s="157"/>
      <c r="C233" s="158" t="s">
        <v>327</v>
      </c>
      <c r="D233" s="158" t="s">
        <v>138</v>
      </c>
      <c r="E233" s="159" t="s">
        <v>328</v>
      </c>
      <c r="F233" s="160" t="s">
        <v>329</v>
      </c>
      <c r="G233" s="161" t="s">
        <v>302</v>
      </c>
      <c r="H233" s="162">
        <v>6</v>
      </c>
      <c r="I233" s="163"/>
      <c r="J233" s="164">
        <f>ROUND(I233*H233,2)</f>
        <v>0</v>
      </c>
      <c r="K233" s="165"/>
      <c r="L233" s="33"/>
      <c r="M233" s="166" t="s">
        <v>1</v>
      </c>
      <c r="N233" s="167" t="s">
        <v>42</v>
      </c>
      <c r="O233" s="58"/>
      <c r="P233" s="168">
        <f>O233*H233</f>
        <v>0</v>
      </c>
      <c r="Q233" s="168">
        <v>0</v>
      </c>
      <c r="R233" s="168">
        <f>Q233*H233</f>
        <v>0</v>
      </c>
      <c r="S233" s="168">
        <v>1.98E-3</v>
      </c>
      <c r="T233" s="169">
        <f>S233*H233</f>
        <v>1.188E-2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70" t="s">
        <v>199</v>
      </c>
      <c r="AT233" s="170" t="s">
        <v>138</v>
      </c>
      <c r="AU233" s="170" t="s">
        <v>143</v>
      </c>
      <c r="AY233" s="17" t="s">
        <v>135</v>
      </c>
      <c r="BE233" s="171">
        <f>IF(N233="základní",J233,0)</f>
        <v>0</v>
      </c>
      <c r="BF233" s="171">
        <f>IF(N233="snížená",J233,0)</f>
        <v>0</v>
      </c>
      <c r="BG233" s="171">
        <f>IF(N233="zákl. přenesená",J233,0)</f>
        <v>0</v>
      </c>
      <c r="BH233" s="171">
        <f>IF(N233="sníž. přenesená",J233,0)</f>
        <v>0</v>
      </c>
      <c r="BI233" s="171">
        <f>IF(N233="nulová",J233,0)</f>
        <v>0</v>
      </c>
      <c r="BJ233" s="17" t="s">
        <v>143</v>
      </c>
      <c r="BK233" s="171">
        <f>ROUND(I233*H233,2)</f>
        <v>0</v>
      </c>
      <c r="BL233" s="17" t="s">
        <v>199</v>
      </c>
      <c r="BM233" s="170" t="s">
        <v>330</v>
      </c>
    </row>
    <row r="234" spans="1:65" s="2" customFormat="1" ht="16.5" customHeight="1">
      <c r="A234" s="32"/>
      <c r="B234" s="157"/>
      <c r="C234" s="158" t="s">
        <v>331</v>
      </c>
      <c r="D234" s="158" t="s">
        <v>138</v>
      </c>
      <c r="E234" s="159" t="s">
        <v>332</v>
      </c>
      <c r="F234" s="160" t="s">
        <v>333</v>
      </c>
      <c r="G234" s="161" t="s">
        <v>302</v>
      </c>
      <c r="H234" s="162">
        <v>2</v>
      </c>
      <c r="I234" s="163"/>
      <c r="J234" s="164">
        <f>ROUND(I234*H234,2)</f>
        <v>0</v>
      </c>
      <c r="K234" s="165"/>
      <c r="L234" s="33"/>
      <c r="M234" s="166" t="s">
        <v>1</v>
      </c>
      <c r="N234" s="167" t="s">
        <v>42</v>
      </c>
      <c r="O234" s="58"/>
      <c r="P234" s="168">
        <f>O234*H234</f>
        <v>0</v>
      </c>
      <c r="Q234" s="168">
        <v>1.7700000000000001E-3</v>
      </c>
      <c r="R234" s="168">
        <f>Q234*H234</f>
        <v>3.5400000000000002E-3</v>
      </c>
      <c r="S234" s="168">
        <v>0</v>
      </c>
      <c r="T234" s="169">
        <f>S234*H234</f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170" t="s">
        <v>199</v>
      </c>
      <c r="AT234" s="170" t="s">
        <v>138</v>
      </c>
      <c r="AU234" s="170" t="s">
        <v>143</v>
      </c>
      <c r="AY234" s="17" t="s">
        <v>135</v>
      </c>
      <c r="BE234" s="171">
        <f>IF(N234="základní",J234,0)</f>
        <v>0</v>
      </c>
      <c r="BF234" s="171">
        <f>IF(N234="snížená",J234,0)</f>
        <v>0</v>
      </c>
      <c r="BG234" s="171">
        <f>IF(N234="zákl. přenesená",J234,0)</f>
        <v>0</v>
      </c>
      <c r="BH234" s="171">
        <f>IF(N234="sníž. přenesená",J234,0)</f>
        <v>0</v>
      </c>
      <c r="BI234" s="171">
        <f>IF(N234="nulová",J234,0)</f>
        <v>0</v>
      </c>
      <c r="BJ234" s="17" t="s">
        <v>143</v>
      </c>
      <c r="BK234" s="171">
        <f>ROUND(I234*H234,2)</f>
        <v>0</v>
      </c>
      <c r="BL234" s="17" t="s">
        <v>199</v>
      </c>
      <c r="BM234" s="170" t="s">
        <v>334</v>
      </c>
    </row>
    <row r="235" spans="1:65" s="2" customFormat="1" ht="16.5" customHeight="1">
      <c r="A235" s="32"/>
      <c r="B235" s="157"/>
      <c r="C235" s="158" t="s">
        <v>335</v>
      </c>
      <c r="D235" s="158" t="s">
        <v>138</v>
      </c>
      <c r="E235" s="159" t="s">
        <v>336</v>
      </c>
      <c r="F235" s="160" t="s">
        <v>337</v>
      </c>
      <c r="G235" s="161" t="s">
        <v>302</v>
      </c>
      <c r="H235" s="162">
        <v>7</v>
      </c>
      <c r="I235" s="163"/>
      <c r="J235" s="164">
        <f>ROUND(I235*H235,2)</f>
        <v>0</v>
      </c>
      <c r="K235" s="165"/>
      <c r="L235" s="33"/>
      <c r="M235" s="166" t="s">
        <v>1</v>
      </c>
      <c r="N235" s="167" t="s">
        <v>42</v>
      </c>
      <c r="O235" s="58"/>
      <c r="P235" s="168">
        <f>O235*H235</f>
        <v>0</v>
      </c>
      <c r="Q235" s="168">
        <v>4.6000000000000001E-4</v>
      </c>
      <c r="R235" s="168">
        <f>Q235*H235</f>
        <v>3.2200000000000002E-3</v>
      </c>
      <c r="S235" s="168">
        <v>0</v>
      </c>
      <c r="T235" s="169">
        <f>S235*H235</f>
        <v>0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170" t="s">
        <v>199</v>
      </c>
      <c r="AT235" s="170" t="s">
        <v>138</v>
      </c>
      <c r="AU235" s="170" t="s">
        <v>143</v>
      </c>
      <c r="AY235" s="17" t="s">
        <v>135</v>
      </c>
      <c r="BE235" s="171">
        <f>IF(N235="základní",J235,0)</f>
        <v>0</v>
      </c>
      <c r="BF235" s="171">
        <f>IF(N235="snížená",J235,0)</f>
        <v>0</v>
      </c>
      <c r="BG235" s="171">
        <f>IF(N235="zákl. přenesená",J235,0)</f>
        <v>0</v>
      </c>
      <c r="BH235" s="171">
        <f>IF(N235="sníž. přenesená",J235,0)</f>
        <v>0</v>
      </c>
      <c r="BI235" s="171">
        <f>IF(N235="nulová",J235,0)</f>
        <v>0</v>
      </c>
      <c r="BJ235" s="17" t="s">
        <v>143</v>
      </c>
      <c r="BK235" s="171">
        <f>ROUND(I235*H235,2)</f>
        <v>0</v>
      </c>
      <c r="BL235" s="17" t="s">
        <v>199</v>
      </c>
      <c r="BM235" s="170" t="s">
        <v>338</v>
      </c>
    </row>
    <row r="236" spans="1:65" s="2" customFormat="1" ht="16.5" customHeight="1">
      <c r="A236" s="32"/>
      <c r="B236" s="157"/>
      <c r="C236" s="158" t="s">
        <v>339</v>
      </c>
      <c r="D236" s="158" t="s">
        <v>138</v>
      </c>
      <c r="E236" s="159" t="s">
        <v>340</v>
      </c>
      <c r="F236" s="160" t="s">
        <v>341</v>
      </c>
      <c r="G236" s="161" t="s">
        <v>302</v>
      </c>
      <c r="H236" s="162">
        <v>2</v>
      </c>
      <c r="I236" s="163"/>
      <c r="J236" s="164">
        <f>ROUND(I236*H236,2)</f>
        <v>0</v>
      </c>
      <c r="K236" s="165"/>
      <c r="L236" s="33"/>
      <c r="M236" s="166" t="s">
        <v>1</v>
      </c>
      <c r="N236" s="167" t="s">
        <v>42</v>
      </c>
      <c r="O236" s="58"/>
      <c r="P236" s="168">
        <f>O236*H236</f>
        <v>0</v>
      </c>
      <c r="Q236" s="168">
        <v>7.6999999999999996E-4</v>
      </c>
      <c r="R236" s="168">
        <f>Q236*H236</f>
        <v>1.5399999999999999E-3</v>
      </c>
      <c r="S236" s="168">
        <v>0</v>
      </c>
      <c r="T236" s="169">
        <f>S236*H236</f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70" t="s">
        <v>199</v>
      </c>
      <c r="AT236" s="170" t="s">
        <v>138</v>
      </c>
      <c r="AU236" s="170" t="s">
        <v>143</v>
      </c>
      <c r="AY236" s="17" t="s">
        <v>135</v>
      </c>
      <c r="BE236" s="171">
        <f>IF(N236="základní",J236,0)</f>
        <v>0</v>
      </c>
      <c r="BF236" s="171">
        <f>IF(N236="snížená",J236,0)</f>
        <v>0</v>
      </c>
      <c r="BG236" s="171">
        <f>IF(N236="zákl. přenesená",J236,0)</f>
        <v>0</v>
      </c>
      <c r="BH236" s="171">
        <f>IF(N236="sníž. přenesená",J236,0)</f>
        <v>0</v>
      </c>
      <c r="BI236" s="171">
        <f>IF(N236="nulová",J236,0)</f>
        <v>0</v>
      </c>
      <c r="BJ236" s="17" t="s">
        <v>143</v>
      </c>
      <c r="BK236" s="171">
        <f>ROUND(I236*H236,2)</f>
        <v>0</v>
      </c>
      <c r="BL236" s="17" t="s">
        <v>199</v>
      </c>
      <c r="BM236" s="170" t="s">
        <v>342</v>
      </c>
    </row>
    <row r="237" spans="1:65" s="2" customFormat="1" ht="16.5" customHeight="1">
      <c r="A237" s="32"/>
      <c r="B237" s="157"/>
      <c r="C237" s="158" t="s">
        <v>343</v>
      </c>
      <c r="D237" s="158" t="s">
        <v>138</v>
      </c>
      <c r="E237" s="159" t="s">
        <v>344</v>
      </c>
      <c r="F237" s="160" t="s">
        <v>345</v>
      </c>
      <c r="G237" s="161" t="s">
        <v>189</v>
      </c>
      <c r="H237" s="162">
        <v>3</v>
      </c>
      <c r="I237" s="163"/>
      <c r="J237" s="164">
        <f>ROUND(I237*H237,2)</f>
        <v>0</v>
      </c>
      <c r="K237" s="165"/>
      <c r="L237" s="33"/>
      <c r="M237" s="166" t="s">
        <v>1</v>
      </c>
      <c r="N237" s="167" t="s">
        <v>42</v>
      </c>
      <c r="O237" s="58"/>
      <c r="P237" s="168">
        <f>O237*H237</f>
        <v>0</v>
      </c>
      <c r="Q237" s="168">
        <v>0</v>
      </c>
      <c r="R237" s="168">
        <f>Q237*H237</f>
        <v>0</v>
      </c>
      <c r="S237" s="168">
        <v>3.0999999999999999E-3</v>
      </c>
      <c r="T237" s="169">
        <f>S237*H237</f>
        <v>9.2999999999999992E-3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170" t="s">
        <v>199</v>
      </c>
      <c r="AT237" s="170" t="s">
        <v>138</v>
      </c>
      <c r="AU237" s="170" t="s">
        <v>143</v>
      </c>
      <c r="AY237" s="17" t="s">
        <v>135</v>
      </c>
      <c r="BE237" s="171">
        <f>IF(N237="základní",J237,0)</f>
        <v>0</v>
      </c>
      <c r="BF237" s="171">
        <f>IF(N237="snížená",J237,0)</f>
        <v>0</v>
      </c>
      <c r="BG237" s="171">
        <f>IF(N237="zákl. přenesená",J237,0)</f>
        <v>0</v>
      </c>
      <c r="BH237" s="171">
        <f>IF(N237="sníž. přenesená",J237,0)</f>
        <v>0</v>
      </c>
      <c r="BI237" s="171">
        <f>IF(N237="nulová",J237,0)</f>
        <v>0</v>
      </c>
      <c r="BJ237" s="17" t="s">
        <v>143</v>
      </c>
      <c r="BK237" s="171">
        <f>ROUND(I237*H237,2)</f>
        <v>0</v>
      </c>
      <c r="BL237" s="17" t="s">
        <v>199</v>
      </c>
      <c r="BM237" s="170" t="s">
        <v>346</v>
      </c>
    </row>
    <row r="238" spans="1:65" s="14" customFormat="1" ht="11.25">
      <c r="B238" s="181"/>
      <c r="D238" s="173" t="s">
        <v>145</v>
      </c>
      <c r="E238" s="182" t="s">
        <v>1</v>
      </c>
      <c r="F238" s="183" t="s">
        <v>347</v>
      </c>
      <c r="H238" s="182" t="s">
        <v>1</v>
      </c>
      <c r="I238" s="184"/>
      <c r="L238" s="181"/>
      <c r="M238" s="185"/>
      <c r="N238" s="186"/>
      <c r="O238" s="186"/>
      <c r="P238" s="186"/>
      <c r="Q238" s="186"/>
      <c r="R238" s="186"/>
      <c r="S238" s="186"/>
      <c r="T238" s="187"/>
      <c r="AT238" s="182" t="s">
        <v>145</v>
      </c>
      <c r="AU238" s="182" t="s">
        <v>143</v>
      </c>
      <c r="AV238" s="14" t="s">
        <v>84</v>
      </c>
      <c r="AW238" s="14" t="s">
        <v>33</v>
      </c>
      <c r="AX238" s="14" t="s">
        <v>76</v>
      </c>
      <c r="AY238" s="182" t="s">
        <v>135</v>
      </c>
    </row>
    <row r="239" spans="1:65" s="13" customFormat="1" ht="11.25">
      <c r="B239" s="172"/>
      <c r="D239" s="173" t="s">
        <v>145</v>
      </c>
      <c r="E239" s="174" t="s">
        <v>1</v>
      </c>
      <c r="F239" s="175" t="s">
        <v>136</v>
      </c>
      <c r="H239" s="176">
        <v>3</v>
      </c>
      <c r="I239" s="177"/>
      <c r="L239" s="172"/>
      <c r="M239" s="178"/>
      <c r="N239" s="179"/>
      <c r="O239" s="179"/>
      <c r="P239" s="179"/>
      <c r="Q239" s="179"/>
      <c r="R239" s="179"/>
      <c r="S239" s="179"/>
      <c r="T239" s="180"/>
      <c r="AT239" s="174" t="s">
        <v>145</v>
      </c>
      <c r="AU239" s="174" t="s">
        <v>143</v>
      </c>
      <c r="AV239" s="13" t="s">
        <v>143</v>
      </c>
      <c r="AW239" s="13" t="s">
        <v>33</v>
      </c>
      <c r="AX239" s="13" t="s">
        <v>84</v>
      </c>
      <c r="AY239" s="174" t="s">
        <v>135</v>
      </c>
    </row>
    <row r="240" spans="1:65" s="2" customFormat="1" ht="16.5" customHeight="1">
      <c r="A240" s="32"/>
      <c r="B240" s="157"/>
      <c r="C240" s="158" t="s">
        <v>348</v>
      </c>
      <c r="D240" s="158" t="s">
        <v>138</v>
      </c>
      <c r="E240" s="159" t="s">
        <v>349</v>
      </c>
      <c r="F240" s="160" t="s">
        <v>350</v>
      </c>
      <c r="G240" s="161" t="s">
        <v>302</v>
      </c>
      <c r="H240" s="162">
        <v>11</v>
      </c>
      <c r="I240" s="163"/>
      <c r="J240" s="164">
        <f>ROUND(I240*H240,2)</f>
        <v>0</v>
      </c>
      <c r="K240" s="165"/>
      <c r="L240" s="33"/>
      <c r="M240" s="166" t="s">
        <v>1</v>
      </c>
      <c r="N240" s="167" t="s">
        <v>42</v>
      </c>
      <c r="O240" s="58"/>
      <c r="P240" s="168">
        <f>O240*H240</f>
        <v>0</v>
      </c>
      <c r="Q240" s="168">
        <v>0</v>
      </c>
      <c r="R240" s="168">
        <f>Q240*H240</f>
        <v>0</v>
      </c>
      <c r="S240" s="168">
        <v>0</v>
      </c>
      <c r="T240" s="169">
        <f>S240*H240</f>
        <v>0</v>
      </c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R240" s="170" t="s">
        <v>199</v>
      </c>
      <c r="AT240" s="170" t="s">
        <v>138</v>
      </c>
      <c r="AU240" s="170" t="s">
        <v>143</v>
      </c>
      <c r="AY240" s="17" t="s">
        <v>135</v>
      </c>
      <c r="BE240" s="171">
        <f>IF(N240="základní",J240,0)</f>
        <v>0</v>
      </c>
      <c r="BF240" s="171">
        <f>IF(N240="snížená",J240,0)</f>
        <v>0</v>
      </c>
      <c r="BG240" s="171">
        <f>IF(N240="zákl. přenesená",J240,0)</f>
        <v>0</v>
      </c>
      <c r="BH240" s="171">
        <f>IF(N240="sníž. přenesená",J240,0)</f>
        <v>0</v>
      </c>
      <c r="BI240" s="171">
        <f>IF(N240="nulová",J240,0)</f>
        <v>0</v>
      </c>
      <c r="BJ240" s="17" t="s">
        <v>143</v>
      </c>
      <c r="BK240" s="171">
        <f>ROUND(I240*H240,2)</f>
        <v>0</v>
      </c>
      <c r="BL240" s="17" t="s">
        <v>199</v>
      </c>
      <c r="BM240" s="170" t="s">
        <v>351</v>
      </c>
    </row>
    <row r="241" spans="1:65" s="2" customFormat="1" ht="21.75" customHeight="1">
      <c r="A241" s="32"/>
      <c r="B241" s="157"/>
      <c r="C241" s="158" t="s">
        <v>352</v>
      </c>
      <c r="D241" s="158" t="s">
        <v>138</v>
      </c>
      <c r="E241" s="159" t="s">
        <v>353</v>
      </c>
      <c r="F241" s="160" t="s">
        <v>354</v>
      </c>
      <c r="G241" s="161" t="s">
        <v>234</v>
      </c>
      <c r="H241" s="162">
        <v>8.0000000000000002E-3</v>
      </c>
      <c r="I241" s="163"/>
      <c r="J241" s="164">
        <f>ROUND(I241*H241,2)</f>
        <v>0</v>
      </c>
      <c r="K241" s="165"/>
      <c r="L241" s="33"/>
      <c r="M241" s="166" t="s">
        <v>1</v>
      </c>
      <c r="N241" s="167" t="s">
        <v>42</v>
      </c>
      <c r="O241" s="58"/>
      <c r="P241" s="168">
        <f>O241*H241</f>
        <v>0</v>
      </c>
      <c r="Q241" s="168">
        <v>0</v>
      </c>
      <c r="R241" s="168">
        <f>Q241*H241</f>
        <v>0</v>
      </c>
      <c r="S241" s="168">
        <v>0</v>
      </c>
      <c r="T241" s="169">
        <f>S241*H241</f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170" t="s">
        <v>199</v>
      </c>
      <c r="AT241" s="170" t="s">
        <v>138</v>
      </c>
      <c r="AU241" s="170" t="s">
        <v>143</v>
      </c>
      <c r="AY241" s="17" t="s">
        <v>135</v>
      </c>
      <c r="BE241" s="171">
        <f>IF(N241="základní",J241,0)</f>
        <v>0</v>
      </c>
      <c r="BF241" s="171">
        <f>IF(N241="snížená",J241,0)</f>
        <v>0</v>
      </c>
      <c r="BG241" s="171">
        <f>IF(N241="zákl. přenesená",J241,0)</f>
        <v>0</v>
      </c>
      <c r="BH241" s="171">
        <f>IF(N241="sníž. přenesená",J241,0)</f>
        <v>0</v>
      </c>
      <c r="BI241" s="171">
        <f>IF(N241="nulová",J241,0)</f>
        <v>0</v>
      </c>
      <c r="BJ241" s="17" t="s">
        <v>143</v>
      </c>
      <c r="BK241" s="171">
        <f>ROUND(I241*H241,2)</f>
        <v>0</v>
      </c>
      <c r="BL241" s="17" t="s">
        <v>199</v>
      </c>
      <c r="BM241" s="170" t="s">
        <v>355</v>
      </c>
    </row>
    <row r="242" spans="1:65" s="2" customFormat="1" ht="21.75" customHeight="1">
      <c r="A242" s="32"/>
      <c r="B242" s="157"/>
      <c r="C242" s="158" t="s">
        <v>356</v>
      </c>
      <c r="D242" s="158" t="s">
        <v>138</v>
      </c>
      <c r="E242" s="159" t="s">
        <v>357</v>
      </c>
      <c r="F242" s="160" t="s">
        <v>358</v>
      </c>
      <c r="G242" s="161" t="s">
        <v>234</v>
      </c>
      <c r="H242" s="162">
        <v>8.0000000000000002E-3</v>
      </c>
      <c r="I242" s="163"/>
      <c r="J242" s="164">
        <f>ROUND(I242*H242,2)</f>
        <v>0</v>
      </c>
      <c r="K242" s="165"/>
      <c r="L242" s="33"/>
      <c r="M242" s="166" t="s">
        <v>1</v>
      </c>
      <c r="N242" s="167" t="s">
        <v>42</v>
      </c>
      <c r="O242" s="58"/>
      <c r="P242" s="168">
        <f>O242*H242</f>
        <v>0</v>
      </c>
      <c r="Q242" s="168">
        <v>0</v>
      </c>
      <c r="R242" s="168">
        <f>Q242*H242</f>
        <v>0</v>
      </c>
      <c r="S242" s="168">
        <v>0</v>
      </c>
      <c r="T242" s="169">
        <f>S242*H242</f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170" t="s">
        <v>199</v>
      </c>
      <c r="AT242" s="170" t="s">
        <v>138</v>
      </c>
      <c r="AU242" s="170" t="s">
        <v>143</v>
      </c>
      <c r="AY242" s="17" t="s">
        <v>135</v>
      </c>
      <c r="BE242" s="171">
        <f>IF(N242="základní",J242,0)</f>
        <v>0</v>
      </c>
      <c r="BF242" s="171">
        <f>IF(N242="snížená",J242,0)</f>
        <v>0</v>
      </c>
      <c r="BG242" s="171">
        <f>IF(N242="zákl. přenesená",J242,0)</f>
        <v>0</v>
      </c>
      <c r="BH242" s="171">
        <f>IF(N242="sníž. přenesená",J242,0)</f>
        <v>0</v>
      </c>
      <c r="BI242" s="171">
        <f>IF(N242="nulová",J242,0)</f>
        <v>0</v>
      </c>
      <c r="BJ242" s="17" t="s">
        <v>143</v>
      </c>
      <c r="BK242" s="171">
        <f>ROUND(I242*H242,2)</f>
        <v>0</v>
      </c>
      <c r="BL242" s="17" t="s">
        <v>199</v>
      </c>
      <c r="BM242" s="170" t="s">
        <v>359</v>
      </c>
    </row>
    <row r="243" spans="1:65" s="12" customFormat="1" ht="22.9" customHeight="1">
      <c r="B243" s="144"/>
      <c r="D243" s="145" t="s">
        <v>75</v>
      </c>
      <c r="E243" s="155" t="s">
        <v>360</v>
      </c>
      <c r="F243" s="155" t="s">
        <v>361</v>
      </c>
      <c r="I243" s="147"/>
      <c r="J243" s="156">
        <f>BK243</f>
        <v>0</v>
      </c>
      <c r="L243" s="144"/>
      <c r="M243" s="149"/>
      <c r="N243" s="150"/>
      <c r="O243" s="150"/>
      <c r="P243" s="151">
        <f>SUM(P244:P254)</f>
        <v>0</v>
      </c>
      <c r="Q243" s="150"/>
      <c r="R243" s="151">
        <f>SUM(R244:R254)</f>
        <v>2.018E-2</v>
      </c>
      <c r="S243" s="150"/>
      <c r="T243" s="152">
        <f>SUM(T244:T254)</f>
        <v>2.7999999999999995E-3</v>
      </c>
      <c r="AR243" s="145" t="s">
        <v>143</v>
      </c>
      <c r="AT243" s="153" t="s">
        <v>75</v>
      </c>
      <c r="AU243" s="153" t="s">
        <v>84</v>
      </c>
      <c r="AY243" s="145" t="s">
        <v>135</v>
      </c>
      <c r="BK243" s="154">
        <f>SUM(BK244:BK254)</f>
        <v>0</v>
      </c>
    </row>
    <row r="244" spans="1:65" s="2" customFormat="1" ht="16.5" customHeight="1">
      <c r="A244" s="32"/>
      <c r="B244" s="157"/>
      <c r="C244" s="158" t="s">
        <v>362</v>
      </c>
      <c r="D244" s="158" t="s">
        <v>138</v>
      </c>
      <c r="E244" s="159" t="s">
        <v>363</v>
      </c>
      <c r="F244" s="160" t="s">
        <v>364</v>
      </c>
      <c r="G244" s="161" t="s">
        <v>302</v>
      </c>
      <c r="H244" s="162">
        <v>10</v>
      </c>
      <c r="I244" s="163"/>
      <c r="J244" s="164">
        <f t="shared" ref="J244:J254" si="10">ROUND(I244*H244,2)</f>
        <v>0</v>
      </c>
      <c r="K244" s="165"/>
      <c r="L244" s="33"/>
      <c r="M244" s="166" t="s">
        <v>1</v>
      </c>
      <c r="N244" s="167" t="s">
        <v>42</v>
      </c>
      <c r="O244" s="58"/>
      <c r="P244" s="168">
        <f t="shared" ref="P244:P254" si="11">O244*H244</f>
        <v>0</v>
      </c>
      <c r="Q244" s="168">
        <v>0</v>
      </c>
      <c r="R244" s="168">
        <f t="shared" ref="R244:R254" si="12">Q244*H244</f>
        <v>0</v>
      </c>
      <c r="S244" s="168">
        <v>2.7999999999999998E-4</v>
      </c>
      <c r="T244" s="169">
        <f t="shared" ref="T244:T254" si="13">S244*H244</f>
        <v>2.7999999999999995E-3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170" t="s">
        <v>199</v>
      </c>
      <c r="AT244" s="170" t="s">
        <v>138</v>
      </c>
      <c r="AU244" s="170" t="s">
        <v>143</v>
      </c>
      <c r="AY244" s="17" t="s">
        <v>135</v>
      </c>
      <c r="BE244" s="171">
        <f t="shared" ref="BE244:BE254" si="14">IF(N244="základní",J244,0)</f>
        <v>0</v>
      </c>
      <c r="BF244" s="171">
        <f t="shared" ref="BF244:BF254" si="15">IF(N244="snížená",J244,0)</f>
        <v>0</v>
      </c>
      <c r="BG244" s="171">
        <f t="shared" ref="BG244:BG254" si="16">IF(N244="zákl. přenesená",J244,0)</f>
        <v>0</v>
      </c>
      <c r="BH244" s="171">
        <f t="shared" ref="BH244:BH254" si="17">IF(N244="sníž. přenesená",J244,0)</f>
        <v>0</v>
      </c>
      <c r="BI244" s="171">
        <f t="shared" ref="BI244:BI254" si="18">IF(N244="nulová",J244,0)</f>
        <v>0</v>
      </c>
      <c r="BJ244" s="17" t="s">
        <v>143</v>
      </c>
      <c r="BK244" s="171">
        <f t="shared" ref="BK244:BK254" si="19">ROUND(I244*H244,2)</f>
        <v>0</v>
      </c>
      <c r="BL244" s="17" t="s">
        <v>199</v>
      </c>
      <c r="BM244" s="170" t="s">
        <v>365</v>
      </c>
    </row>
    <row r="245" spans="1:65" s="2" customFormat="1" ht="21.75" customHeight="1">
      <c r="A245" s="32"/>
      <c r="B245" s="157"/>
      <c r="C245" s="158" t="s">
        <v>366</v>
      </c>
      <c r="D245" s="158" t="s">
        <v>138</v>
      </c>
      <c r="E245" s="159" t="s">
        <v>367</v>
      </c>
      <c r="F245" s="160" t="s">
        <v>368</v>
      </c>
      <c r="G245" s="161" t="s">
        <v>302</v>
      </c>
      <c r="H245" s="162">
        <v>20</v>
      </c>
      <c r="I245" s="163"/>
      <c r="J245" s="164">
        <f t="shared" si="10"/>
        <v>0</v>
      </c>
      <c r="K245" s="165"/>
      <c r="L245" s="33"/>
      <c r="M245" s="166" t="s">
        <v>1</v>
      </c>
      <c r="N245" s="167" t="s">
        <v>42</v>
      </c>
      <c r="O245" s="58"/>
      <c r="P245" s="168">
        <f t="shared" si="11"/>
        <v>0</v>
      </c>
      <c r="Q245" s="168">
        <v>4.2000000000000002E-4</v>
      </c>
      <c r="R245" s="168">
        <f t="shared" si="12"/>
        <v>8.4000000000000012E-3</v>
      </c>
      <c r="S245" s="168">
        <v>0</v>
      </c>
      <c r="T245" s="169">
        <f t="shared" si="13"/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170" t="s">
        <v>199</v>
      </c>
      <c r="AT245" s="170" t="s">
        <v>138</v>
      </c>
      <c r="AU245" s="170" t="s">
        <v>143</v>
      </c>
      <c r="AY245" s="17" t="s">
        <v>135</v>
      </c>
      <c r="BE245" s="171">
        <f t="shared" si="14"/>
        <v>0</v>
      </c>
      <c r="BF245" s="171">
        <f t="shared" si="15"/>
        <v>0</v>
      </c>
      <c r="BG245" s="171">
        <f t="shared" si="16"/>
        <v>0</v>
      </c>
      <c r="BH245" s="171">
        <f t="shared" si="17"/>
        <v>0</v>
      </c>
      <c r="BI245" s="171">
        <f t="shared" si="18"/>
        <v>0</v>
      </c>
      <c r="BJ245" s="17" t="s">
        <v>143</v>
      </c>
      <c r="BK245" s="171">
        <f t="shared" si="19"/>
        <v>0</v>
      </c>
      <c r="BL245" s="17" t="s">
        <v>199</v>
      </c>
      <c r="BM245" s="170" t="s">
        <v>369</v>
      </c>
    </row>
    <row r="246" spans="1:65" s="2" customFormat="1" ht="21.75" customHeight="1">
      <c r="A246" s="32"/>
      <c r="B246" s="157"/>
      <c r="C246" s="188" t="s">
        <v>370</v>
      </c>
      <c r="D246" s="188" t="s">
        <v>192</v>
      </c>
      <c r="E246" s="189" t="s">
        <v>371</v>
      </c>
      <c r="F246" s="190" t="s">
        <v>372</v>
      </c>
      <c r="G246" s="191" t="s">
        <v>302</v>
      </c>
      <c r="H246" s="192">
        <v>7</v>
      </c>
      <c r="I246" s="193"/>
      <c r="J246" s="194">
        <f t="shared" si="10"/>
        <v>0</v>
      </c>
      <c r="K246" s="195"/>
      <c r="L246" s="196"/>
      <c r="M246" s="197" t="s">
        <v>1</v>
      </c>
      <c r="N246" s="198" t="s">
        <v>42</v>
      </c>
      <c r="O246" s="58"/>
      <c r="P246" s="168">
        <f t="shared" si="11"/>
        <v>0</v>
      </c>
      <c r="Q246" s="168">
        <v>1.1E-4</v>
      </c>
      <c r="R246" s="168">
        <f t="shared" si="12"/>
        <v>7.7000000000000007E-4</v>
      </c>
      <c r="S246" s="168">
        <v>0</v>
      </c>
      <c r="T246" s="169">
        <f t="shared" si="13"/>
        <v>0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170" t="s">
        <v>291</v>
      </c>
      <c r="AT246" s="170" t="s">
        <v>192</v>
      </c>
      <c r="AU246" s="170" t="s">
        <v>143</v>
      </c>
      <c r="AY246" s="17" t="s">
        <v>135</v>
      </c>
      <c r="BE246" s="171">
        <f t="shared" si="14"/>
        <v>0</v>
      </c>
      <c r="BF246" s="171">
        <f t="shared" si="15"/>
        <v>0</v>
      </c>
      <c r="BG246" s="171">
        <f t="shared" si="16"/>
        <v>0</v>
      </c>
      <c r="BH246" s="171">
        <f t="shared" si="17"/>
        <v>0</v>
      </c>
      <c r="BI246" s="171">
        <f t="shared" si="18"/>
        <v>0</v>
      </c>
      <c r="BJ246" s="17" t="s">
        <v>143</v>
      </c>
      <c r="BK246" s="171">
        <f t="shared" si="19"/>
        <v>0</v>
      </c>
      <c r="BL246" s="17" t="s">
        <v>199</v>
      </c>
      <c r="BM246" s="170" t="s">
        <v>373</v>
      </c>
    </row>
    <row r="247" spans="1:65" s="2" customFormat="1" ht="21.75" customHeight="1">
      <c r="A247" s="32"/>
      <c r="B247" s="157"/>
      <c r="C247" s="188" t="s">
        <v>374</v>
      </c>
      <c r="D247" s="188" t="s">
        <v>192</v>
      </c>
      <c r="E247" s="189" t="s">
        <v>375</v>
      </c>
      <c r="F247" s="190" t="s">
        <v>376</v>
      </c>
      <c r="G247" s="191" t="s">
        <v>302</v>
      </c>
      <c r="H247" s="192">
        <v>7</v>
      </c>
      <c r="I247" s="193"/>
      <c r="J247" s="194">
        <f t="shared" si="10"/>
        <v>0</v>
      </c>
      <c r="K247" s="195"/>
      <c r="L247" s="196"/>
      <c r="M247" s="197" t="s">
        <v>1</v>
      </c>
      <c r="N247" s="198" t="s">
        <v>42</v>
      </c>
      <c r="O247" s="58"/>
      <c r="P247" s="168">
        <f t="shared" si="11"/>
        <v>0</v>
      </c>
      <c r="Q247" s="168">
        <v>1.7000000000000001E-4</v>
      </c>
      <c r="R247" s="168">
        <f t="shared" si="12"/>
        <v>1.1900000000000001E-3</v>
      </c>
      <c r="S247" s="168">
        <v>0</v>
      </c>
      <c r="T247" s="169">
        <f t="shared" si="13"/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170" t="s">
        <v>291</v>
      </c>
      <c r="AT247" s="170" t="s">
        <v>192</v>
      </c>
      <c r="AU247" s="170" t="s">
        <v>143</v>
      </c>
      <c r="AY247" s="17" t="s">
        <v>135</v>
      </c>
      <c r="BE247" s="171">
        <f t="shared" si="14"/>
        <v>0</v>
      </c>
      <c r="BF247" s="171">
        <f t="shared" si="15"/>
        <v>0</v>
      </c>
      <c r="BG247" s="171">
        <f t="shared" si="16"/>
        <v>0</v>
      </c>
      <c r="BH247" s="171">
        <f t="shared" si="17"/>
        <v>0</v>
      </c>
      <c r="BI247" s="171">
        <f t="shared" si="18"/>
        <v>0</v>
      </c>
      <c r="BJ247" s="17" t="s">
        <v>143</v>
      </c>
      <c r="BK247" s="171">
        <f t="shared" si="19"/>
        <v>0</v>
      </c>
      <c r="BL247" s="17" t="s">
        <v>199</v>
      </c>
      <c r="BM247" s="170" t="s">
        <v>377</v>
      </c>
    </row>
    <row r="248" spans="1:65" s="2" customFormat="1" ht="21.75" customHeight="1">
      <c r="A248" s="32"/>
      <c r="B248" s="157"/>
      <c r="C248" s="188" t="s">
        <v>378</v>
      </c>
      <c r="D248" s="188" t="s">
        <v>192</v>
      </c>
      <c r="E248" s="189" t="s">
        <v>379</v>
      </c>
      <c r="F248" s="190" t="s">
        <v>380</v>
      </c>
      <c r="G248" s="191" t="s">
        <v>302</v>
      </c>
      <c r="H248" s="192">
        <v>6</v>
      </c>
      <c r="I248" s="193"/>
      <c r="J248" s="194">
        <f t="shared" si="10"/>
        <v>0</v>
      </c>
      <c r="K248" s="195"/>
      <c r="L248" s="196"/>
      <c r="M248" s="197" t="s">
        <v>1</v>
      </c>
      <c r="N248" s="198" t="s">
        <v>42</v>
      </c>
      <c r="O248" s="58"/>
      <c r="P248" s="168">
        <f t="shared" si="11"/>
        <v>0</v>
      </c>
      <c r="Q248" s="168">
        <v>2.7E-4</v>
      </c>
      <c r="R248" s="168">
        <f t="shared" si="12"/>
        <v>1.6199999999999999E-3</v>
      </c>
      <c r="S248" s="168">
        <v>0</v>
      </c>
      <c r="T248" s="169">
        <f t="shared" si="13"/>
        <v>0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170" t="s">
        <v>291</v>
      </c>
      <c r="AT248" s="170" t="s">
        <v>192</v>
      </c>
      <c r="AU248" s="170" t="s">
        <v>143</v>
      </c>
      <c r="AY248" s="17" t="s">
        <v>135</v>
      </c>
      <c r="BE248" s="171">
        <f t="shared" si="14"/>
        <v>0</v>
      </c>
      <c r="BF248" s="171">
        <f t="shared" si="15"/>
        <v>0</v>
      </c>
      <c r="BG248" s="171">
        <f t="shared" si="16"/>
        <v>0</v>
      </c>
      <c r="BH248" s="171">
        <f t="shared" si="17"/>
        <v>0</v>
      </c>
      <c r="BI248" s="171">
        <f t="shared" si="18"/>
        <v>0</v>
      </c>
      <c r="BJ248" s="17" t="s">
        <v>143</v>
      </c>
      <c r="BK248" s="171">
        <f t="shared" si="19"/>
        <v>0</v>
      </c>
      <c r="BL248" s="17" t="s">
        <v>199</v>
      </c>
      <c r="BM248" s="170" t="s">
        <v>381</v>
      </c>
    </row>
    <row r="249" spans="1:65" s="2" customFormat="1" ht="21.75" customHeight="1">
      <c r="A249" s="32"/>
      <c r="B249" s="157"/>
      <c r="C249" s="158" t="s">
        <v>180</v>
      </c>
      <c r="D249" s="158" t="s">
        <v>138</v>
      </c>
      <c r="E249" s="159" t="s">
        <v>382</v>
      </c>
      <c r="F249" s="160" t="s">
        <v>383</v>
      </c>
      <c r="G249" s="161" t="s">
        <v>384</v>
      </c>
      <c r="H249" s="162">
        <v>1</v>
      </c>
      <c r="I249" s="163"/>
      <c r="J249" s="164">
        <f t="shared" si="10"/>
        <v>0</v>
      </c>
      <c r="K249" s="165"/>
      <c r="L249" s="33"/>
      <c r="M249" s="166" t="s">
        <v>1</v>
      </c>
      <c r="N249" s="167" t="s">
        <v>42</v>
      </c>
      <c r="O249" s="58"/>
      <c r="P249" s="168">
        <f t="shared" si="11"/>
        <v>0</v>
      </c>
      <c r="Q249" s="168">
        <v>0</v>
      </c>
      <c r="R249" s="168">
        <f t="shared" si="12"/>
        <v>0</v>
      </c>
      <c r="S249" s="168">
        <v>0</v>
      </c>
      <c r="T249" s="169">
        <f t="shared" si="13"/>
        <v>0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170" t="s">
        <v>199</v>
      </c>
      <c r="AT249" s="170" t="s">
        <v>138</v>
      </c>
      <c r="AU249" s="170" t="s">
        <v>143</v>
      </c>
      <c r="AY249" s="17" t="s">
        <v>135</v>
      </c>
      <c r="BE249" s="171">
        <f t="shared" si="14"/>
        <v>0</v>
      </c>
      <c r="BF249" s="171">
        <f t="shared" si="15"/>
        <v>0</v>
      </c>
      <c r="BG249" s="171">
        <f t="shared" si="16"/>
        <v>0</v>
      </c>
      <c r="BH249" s="171">
        <f t="shared" si="17"/>
        <v>0</v>
      </c>
      <c r="BI249" s="171">
        <f t="shared" si="18"/>
        <v>0</v>
      </c>
      <c r="BJ249" s="17" t="s">
        <v>143</v>
      </c>
      <c r="BK249" s="171">
        <f t="shared" si="19"/>
        <v>0</v>
      </c>
      <c r="BL249" s="17" t="s">
        <v>199</v>
      </c>
      <c r="BM249" s="170" t="s">
        <v>385</v>
      </c>
    </row>
    <row r="250" spans="1:65" s="2" customFormat="1" ht="21.75" customHeight="1">
      <c r="A250" s="32"/>
      <c r="B250" s="157"/>
      <c r="C250" s="158" t="s">
        <v>386</v>
      </c>
      <c r="D250" s="158" t="s">
        <v>138</v>
      </c>
      <c r="E250" s="159" t="s">
        <v>387</v>
      </c>
      <c r="F250" s="160" t="s">
        <v>388</v>
      </c>
      <c r="G250" s="161" t="s">
        <v>384</v>
      </c>
      <c r="H250" s="162">
        <v>1</v>
      </c>
      <c r="I250" s="163"/>
      <c r="J250" s="164">
        <f t="shared" si="10"/>
        <v>0</v>
      </c>
      <c r="K250" s="165"/>
      <c r="L250" s="33"/>
      <c r="M250" s="166" t="s">
        <v>1</v>
      </c>
      <c r="N250" s="167" t="s">
        <v>42</v>
      </c>
      <c r="O250" s="58"/>
      <c r="P250" s="168">
        <f t="shared" si="11"/>
        <v>0</v>
      </c>
      <c r="Q250" s="168">
        <v>0</v>
      </c>
      <c r="R250" s="168">
        <f t="shared" si="12"/>
        <v>0</v>
      </c>
      <c r="S250" s="168">
        <v>0</v>
      </c>
      <c r="T250" s="169">
        <f t="shared" si="13"/>
        <v>0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170" t="s">
        <v>199</v>
      </c>
      <c r="AT250" s="170" t="s">
        <v>138</v>
      </c>
      <c r="AU250" s="170" t="s">
        <v>143</v>
      </c>
      <c r="AY250" s="17" t="s">
        <v>135</v>
      </c>
      <c r="BE250" s="171">
        <f t="shared" si="14"/>
        <v>0</v>
      </c>
      <c r="BF250" s="171">
        <f t="shared" si="15"/>
        <v>0</v>
      </c>
      <c r="BG250" s="171">
        <f t="shared" si="16"/>
        <v>0</v>
      </c>
      <c r="BH250" s="171">
        <f t="shared" si="17"/>
        <v>0</v>
      </c>
      <c r="BI250" s="171">
        <f t="shared" si="18"/>
        <v>0</v>
      </c>
      <c r="BJ250" s="17" t="s">
        <v>143</v>
      </c>
      <c r="BK250" s="171">
        <f t="shared" si="19"/>
        <v>0</v>
      </c>
      <c r="BL250" s="17" t="s">
        <v>199</v>
      </c>
      <c r="BM250" s="170" t="s">
        <v>389</v>
      </c>
    </row>
    <row r="251" spans="1:65" s="2" customFormat="1" ht="21.75" customHeight="1">
      <c r="A251" s="32"/>
      <c r="B251" s="157"/>
      <c r="C251" s="158" t="s">
        <v>390</v>
      </c>
      <c r="D251" s="158" t="s">
        <v>138</v>
      </c>
      <c r="E251" s="159" t="s">
        <v>391</v>
      </c>
      <c r="F251" s="160" t="s">
        <v>392</v>
      </c>
      <c r="G251" s="161" t="s">
        <v>302</v>
      </c>
      <c r="H251" s="162">
        <v>20</v>
      </c>
      <c r="I251" s="163"/>
      <c r="J251" s="164">
        <f t="shared" si="10"/>
        <v>0</v>
      </c>
      <c r="K251" s="165"/>
      <c r="L251" s="33"/>
      <c r="M251" s="166" t="s">
        <v>1</v>
      </c>
      <c r="N251" s="167" t="s">
        <v>42</v>
      </c>
      <c r="O251" s="58"/>
      <c r="P251" s="168">
        <f t="shared" si="11"/>
        <v>0</v>
      </c>
      <c r="Q251" s="168">
        <v>4.0000000000000002E-4</v>
      </c>
      <c r="R251" s="168">
        <f t="shared" si="12"/>
        <v>8.0000000000000002E-3</v>
      </c>
      <c r="S251" s="168">
        <v>0</v>
      </c>
      <c r="T251" s="169">
        <f t="shared" si="13"/>
        <v>0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170" t="s">
        <v>199</v>
      </c>
      <c r="AT251" s="170" t="s">
        <v>138</v>
      </c>
      <c r="AU251" s="170" t="s">
        <v>143</v>
      </c>
      <c r="AY251" s="17" t="s">
        <v>135</v>
      </c>
      <c r="BE251" s="171">
        <f t="shared" si="14"/>
        <v>0</v>
      </c>
      <c r="BF251" s="171">
        <f t="shared" si="15"/>
        <v>0</v>
      </c>
      <c r="BG251" s="171">
        <f t="shared" si="16"/>
        <v>0</v>
      </c>
      <c r="BH251" s="171">
        <f t="shared" si="17"/>
        <v>0</v>
      </c>
      <c r="BI251" s="171">
        <f t="shared" si="18"/>
        <v>0</v>
      </c>
      <c r="BJ251" s="17" t="s">
        <v>143</v>
      </c>
      <c r="BK251" s="171">
        <f t="shared" si="19"/>
        <v>0</v>
      </c>
      <c r="BL251" s="17" t="s">
        <v>199</v>
      </c>
      <c r="BM251" s="170" t="s">
        <v>393</v>
      </c>
    </row>
    <row r="252" spans="1:65" s="2" customFormat="1" ht="16.5" customHeight="1">
      <c r="A252" s="32"/>
      <c r="B252" s="157"/>
      <c r="C252" s="158" t="s">
        <v>394</v>
      </c>
      <c r="D252" s="158" t="s">
        <v>138</v>
      </c>
      <c r="E252" s="159" t="s">
        <v>395</v>
      </c>
      <c r="F252" s="160" t="s">
        <v>396</v>
      </c>
      <c r="G252" s="161" t="s">
        <v>302</v>
      </c>
      <c r="H252" s="162">
        <v>20</v>
      </c>
      <c r="I252" s="163"/>
      <c r="J252" s="164">
        <f t="shared" si="10"/>
        <v>0</v>
      </c>
      <c r="K252" s="165"/>
      <c r="L252" s="33"/>
      <c r="M252" s="166" t="s">
        <v>1</v>
      </c>
      <c r="N252" s="167" t="s">
        <v>42</v>
      </c>
      <c r="O252" s="58"/>
      <c r="P252" s="168">
        <f t="shared" si="11"/>
        <v>0</v>
      </c>
      <c r="Q252" s="168">
        <v>1.0000000000000001E-5</v>
      </c>
      <c r="R252" s="168">
        <f t="shared" si="12"/>
        <v>2.0000000000000001E-4</v>
      </c>
      <c r="S252" s="168">
        <v>0</v>
      </c>
      <c r="T252" s="169">
        <f t="shared" si="13"/>
        <v>0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170" t="s">
        <v>199</v>
      </c>
      <c r="AT252" s="170" t="s">
        <v>138</v>
      </c>
      <c r="AU252" s="170" t="s">
        <v>143</v>
      </c>
      <c r="AY252" s="17" t="s">
        <v>135</v>
      </c>
      <c r="BE252" s="171">
        <f t="shared" si="14"/>
        <v>0</v>
      </c>
      <c r="BF252" s="171">
        <f t="shared" si="15"/>
        <v>0</v>
      </c>
      <c r="BG252" s="171">
        <f t="shared" si="16"/>
        <v>0</v>
      </c>
      <c r="BH252" s="171">
        <f t="shared" si="17"/>
        <v>0</v>
      </c>
      <c r="BI252" s="171">
        <f t="shared" si="18"/>
        <v>0</v>
      </c>
      <c r="BJ252" s="17" t="s">
        <v>143</v>
      </c>
      <c r="BK252" s="171">
        <f t="shared" si="19"/>
        <v>0</v>
      </c>
      <c r="BL252" s="17" t="s">
        <v>199</v>
      </c>
      <c r="BM252" s="170" t="s">
        <v>397</v>
      </c>
    </row>
    <row r="253" spans="1:65" s="2" customFormat="1" ht="21.75" customHeight="1">
      <c r="A253" s="32"/>
      <c r="B253" s="157"/>
      <c r="C253" s="158" t="s">
        <v>398</v>
      </c>
      <c r="D253" s="158" t="s">
        <v>138</v>
      </c>
      <c r="E253" s="159" t="s">
        <v>399</v>
      </c>
      <c r="F253" s="160" t="s">
        <v>400</v>
      </c>
      <c r="G253" s="161" t="s">
        <v>234</v>
      </c>
      <c r="H253" s="162">
        <v>0.02</v>
      </c>
      <c r="I253" s="163"/>
      <c r="J253" s="164">
        <f t="shared" si="10"/>
        <v>0</v>
      </c>
      <c r="K253" s="165"/>
      <c r="L253" s="33"/>
      <c r="M253" s="166" t="s">
        <v>1</v>
      </c>
      <c r="N253" s="167" t="s">
        <v>42</v>
      </c>
      <c r="O253" s="58"/>
      <c r="P253" s="168">
        <f t="shared" si="11"/>
        <v>0</v>
      </c>
      <c r="Q253" s="168">
        <v>0</v>
      </c>
      <c r="R253" s="168">
        <f t="shared" si="12"/>
        <v>0</v>
      </c>
      <c r="S253" s="168">
        <v>0</v>
      </c>
      <c r="T253" s="169">
        <f t="shared" si="13"/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170" t="s">
        <v>199</v>
      </c>
      <c r="AT253" s="170" t="s">
        <v>138</v>
      </c>
      <c r="AU253" s="170" t="s">
        <v>143</v>
      </c>
      <c r="AY253" s="17" t="s">
        <v>135</v>
      </c>
      <c r="BE253" s="171">
        <f t="shared" si="14"/>
        <v>0</v>
      </c>
      <c r="BF253" s="171">
        <f t="shared" si="15"/>
        <v>0</v>
      </c>
      <c r="BG253" s="171">
        <f t="shared" si="16"/>
        <v>0</v>
      </c>
      <c r="BH253" s="171">
        <f t="shared" si="17"/>
        <v>0</v>
      </c>
      <c r="BI253" s="171">
        <f t="shared" si="18"/>
        <v>0</v>
      </c>
      <c r="BJ253" s="17" t="s">
        <v>143</v>
      </c>
      <c r="BK253" s="171">
        <f t="shared" si="19"/>
        <v>0</v>
      </c>
      <c r="BL253" s="17" t="s">
        <v>199</v>
      </c>
      <c r="BM253" s="170" t="s">
        <v>401</v>
      </c>
    </row>
    <row r="254" spans="1:65" s="2" customFormat="1" ht="21.75" customHeight="1">
      <c r="A254" s="32"/>
      <c r="B254" s="157"/>
      <c r="C254" s="158" t="s">
        <v>402</v>
      </c>
      <c r="D254" s="158" t="s">
        <v>138</v>
      </c>
      <c r="E254" s="159" t="s">
        <v>403</v>
      </c>
      <c r="F254" s="160" t="s">
        <v>404</v>
      </c>
      <c r="G254" s="161" t="s">
        <v>234</v>
      </c>
      <c r="H254" s="162">
        <v>0.02</v>
      </c>
      <c r="I254" s="163"/>
      <c r="J254" s="164">
        <f t="shared" si="10"/>
        <v>0</v>
      </c>
      <c r="K254" s="165"/>
      <c r="L254" s="33"/>
      <c r="M254" s="166" t="s">
        <v>1</v>
      </c>
      <c r="N254" s="167" t="s">
        <v>42</v>
      </c>
      <c r="O254" s="58"/>
      <c r="P254" s="168">
        <f t="shared" si="11"/>
        <v>0</v>
      </c>
      <c r="Q254" s="168">
        <v>0</v>
      </c>
      <c r="R254" s="168">
        <f t="shared" si="12"/>
        <v>0</v>
      </c>
      <c r="S254" s="168">
        <v>0</v>
      </c>
      <c r="T254" s="169">
        <f t="shared" si="13"/>
        <v>0</v>
      </c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R254" s="170" t="s">
        <v>199</v>
      </c>
      <c r="AT254" s="170" t="s">
        <v>138</v>
      </c>
      <c r="AU254" s="170" t="s">
        <v>143</v>
      </c>
      <c r="AY254" s="17" t="s">
        <v>135</v>
      </c>
      <c r="BE254" s="171">
        <f t="shared" si="14"/>
        <v>0</v>
      </c>
      <c r="BF254" s="171">
        <f t="shared" si="15"/>
        <v>0</v>
      </c>
      <c r="BG254" s="171">
        <f t="shared" si="16"/>
        <v>0</v>
      </c>
      <c r="BH254" s="171">
        <f t="shared" si="17"/>
        <v>0</v>
      </c>
      <c r="BI254" s="171">
        <f t="shared" si="18"/>
        <v>0</v>
      </c>
      <c r="BJ254" s="17" t="s">
        <v>143</v>
      </c>
      <c r="BK254" s="171">
        <f t="shared" si="19"/>
        <v>0</v>
      </c>
      <c r="BL254" s="17" t="s">
        <v>199</v>
      </c>
      <c r="BM254" s="170" t="s">
        <v>405</v>
      </c>
    </row>
    <row r="255" spans="1:65" s="12" customFormat="1" ht="22.9" customHeight="1">
      <c r="B255" s="144"/>
      <c r="D255" s="145" t="s">
        <v>75</v>
      </c>
      <c r="E255" s="155" t="s">
        <v>406</v>
      </c>
      <c r="F255" s="155" t="s">
        <v>407</v>
      </c>
      <c r="I255" s="147"/>
      <c r="J255" s="156">
        <f>BK255</f>
        <v>0</v>
      </c>
      <c r="L255" s="144"/>
      <c r="M255" s="149"/>
      <c r="N255" s="150"/>
      <c r="O255" s="150"/>
      <c r="P255" s="151">
        <f>SUM(P256:P266)</f>
        <v>0</v>
      </c>
      <c r="Q255" s="150"/>
      <c r="R255" s="151">
        <f>SUM(R256:R266)</f>
        <v>3.1499999999999996E-3</v>
      </c>
      <c r="S255" s="150"/>
      <c r="T255" s="152">
        <f>SUM(T256:T266)</f>
        <v>6.45E-3</v>
      </c>
      <c r="AR255" s="145" t="s">
        <v>143</v>
      </c>
      <c r="AT255" s="153" t="s">
        <v>75</v>
      </c>
      <c r="AU255" s="153" t="s">
        <v>84</v>
      </c>
      <c r="AY255" s="145" t="s">
        <v>135</v>
      </c>
      <c r="BK255" s="154">
        <f>SUM(BK256:BK266)</f>
        <v>0</v>
      </c>
    </row>
    <row r="256" spans="1:65" s="2" customFormat="1" ht="21.75" customHeight="1">
      <c r="A256" s="32"/>
      <c r="B256" s="157"/>
      <c r="C256" s="158" t="s">
        <v>408</v>
      </c>
      <c r="D256" s="158" t="s">
        <v>138</v>
      </c>
      <c r="E256" s="159" t="s">
        <v>409</v>
      </c>
      <c r="F256" s="160" t="s">
        <v>410</v>
      </c>
      <c r="G256" s="161" t="s">
        <v>302</v>
      </c>
      <c r="H256" s="162">
        <v>3</v>
      </c>
      <c r="I256" s="163"/>
      <c r="J256" s="164">
        <f>ROUND(I256*H256,2)</f>
        <v>0</v>
      </c>
      <c r="K256" s="165"/>
      <c r="L256" s="33"/>
      <c r="M256" s="166" t="s">
        <v>1</v>
      </c>
      <c r="N256" s="167" t="s">
        <v>42</v>
      </c>
      <c r="O256" s="58"/>
      <c r="P256" s="168">
        <f>O256*H256</f>
        <v>0</v>
      </c>
      <c r="Q256" s="168">
        <v>1.1E-4</v>
      </c>
      <c r="R256" s="168">
        <f>Q256*H256</f>
        <v>3.3E-4</v>
      </c>
      <c r="S256" s="168">
        <v>2.15E-3</v>
      </c>
      <c r="T256" s="169">
        <f>S256*H256</f>
        <v>6.45E-3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170" t="s">
        <v>199</v>
      </c>
      <c r="AT256" s="170" t="s">
        <v>138</v>
      </c>
      <c r="AU256" s="170" t="s">
        <v>143</v>
      </c>
      <c r="AY256" s="17" t="s">
        <v>135</v>
      </c>
      <c r="BE256" s="171">
        <f>IF(N256="základní",J256,0)</f>
        <v>0</v>
      </c>
      <c r="BF256" s="171">
        <f>IF(N256="snížená",J256,0)</f>
        <v>0</v>
      </c>
      <c r="BG256" s="171">
        <f>IF(N256="zákl. přenesená",J256,0)</f>
        <v>0</v>
      </c>
      <c r="BH256" s="171">
        <f>IF(N256="sníž. přenesená",J256,0)</f>
        <v>0</v>
      </c>
      <c r="BI256" s="171">
        <f>IF(N256="nulová",J256,0)</f>
        <v>0</v>
      </c>
      <c r="BJ256" s="17" t="s">
        <v>143</v>
      </c>
      <c r="BK256" s="171">
        <f>ROUND(I256*H256,2)</f>
        <v>0</v>
      </c>
      <c r="BL256" s="17" t="s">
        <v>199</v>
      </c>
      <c r="BM256" s="170" t="s">
        <v>411</v>
      </c>
    </row>
    <row r="257" spans="1:65" s="2" customFormat="1" ht="21.75" customHeight="1">
      <c r="A257" s="32"/>
      <c r="B257" s="157"/>
      <c r="C257" s="158" t="s">
        <v>412</v>
      </c>
      <c r="D257" s="158" t="s">
        <v>138</v>
      </c>
      <c r="E257" s="159" t="s">
        <v>413</v>
      </c>
      <c r="F257" s="160" t="s">
        <v>414</v>
      </c>
      <c r="G257" s="161" t="s">
        <v>302</v>
      </c>
      <c r="H257" s="162">
        <v>1</v>
      </c>
      <c r="I257" s="163"/>
      <c r="J257" s="164">
        <f>ROUND(I257*H257,2)</f>
        <v>0</v>
      </c>
      <c r="K257" s="165"/>
      <c r="L257" s="33"/>
      <c r="M257" s="166" t="s">
        <v>1</v>
      </c>
      <c r="N257" s="167" t="s">
        <v>42</v>
      </c>
      <c r="O257" s="58"/>
      <c r="P257" s="168">
        <f>O257*H257</f>
        <v>0</v>
      </c>
      <c r="Q257" s="168">
        <v>5.9999999999999995E-4</v>
      </c>
      <c r="R257" s="168">
        <f>Q257*H257</f>
        <v>5.9999999999999995E-4</v>
      </c>
      <c r="S257" s="168">
        <v>0</v>
      </c>
      <c r="T257" s="169">
        <f>S257*H257</f>
        <v>0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170" t="s">
        <v>199</v>
      </c>
      <c r="AT257" s="170" t="s">
        <v>138</v>
      </c>
      <c r="AU257" s="170" t="s">
        <v>143</v>
      </c>
      <c r="AY257" s="17" t="s">
        <v>135</v>
      </c>
      <c r="BE257" s="171">
        <f>IF(N257="základní",J257,0)</f>
        <v>0</v>
      </c>
      <c r="BF257" s="171">
        <f>IF(N257="snížená",J257,0)</f>
        <v>0</v>
      </c>
      <c r="BG257" s="171">
        <f>IF(N257="zákl. přenesená",J257,0)</f>
        <v>0</v>
      </c>
      <c r="BH257" s="171">
        <f>IF(N257="sníž. přenesená",J257,0)</f>
        <v>0</v>
      </c>
      <c r="BI257" s="171">
        <f>IF(N257="nulová",J257,0)</f>
        <v>0</v>
      </c>
      <c r="BJ257" s="17" t="s">
        <v>143</v>
      </c>
      <c r="BK257" s="171">
        <f>ROUND(I257*H257,2)</f>
        <v>0</v>
      </c>
      <c r="BL257" s="17" t="s">
        <v>199</v>
      </c>
      <c r="BM257" s="170" t="s">
        <v>415</v>
      </c>
    </row>
    <row r="258" spans="1:65" s="14" customFormat="1" ht="11.25">
      <c r="B258" s="181"/>
      <c r="D258" s="173" t="s">
        <v>145</v>
      </c>
      <c r="E258" s="182" t="s">
        <v>1</v>
      </c>
      <c r="F258" s="183" t="s">
        <v>416</v>
      </c>
      <c r="H258" s="182" t="s">
        <v>1</v>
      </c>
      <c r="I258" s="184"/>
      <c r="L258" s="181"/>
      <c r="M258" s="185"/>
      <c r="N258" s="186"/>
      <c r="O258" s="186"/>
      <c r="P258" s="186"/>
      <c r="Q258" s="186"/>
      <c r="R258" s="186"/>
      <c r="S258" s="186"/>
      <c r="T258" s="187"/>
      <c r="AT258" s="182" t="s">
        <v>145</v>
      </c>
      <c r="AU258" s="182" t="s">
        <v>143</v>
      </c>
      <c r="AV258" s="14" t="s">
        <v>84</v>
      </c>
      <c r="AW258" s="14" t="s">
        <v>33</v>
      </c>
      <c r="AX258" s="14" t="s">
        <v>76</v>
      </c>
      <c r="AY258" s="182" t="s">
        <v>135</v>
      </c>
    </row>
    <row r="259" spans="1:65" s="13" customFormat="1" ht="11.25">
      <c r="B259" s="172"/>
      <c r="D259" s="173" t="s">
        <v>145</v>
      </c>
      <c r="E259" s="174" t="s">
        <v>1</v>
      </c>
      <c r="F259" s="175" t="s">
        <v>84</v>
      </c>
      <c r="H259" s="176">
        <v>1</v>
      </c>
      <c r="I259" s="177"/>
      <c r="L259" s="172"/>
      <c r="M259" s="178"/>
      <c r="N259" s="179"/>
      <c r="O259" s="179"/>
      <c r="P259" s="179"/>
      <c r="Q259" s="179"/>
      <c r="R259" s="179"/>
      <c r="S259" s="179"/>
      <c r="T259" s="180"/>
      <c r="AT259" s="174" t="s">
        <v>145</v>
      </c>
      <c r="AU259" s="174" t="s">
        <v>143</v>
      </c>
      <c r="AV259" s="13" t="s">
        <v>143</v>
      </c>
      <c r="AW259" s="13" t="s">
        <v>33</v>
      </c>
      <c r="AX259" s="13" t="s">
        <v>84</v>
      </c>
      <c r="AY259" s="174" t="s">
        <v>135</v>
      </c>
    </row>
    <row r="260" spans="1:65" s="2" customFormat="1" ht="21.75" customHeight="1">
      <c r="A260" s="32"/>
      <c r="B260" s="157"/>
      <c r="C260" s="158" t="s">
        <v>417</v>
      </c>
      <c r="D260" s="158" t="s">
        <v>138</v>
      </c>
      <c r="E260" s="159" t="s">
        <v>418</v>
      </c>
      <c r="F260" s="160" t="s">
        <v>419</v>
      </c>
      <c r="G260" s="161" t="s">
        <v>302</v>
      </c>
      <c r="H260" s="162">
        <v>3</v>
      </c>
      <c r="I260" s="163"/>
      <c r="J260" s="164">
        <f t="shared" ref="J260:J266" si="20">ROUND(I260*H260,2)</f>
        <v>0</v>
      </c>
      <c r="K260" s="165"/>
      <c r="L260" s="33"/>
      <c r="M260" s="166" t="s">
        <v>1</v>
      </c>
      <c r="N260" s="167" t="s">
        <v>42</v>
      </c>
      <c r="O260" s="58"/>
      <c r="P260" s="168">
        <f t="shared" ref="P260:P266" si="21">O260*H260</f>
        <v>0</v>
      </c>
      <c r="Q260" s="168">
        <v>5.4000000000000001E-4</v>
      </c>
      <c r="R260" s="168">
        <f t="shared" ref="R260:R266" si="22">Q260*H260</f>
        <v>1.6199999999999999E-3</v>
      </c>
      <c r="S260" s="168">
        <v>0</v>
      </c>
      <c r="T260" s="169">
        <f t="shared" ref="T260:T266" si="23">S260*H260</f>
        <v>0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170" t="s">
        <v>199</v>
      </c>
      <c r="AT260" s="170" t="s">
        <v>138</v>
      </c>
      <c r="AU260" s="170" t="s">
        <v>143</v>
      </c>
      <c r="AY260" s="17" t="s">
        <v>135</v>
      </c>
      <c r="BE260" s="171">
        <f t="shared" ref="BE260:BE266" si="24">IF(N260="základní",J260,0)</f>
        <v>0</v>
      </c>
      <c r="BF260" s="171">
        <f t="shared" ref="BF260:BF266" si="25">IF(N260="snížená",J260,0)</f>
        <v>0</v>
      </c>
      <c r="BG260" s="171">
        <f t="shared" ref="BG260:BG266" si="26">IF(N260="zákl. přenesená",J260,0)</f>
        <v>0</v>
      </c>
      <c r="BH260" s="171">
        <f t="shared" ref="BH260:BH266" si="27">IF(N260="sníž. přenesená",J260,0)</f>
        <v>0</v>
      </c>
      <c r="BI260" s="171">
        <f t="shared" ref="BI260:BI266" si="28">IF(N260="nulová",J260,0)</f>
        <v>0</v>
      </c>
      <c r="BJ260" s="17" t="s">
        <v>143</v>
      </c>
      <c r="BK260" s="171">
        <f t="shared" ref="BK260:BK266" si="29">ROUND(I260*H260,2)</f>
        <v>0</v>
      </c>
      <c r="BL260" s="17" t="s">
        <v>199</v>
      </c>
      <c r="BM260" s="170" t="s">
        <v>420</v>
      </c>
    </row>
    <row r="261" spans="1:65" s="2" customFormat="1" ht="21.75" customHeight="1">
      <c r="A261" s="32"/>
      <c r="B261" s="157"/>
      <c r="C261" s="158" t="s">
        <v>421</v>
      </c>
      <c r="D261" s="158" t="s">
        <v>138</v>
      </c>
      <c r="E261" s="159" t="s">
        <v>422</v>
      </c>
      <c r="F261" s="160" t="s">
        <v>423</v>
      </c>
      <c r="G261" s="161" t="s">
        <v>384</v>
      </c>
      <c r="H261" s="162">
        <v>1</v>
      </c>
      <c r="I261" s="163"/>
      <c r="J261" s="164">
        <f t="shared" si="20"/>
        <v>0</v>
      </c>
      <c r="K261" s="165"/>
      <c r="L261" s="33"/>
      <c r="M261" s="166" t="s">
        <v>1</v>
      </c>
      <c r="N261" s="167" t="s">
        <v>42</v>
      </c>
      <c r="O261" s="58"/>
      <c r="P261" s="168">
        <f t="shared" si="21"/>
        <v>0</v>
      </c>
      <c r="Q261" s="168">
        <v>5.9999999999999995E-4</v>
      </c>
      <c r="R261" s="168">
        <f t="shared" si="22"/>
        <v>5.9999999999999995E-4</v>
      </c>
      <c r="S261" s="168">
        <v>0</v>
      </c>
      <c r="T261" s="169">
        <f t="shared" si="23"/>
        <v>0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170" t="s">
        <v>199</v>
      </c>
      <c r="AT261" s="170" t="s">
        <v>138</v>
      </c>
      <c r="AU261" s="170" t="s">
        <v>143</v>
      </c>
      <c r="AY261" s="17" t="s">
        <v>135</v>
      </c>
      <c r="BE261" s="171">
        <f t="shared" si="24"/>
        <v>0</v>
      </c>
      <c r="BF261" s="171">
        <f t="shared" si="25"/>
        <v>0</v>
      </c>
      <c r="BG261" s="171">
        <f t="shared" si="26"/>
        <v>0</v>
      </c>
      <c r="BH261" s="171">
        <f t="shared" si="27"/>
        <v>0</v>
      </c>
      <c r="BI261" s="171">
        <f t="shared" si="28"/>
        <v>0</v>
      </c>
      <c r="BJ261" s="17" t="s">
        <v>143</v>
      </c>
      <c r="BK261" s="171">
        <f t="shared" si="29"/>
        <v>0</v>
      </c>
      <c r="BL261" s="17" t="s">
        <v>199</v>
      </c>
      <c r="BM261" s="170" t="s">
        <v>424</v>
      </c>
    </row>
    <row r="262" spans="1:65" s="2" customFormat="1" ht="16.5" customHeight="1">
      <c r="A262" s="32"/>
      <c r="B262" s="157"/>
      <c r="C262" s="158" t="s">
        <v>425</v>
      </c>
      <c r="D262" s="158" t="s">
        <v>138</v>
      </c>
      <c r="E262" s="159" t="s">
        <v>426</v>
      </c>
      <c r="F262" s="160" t="s">
        <v>427</v>
      </c>
      <c r="G262" s="161" t="s">
        <v>189</v>
      </c>
      <c r="H262" s="162">
        <v>2</v>
      </c>
      <c r="I262" s="163"/>
      <c r="J262" s="164">
        <f t="shared" si="20"/>
        <v>0</v>
      </c>
      <c r="K262" s="165"/>
      <c r="L262" s="33"/>
      <c r="M262" s="166" t="s">
        <v>1</v>
      </c>
      <c r="N262" s="167" t="s">
        <v>42</v>
      </c>
      <c r="O262" s="58"/>
      <c r="P262" s="168">
        <f t="shared" si="21"/>
        <v>0</v>
      </c>
      <c r="Q262" s="168">
        <v>0</v>
      </c>
      <c r="R262" s="168">
        <f t="shared" si="22"/>
        <v>0</v>
      </c>
      <c r="S262" s="168">
        <v>0</v>
      </c>
      <c r="T262" s="169">
        <f t="shared" si="23"/>
        <v>0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170" t="s">
        <v>199</v>
      </c>
      <c r="AT262" s="170" t="s">
        <v>138</v>
      </c>
      <c r="AU262" s="170" t="s">
        <v>143</v>
      </c>
      <c r="AY262" s="17" t="s">
        <v>135</v>
      </c>
      <c r="BE262" s="171">
        <f t="shared" si="24"/>
        <v>0</v>
      </c>
      <c r="BF262" s="171">
        <f t="shared" si="25"/>
        <v>0</v>
      </c>
      <c r="BG262" s="171">
        <f t="shared" si="26"/>
        <v>0</v>
      </c>
      <c r="BH262" s="171">
        <f t="shared" si="27"/>
        <v>0</v>
      </c>
      <c r="BI262" s="171">
        <f t="shared" si="28"/>
        <v>0</v>
      </c>
      <c r="BJ262" s="17" t="s">
        <v>143</v>
      </c>
      <c r="BK262" s="171">
        <f t="shared" si="29"/>
        <v>0</v>
      </c>
      <c r="BL262" s="17" t="s">
        <v>199</v>
      </c>
      <c r="BM262" s="170" t="s">
        <v>428</v>
      </c>
    </row>
    <row r="263" spans="1:65" s="2" customFormat="1" ht="16.5" customHeight="1">
      <c r="A263" s="32"/>
      <c r="B263" s="157"/>
      <c r="C263" s="158" t="s">
        <v>429</v>
      </c>
      <c r="D263" s="158" t="s">
        <v>138</v>
      </c>
      <c r="E263" s="159" t="s">
        <v>430</v>
      </c>
      <c r="F263" s="160" t="s">
        <v>431</v>
      </c>
      <c r="G263" s="161" t="s">
        <v>302</v>
      </c>
      <c r="H263" s="162">
        <v>3</v>
      </c>
      <c r="I263" s="163"/>
      <c r="J263" s="164">
        <f t="shared" si="20"/>
        <v>0</v>
      </c>
      <c r="K263" s="165"/>
      <c r="L263" s="33"/>
      <c r="M263" s="166" t="s">
        <v>1</v>
      </c>
      <c r="N263" s="167" t="s">
        <v>42</v>
      </c>
      <c r="O263" s="58"/>
      <c r="P263" s="168">
        <f t="shared" si="21"/>
        <v>0</v>
      </c>
      <c r="Q263" s="168">
        <v>0</v>
      </c>
      <c r="R263" s="168">
        <f t="shared" si="22"/>
        <v>0</v>
      </c>
      <c r="S263" s="168">
        <v>0</v>
      </c>
      <c r="T263" s="169">
        <f t="shared" si="23"/>
        <v>0</v>
      </c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R263" s="170" t="s">
        <v>199</v>
      </c>
      <c r="AT263" s="170" t="s">
        <v>138</v>
      </c>
      <c r="AU263" s="170" t="s">
        <v>143</v>
      </c>
      <c r="AY263" s="17" t="s">
        <v>135</v>
      </c>
      <c r="BE263" s="171">
        <f t="shared" si="24"/>
        <v>0</v>
      </c>
      <c r="BF263" s="171">
        <f t="shared" si="25"/>
        <v>0</v>
      </c>
      <c r="BG263" s="171">
        <f t="shared" si="26"/>
        <v>0</v>
      </c>
      <c r="BH263" s="171">
        <f t="shared" si="27"/>
        <v>0</v>
      </c>
      <c r="BI263" s="171">
        <f t="shared" si="28"/>
        <v>0</v>
      </c>
      <c r="BJ263" s="17" t="s">
        <v>143</v>
      </c>
      <c r="BK263" s="171">
        <f t="shared" si="29"/>
        <v>0</v>
      </c>
      <c r="BL263" s="17" t="s">
        <v>199</v>
      </c>
      <c r="BM263" s="170" t="s">
        <v>432</v>
      </c>
    </row>
    <row r="264" spans="1:65" s="2" customFormat="1" ht="16.5" customHeight="1">
      <c r="A264" s="32"/>
      <c r="B264" s="157"/>
      <c r="C264" s="158" t="s">
        <v>433</v>
      </c>
      <c r="D264" s="158" t="s">
        <v>138</v>
      </c>
      <c r="E264" s="159" t="s">
        <v>434</v>
      </c>
      <c r="F264" s="160" t="s">
        <v>435</v>
      </c>
      <c r="G264" s="161" t="s">
        <v>189</v>
      </c>
      <c r="H264" s="162">
        <v>1</v>
      </c>
      <c r="I264" s="163"/>
      <c r="J264" s="164">
        <f t="shared" si="20"/>
        <v>0</v>
      </c>
      <c r="K264" s="165"/>
      <c r="L264" s="33"/>
      <c r="M264" s="166" t="s">
        <v>1</v>
      </c>
      <c r="N264" s="167" t="s">
        <v>42</v>
      </c>
      <c r="O264" s="58"/>
      <c r="P264" s="168">
        <f t="shared" si="21"/>
        <v>0</v>
      </c>
      <c r="Q264" s="168">
        <v>0</v>
      </c>
      <c r="R264" s="168">
        <f t="shared" si="22"/>
        <v>0</v>
      </c>
      <c r="S264" s="168">
        <v>0</v>
      </c>
      <c r="T264" s="169">
        <f t="shared" si="23"/>
        <v>0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170" t="s">
        <v>199</v>
      </c>
      <c r="AT264" s="170" t="s">
        <v>138</v>
      </c>
      <c r="AU264" s="170" t="s">
        <v>143</v>
      </c>
      <c r="AY264" s="17" t="s">
        <v>135</v>
      </c>
      <c r="BE264" s="171">
        <f t="shared" si="24"/>
        <v>0</v>
      </c>
      <c r="BF264" s="171">
        <f t="shared" si="25"/>
        <v>0</v>
      </c>
      <c r="BG264" s="171">
        <f t="shared" si="26"/>
        <v>0</v>
      </c>
      <c r="BH264" s="171">
        <f t="shared" si="27"/>
        <v>0</v>
      </c>
      <c r="BI264" s="171">
        <f t="shared" si="28"/>
        <v>0</v>
      </c>
      <c r="BJ264" s="17" t="s">
        <v>143</v>
      </c>
      <c r="BK264" s="171">
        <f t="shared" si="29"/>
        <v>0</v>
      </c>
      <c r="BL264" s="17" t="s">
        <v>199</v>
      </c>
      <c r="BM264" s="170" t="s">
        <v>436</v>
      </c>
    </row>
    <row r="265" spans="1:65" s="2" customFormat="1" ht="21.75" customHeight="1">
      <c r="A265" s="32"/>
      <c r="B265" s="157"/>
      <c r="C265" s="158" t="s">
        <v>437</v>
      </c>
      <c r="D265" s="158" t="s">
        <v>138</v>
      </c>
      <c r="E265" s="159" t="s">
        <v>438</v>
      </c>
      <c r="F265" s="160" t="s">
        <v>439</v>
      </c>
      <c r="G265" s="161" t="s">
        <v>234</v>
      </c>
      <c r="H265" s="162">
        <v>3.0000000000000001E-3</v>
      </c>
      <c r="I265" s="163"/>
      <c r="J265" s="164">
        <f t="shared" si="20"/>
        <v>0</v>
      </c>
      <c r="K265" s="165"/>
      <c r="L265" s="33"/>
      <c r="M265" s="166" t="s">
        <v>1</v>
      </c>
      <c r="N265" s="167" t="s">
        <v>42</v>
      </c>
      <c r="O265" s="58"/>
      <c r="P265" s="168">
        <f t="shared" si="21"/>
        <v>0</v>
      </c>
      <c r="Q265" s="168">
        <v>0</v>
      </c>
      <c r="R265" s="168">
        <f t="shared" si="22"/>
        <v>0</v>
      </c>
      <c r="S265" s="168">
        <v>0</v>
      </c>
      <c r="T265" s="169">
        <f t="shared" si="23"/>
        <v>0</v>
      </c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R265" s="170" t="s">
        <v>199</v>
      </c>
      <c r="AT265" s="170" t="s">
        <v>138</v>
      </c>
      <c r="AU265" s="170" t="s">
        <v>143</v>
      </c>
      <c r="AY265" s="17" t="s">
        <v>135</v>
      </c>
      <c r="BE265" s="171">
        <f t="shared" si="24"/>
        <v>0</v>
      </c>
      <c r="BF265" s="171">
        <f t="shared" si="25"/>
        <v>0</v>
      </c>
      <c r="BG265" s="171">
        <f t="shared" si="26"/>
        <v>0</v>
      </c>
      <c r="BH265" s="171">
        <f t="shared" si="27"/>
        <v>0</v>
      </c>
      <c r="BI265" s="171">
        <f t="shared" si="28"/>
        <v>0</v>
      </c>
      <c r="BJ265" s="17" t="s">
        <v>143</v>
      </c>
      <c r="BK265" s="171">
        <f t="shared" si="29"/>
        <v>0</v>
      </c>
      <c r="BL265" s="17" t="s">
        <v>199</v>
      </c>
      <c r="BM265" s="170" t="s">
        <v>440</v>
      </c>
    </row>
    <row r="266" spans="1:65" s="2" customFormat="1" ht="21.75" customHeight="1">
      <c r="A266" s="32"/>
      <c r="B266" s="157"/>
      <c r="C266" s="158" t="s">
        <v>441</v>
      </c>
      <c r="D266" s="158" t="s">
        <v>138</v>
      </c>
      <c r="E266" s="159" t="s">
        <v>442</v>
      </c>
      <c r="F266" s="160" t="s">
        <v>443</v>
      </c>
      <c r="G266" s="161" t="s">
        <v>234</v>
      </c>
      <c r="H266" s="162">
        <v>3.0000000000000001E-3</v>
      </c>
      <c r="I266" s="163"/>
      <c r="J266" s="164">
        <f t="shared" si="20"/>
        <v>0</v>
      </c>
      <c r="K266" s="165"/>
      <c r="L266" s="33"/>
      <c r="M266" s="166" t="s">
        <v>1</v>
      </c>
      <c r="N266" s="167" t="s">
        <v>42</v>
      </c>
      <c r="O266" s="58"/>
      <c r="P266" s="168">
        <f t="shared" si="21"/>
        <v>0</v>
      </c>
      <c r="Q266" s="168">
        <v>0</v>
      </c>
      <c r="R266" s="168">
        <f t="shared" si="22"/>
        <v>0</v>
      </c>
      <c r="S266" s="168">
        <v>0</v>
      </c>
      <c r="T266" s="169">
        <f t="shared" si="23"/>
        <v>0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170" t="s">
        <v>199</v>
      </c>
      <c r="AT266" s="170" t="s">
        <v>138</v>
      </c>
      <c r="AU266" s="170" t="s">
        <v>143</v>
      </c>
      <c r="AY266" s="17" t="s">
        <v>135</v>
      </c>
      <c r="BE266" s="171">
        <f t="shared" si="24"/>
        <v>0</v>
      </c>
      <c r="BF266" s="171">
        <f t="shared" si="25"/>
        <v>0</v>
      </c>
      <c r="BG266" s="171">
        <f t="shared" si="26"/>
        <v>0</v>
      </c>
      <c r="BH266" s="171">
        <f t="shared" si="27"/>
        <v>0</v>
      </c>
      <c r="BI266" s="171">
        <f t="shared" si="28"/>
        <v>0</v>
      </c>
      <c r="BJ266" s="17" t="s">
        <v>143</v>
      </c>
      <c r="BK266" s="171">
        <f t="shared" si="29"/>
        <v>0</v>
      </c>
      <c r="BL266" s="17" t="s">
        <v>199</v>
      </c>
      <c r="BM266" s="170" t="s">
        <v>444</v>
      </c>
    </row>
    <row r="267" spans="1:65" s="12" customFormat="1" ht="22.9" customHeight="1">
      <c r="B267" s="144"/>
      <c r="D267" s="145" t="s">
        <v>75</v>
      </c>
      <c r="E267" s="155" t="s">
        <v>445</v>
      </c>
      <c r="F267" s="155" t="s">
        <v>446</v>
      </c>
      <c r="I267" s="147"/>
      <c r="J267" s="156">
        <f>BK267</f>
        <v>0</v>
      </c>
      <c r="L267" s="144"/>
      <c r="M267" s="149"/>
      <c r="N267" s="150"/>
      <c r="O267" s="150"/>
      <c r="P267" s="151">
        <f>SUM(P268:P286)</f>
        <v>0</v>
      </c>
      <c r="Q267" s="150"/>
      <c r="R267" s="151">
        <f>SUM(R268:R286)</f>
        <v>6.5110000000000015E-2</v>
      </c>
      <c r="S267" s="150"/>
      <c r="T267" s="152">
        <f>SUM(T268:T286)</f>
        <v>7.775E-2</v>
      </c>
      <c r="AR267" s="145" t="s">
        <v>143</v>
      </c>
      <c r="AT267" s="153" t="s">
        <v>75</v>
      </c>
      <c r="AU267" s="153" t="s">
        <v>84</v>
      </c>
      <c r="AY267" s="145" t="s">
        <v>135</v>
      </c>
      <c r="BK267" s="154">
        <f>SUM(BK268:BK286)</f>
        <v>0</v>
      </c>
    </row>
    <row r="268" spans="1:65" s="2" customFormat="1" ht="16.5" customHeight="1">
      <c r="A268" s="32"/>
      <c r="B268" s="157"/>
      <c r="C268" s="158" t="s">
        <v>447</v>
      </c>
      <c r="D268" s="158" t="s">
        <v>138</v>
      </c>
      <c r="E268" s="159" t="s">
        <v>448</v>
      </c>
      <c r="F268" s="160" t="s">
        <v>449</v>
      </c>
      <c r="G268" s="161" t="s">
        <v>384</v>
      </c>
      <c r="H268" s="162">
        <v>1</v>
      </c>
      <c r="I268" s="163"/>
      <c r="J268" s="164">
        <f t="shared" ref="J268:J286" si="30">ROUND(I268*H268,2)</f>
        <v>0</v>
      </c>
      <c r="K268" s="165"/>
      <c r="L268" s="33"/>
      <c r="M268" s="166" t="s">
        <v>1</v>
      </c>
      <c r="N268" s="167" t="s">
        <v>42</v>
      </c>
      <c r="O268" s="58"/>
      <c r="P268" s="168">
        <f t="shared" ref="P268:P286" si="31">O268*H268</f>
        <v>0</v>
      </c>
      <c r="Q268" s="168">
        <v>0</v>
      </c>
      <c r="R268" s="168">
        <f t="shared" ref="R268:R286" si="32">Q268*H268</f>
        <v>0</v>
      </c>
      <c r="S268" s="168">
        <v>1.933E-2</v>
      </c>
      <c r="T268" s="169">
        <f t="shared" ref="T268:T286" si="33">S268*H268</f>
        <v>1.933E-2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170" t="s">
        <v>199</v>
      </c>
      <c r="AT268" s="170" t="s">
        <v>138</v>
      </c>
      <c r="AU268" s="170" t="s">
        <v>143</v>
      </c>
      <c r="AY268" s="17" t="s">
        <v>135</v>
      </c>
      <c r="BE268" s="171">
        <f t="shared" ref="BE268:BE286" si="34">IF(N268="základní",J268,0)</f>
        <v>0</v>
      </c>
      <c r="BF268" s="171">
        <f t="shared" ref="BF268:BF286" si="35">IF(N268="snížená",J268,0)</f>
        <v>0</v>
      </c>
      <c r="BG268" s="171">
        <f t="shared" ref="BG268:BG286" si="36">IF(N268="zákl. přenesená",J268,0)</f>
        <v>0</v>
      </c>
      <c r="BH268" s="171">
        <f t="shared" ref="BH268:BH286" si="37">IF(N268="sníž. přenesená",J268,0)</f>
        <v>0</v>
      </c>
      <c r="BI268" s="171">
        <f t="shared" ref="BI268:BI286" si="38">IF(N268="nulová",J268,0)</f>
        <v>0</v>
      </c>
      <c r="BJ268" s="17" t="s">
        <v>143</v>
      </c>
      <c r="BK268" s="171">
        <f t="shared" ref="BK268:BK286" si="39">ROUND(I268*H268,2)</f>
        <v>0</v>
      </c>
      <c r="BL268" s="17" t="s">
        <v>199</v>
      </c>
      <c r="BM268" s="170" t="s">
        <v>450</v>
      </c>
    </row>
    <row r="269" spans="1:65" s="2" customFormat="1" ht="21.75" customHeight="1">
      <c r="A269" s="32"/>
      <c r="B269" s="157"/>
      <c r="C269" s="158" t="s">
        <v>451</v>
      </c>
      <c r="D269" s="158" t="s">
        <v>138</v>
      </c>
      <c r="E269" s="159" t="s">
        <v>452</v>
      </c>
      <c r="F269" s="160" t="s">
        <v>453</v>
      </c>
      <c r="G269" s="161" t="s">
        <v>384</v>
      </c>
      <c r="H269" s="162">
        <v>1</v>
      </c>
      <c r="I269" s="163"/>
      <c r="J269" s="164">
        <f t="shared" si="30"/>
        <v>0</v>
      </c>
      <c r="K269" s="165"/>
      <c r="L269" s="33"/>
      <c r="M269" s="166" t="s">
        <v>1</v>
      </c>
      <c r="N269" s="167" t="s">
        <v>42</v>
      </c>
      <c r="O269" s="58"/>
      <c r="P269" s="168">
        <f t="shared" si="31"/>
        <v>0</v>
      </c>
      <c r="Q269" s="168">
        <v>1.3820000000000001E-2</v>
      </c>
      <c r="R269" s="168">
        <f t="shared" si="32"/>
        <v>1.3820000000000001E-2</v>
      </c>
      <c r="S269" s="168">
        <v>0</v>
      </c>
      <c r="T269" s="169">
        <f t="shared" si="33"/>
        <v>0</v>
      </c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R269" s="170" t="s">
        <v>199</v>
      </c>
      <c r="AT269" s="170" t="s">
        <v>138</v>
      </c>
      <c r="AU269" s="170" t="s">
        <v>143</v>
      </c>
      <c r="AY269" s="17" t="s">
        <v>135</v>
      </c>
      <c r="BE269" s="171">
        <f t="shared" si="34"/>
        <v>0</v>
      </c>
      <c r="BF269" s="171">
        <f t="shared" si="35"/>
        <v>0</v>
      </c>
      <c r="BG269" s="171">
        <f t="shared" si="36"/>
        <v>0</v>
      </c>
      <c r="BH269" s="171">
        <f t="shared" si="37"/>
        <v>0</v>
      </c>
      <c r="BI269" s="171">
        <f t="shared" si="38"/>
        <v>0</v>
      </c>
      <c r="BJ269" s="17" t="s">
        <v>143</v>
      </c>
      <c r="BK269" s="171">
        <f t="shared" si="39"/>
        <v>0</v>
      </c>
      <c r="BL269" s="17" t="s">
        <v>199</v>
      </c>
      <c r="BM269" s="170" t="s">
        <v>454</v>
      </c>
    </row>
    <row r="270" spans="1:65" s="2" customFormat="1" ht="16.5" customHeight="1">
      <c r="A270" s="32"/>
      <c r="B270" s="157"/>
      <c r="C270" s="158" t="s">
        <v>455</v>
      </c>
      <c r="D270" s="158" t="s">
        <v>138</v>
      </c>
      <c r="E270" s="159" t="s">
        <v>456</v>
      </c>
      <c r="F270" s="160" t="s">
        <v>457</v>
      </c>
      <c r="G270" s="161" t="s">
        <v>384</v>
      </c>
      <c r="H270" s="162">
        <v>1</v>
      </c>
      <c r="I270" s="163"/>
      <c r="J270" s="164">
        <f t="shared" si="30"/>
        <v>0</v>
      </c>
      <c r="K270" s="165"/>
      <c r="L270" s="33"/>
      <c r="M270" s="166" t="s">
        <v>1</v>
      </c>
      <c r="N270" s="167" t="s">
        <v>42</v>
      </c>
      <c r="O270" s="58"/>
      <c r="P270" s="168">
        <f t="shared" si="31"/>
        <v>0</v>
      </c>
      <c r="Q270" s="168">
        <v>0</v>
      </c>
      <c r="R270" s="168">
        <f t="shared" si="32"/>
        <v>0</v>
      </c>
      <c r="S270" s="168">
        <v>1.9460000000000002E-2</v>
      </c>
      <c r="T270" s="169">
        <f t="shared" si="33"/>
        <v>1.9460000000000002E-2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170" t="s">
        <v>199</v>
      </c>
      <c r="AT270" s="170" t="s">
        <v>138</v>
      </c>
      <c r="AU270" s="170" t="s">
        <v>143</v>
      </c>
      <c r="AY270" s="17" t="s">
        <v>135</v>
      </c>
      <c r="BE270" s="171">
        <f t="shared" si="34"/>
        <v>0</v>
      </c>
      <c r="BF270" s="171">
        <f t="shared" si="35"/>
        <v>0</v>
      </c>
      <c r="BG270" s="171">
        <f t="shared" si="36"/>
        <v>0</v>
      </c>
      <c r="BH270" s="171">
        <f t="shared" si="37"/>
        <v>0</v>
      </c>
      <c r="BI270" s="171">
        <f t="shared" si="38"/>
        <v>0</v>
      </c>
      <c r="BJ270" s="17" t="s">
        <v>143</v>
      </c>
      <c r="BK270" s="171">
        <f t="shared" si="39"/>
        <v>0</v>
      </c>
      <c r="BL270" s="17" t="s">
        <v>199</v>
      </c>
      <c r="BM270" s="170" t="s">
        <v>458</v>
      </c>
    </row>
    <row r="271" spans="1:65" s="2" customFormat="1" ht="21.75" customHeight="1">
      <c r="A271" s="32"/>
      <c r="B271" s="157"/>
      <c r="C271" s="158" t="s">
        <v>459</v>
      </c>
      <c r="D271" s="158" t="s">
        <v>138</v>
      </c>
      <c r="E271" s="159" t="s">
        <v>460</v>
      </c>
      <c r="F271" s="160" t="s">
        <v>461</v>
      </c>
      <c r="G271" s="161" t="s">
        <v>384</v>
      </c>
      <c r="H271" s="162">
        <v>1</v>
      </c>
      <c r="I271" s="163"/>
      <c r="J271" s="164">
        <f t="shared" si="30"/>
        <v>0</v>
      </c>
      <c r="K271" s="165"/>
      <c r="L271" s="33"/>
      <c r="M271" s="166" t="s">
        <v>1</v>
      </c>
      <c r="N271" s="167" t="s">
        <v>42</v>
      </c>
      <c r="O271" s="58"/>
      <c r="P271" s="168">
        <f t="shared" si="31"/>
        <v>0</v>
      </c>
      <c r="Q271" s="168">
        <v>1.375E-2</v>
      </c>
      <c r="R271" s="168">
        <f t="shared" si="32"/>
        <v>1.375E-2</v>
      </c>
      <c r="S271" s="168">
        <v>0</v>
      </c>
      <c r="T271" s="169">
        <f t="shared" si="33"/>
        <v>0</v>
      </c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R271" s="170" t="s">
        <v>199</v>
      </c>
      <c r="AT271" s="170" t="s">
        <v>138</v>
      </c>
      <c r="AU271" s="170" t="s">
        <v>143</v>
      </c>
      <c r="AY271" s="17" t="s">
        <v>135</v>
      </c>
      <c r="BE271" s="171">
        <f t="shared" si="34"/>
        <v>0</v>
      </c>
      <c r="BF271" s="171">
        <f t="shared" si="35"/>
        <v>0</v>
      </c>
      <c r="BG271" s="171">
        <f t="shared" si="36"/>
        <v>0</v>
      </c>
      <c r="BH271" s="171">
        <f t="shared" si="37"/>
        <v>0</v>
      </c>
      <c r="BI271" s="171">
        <f t="shared" si="38"/>
        <v>0</v>
      </c>
      <c r="BJ271" s="17" t="s">
        <v>143</v>
      </c>
      <c r="BK271" s="171">
        <f t="shared" si="39"/>
        <v>0</v>
      </c>
      <c r="BL271" s="17" t="s">
        <v>199</v>
      </c>
      <c r="BM271" s="170" t="s">
        <v>462</v>
      </c>
    </row>
    <row r="272" spans="1:65" s="2" customFormat="1" ht="16.5" customHeight="1">
      <c r="A272" s="32"/>
      <c r="B272" s="157"/>
      <c r="C272" s="158" t="s">
        <v>463</v>
      </c>
      <c r="D272" s="158" t="s">
        <v>138</v>
      </c>
      <c r="E272" s="159" t="s">
        <v>464</v>
      </c>
      <c r="F272" s="160" t="s">
        <v>465</v>
      </c>
      <c r="G272" s="161" t="s">
        <v>384</v>
      </c>
      <c r="H272" s="162">
        <v>1</v>
      </c>
      <c r="I272" s="163"/>
      <c r="J272" s="164">
        <f t="shared" si="30"/>
        <v>0</v>
      </c>
      <c r="K272" s="165"/>
      <c r="L272" s="33"/>
      <c r="M272" s="166" t="s">
        <v>1</v>
      </c>
      <c r="N272" s="167" t="s">
        <v>42</v>
      </c>
      <c r="O272" s="58"/>
      <c r="P272" s="168">
        <f t="shared" si="31"/>
        <v>0</v>
      </c>
      <c r="Q272" s="168">
        <v>0</v>
      </c>
      <c r="R272" s="168">
        <f t="shared" si="32"/>
        <v>0</v>
      </c>
      <c r="S272" s="168">
        <v>3.2899999999999999E-2</v>
      </c>
      <c r="T272" s="169">
        <f t="shared" si="33"/>
        <v>3.2899999999999999E-2</v>
      </c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R272" s="170" t="s">
        <v>199</v>
      </c>
      <c r="AT272" s="170" t="s">
        <v>138</v>
      </c>
      <c r="AU272" s="170" t="s">
        <v>143</v>
      </c>
      <c r="AY272" s="17" t="s">
        <v>135</v>
      </c>
      <c r="BE272" s="171">
        <f t="shared" si="34"/>
        <v>0</v>
      </c>
      <c r="BF272" s="171">
        <f t="shared" si="35"/>
        <v>0</v>
      </c>
      <c r="BG272" s="171">
        <f t="shared" si="36"/>
        <v>0</v>
      </c>
      <c r="BH272" s="171">
        <f t="shared" si="37"/>
        <v>0</v>
      </c>
      <c r="BI272" s="171">
        <f t="shared" si="38"/>
        <v>0</v>
      </c>
      <c r="BJ272" s="17" t="s">
        <v>143</v>
      </c>
      <c r="BK272" s="171">
        <f t="shared" si="39"/>
        <v>0</v>
      </c>
      <c r="BL272" s="17" t="s">
        <v>199</v>
      </c>
      <c r="BM272" s="170" t="s">
        <v>466</v>
      </c>
    </row>
    <row r="273" spans="1:65" s="2" customFormat="1" ht="21.75" customHeight="1">
      <c r="A273" s="32"/>
      <c r="B273" s="157"/>
      <c r="C273" s="158" t="s">
        <v>467</v>
      </c>
      <c r="D273" s="158" t="s">
        <v>138</v>
      </c>
      <c r="E273" s="159" t="s">
        <v>468</v>
      </c>
      <c r="F273" s="160" t="s">
        <v>469</v>
      </c>
      <c r="G273" s="161" t="s">
        <v>384</v>
      </c>
      <c r="H273" s="162">
        <v>1</v>
      </c>
      <c r="I273" s="163"/>
      <c r="J273" s="164">
        <f t="shared" si="30"/>
        <v>0</v>
      </c>
      <c r="K273" s="165"/>
      <c r="L273" s="33"/>
      <c r="M273" s="166" t="s">
        <v>1</v>
      </c>
      <c r="N273" s="167" t="s">
        <v>42</v>
      </c>
      <c r="O273" s="58"/>
      <c r="P273" s="168">
        <f t="shared" si="31"/>
        <v>0</v>
      </c>
      <c r="Q273" s="168">
        <v>1.9990000000000001E-2</v>
      </c>
      <c r="R273" s="168">
        <f t="shared" si="32"/>
        <v>1.9990000000000001E-2</v>
      </c>
      <c r="S273" s="168">
        <v>0</v>
      </c>
      <c r="T273" s="169">
        <f t="shared" si="33"/>
        <v>0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170" t="s">
        <v>199</v>
      </c>
      <c r="AT273" s="170" t="s">
        <v>138</v>
      </c>
      <c r="AU273" s="170" t="s">
        <v>143</v>
      </c>
      <c r="AY273" s="17" t="s">
        <v>135</v>
      </c>
      <c r="BE273" s="171">
        <f t="shared" si="34"/>
        <v>0</v>
      </c>
      <c r="BF273" s="171">
        <f t="shared" si="35"/>
        <v>0</v>
      </c>
      <c r="BG273" s="171">
        <f t="shared" si="36"/>
        <v>0</v>
      </c>
      <c r="BH273" s="171">
        <f t="shared" si="37"/>
        <v>0</v>
      </c>
      <c r="BI273" s="171">
        <f t="shared" si="38"/>
        <v>0</v>
      </c>
      <c r="BJ273" s="17" t="s">
        <v>143</v>
      </c>
      <c r="BK273" s="171">
        <f t="shared" si="39"/>
        <v>0</v>
      </c>
      <c r="BL273" s="17" t="s">
        <v>199</v>
      </c>
      <c r="BM273" s="170" t="s">
        <v>470</v>
      </c>
    </row>
    <row r="274" spans="1:65" s="2" customFormat="1" ht="16.5" customHeight="1">
      <c r="A274" s="32"/>
      <c r="B274" s="157"/>
      <c r="C274" s="158" t="s">
        <v>471</v>
      </c>
      <c r="D274" s="158" t="s">
        <v>138</v>
      </c>
      <c r="E274" s="159" t="s">
        <v>472</v>
      </c>
      <c r="F274" s="160" t="s">
        <v>473</v>
      </c>
      <c r="G274" s="161" t="s">
        <v>189</v>
      </c>
      <c r="H274" s="162">
        <v>6</v>
      </c>
      <c r="I274" s="163"/>
      <c r="J274" s="164">
        <f t="shared" si="30"/>
        <v>0</v>
      </c>
      <c r="K274" s="165"/>
      <c r="L274" s="33"/>
      <c r="M274" s="166" t="s">
        <v>1</v>
      </c>
      <c r="N274" s="167" t="s">
        <v>42</v>
      </c>
      <c r="O274" s="58"/>
      <c r="P274" s="168">
        <f t="shared" si="31"/>
        <v>0</v>
      </c>
      <c r="Q274" s="168">
        <v>0</v>
      </c>
      <c r="R274" s="168">
        <f t="shared" si="32"/>
        <v>0</v>
      </c>
      <c r="S274" s="168">
        <v>4.8999999999999998E-4</v>
      </c>
      <c r="T274" s="169">
        <f t="shared" si="33"/>
        <v>2.9399999999999999E-3</v>
      </c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R274" s="170" t="s">
        <v>199</v>
      </c>
      <c r="AT274" s="170" t="s">
        <v>138</v>
      </c>
      <c r="AU274" s="170" t="s">
        <v>143</v>
      </c>
      <c r="AY274" s="17" t="s">
        <v>135</v>
      </c>
      <c r="BE274" s="171">
        <f t="shared" si="34"/>
        <v>0</v>
      </c>
      <c r="BF274" s="171">
        <f t="shared" si="35"/>
        <v>0</v>
      </c>
      <c r="BG274" s="171">
        <f t="shared" si="36"/>
        <v>0</v>
      </c>
      <c r="BH274" s="171">
        <f t="shared" si="37"/>
        <v>0</v>
      </c>
      <c r="BI274" s="171">
        <f t="shared" si="38"/>
        <v>0</v>
      </c>
      <c r="BJ274" s="17" t="s">
        <v>143</v>
      </c>
      <c r="BK274" s="171">
        <f t="shared" si="39"/>
        <v>0</v>
      </c>
      <c r="BL274" s="17" t="s">
        <v>199</v>
      </c>
      <c r="BM274" s="170" t="s">
        <v>474</v>
      </c>
    </row>
    <row r="275" spans="1:65" s="2" customFormat="1" ht="16.5" customHeight="1">
      <c r="A275" s="32"/>
      <c r="B275" s="157"/>
      <c r="C275" s="158" t="s">
        <v>475</v>
      </c>
      <c r="D275" s="158" t="s">
        <v>138</v>
      </c>
      <c r="E275" s="159" t="s">
        <v>476</v>
      </c>
      <c r="F275" s="160" t="s">
        <v>477</v>
      </c>
      <c r="G275" s="161" t="s">
        <v>384</v>
      </c>
      <c r="H275" s="162">
        <v>6</v>
      </c>
      <c r="I275" s="163"/>
      <c r="J275" s="164">
        <f t="shared" si="30"/>
        <v>0</v>
      </c>
      <c r="K275" s="165"/>
      <c r="L275" s="33"/>
      <c r="M275" s="166" t="s">
        <v>1</v>
      </c>
      <c r="N275" s="167" t="s">
        <v>42</v>
      </c>
      <c r="O275" s="58"/>
      <c r="P275" s="168">
        <f t="shared" si="31"/>
        <v>0</v>
      </c>
      <c r="Q275" s="168">
        <v>1.89E-3</v>
      </c>
      <c r="R275" s="168">
        <f t="shared" si="32"/>
        <v>1.1339999999999999E-2</v>
      </c>
      <c r="S275" s="168">
        <v>0</v>
      </c>
      <c r="T275" s="169">
        <f t="shared" si="33"/>
        <v>0</v>
      </c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R275" s="170" t="s">
        <v>199</v>
      </c>
      <c r="AT275" s="170" t="s">
        <v>138</v>
      </c>
      <c r="AU275" s="170" t="s">
        <v>143</v>
      </c>
      <c r="AY275" s="17" t="s">
        <v>135</v>
      </c>
      <c r="BE275" s="171">
        <f t="shared" si="34"/>
        <v>0</v>
      </c>
      <c r="BF275" s="171">
        <f t="shared" si="35"/>
        <v>0</v>
      </c>
      <c r="BG275" s="171">
        <f t="shared" si="36"/>
        <v>0</v>
      </c>
      <c r="BH275" s="171">
        <f t="shared" si="37"/>
        <v>0</v>
      </c>
      <c r="BI275" s="171">
        <f t="shared" si="38"/>
        <v>0</v>
      </c>
      <c r="BJ275" s="17" t="s">
        <v>143</v>
      </c>
      <c r="BK275" s="171">
        <f t="shared" si="39"/>
        <v>0</v>
      </c>
      <c r="BL275" s="17" t="s">
        <v>199</v>
      </c>
      <c r="BM275" s="170" t="s">
        <v>478</v>
      </c>
    </row>
    <row r="276" spans="1:65" s="2" customFormat="1" ht="16.5" customHeight="1">
      <c r="A276" s="32"/>
      <c r="B276" s="157"/>
      <c r="C276" s="158" t="s">
        <v>479</v>
      </c>
      <c r="D276" s="158" t="s">
        <v>138</v>
      </c>
      <c r="E276" s="159" t="s">
        <v>480</v>
      </c>
      <c r="F276" s="160" t="s">
        <v>481</v>
      </c>
      <c r="G276" s="161" t="s">
        <v>384</v>
      </c>
      <c r="H276" s="162">
        <v>2</v>
      </c>
      <c r="I276" s="163"/>
      <c r="J276" s="164">
        <f t="shared" si="30"/>
        <v>0</v>
      </c>
      <c r="K276" s="165"/>
      <c r="L276" s="33"/>
      <c r="M276" s="166" t="s">
        <v>1</v>
      </c>
      <c r="N276" s="167" t="s">
        <v>42</v>
      </c>
      <c r="O276" s="58"/>
      <c r="P276" s="168">
        <f t="shared" si="31"/>
        <v>0</v>
      </c>
      <c r="Q276" s="168">
        <v>0</v>
      </c>
      <c r="R276" s="168">
        <f t="shared" si="32"/>
        <v>0</v>
      </c>
      <c r="S276" s="168">
        <v>1.56E-3</v>
      </c>
      <c r="T276" s="169">
        <f t="shared" si="33"/>
        <v>3.1199999999999999E-3</v>
      </c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R276" s="170" t="s">
        <v>199</v>
      </c>
      <c r="AT276" s="170" t="s">
        <v>138</v>
      </c>
      <c r="AU276" s="170" t="s">
        <v>143</v>
      </c>
      <c r="AY276" s="17" t="s">
        <v>135</v>
      </c>
      <c r="BE276" s="171">
        <f t="shared" si="34"/>
        <v>0</v>
      </c>
      <c r="BF276" s="171">
        <f t="shared" si="35"/>
        <v>0</v>
      </c>
      <c r="BG276" s="171">
        <f t="shared" si="36"/>
        <v>0</v>
      </c>
      <c r="BH276" s="171">
        <f t="shared" si="37"/>
        <v>0</v>
      </c>
      <c r="BI276" s="171">
        <f t="shared" si="38"/>
        <v>0</v>
      </c>
      <c r="BJ276" s="17" t="s">
        <v>143</v>
      </c>
      <c r="BK276" s="171">
        <f t="shared" si="39"/>
        <v>0</v>
      </c>
      <c r="BL276" s="17" t="s">
        <v>199</v>
      </c>
      <c r="BM276" s="170" t="s">
        <v>482</v>
      </c>
    </row>
    <row r="277" spans="1:65" s="2" customFormat="1" ht="16.5" customHeight="1">
      <c r="A277" s="32"/>
      <c r="B277" s="157"/>
      <c r="C277" s="158" t="s">
        <v>483</v>
      </c>
      <c r="D277" s="158" t="s">
        <v>138</v>
      </c>
      <c r="E277" s="159" t="s">
        <v>484</v>
      </c>
      <c r="F277" s="160" t="s">
        <v>485</v>
      </c>
      <c r="G277" s="161" t="s">
        <v>384</v>
      </c>
      <c r="H277" s="162">
        <v>1</v>
      </c>
      <c r="I277" s="163"/>
      <c r="J277" s="164">
        <f t="shared" si="30"/>
        <v>0</v>
      </c>
      <c r="K277" s="165"/>
      <c r="L277" s="33"/>
      <c r="M277" s="166" t="s">
        <v>1</v>
      </c>
      <c r="N277" s="167" t="s">
        <v>42</v>
      </c>
      <c r="O277" s="58"/>
      <c r="P277" s="168">
        <f t="shared" si="31"/>
        <v>0</v>
      </c>
      <c r="Q277" s="168">
        <v>1.8E-3</v>
      </c>
      <c r="R277" s="168">
        <f t="shared" si="32"/>
        <v>1.8E-3</v>
      </c>
      <c r="S277" s="168">
        <v>0</v>
      </c>
      <c r="T277" s="169">
        <f t="shared" si="33"/>
        <v>0</v>
      </c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R277" s="170" t="s">
        <v>199</v>
      </c>
      <c r="AT277" s="170" t="s">
        <v>138</v>
      </c>
      <c r="AU277" s="170" t="s">
        <v>143</v>
      </c>
      <c r="AY277" s="17" t="s">
        <v>135</v>
      </c>
      <c r="BE277" s="171">
        <f t="shared" si="34"/>
        <v>0</v>
      </c>
      <c r="BF277" s="171">
        <f t="shared" si="35"/>
        <v>0</v>
      </c>
      <c r="BG277" s="171">
        <f t="shared" si="36"/>
        <v>0</v>
      </c>
      <c r="BH277" s="171">
        <f t="shared" si="37"/>
        <v>0</v>
      </c>
      <c r="BI277" s="171">
        <f t="shared" si="38"/>
        <v>0</v>
      </c>
      <c r="BJ277" s="17" t="s">
        <v>143</v>
      </c>
      <c r="BK277" s="171">
        <f t="shared" si="39"/>
        <v>0</v>
      </c>
      <c r="BL277" s="17" t="s">
        <v>199</v>
      </c>
      <c r="BM277" s="170" t="s">
        <v>486</v>
      </c>
    </row>
    <row r="278" spans="1:65" s="2" customFormat="1" ht="21.75" customHeight="1">
      <c r="A278" s="32"/>
      <c r="B278" s="157"/>
      <c r="C278" s="158" t="s">
        <v>487</v>
      </c>
      <c r="D278" s="158" t="s">
        <v>138</v>
      </c>
      <c r="E278" s="159" t="s">
        <v>488</v>
      </c>
      <c r="F278" s="160" t="s">
        <v>489</v>
      </c>
      <c r="G278" s="161" t="s">
        <v>384</v>
      </c>
      <c r="H278" s="162">
        <v>1</v>
      </c>
      <c r="I278" s="163"/>
      <c r="J278" s="164">
        <f t="shared" si="30"/>
        <v>0</v>
      </c>
      <c r="K278" s="165"/>
      <c r="L278" s="33"/>
      <c r="M278" s="166" t="s">
        <v>1</v>
      </c>
      <c r="N278" s="167" t="s">
        <v>42</v>
      </c>
      <c r="O278" s="58"/>
      <c r="P278" s="168">
        <f t="shared" si="31"/>
        <v>0</v>
      </c>
      <c r="Q278" s="168">
        <v>1.9599999999999999E-3</v>
      </c>
      <c r="R278" s="168">
        <f t="shared" si="32"/>
        <v>1.9599999999999999E-3</v>
      </c>
      <c r="S278" s="168">
        <v>0</v>
      </c>
      <c r="T278" s="169">
        <f t="shared" si="33"/>
        <v>0</v>
      </c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R278" s="170" t="s">
        <v>199</v>
      </c>
      <c r="AT278" s="170" t="s">
        <v>138</v>
      </c>
      <c r="AU278" s="170" t="s">
        <v>143</v>
      </c>
      <c r="AY278" s="17" t="s">
        <v>135</v>
      </c>
      <c r="BE278" s="171">
        <f t="shared" si="34"/>
        <v>0</v>
      </c>
      <c r="BF278" s="171">
        <f t="shared" si="35"/>
        <v>0</v>
      </c>
      <c r="BG278" s="171">
        <f t="shared" si="36"/>
        <v>0</v>
      </c>
      <c r="BH278" s="171">
        <f t="shared" si="37"/>
        <v>0</v>
      </c>
      <c r="BI278" s="171">
        <f t="shared" si="38"/>
        <v>0</v>
      </c>
      <c r="BJ278" s="17" t="s">
        <v>143</v>
      </c>
      <c r="BK278" s="171">
        <f t="shared" si="39"/>
        <v>0</v>
      </c>
      <c r="BL278" s="17" t="s">
        <v>199</v>
      </c>
      <c r="BM278" s="170" t="s">
        <v>490</v>
      </c>
    </row>
    <row r="279" spans="1:65" s="2" customFormat="1" ht="21.75" customHeight="1">
      <c r="A279" s="32"/>
      <c r="B279" s="157"/>
      <c r="C279" s="158" t="s">
        <v>491</v>
      </c>
      <c r="D279" s="158" t="s">
        <v>138</v>
      </c>
      <c r="E279" s="159" t="s">
        <v>492</v>
      </c>
      <c r="F279" s="160" t="s">
        <v>493</v>
      </c>
      <c r="G279" s="161" t="s">
        <v>189</v>
      </c>
      <c r="H279" s="162">
        <v>1</v>
      </c>
      <c r="I279" s="163"/>
      <c r="J279" s="164">
        <f t="shared" si="30"/>
        <v>0</v>
      </c>
      <c r="K279" s="165"/>
      <c r="L279" s="33"/>
      <c r="M279" s="166" t="s">
        <v>1</v>
      </c>
      <c r="N279" s="167" t="s">
        <v>42</v>
      </c>
      <c r="O279" s="58"/>
      <c r="P279" s="168">
        <f t="shared" si="31"/>
        <v>0</v>
      </c>
      <c r="Q279" s="168">
        <v>1.2800000000000001E-3</v>
      </c>
      <c r="R279" s="168">
        <f t="shared" si="32"/>
        <v>1.2800000000000001E-3</v>
      </c>
      <c r="S279" s="168">
        <v>0</v>
      </c>
      <c r="T279" s="169">
        <f t="shared" si="33"/>
        <v>0</v>
      </c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R279" s="170" t="s">
        <v>199</v>
      </c>
      <c r="AT279" s="170" t="s">
        <v>138</v>
      </c>
      <c r="AU279" s="170" t="s">
        <v>143</v>
      </c>
      <c r="AY279" s="17" t="s">
        <v>135</v>
      </c>
      <c r="BE279" s="171">
        <f t="shared" si="34"/>
        <v>0</v>
      </c>
      <c r="BF279" s="171">
        <f t="shared" si="35"/>
        <v>0</v>
      </c>
      <c r="BG279" s="171">
        <f t="shared" si="36"/>
        <v>0</v>
      </c>
      <c r="BH279" s="171">
        <f t="shared" si="37"/>
        <v>0</v>
      </c>
      <c r="BI279" s="171">
        <f t="shared" si="38"/>
        <v>0</v>
      </c>
      <c r="BJ279" s="17" t="s">
        <v>143</v>
      </c>
      <c r="BK279" s="171">
        <f t="shared" si="39"/>
        <v>0</v>
      </c>
      <c r="BL279" s="17" t="s">
        <v>199</v>
      </c>
      <c r="BM279" s="170" t="s">
        <v>494</v>
      </c>
    </row>
    <row r="280" spans="1:65" s="2" customFormat="1" ht="16.5" customHeight="1">
      <c r="A280" s="32"/>
      <c r="B280" s="157"/>
      <c r="C280" s="158" t="s">
        <v>495</v>
      </c>
      <c r="D280" s="158" t="s">
        <v>138</v>
      </c>
      <c r="E280" s="159" t="s">
        <v>496</v>
      </c>
      <c r="F280" s="160" t="s">
        <v>497</v>
      </c>
      <c r="G280" s="161" t="s">
        <v>189</v>
      </c>
      <c r="H280" s="162">
        <v>3</v>
      </c>
      <c r="I280" s="163"/>
      <c r="J280" s="164">
        <f t="shared" si="30"/>
        <v>0</v>
      </c>
      <c r="K280" s="165"/>
      <c r="L280" s="33"/>
      <c r="M280" s="166" t="s">
        <v>1</v>
      </c>
      <c r="N280" s="167" t="s">
        <v>42</v>
      </c>
      <c r="O280" s="58"/>
      <c r="P280" s="168">
        <f t="shared" si="31"/>
        <v>0</v>
      </c>
      <c r="Q280" s="168">
        <v>1.3999999999999999E-4</v>
      </c>
      <c r="R280" s="168">
        <f t="shared" si="32"/>
        <v>4.1999999999999996E-4</v>
      </c>
      <c r="S280" s="168">
        <v>0</v>
      </c>
      <c r="T280" s="169">
        <f t="shared" si="33"/>
        <v>0</v>
      </c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R280" s="170" t="s">
        <v>199</v>
      </c>
      <c r="AT280" s="170" t="s">
        <v>138</v>
      </c>
      <c r="AU280" s="170" t="s">
        <v>143</v>
      </c>
      <c r="AY280" s="17" t="s">
        <v>135</v>
      </c>
      <c r="BE280" s="171">
        <f t="shared" si="34"/>
        <v>0</v>
      </c>
      <c r="BF280" s="171">
        <f t="shared" si="35"/>
        <v>0</v>
      </c>
      <c r="BG280" s="171">
        <f t="shared" si="36"/>
        <v>0</v>
      </c>
      <c r="BH280" s="171">
        <f t="shared" si="37"/>
        <v>0</v>
      </c>
      <c r="BI280" s="171">
        <f t="shared" si="38"/>
        <v>0</v>
      </c>
      <c r="BJ280" s="17" t="s">
        <v>143</v>
      </c>
      <c r="BK280" s="171">
        <f t="shared" si="39"/>
        <v>0</v>
      </c>
      <c r="BL280" s="17" t="s">
        <v>199</v>
      </c>
      <c r="BM280" s="170" t="s">
        <v>498</v>
      </c>
    </row>
    <row r="281" spans="1:65" s="2" customFormat="1" ht="21.75" customHeight="1">
      <c r="A281" s="32"/>
      <c r="B281" s="157"/>
      <c r="C281" s="188" t="s">
        <v>499</v>
      </c>
      <c r="D281" s="188" t="s">
        <v>192</v>
      </c>
      <c r="E281" s="189" t="s">
        <v>500</v>
      </c>
      <c r="F281" s="190" t="s">
        <v>501</v>
      </c>
      <c r="G281" s="191" t="s">
        <v>189</v>
      </c>
      <c r="H281" s="192">
        <v>1</v>
      </c>
      <c r="I281" s="193"/>
      <c r="J281" s="194">
        <f t="shared" si="30"/>
        <v>0</v>
      </c>
      <c r="K281" s="195"/>
      <c r="L281" s="196"/>
      <c r="M281" s="197" t="s">
        <v>1</v>
      </c>
      <c r="N281" s="198" t="s">
        <v>42</v>
      </c>
      <c r="O281" s="58"/>
      <c r="P281" s="168">
        <f t="shared" si="31"/>
        <v>0</v>
      </c>
      <c r="Q281" s="168">
        <v>4.4000000000000002E-4</v>
      </c>
      <c r="R281" s="168">
        <f t="shared" si="32"/>
        <v>4.4000000000000002E-4</v>
      </c>
      <c r="S281" s="168">
        <v>0</v>
      </c>
      <c r="T281" s="169">
        <f t="shared" si="33"/>
        <v>0</v>
      </c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R281" s="170" t="s">
        <v>291</v>
      </c>
      <c r="AT281" s="170" t="s">
        <v>192</v>
      </c>
      <c r="AU281" s="170" t="s">
        <v>143</v>
      </c>
      <c r="AY281" s="17" t="s">
        <v>135</v>
      </c>
      <c r="BE281" s="171">
        <f t="shared" si="34"/>
        <v>0</v>
      </c>
      <c r="BF281" s="171">
        <f t="shared" si="35"/>
        <v>0</v>
      </c>
      <c r="BG281" s="171">
        <f t="shared" si="36"/>
        <v>0</v>
      </c>
      <c r="BH281" s="171">
        <f t="shared" si="37"/>
        <v>0</v>
      </c>
      <c r="BI281" s="171">
        <f t="shared" si="38"/>
        <v>0</v>
      </c>
      <c r="BJ281" s="17" t="s">
        <v>143</v>
      </c>
      <c r="BK281" s="171">
        <f t="shared" si="39"/>
        <v>0</v>
      </c>
      <c r="BL281" s="17" t="s">
        <v>199</v>
      </c>
      <c r="BM281" s="170" t="s">
        <v>502</v>
      </c>
    </row>
    <row r="282" spans="1:65" s="2" customFormat="1" ht="21.75" customHeight="1">
      <c r="A282" s="32"/>
      <c r="B282" s="157"/>
      <c r="C282" s="188" t="s">
        <v>503</v>
      </c>
      <c r="D282" s="188" t="s">
        <v>192</v>
      </c>
      <c r="E282" s="189" t="s">
        <v>504</v>
      </c>
      <c r="F282" s="190" t="s">
        <v>505</v>
      </c>
      <c r="G282" s="191" t="s">
        <v>189</v>
      </c>
      <c r="H282" s="192">
        <v>1</v>
      </c>
      <c r="I282" s="193"/>
      <c r="J282" s="194">
        <f t="shared" si="30"/>
        <v>0</v>
      </c>
      <c r="K282" s="195"/>
      <c r="L282" s="196"/>
      <c r="M282" s="197" t="s">
        <v>1</v>
      </c>
      <c r="N282" s="198" t="s">
        <v>42</v>
      </c>
      <c r="O282" s="58"/>
      <c r="P282" s="168">
        <f t="shared" si="31"/>
        <v>0</v>
      </c>
      <c r="Q282" s="168">
        <v>0</v>
      </c>
      <c r="R282" s="168">
        <f t="shared" si="32"/>
        <v>0</v>
      </c>
      <c r="S282" s="168">
        <v>0</v>
      </c>
      <c r="T282" s="169">
        <f t="shared" si="33"/>
        <v>0</v>
      </c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R282" s="170" t="s">
        <v>291</v>
      </c>
      <c r="AT282" s="170" t="s">
        <v>192</v>
      </c>
      <c r="AU282" s="170" t="s">
        <v>143</v>
      </c>
      <c r="AY282" s="17" t="s">
        <v>135</v>
      </c>
      <c r="BE282" s="171">
        <f t="shared" si="34"/>
        <v>0</v>
      </c>
      <c r="BF282" s="171">
        <f t="shared" si="35"/>
        <v>0</v>
      </c>
      <c r="BG282" s="171">
        <f t="shared" si="36"/>
        <v>0</v>
      </c>
      <c r="BH282" s="171">
        <f t="shared" si="37"/>
        <v>0</v>
      </c>
      <c r="BI282" s="171">
        <f t="shared" si="38"/>
        <v>0</v>
      </c>
      <c r="BJ282" s="17" t="s">
        <v>143</v>
      </c>
      <c r="BK282" s="171">
        <f t="shared" si="39"/>
        <v>0</v>
      </c>
      <c r="BL282" s="17" t="s">
        <v>199</v>
      </c>
      <c r="BM282" s="170" t="s">
        <v>506</v>
      </c>
    </row>
    <row r="283" spans="1:65" s="2" customFormat="1" ht="16.5" customHeight="1">
      <c r="A283" s="32"/>
      <c r="B283" s="157"/>
      <c r="C283" s="158" t="s">
        <v>507</v>
      </c>
      <c r="D283" s="158" t="s">
        <v>138</v>
      </c>
      <c r="E283" s="159" t="s">
        <v>508</v>
      </c>
      <c r="F283" s="160" t="s">
        <v>509</v>
      </c>
      <c r="G283" s="161" t="s">
        <v>189</v>
      </c>
      <c r="H283" s="162">
        <v>1</v>
      </c>
      <c r="I283" s="163"/>
      <c r="J283" s="164">
        <f t="shared" si="30"/>
        <v>0</v>
      </c>
      <c r="K283" s="165"/>
      <c r="L283" s="33"/>
      <c r="M283" s="166" t="s">
        <v>1</v>
      </c>
      <c r="N283" s="167" t="s">
        <v>42</v>
      </c>
      <c r="O283" s="58"/>
      <c r="P283" s="168">
        <f t="shared" si="31"/>
        <v>0</v>
      </c>
      <c r="Q283" s="168">
        <v>3.1E-4</v>
      </c>
      <c r="R283" s="168">
        <f t="shared" si="32"/>
        <v>3.1E-4</v>
      </c>
      <c r="S283" s="168">
        <v>0</v>
      </c>
      <c r="T283" s="169">
        <f t="shared" si="33"/>
        <v>0</v>
      </c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R283" s="170" t="s">
        <v>199</v>
      </c>
      <c r="AT283" s="170" t="s">
        <v>138</v>
      </c>
      <c r="AU283" s="170" t="s">
        <v>143</v>
      </c>
      <c r="AY283" s="17" t="s">
        <v>135</v>
      </c>
      <c r="BE283" s="171">
        <f t="shared" si="34"/>
        <v>0</v>
      </c>
      <c r="BF283" s="171">
        <f t="shared" si="35"/>
        <v>0</v>
      </c>
      <c r="BG283" s="171">
        <f t="shared" si="36"/>
        <v>0</v>
      </c>
      <c r="BH283" s="171">
        <f t="shared" si="37"/>
        <v>0</v>
      </c>
      <c r="BI283" s="171">
        <f t="shared" si="38"/>
        <v>0</v>
      </c>
      <c r="BJ283" s="17" t="s">
        <v>143</v>
      </c>
      <c r="BK283" s="171">
        <f t="shared" si="39"/>
        <v>0</v>
      </c>
      <c r="BL283" s="17" t="s">
        <v>199</v>
      </c>
      <c r="BM283" s="170" t="s">
        <v>510</v>
      </c>
    </row>
    <row r="284" spans="1:65" s="2" customFormat="1" ht="21.75" customHeight="1">
      <c r="A284" s="32"/>
      <c r="B284" s="157"/>
      <c r="C284" s="158" t="s">
        <v>511</v>
      </c>
      <c r="D284" s="158" t="s">
        <v>138</v>
      </c>
      <c r="E284" s="159" t="s">
        <v>512</v>
      </c>
      <c r="F284" s="160" t="s">
        <v>513</v>
      </c>
      <c r="G284" s="161" t="s">
        <v>234</v>
      </c>
      <c r="H284" s="162">
        <v>6.5000000000000002E-2</v>
      </c>
      <c r="I284" s="163"/>
      <c r="J284" s="164">
        <f t="shared" si="30"/>
        <v>0</v>
      </c>
      <c r="K284" s="165"/>
      <c r="L284" s="33"/>
      <c r="M284" s="166" t="s">
        <v>1</v>
      </c>
      <c r="N284" s="167" t="s">
        <v>42</v>
      </c>
      <c r="O284" s="58"/>
      <c r="P284" s="168">
        <f t="shared" si="31"/>
        <v>0</v>
      </c>
      <c r="Q284" s="168">
        <v>0</v>
      </c>
      <c r="R284" s="168">
        <f t="shared" si="32"/>
        <v>0</v>
      </c>
      <c r="S284" s="168">
        <v>0</v>
      </c>
      <c r="T284" s="169">
        <f t="shared" si="33"/>
        <v>0</v>
      </c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R284" s="170" t="s">
        <v>199</v>
      </c>
      <c r="AT284" s="170" t="s">
        <v>138</v>
      </c>
      <c r="AU284" s="170" t="s">
        <v>143</v>
      </c>
      <c r="AY284" s="17" t="s">
        <v>135</v>
      </c>
      <c r="BE284" s="171">
        <f t="shared" si="34"/>
        <v>0</v>
      </c>
      <c r="BF284" s="171">
        <f t="shared" si="35"/>
        <v>0</v>
      </c>
      <c r="BG284" s="171">
        <f t="shared" si="36"/>
        <v>0</v>
      </c>
      <c r="BH284" s="171">
        <f t="shared" si="37"/>
        <v>0</v>
      </c>
      <c r="BI284" s="171">
        <f t="shared" si="38"/>
        <v>0</v>
      </c>
      <c r="BJ284" s="17" t="s">
        <v>143</v>
      </c>
      <c r="BK284" s="171">
        <f t="shared" si="39"/>
        <v>0</v>
      </c>
      <c r="BL284" s="17" t="s">
        <v>199</v>
      </c>
      <c r="BM284" s="170" t="s">
        <v>514</v>
      </c>
    </row>
    <row r="285" spans="1:65" s="2" customFormat="1" ht="21.75" customHeight="1">
      <c r="A285" s="32"/>
      <c r="B285" s="157"/>
      <c r="C285" s="158" t="s">
        <v>515</v>
      </c>
      <c r="D285" s="158" t="s">
        <v>138</v>
      </c>
      <c r="E285" s="159" t="s">
        <v>516</v>
      </c>
      <c r="F285" s="160" t="s">
        <v>517</v>
      </c>
      <c r="G285" s="161" t="s">
        <v>234</v>
      </c>
      <c r="H285" s="162">
        <v>6.5000000000000002E-2</v>
      </c>
      <c r="I285" s="163"/>
      <c r="J285" s="164">
        <f t="shared" si="30"/>
        <v>0</v>
      </c>
      <c r="K285" s="165"/>
      <c r="L285" s="33"/>
      <c r="M285" s="166" t="s">
        <v>1</v>
      </c>
      <c r="N285" s="167" t="s">
        <v>42</v>
      </c>
      <c r="O285" s="58"/>
      <c r="P285" s="168">
        <f t="shared" si="31"/>
        <v>0</v>
      </c>
      <c r="Q285" s="168">
        <v>0</v>
      </c>
      <c r="R285" s="168">
        <f t="shared" si="32"/>
        <v>0</v>
      </c>
      <c r="S285" s="168">
        <v>0</v>
      </c>
      <c r="T285" s="169">
        <f t="shared" si="33"/>
        <v>0</v>
      </c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R285" s="170" t="s">
        <v>199</v>
      </c>
      <c r="AT285" s="170" t="s">
        <v>138</v>
      </c>
      <c r="AU285" s="170" t="s">
        <v>143</v>
      </c>
      <c r="AY285" s="17" t="s">
        <v>135</v>
      </c>
      <c r="BE285" s="171">
        <f t="shared" si="34"/>
        <v>0</v>
      </c>
      <c r="BF285" s="171">
        <f t="shared" si="35"/>
        <v>0</v>
      </c>
      <c r="BG285" s="171">
        <f t="shared" si="36"/>
        <v>0</v>
      </c>
      <c r="BH285" s="171">
        <f t="shared" si="37"/>
        <v>0</v>
      </c>
      <c r="BI285" s="171">
        <f t="shared" si="38"/>
        <v>0</v>
      </c>
      <c r="BJ285" s="17" t="s">
        <v>143</v>
      </c>
      <c r="BK285" s="171">
        <f t="shared" si="39"/>
        <v>0</v>
      </c>
      <c r="BL285" s="17" t="s">
        <v>199</v>
      </c>
      <c r="BM285" s="170" t="s">
        <v>518</v>
      </c>
    </row>
    <row r="286" spans="1:65" s="2" customFormat="1" ht="33" customHeight="1">
      <c r="A286" s="32"/>
      <c r="B286" s="157"/>
      <c r="C286" s="158" t="s">
        <v>519</v>
      </c>
      <c r="D286" s="158" t="s">
        <v>138</v>
      </c>
      <c r="E286" s="159" t="s">
        <v>520</v>
      </c>
      <c r="F286" s="160" t="s">
        <v>521</v>
      </c>
      <c r="G286" s="161" t="s">
        <v>522</v>
      </c>
      <c r="H286" s="162">
        <v>1</v>
      </c>
      <c r="I286" s="163"/>
      <c r="J286" s="164">
        <f t="shared" si="30"/>
        <v>0</v>
      </c>
      <c r="K286" s="165"/>
      <c r="L286" s="33"/>
      <c r="M286" s="166" t="s">
        <v>1</v>
      </c>
      <c r="N286" s="167" t="s">
        <v>42</v>
      </c>
      <c r="O286" s="58"/>
      <c r="P286" s="168">
        <f t="shared" si="31"/>
        <v>0</v>
      </c>
      <c r="Q286" s="168">
        <v>0</v>
      </c>
      <c r="R286" s="168">
        <f t="shared" si="32"/>
        <v>0</v>
      </c>
      <c r="S286" s="168">
        <v>0</v>
      </c>
      <c r="T286" s="169">
        <f t="shared" si="33"/>
        <v>0</v>
      </c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R286" s="170" t="s">
        <v>199</v>
      </c>
      <c r="AT286" s="170" t="s">
        <v>138</v>
      </c>
      <c r="AU286" s="170" t="s">
        <v>143</v>
      </c>
      <c r="AY286" s="17" t="s">
        <v>135</v>
      </c>
      <c r="BE286" s="171">
        <f t="shared" si="34"/>
        <v>0</v>
      </c>
      <c r="BF286" s="171">
        <f t="shared" si="35"/>
        <v>0</v>
      </c>
      <c r="BG286" s="171">
        <f t="shared" si="36"/>
        <v>0</v>
      </c>
      <c r="BH286" s="171">
        <f t="shared" si="37"/>
        <v>0</v>
      </c>
      <c r="BI286" s="171">
        <f t="shared" si="38"/>
        <v>0</v>
      </c>
      <c r="BJ286" s="17" t="s">
        <v>143</v>
      </c>
      <c r="BK286" s="171">
        <f t="shared" si="39"/>
        <v>0</v>
      </c>
      <c r="BL286" s="17" t="s">
        <v>199</v>
      </c>
      <c r="BM286" s="170" t="s">
        <v>523</v>
      </c>
    </row>
    <row r="287" spans="1:65" s="12" customFormat="1" ht="22.9" customHeight="1">
      <c r="B287" s="144"/>
      <c r="D287" s="145" t="s">
        <v>75</v>
      </c>
      <c r="E287" s="155" t="s">
        <v>524</v>
      </c>
      <c r="F287" s="155" t="s">
        <v>525</v>
      </c>
      <c r="I287" s="147"/>
      <c r="J287" s="156">
        <f>BK287</f>
        <v>0</v>
      </c>
      <c r="L287" s="144"/>
      <c r="M287" s="149"/>
      <c r="N287" s="150"/>
      <c r="O287" s="150"/>
      <c r="P287" s="151">
        <f>SUM(P288:P290)</f>
        <v>0</v>
      </c>
      <c r="Q287" s="150"/>
      <c r="R287" s="151">
        <f>SUM(R288:R290)</f>
        <v>1.2E-2</v>
      </c>
      <c r="S287" s="150"/>
      <c r="T287" s="152">
        <f>SUM(T288:T290)</f>
        <v>0</v>
      </c>
      <c r="AR287" s="145" t="s">
        <v>143</v>
      </c>
      <c r="AT287" s="153" t="s">
        <v>75</v>
      </c>
      <c r="AU287" s="153" t="s">
        <v>84</v>
      </c>
      <c r="AY287" s="145" t="s">
        <v>135</v>
      </c>
      <c r="BK287" s="154">
        <f>SUM(BK288:BK290)</f>
        <v>0</v>
      </c>
    </row>
    <row r="288" spans="1:65" s="2" customFormat="1" ht="21.75" customHeight="1">
      <c r="A288" s="32"/>
      <c r="B288" s="157"/>
      <c r="C288" s="158" t="s">
        <v>526</v>
      </c>
      <c r="D288" s="158" t="s">
        <v>138</v>
      </c>
      <c r="E288" s="159" t="s">
        <v>527</v>
      </c>
      <c r="F288" s="160" t="s">
        <v>528</v>
      </c>
      <c r="G288" s="161" t="s">
        <v>384</v>
      </c>
      <c r="H288" s="162">
        <v>1</v>
      </c>
      <c r="I288" s="163"/>
      <c r="J288" s="164">
        <f>ROUND(I288*H288,2)</f>
        <v>0</v>
      </c>
      <c r="K288" s="165"/>
      <c r="L288" s="33"/>
      <c r="M288" s="166" t="s">
        <v>1</v>
      </c>
      <c r="N288" s="167" t="s">
        <v>42</v>
      </c>
      <c r="O288" s="58"/>
      <c r="P288" s="168">
        <f>O288*H288</f>
        <v>0</v>
      </c>
      <c r="Q288" s="168">
        <v>1.2E-2</v>
      </c>
      <c r="R288" s="168">
        <f>Q288*H288</f>
        <v>1.2E-2</v>
      </c>
      <c r="S288" s="168">
        <v>0</v>
      </c>
      <c r="T288" s="169">
        <f>S288*H288</f>
        <v>0</v>
      </c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R288" s="170" t="s">
        <v>199</v>
      </c>
      <c r="AT288" s="170" t="s">
        <v>138</v>
      </c>
      <c r="AU288" s="170" t="s">
        <v>143</v>
      </c>
      <c r="AY288" s="17" t="s">
        <v>135</v>
      </c>
      <c r="BE288" s="171">
        <f>IF(N288="základní",J288,0)</f>
        <v>0</v>
      </c>
      <c r="BF288" s="171">
        <f>IF(N288="snížená",J288,0)</f>
        <v>0</v>
      </c>
      <c r="BG288" s="171">
        <f>IF(N288="zákl. přenesená",J288,0)</f>
        <v>0</v>
      </c>
      <c r="BH288" s="171">
        <f>IF(N288="sníž. přenesená",J288,0)</f>
        <v>0</v>
      </c>
      <c r="BI288" s="171">
        <f>IF(N288="nulová",J288,0)</f>
        <v>0</v>
      </c>
      <c r="BJ288" s="17" t="s">
        <v>143</v>
      </c>
      <c r="BK288" s="171">
        <f>ROUND(I288*H288,2)</f>
        <v>0</v>
      </c>
      <c r="BL288" s="17" t="s">
        <v>199</v>
      </c>
      <c r="BM288" s="170" t="s">
        <v>529</v>
      </c>
    </row>
    <row r="289" spans="1:65" s="2" customFormat="1" ht="21.75" customHeight="1">
      <c r="A289" s="32"/>
      <c r="B289" s="157"/>
      <c r="C289" s="158" t="s">
        <v>530</v>
      </c>
      <c r="D289" s="158" t="s">
        <v>138</v>
      </c>
      <c r="E289" s="159" t="s">
        <v>531</v>
      </c>
      <c r="F289" s="160" t="s">
        <v>532</v>
      </c>
      <c r="G289" s="161" t="s">
        <v>234</v>
      </c>
      <c r="H289" s="162">
        <v>1.2E-2</v>
      </c>
      <c r="I289" s="163"/>
      <c r="J289" s="164">
        <f>ROUND(I289*H289,2)</f>
        <v>0</v>
      </c>
      <c r="K289" s="165"/>
      <c r="L289" s="33"/>
      <c r="M289" s="166" t="s">
        <v>1</v>
      </c>
      <c r="N289" s="167" t="s">
        <v>42</v>
      </c>
      <c r="O289" s="58"/>
      <c r="P289" s="168">
        <f>O289*H289</f>
        <v>0</v>
      </c>
      <c r="Q289" s="168">
        <v>0</v>
      </c>
      <c r="R289" s="168">
        <f>Q289*H289</f>
        <v>0</v>
      </c>
      <c r="S289" s="168">
        <v>0</v>
      </c>
      <c r="T289" s="169">
        <f>S289*H289</f>
        <v>0</v>
      </c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R289" s="170" t="s">
        <v>199</v>
      </c>
      <c r="AT289" s="170" t="s">
        <v>138</v>
      </c>
      <c r="AU289" s="170" t="s">
        <v>143</v>
      </c>
      <c r="AY289" s="17" t="s">
        <v>135</v>
      </c>
      <c r="BE289" s="171">
        <f>IF(N289="základní",J289,0)</f>
        <v>0</v>
      </c>
      <c r="BF289" s="171">
        <f>IF(N289="snížená",J289,0)</f>
        <v>0</v>
      </c>
      <c r="BG289" s="171">
        <f>IF(N289="zákl. přenesená",J289,0)</f>
        <v>0</v>
      </c>
      <c r="BH289" s="171">
        <f>IF(N289="sníž. přenesená",J289,0)</f>
        <v>0</v>
      </c>
      <c r="BI289" s="171">
        <f>IF(N289="nulová",J289,0)</f>
        <v>0</v>
      </c>
      <c r="BJ289" s="17" t="s">
        <v>143</v>
      </c>
      <c r="BK289" s="171">
        <f>ROUND(I289*H289,2)</f>
        <v>0</v>
      </c>
      <c r="BL289" s="17" t="s">
        <v>199</v>
      </c>
      <c r="BM289" s="170" t="s">
        <v>533</v>
      </c>
    </row>
    <row r="290" spans="1:65" s="2" customFormat="1" ht="21.75" customHeight="1">
      <c r="A290" s="32"/>
      <c r="B290" s="157"/>
      <c r="C290" s="158" t="s">
        <v>534</v>
      </c>
      <c r="D290" s="158" t="s">
        <v>138</v>
      </c>
      <c r="E290" s="159" t="s">
        <v>535</v>
      </c>
      <c r="F290" s="160" t="s">
        <v>536</v>
      </c>
      <c r="G290" s="161" t="s">
        <v>234</v>
      </c>
      <c r="H290" s="162">
        <v>1.2E-2</v>
      </c>
      <c r="I290" s="163"/>
      <c r="J290" s="164">
        <f>ROUND(I290*H290,2)</f>
        <v>0</v>
      </c>
      <c r="K290" s="165"/>
      <c r="L290" s="33"/>
      <c r="M290" s="166" t="s">
        <v>1</v>
      </c>
      <c r="N290" s="167" t="s">
        <v>42</v>
      </c>
      <c r="O290" s="58"/>
      <c r="P290" s="168">
        <f>O290*H290</f>
        <v>0</v>
      </c>
      <c r="Q290" s="168">
        <v>0</v>
      </c>
      <c r="R290" s="168">
        <f>Q290*H290</f>
        <v>0</v>
      </c>
      <c r="S290" s="168">
        <v>0</v>
      </c>
      <c r="T290" s="169">
        <f>S290*H290</f>
        <v>0</v>
      </c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R290" s="170" t="s">
        <v>199</v>
      </c>
      <c r="AT290" s="170" t="s">
        <v>138</v>
      </c>
      <c r="AU290" s="170" t="s">
        <v>143</v>
      </c>
      <c r="AY290" s="17" t="s">
        <v>135</v>
      </c>
      <c r="BE290" s="171">
        <f>IF(N290="základní",J290,0)</f>
        <v>0</v>
      </c>
      <c r="BF290" s="171">
        <f>IF(N290="snížená",J290,0)</f>
        <v>0</v>
      </c>
      <c r="BG290" s="171">
        <f>IF(N290="zákl. přenesená",J290,0)</f>
        <v>0</v>
      </c>
      <c r="BH290" s="171">
        <f>IF(N290="sníž. přenesená",J290,0)</f>
        <v>0</v>
      </c>
      <c r="BI290" s="171">
        <f>IF(N290="nulová",J290,0)</f>
        <v>0</v>
      </c>
      <c r="BJ290" s="17" t="s">
        <v>143</v>
      </c>
      <c r="BK290" s="171">
        <f>ROUND(I290*H290,2)</f>
        <v>0</v>
      </c>
      <c r="BL290" s="17" t="s">
        <v>199</v>
      </c>
      <c r="BM290" s="170" t="s">
        <v>537</v>
      </c>
    </row>
    <row r="291" spans="1:65" s="12" customFormat="1" ht="22.9" customHeight="1">
      <c r="B291" s="144"/>
      <c r="D291" s="145" t="s">
        <v>75</v>
      </c>
      <c r="E291" s="155" t="s">
        <v>538</v>
      </c>
      <c r="F291" s="155" t="s">
        <v>539</v>
      </c>
      <c r="I291" s="147"/>
      <c r="J291" s="156">
        <f>BK291</f>
        <v>0</v>
      </c>
      <c r="L291" s="144"/>
      <c r="M291" s="149"/>
      <c r="N291" s="150"/>
      <c r="O291" s="150"/>
      <c r="P291" s="151">
        <f>SUM(P292:P308)</f>
        <v>0</v>
      </c>
      <c r="Q291" s="150"/>
      <c r="R291" s="151">
        <f>SUM(R292:R308)</f>
        <v>2.4510000000000001E-2</v>
      </c>
      <c r="S291" s="150"/>
      <c r="T291" s="152">
        <f>SUM(T292:T308)</f>
        <v>0</v>
      </c>
      <c r="AR291" s="145" t="s">
        <v>143</v>
      </c>
      <c r="AT291" s="153" t="s">
        <v>75</v>
      </c>
      <c r="AU291" s="153" t="s">
        <v>84</v>
      </c>
      <c r="AY291" s="145" t="s">
        <v>135</v>
      </c>
      <c r="BK291" s="154">
        <f>SUM(BK292:BK308)</f>
        <v>0</v>
      </c>
    </row>
    <row r="292" spans="1:65" s="2" customFormat="1" ht="16.5" customHeight="1">
      <c r="A292" s="32"/>
      <c r="B292" s="157"/>
      <c r="C292" s="158" t="s">
        <v>540</v>
      </c>
      <c r="D292" s="158" t="s">
        <v>138</v>
      </c>
      <c r="E292" s="159" t="s">
        <v>541</v>
      </c>
      <c r="F292" s="160" t="s">
        <v>542</v>
      </c>
      <c r="G292" s="161" t="s">
        <v>189</v>
      </c>
      <c r="H292" s="162">
        <v>1</v>
      </c>
      <c r="I292" s="163"/>
      <c r="J292" s="164">
        <f t="shared" ref="J292:J308" si="40">ROUND(I292*H292,2)</f>
        <v>0</v>
      </c>
      <c r="K292" s="165"/>
      <c r="L292" s="33"/>
      <c r="M292" s="166" t="s">
        <v>1</v>
      </c>
      <c r="N292" s="167" t="s">
        <v>42</v>
      </c>
      <c r="O292" s="58"/>
      <c r="P292" s="168">
        <f t="shared" ref="P292:P308" si="41">O292*H292</f>
        <v>0</v>
      </c>
      <c r="Q292" s="168">
        <v>0</v>
      </c>
      <c r="R292" s="168">
        <f t="shared" ref="R292:R308" si="42">Q292*H292</f>
        <v>0</v>
      </c>
      <c r="S292" s="168">
        <v>0</v>
      </c>
      <c r="T292" s="169">
        <f t="shared" ref="T292:T308" si="43">S292*H292</f>
        <v>0</v>
      </c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R292" s="170" t="s">
        <v>199</v>
      </c>
      <c r="AT292" s="170" t="s">
        <v>138</v>
      </c>
      <c r="AU292" s="170" t="s">
        <v>143</v>
      </c>
      <c r="AY292" s="17" t="s">
        <v>135</v>
      </c>
      <c r="BE292" s="171">
        <f t="shared" ref="BE292:BE308" si="44">IF(N292="základní",J292,0)</f>
        <v>0</v>
      </c>
      <c r="BF292" s="171">
        <f t="shared" ref="BF292:BF308" si="45">IF(N292="snížená",J292,0)</f>
        <v>0</v>
      </c>
      <c r="BG292" s="171">
        <f t="shared" ref="BG292:BG308" si="46">IF(N292="zákl. přenesená",J292,0)</f>
        <v>0</v>
      </c>
      <c r="BH292" s="171">
        <f t="shared" ref="BH292:BH308" si="47">IF(N292="sníž. přenesená",J292,0)</f>
        <v>0</v>
      </c>
      <c r="BI292" s="171">
        <f t="shared" ref="BI292:BI308" si="48">IF(N292="nulová",J292,0)</f>
        <v>0</v>
      </c>
      <c r="BJ292" s="17" t="s">
        <v>143</v>
      </c>
      <c r="BK292" s="171">
        <f t="shared" ref="BK292:BK308" si="49">ROUND(I292*H292,2)</f>
        <v>0</v>
      </c>
      <c r="BL292" s="17" t="s">
        <v>199</v>
      </c>
      <c r="BM292" s="170" t="s">
        <v>543</v>
      </c>
    </row>
    <row r="293" spans="1:65" s="2" customFormat="1" ht="21.75" customHeight="1">
      <c r="A293" s="32"/>
      <c r="B293" s="157"/>
      <c r="C293" s="188" t="s">
        <v>544</v>
      </c>
      <c r="D293" s="188" t="s">
        <v>192</v>
      </c>
      <c r="E293" s="189" t="s">
        <v>545</v>
      </c>
      <c r="F293" s="190" t="s">
        <v>546</v>
      </c>
      <c r="G293" s="191" t="s">
        <v>189</v>
      </c>
      <c r="H293" s="192">
        <v>1</v>
      </c>
      <c r="I293" s="193"/>
      <c r="J293" s="194">
        <f t="shared" si="40"/>
        <v>0</v>
      </c>
      <c r="K293" s="195"/>
      <c r="L293" s="196"/>
      <c r="M293" s="197" t="s">
        <v>1</v>
      </c>
      <c r="N293" s="198" t="s">
        <v>42</v>
      </c>
      <c r="O293" s="58"/>
      <c r="P293" s="168">
        <f t="shared" si="41"/>
        <v>0</v>
      </c>
      <c r="Q293" s="168">
        <v>2.0000000000000002E-5</v>
      </c>
      <c r="R293" s="168">
        <f t="shared" si="42"/>
        <v>2.0000000000000002E-5</v>
      </c>
      <c r="S293" s="168">
        <v>0</v>
      </c>
      <c r="T293" s="169">
        <f t="shared" si="43"/>
        <v>0</v>
      </c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R293" s="170" t="s">
        <v>291</v>
      </c>
      <c r="AT293" s="170" t="s">
        <v>192</v>
      </c>
      <c r="AU293" s="170" t="s">
        <v>143</v>
      </c>
      <c r="AY293" s="17" t="s">
        <v>135</v>
      </c>
      <c r="BE293" s="171">
        <f t="shared" si="44"/>
        <v>0</v>
      </c>
      <c r="BF293" s="171">
        <f t="shared" si="45"/>
        <v>0</v>
      </c>
      <c r="BG293" s="171">
        <f t="shared" si="46"/>
        <v>0</v>
      </c>
      <c r="BH293" s="171">
        <f t="shared" si="47"/>
        <v>0</v>
      </c>
      <c r="BI293" s="171">
        <f t="shared" si="48"/>
        <v>0</v>
      </c>
      <c r="BJ293" s="17" t="s">
        <v>143</v>
      </c>
      <c r="BK293" s="171">
        <f t="shared" si="49"/>
        <v>0</v>
      </c>
      <c r="BL293" s="17" t="s">
        <v>199</v>
      </c>
      <c r="BM293" s="170" t="s">
        <v>547</v>
      </c>
    </row>
    <row r="294" spans="1:65" s="2" customFormat="1" ht="21.75" customHeight="1">
      <c r="A294" s="32"/>
      <c r="B294" s="157"/>
      <c r="C294" s="158" t="s">
        <v>548</v>
      </c>
      <c r="D294" s="158" t="s">
        <v>138</v>
      </c>
      <c r="E294" s="159" t="s">
        <v>549</v>
      </c>
      <c r="F294" s="160" t="s">
        <v>550</v>
      </c>
      <c r="G294" s="161" t="s">
        <v>302</v>
      </c>
      <c r="H294" s="162">
        <v>30</v>
      </c>
      <c r="I294" s="163"/>
      <c r="J294" s="164">
        <f t="shared" si="40"/>
        <v>0</v>
      </c>
      <c r="K294" s="165"/>
      <c r="L294" s="33"/>
      <c r="M294" s="166" t="s">
        <v>1</v>
      </c>
      <c r="N294" s="167" t="s">
        <v>42</v>
      </c>
      <c r="O294" s="58"/>
      <c r="P294" s="168">
        <f t="shared" si="41"/>
        <v>0</v>
      </c>
      <c r="Q294" s="168">
        <v>0</v>
      </c>
      <c r="R294" s="168">
        <f t="shared" si="42"/>
        <v>0</v>
      </c>
      <c r="S294" s="168">
        <v>0</v>
      </c>
      <c r="T294" s="169">
        <f t="shared" si="43"/>
        <v>0</v>
      </c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R294" s="170" t="s">
        <v>199</v>
      </c>
      <c r="AT294" s="170" t="s">
        <v>138</v>
      </c>
      <c r="AU294" s="170" t="s">
        <v>143</v>
      </c>
      <c r="AY294" s="17" t="s">
        <v>135</v>
      </c>
      <c r="BE294" s="171">
        <f t="shared" si="44"/>
        <v>0</v>
      </c>
      <c r="BF294" s="171">
        <f t="shared" si="45"/>
        <v>0</v>
      </c>
      <c r="BG294" s="171">
        <f t="shared" si="46"/>
        <v>0</v>
      </c>
      <c r="BH294" s="171">
        <f t="shared" si="47"/>
        <v>0</v>
      </c>
      <c r="BI294" s="171">
        <f t="shared" si="48"/>
        <v>0</v>
      </c>
      <c r="BJ294" s="17" t="s">
        <v>143</v>
      </c>
      <c r="BK294" s="171">
        <f t="shared" si="49"/>
        <v>0</v>
      </c>
      <c r="BL294" s="17" t="s">
        <v>199</v>
      </c>
      <c r="BM294" s="170" t="s">
        <v>551</v>
      </c>
    </row>
    <row r="295" spans="1:65" s="2" customFormat="1" ht="16.5" customHeight="1">
      <c r="A295" s="32"/>
      <c r="B295" s="157"/>
      <c r="C295" s="188" t="s">
        <v>552</v>
      </c>
      <c r="D295" s="188" t="s">
        <v>192</v>
      </c>
      <c r="E295" s="189" t="s">
        <v>553</v>
      </c>
      <c r="F295" s="190" t="s">
        <v>554</v>
      </c>
      <c r="G295" s="191" t="s">
        <v>302</v>
      </c>
      <c r="H295" s="192">
        <v>15</v>
      </c>
      <c r="I295" s="193"/>
      <c r="J295" s="194">
        <f t="shared" si="40"/>
        <v>0</v>
      </c>
      <c r="K295" s="195"/>
      <c r="L295" s="196"/>
      <c r="M295" s="197" t="s">
        <v>1</v>
      </c>
      <c r="N295" s="198" t="s">
        <v>42</v>
      </c>
      <c r="O295" s="58"/>
      <c r="P295" s="168">
        <f t="shared" si="41"/>
        <v>0</v>
      </c>
      <c r="Q295" s="168">
        <v>1.7000000000000001E-4</v>
      </c>
      <c r="R295" s="168">
        <f t="shared" si="42"/>
        <v>2.5500000000000002E-3</v>
      </c>
      <c r="S295" s="168">
        <v>0</v>
      </c>
      <c r="T295" s="169">
        <f t="shared" si="43"/>
        <v>0</v>
      </c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R295" s="170" t="s">
        <v>291</v>
      </c>
      <c r="AT295" s="170" t="s">
        <v>192</v>
      </c>
      <c r="AU295" s="170" t="s">
        <v>143</v>
      </c>
      <c r="AY295" s="17" t="s">
        <v>135</v>
      </c>
      <c r="BE295" s="171">
        <f t="shared" si="44"/>
        <v>0</v>
      </c>
      <c r="BF295" s="171">
        <f t="shared" si="45"/>
        <v>0</v>
      </c>
      <c r="BG295" s="171">
        <f t="shared" si="46"/>
        <v>0</v>
      </c>
      <c r="BH295" s="171">
        <f t="shared" si="47"/>
        <v>0</v>
      </c>
      <c r="BI295" s="171">
        <f t="shared" si="48"/>
        <v>0</v>
      </c>
      <c r="BJ295" s="17" t="s">
        <v>143</v>
      </c>
      <c r="BK295" s="171">
        <f t="shared" si="49"/>
        <v>0</v>
      </c>
      <c r="BL295" s="17" t="s">
        <v>199</v>
      </c>
      <c r="BM295" s="170" t="s">
        <v>555</v>
      </c>
    </row>
    <row r="296" spans="1:65" s="2" customFormat="1" ht="16.5" customHeight="1">
      <c r="A296" s="32"/>
      <c r="B296" s="157"/>
      <c r="C296" s="188" t="s">
        <v>556</v>
      </c>
      <c r="D296" s="188" t="s">
        <v>192</v>
      </c>
      <c r="E296" s="189" t="s">
        <v>557</v>
      </c>
      <c r="F296" s="190" t="s">
        <v>558</v>
      </c>
      <c r="G296" s="191" t="s">
        <v>302</v>
      </c>
      <c r="H296" s="192">
        <v>5</v>
      </c>
      <c r="I296" s="193"/>
      <c r="J296" s="194">
        <f t="shared" si="40"/>
        <v>0</v>
      </c>
      <c r="K296" s="195"/>
      <c r="L296" s="196"/>
      <c r="M296" s="197" t="s">
        <v>1</v>
      </c>
      <c r="N296" s="198" t="s">
        <v>42</v>
      </c>
      <c r="O296" s="58"/>
      <c r="P296" s="168">
        <f t="shared" si="41"/>
        <v>0</v>
      </c>
      <c r="Q296" s="168">
        <v>2.7999999999999998E-4</v>
      </c>
      <c r="R296" s="168">
        <f t="shared" si="42"/>
        <v>1.3999999999999998E-3</v>
      </c>
      <c r="S296" s="168">
        <v>0</v>
      </c>
      <c r="T296" s="169">
        <f t="shared" si="43"/>
        <v>0</v>
      </c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R296" s="170" t="s">
        <v>291</v>
      </c>
      <c r="AT296" s="170" t="s">
        <v>192</v>
      </c>
      <c r="AU296" s="170" t="s">
        <v>143</v>
      </c>
      <c r="AY296" s="17" t="s">
        <v>135</v>
      </c>
      <c r="BE296" s="171">
        <f t="shared" si="44"/>
        <v>0</v>
      </c>
      <c r="BF296" s="171">
        <f t="shared" si="45"/>
        <v>0</v>
      </c>
      <c r="BG296" s="171">
        <f t="shared" si="46"/>
        <v>0</v>
      </c>
      <c r="BH296" s="171">
        <f t="shared" si="47"/>
        <v>0</v>
      </c>
      <c r="BI296" s="171">
        <f t="shared" si="48"/>
        <v>0</v>
      </c>
      <c r="BJ296" s="17" t="s">
        <v>143</v>
      </c>
      <c r="BK296" s="171">
        <f t="shared" si="49"/>
        <v>0</v>
      </c>
      <c r="BL296" s="17" t="s">
        <v>199</v>
      </c>
      <c r="BM296" s="170" t="s">
        <v>559</v>
      </c>
    </row>
    <row r="297" spans="1:65" s="2" customFormat="1" ht="21.75" customHeight="1">
      <c r="A297" s="32"/>
      <c r="B297" s="157"/>
      <c r="C297" s="158" t="s">
        <v>560</v>
      </c>
      <c r="D297" s="158" t="s">
        <v>138</v>
      </c>
      <c r="E297" s="159" t="s">
        <v>561</v>
      </c>
      <c r="F297" s="160" t="s">
        <v>562</v>
      </c>
      <c r="G297" s="161" t="s">
        <v>189</v>
      </c>
      <c r="H297" s="162">
        <v>1</v>
      </c>
      <c r="I297" s="163"/>
      <c r="J297" s="164">
        <f t="shared" si="40"/>
        <v>0</v>
      </c>
      <c r="K297" s="165"/>
      <c r="L297" s="33"/>
      <c r="M297" s="166" t="s">
        <v>1</v>
      </c>
      <c r="N297" s="167" t="s">
        <v>42</v>
      </c>
      <c r="O297" s="58"/>
      <c r="P297" s="168">
        <f t="shared" si="41"/>
        <v>0</v>
      </c>
      <c r="Q297" s="168">
        <v>0</v>
      </c>
      <c r="R297" s="168">
        <f t="shared" si="42"/>
        <v>0</v>
      </c>
      <c r="S297" s="168">
        <v>0</v>
      </c>
      <c r="T297" s="169">
        <f t="shared" si="43"/>
        <v>0</v>
      </c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R297" s="170" t="s">
        <v>199</v>
      </c>
      <c r="AT297" s="170" t="s">
        <v>138</v>
      </c>
      <c r="AU297" s="170" t="s">
        <v>143</v>
      </c>
      <c r="AY297" s="17" t="s">
        <v>135</v>
      </c>
      <c r="BE297" s="171">
        <f t="shared" si="44"/>
        <v>0</v>
      </c>
      <c r="BF297" s="171">
        <f t="shared" si="45"/>
        <v>0</v>
      </c>
      <c r="BG297" s="171">
        <f t="shared" si="46"/>
        <v>0</v>
      </c>
      <c r="BH297" s="171">
        <f t="shared" si="47"/>
        <v>0</v>
      </c>
      <c r="BI297" s="171">
        <f t="shared" si="48"/>
        <v>0</v>
      </c>
      <c r="BJ297" s="17" t="s">
        <v>143</v>
      </c>
      <c r="BK297" s="171">
        <f t="shared" si="49"/>
        <v>0</v>
      </c>
      <c r="BL297" s="17" t="s">
        <v>199</v>
      </c>
      <c r="BM297" s="170" t="s">
        <v>563</v>
      </c>
    </row>
    <row r="298" spans="1:65" s="2" customFormat="1" ht="21.75" customHeight="1">
      <c r="A298" s="32"/>
      <c r="B298" s="157"/>
      <c r="C298" s="188" t="s">
        <v>564</v>
      </c>
      <c r="D298" s="188" t="s">
        <v>192</v>
      </c>
      <c r="E298" s="189" t="s">
        <v>565</v>
      </c>
      <c r="F298" s="190" t="s">
        <v>566</v>
      </c>
      <c r="G298" s="191" t="s">
        <v>189</v>
      </c>
      <c r="H298" s="192">
        <v>1</v>
      </c>
      <c r="I298" s="193"/>
      <c r="J298" s="194">
        <f t="shared" si="40"/>
        <v>0</v>
      </c>
      <c r="K298" s="195"/>
      <c r="L298" s="196"/>
      <c r="M298" s="197" t="s">
        <v>1</v>
      </c>
      <c r="N298" s="198" t="s">
        <v>42</v>
      </c>
      <c r="O298" s="58"/>
      <c r="P298" s="168">
        <f t="shared" si="41"/>
        <v>0</v>
      </c>
      <c r="Q298" s="168">
        <v>1.6899999999999998E-2</v>
      </c>
      <c r="R298" s="168">
        <f t="shared" si="42"/>
        <v>1.6899999999999998E-2</v>
      </c>
      <c r="S298" s="168">
        <v>0</v>
      </c>
      <c r="T298" s="169">
        <f t="shared" si="43"/>
        <v>0</v>
      </c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R298" s="170" t="s">
        <v>291</v>
      </c>
      <c r="AT298" s="170" t="s">
        <v>192</v>
      </c>
      <c r="AU298" s="170" t="s">
        <v>143</v>
      </c>
      <c r="AY298" s="17" t="s">
        <v>135</v>
      </c>
      <c r="BE298" s="171">
        <f t="shared" si="44"/>
        <v>0</v>
      </c>
      <c r="BF298" s="171">
        <f t="shared" si="45"/>
        <v>0</v>
      </c>
      <c r="BG298" s="171">
        <f t="shared" si="46"/>
        <v>0</v>
      </c>
      <c r="BH298" s="171">
        <f t="shared" si="47"/>
        <v>0</v>
      </c>
      <c r="BI298" s="171">
        <f t="shared" si="48"/>
        <v>0</v>
      </c>
      <c r="BJ298" s="17" t="s">
        <v>143</v>
      </c>
      <c r="BK298" s="171">
        <f t="shared" si="49"/>
        <v>0</v>
      </c>
      <c r="BL298" s="17" t="s">
        <v>199</v>
      </c>
      <c r="BM298" s="170" t="s">
        <v>567</v>
      </c>
    </row>
    <row r="299" spans="1:65" s="2" customFormat="1" ht="21.75" customHeight="1">
      <c r="A299" s="32"/>
      <c r="B299" s="157"/>
      <c r="C299" s="158" t="s">
        <v>568</v>
      </c>
      <c r="D299" s="158" t="s">
        <v>138</v>
      </c>
      <c r="E299" s="159" t="s">
        <v>569</v>
      </c>
      <c r="F299" s="160" t="s">
        <v>570</v>
      </c>
      <c r="G299" s="161" t="s">
        <v>189</v>
      </c>
      <c r="H299" s="162">
        <v>3</v>
      </c>
      <c r="I299" s="163"/>
      <c r="J299" s="164">
        <f t="shared" si="40"/>
        <v>0</v>
      </c>
      <c r="K299" s="165"/>
      <c r="L299" s="33"/>
      <c r="M299" s="166" t="s">
        <v>1</v>
      </c>
      <c r="N299" s="167" t="s">
        <v>42</v>
      </c>
      <c r="O299" s="58"/>
      <c r="P299" s="168">
        <f t="shared" si="41"/>
        <v>0</v>
      </c>
      <c r="Q299" s="168">
        <v>0</v>
      </c>
      <c r="R299" s="168">
        <f t="shared" si="42"/>
        <v>0</v>
      </c>
      <c r="S299" s="168">
        <v>0</v>
      </c>
      <c r="T299" s="169">
        <f t="shared" si="43"/>
        <v>0</v>
      </c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R299" s="170" t="s">
        <v>199</v>
      </c>
      <c r="AT299" s="170" t="s">
        <v>138</v>
      </c>
      <c r="AU299" s="170" t="s">
        <v>143</v>
      </c>
      <c r="AY299" s="17" t="s">
        <v>135</v>
      </c>
      <c r="BE299" s="171">
        <f t="shared" si="44"/>
        <v>0</v>
      </c>
      <c r="BF299" s="171">
        <f t="shared" si="45"/>
        <v>0</v>
      </c>
      <c r="BG299" s="171">
        <f t="shared" si="46"/>
        <v>0</v>
      </c>
      <c r="BH299" s="171">
        <f t="shared" si="47"/>
        <v>0</v>
      </c>
      <c r="BI299" s="171">
        <f t="shared" si="48"/>
        <v>0</v>
      </c>
      <c r="BJ299" s="17" t="s">
        <v>143</v>
      </c>
      <c r="BK299" s="171">
        <f t="shared" si="49"/>
        <v>0</v>
      </c>
      <c r="BL299" s="17" t="s">
        <v>199</v>
      </c>
      <c r="BM299" s="170" t="s">
        <v>571</v>
      </c>
    </row>
    <row r="300" spans="1:65" s="2" customFormat="1" ht="21.75" customHeight="1">
      <c r="A300" s="32"/>
      <c r="B300" s="157"/>
      <c r="C300" s="188" t="s">
        <v>572</v>
      </c>
      <c r="D300" s="188" t="s">
        <v>192</v>
      </c>
      <c r="E300" s="189" t="s">
        <v>573</v>
      </c>
      <c r="F300" s="190" t="s">
        <v>574</v>
      </c>
      <c r="G300" s="191" t="s">
        <v>189</v>
      </c>
      <c r="H300" s="192">
        <v>3</v>
      </c>
      <c r="I300" s="193"/>
      <c r="J300" s="194">
        <f t="shared" si="40"/>
        <v>0</v>
      </c>
      <c r="K300" s="195"/>
      <c r="L300" s="196"/>
      <c r="M300" s="197" t="s">
        <v>1</v>
      </c>
      <c r="N300" s="198" t="s">
        <v>42</v>
      </c>
      <c r="O300" s="58"/>
      <c r="P300" s="168">
        <f t="shared" si="41"/>
        <v>0</v>
      </c>
      <c r="Q300" s="168">
        <v>1E-4</v>
      </c>
      <c r="R300" s="168">
        <f t="shared" si="42"/>
        <v>3.0000000000000003E-4</v>
      </c>
      <c r="S300" s="168">
        <v>0</v>
      </c>
      <c r="T300" s="169">
        <f t="shared" si="43"/>
        <v>0</v>
      </c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R300" s="170" t="s">
        <v>291</v>
      </c>
      <c r="AT300" s="170" t="s">
        <v>192</v>
      </c>
      <c r="AU300" s="170" t="s">
        <v>143</v>
      </c>
      <c r="AY300" s="17" t="s">
        <v>135</v>
      </c>
      <c r="BE300" s="171">
        <f t="shared" si="44"/>
        <v>0</v>
      </c>
      <c r="BF300" s="171">
        <f t="shared" si="45"/>
        <v>0</v>
      </c>
      <c r="BG300" s="171">
        <f t="shared" si="46"/>
        <v>0</v>
      </c>
      <c r="BH300" s="171">
        <f t="shared" si="47"/>
        <v>0</v>
      </c>
      <c r="BI300" s="171">
        <f t="shared" si="48"/>
        <v>0</v>
      </c>
      <c r="BJ300" s="17" t="s">
        <v>143</v>
      </c>
      <c r="BK300" s="171">
        <f t="shared" si="49"/>
        <v>0</v>
      </c>
      <c r="BL300" s="17" t="s">
        <v>199</v>
      </c>
      <c r="BM300" s="170" t="s">
        <v>575</v>
      </c>
    </row>
    <row r="301" spans="1:65" s="2" customFormat="1" ht="21.75" customHeight="1">
      <c r="A301" s="32"/>
      <c r="B301" s="157"/>
      <c r="C301" s="158" t="s">
        <v>576</v>
      </c>
      <c r="D301" s="158" t="s">
        <v>138</v>
      </c>
      <c r="E301" s="159" t="s">
        <v>577</v>
      </c>
      <c r="F301" s="160" t="s">
        <v>578</v>
      </c>
      <c r="G301" s="161" t="s">
        <v>189</v>
      </c>
      <c r="H301" s="162">
        <v>2</v>
      </c>
      <c r="I301" s="163"/>
      <c r="J301" s="164">
        <f t="shared" si="40"/>
        <v>0</v>
      </c>
      <c r="K301" s="165"/>
      <c r="L301" s="33"/>
      <c r="M301" s="166" t="s">
        <v>1</v>
      </c>
      <c r="N301" s="167" t="s">
        <v>42</v>
      </c>
      <c r="O301" s="58"/>
      <c r="P301" s="168">
        <f t="shared" si="41"/>
        <v>0</v>
      </c>
      <c r="Q301" s="168">
        <v>0</v>
      </c>
      <c r="R301" s="168">
        <f t="shared" si="42"/>
        <v>0</v>
      </c>
      <c r="S301" s="168">
        <v>0</v>
      </c>
      <c r="T301" s="169">
        <f t="shared" si="43"/>
        <v>0</v>
      </c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R301" s="170" t="s">
        <v>199</v>
      </c>
      <c r="AT301" s="170" t="s">
        <v>138</v>
      </c>
      <c r="AU301" s="170" t="s">
        <v>143</v>
      </c>
      <c r="AY301" s="17" t="s">
        <v>135</v>
      </c>
      <c r="BE301" s="171">
        <f t="shared" si="44"/>
        <v>0</v>
      </c>
      <c r="BF301" s="171">
        <f t="shared" si="45"/>
        <v>0</v>
      </c>
      <c r="BG301" s="171">
        <f t="shared" si="46"/>
        <v>0</v>
      </c>
      <c r="BH301" s="171">
        <f t="shared" si="47"/>
        <v>0</v>
      </c>
      <c r="BI301" s="171">
        <f t="shared" si="48"/>
        <v>0</v>
      </c>
      <c r="BJ301" s="17" t="s">
        <v>143</v>
      </c>
      <c r="BK301" s="171">
        <f t="shared" si="49"/>
        <v>0</v>
      </c>
      <c r="BL301" s="17" t="s">
        <v>199</v>
      </c>
      <c r="BM301" s="170" t="s">
        <v>579</v>
      </c>
    </row>
    <row r="302" spans="1:65" s="2" customFormat="1" ht="16.5" customHeight="1">
      <c r="A302" s="32"/>
      <c r="B302" s="157"/>
      <c r="C302" s="188" t="s">
        <v>580</v>
      </c>
      <c r="D302" s="188" t="s">
        <v>192</v>
      </c>
      <c r="E302" s="189" t="s">
        <v>581</v>
      </c>
      <c r="F302" s="190" t="s">
        <v>582</v>
      </c>
      <c r="G302" s="191" t="s">
        <v>189</v>
      </c>
      <c r="H302" s="192">
        <v>2</v>
      </c>
      <c r="I302" s="193"/>
      <c r="J302" s="194">
        <f t="shared" si="40"/>
        <v>0</v>
      </c>
      <c r="K302" s="195"/>
      <c r="L302" s="196"/>
      <c r="M302" s="197" t="s">
        <v>1</v>
      </c>
      <c r="N302" s="198" t="s">
        <v>42</v>
      </c>
      <c r="O302" s="58"/>
      <c r="P302" s="168">
        <f t="shared" si="41"/>
        <v>0</v>
      </c>
      <c r="Q302" s="168">
        <v>2.7E-4</v>
      </c>
      <c r="R302" s="168">
        <f t="shared" si="42"/>
        <v>5.4000000000000001E-4</v>
      </c>
      <c r="S302" s="168">
        <v>0</v>
      </c>
      <c r="T302" s="169">
        <f t="shared" si="43"/>
        <v>0</v>
      </c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R302" s="170" t="s">
        <v>291</v>
      </c>
      <c r="AT302" s="170" t="s">
        <v>192</v>
      </c>
      <c r="AU302" s="170" t="s">
        <v>143</v>
      </c>
      <c r="AY302" s="17" t="s">
        <v>135</v>
      </c>
      <c r="BE302" s="171">
        <f t="shared" si="44"/>
        <v>0</v>
      </c>
      <c r="BF302" s="171">
        <f t="shared" si="45"/>
        <v>0</v>
      </c>
      <c r="BG302" s="171">
        <f t="shared" si="46"/>
        <v>0</v>
      </c>
      <c r="BH302" s="171">
        <f t="shared" si="47"/>
        <v>0</v>
      </c>
      <c r="BI302" s="171">
        <f t="shared" si="48"/>
        <v>0</v>
      </c>
      <c r="BJ302" s="17" t="s">
        <v>143</v>
      </c>
      <c r="BK302" s="171">
        <f t="shared" si="49"/>
        <v>0</v>
      </c>
      <c r="BL302" s="17" t="s">
        <v>199</v>
      </c>
      <c r="BM302" s="170" t="s">
        <v>583</v>
      </c>
    </row>
    <row r="303" spans="1:65" s="2" customFormat="1" ht="21.75" customHeight="1">
      <c r="A303" s="32"/>
      <c r="B303" s="157"/>
      <c r="C303" s="158" t="s">
        <v>584</v>
      </c>
      <c r="D303" s="158" t="s">
        <v>138</v>
      </c>
      <c r="E303" s="159" t="s">
        <v>585</v>
      </c>
      <c r="F303" s="160" t="s">
        <v>586</v>
      </c>
      <c r="G303" s="161" t="s">
        <v>189</v>
      </c>
      <c r="H303" s="162">
        <v>2</v>
      </c>
      <c r="I303" s="163"/>
      <c r="J303" s="164">
        <f t="shared" si="40"/>
        <v>0</v>
      </c>
      <c r="K303" s="165"/>
      <c r="L303" s="33"/>
      <c r="M303" s="166" t="s">
        <v>1</v>
      </c>
      <c r="N303" s="167" t="s">
        <v>42</v>
      </c>
      <c r="O303" s="58"/>
      <c r="P303" s="168">
        <f t="shared" si="41"/>
        <v>0</v>
      </c>
      <c r="Q303" s="168">
        <v>0</v>
      </c>
      <c r="R303" s="168">
        <f t="shared" si="42"/>
        <v>0</v>
      </c>
      <c r="S303" s="168">
        <v>0</v>
      </c>
      <c r="T303" s="169">
        <f t="shared" si="43"/>
        <v>0</v>
      </c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R303" s="170" t="s">
        <v>199</v>
      </c>
      <c r="AT303" s="170" t="s">
        <v>138</v>
      </c>
      <c r="AU303" s="170" t="s">
        <v>143</v>
      </c>
      <c r="AY303" s="17" t="s">
        <v>135</v>
      </c>
      <c r="BE303" s="171">
        <f t="shared" si="44"/>
        <v>0</v>
      </c>
      <c r="BF303" s="171">
        <f t="shared" si="45"/>
        <v>0</v>
      </c>
      <c r="BG303" s="171">
        <f t="shared" si="46"/>
        <v>0</v>
      </c>
      <c r="BH303" s="171">
        <f t="shared" si="47"/>
        <v>0</v>
      </c>
      <c r="BI303" s="171">
        <f t="shared" si="48"/>
        <v>0</v>
      </c>
      <c r="BJ303" s="17" t="s">
        <v>143</v>
      </c>
      <c r="BK303" s="171">
        <f t="shared" si="49"/>
        <v>0</v>
      </c>
      <c r="BL303" s="17" t="s">
        <v>199</v>
      </c>
      <c r="BM303" s="170" t="s">
        <v>587</v>
      </c>
    </row>
    <row r="304" spans="1:65" s="2" customFormat="1" ht="16.5" customHeight="1">
      <c r="A304" s="32"/>
      <c r="B304" s="157"/>
      <c r="C304" s="188" t="s">
        <v>588</v>
      </c>
      <c r="D304" s="188" t="s">
        <v>192</v>
      </c>
      <c r="E304" s="189" t="s">
        <v>589</v>
      </c>
      <c r="F304" s="190" t="s">
        <v>590</v>
      </c>
      <c r="G304" s="191" t="s">
        <v>189</v>
      </c>
      <c r="H304" s="192">
        <v>2</v>
      </c>
      <c r="I304" s="193"/>
      <c r="J304" s="194">
        <f t="shared" si="40"/>
        <v>0</v>
      </c>
      <c r="K304" s="195"/>
      <c r="L304" s="196"/>
      <c r="M304" s="197" t="s">
        <v>1</v>
      </c>
      <c r="N304" s="198" t="s">
        <v>42</v>
      </c>
      <c r="O304" s="58"/>
      <c r="P304" s="168">
        <f t="shared" si="41"/>
        <v>0</v>
      </c>
      <c r="Q304" s="168">
        <v>8.0000000000000004E-4</v>
      </c>
      <c r="R304" s="168">
        <f t="shared" si="42"/>
        <v>1.6000000000000001E-3</v>
      </c>
      <c r="S304" s="168">
        <v>0</v>
      </c>
      <c r="T304" s="169">
        <f t="shared" si="43"/>
        <v>0</v>
      </c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R304" s="170" t="s">
        <v>291</v>
      </c>
      <c r="AT304" s="170" t="s">
        <v>192</v>
      </c>
      <c r="AU304" s="170" t="s">
        <v>143</v>
      </c>
      <c r="AY304" s="17" t="s">
        <v>135</v>
      </c>
      <c r="BE304" s="171">
        <f t="shared" si="44"/>
        <v>0</v>
      </c>
      <c r="BF304" s="171">
        <f t="shared" si="45"/>
        <v>0</v>
      </c>
      <c r="BG304" s="171">
        <f t="shared" si="46"/>
        <v>0</v>
      </c>
      <c r="BH304" s="171">
        <f t="shared" si="47"/>
        <v>0</v>
      </c>
      <c r="BI304" s="171">
        <f t="shared" si="48"/>
        <v>0</v>
      </c>
      <c r="BJ304" s="17" t="s">
        <v>143</v>
      </c>
      <c r="BK304" s="171">
        <f t="shared" si="49"/>
        <v>0</v>
      </c>
      <c r="BL304" s="17" t="s">
        <v>199</v>
      </c>
      <c r="BM304" s="170" t="s">
        <v>591</v>
      </c>
    </row>
    <row r="305" spans="1:65" s="2" customFormat="1" ht="16.5" customHeight="1">
      <c r="A305" s="32"/>
      <c r="B305" s="157"/>
      <c r="C305" s="188" t="s">
        <v>592</v>
      </c>
      <c r="D305" s="188" t="s">
        <v>192</v>
      </c>
      <c r="E305" s="189" t="s">
        <v>593</v>
      </c>
      <c r="F305" s="190" t="s">
        <v>594</v>
      </c>
      <c r="G305" s="191" t="s">
        <v>302</v>
      </c>
      <c r="H305" s="192">
        <v>10</v>
      </c>
      <c r="I305" s="193"/>
      <c r="J305" s="194">
        <f t="shared" si="40"/>
        <v>0</v>
      </c>
      <c r="K305" s="195"/>
      <c r="L305" s="196"/>
      <c r="M305" s="197" t="s">
        <v>1</v>
      </c>
      <c r="N305" s="198" t="s">
        <v>42</v>
      </c>
      <c r="O305" s="58"/>
      <c r="P305" s="168">
        <f t="shared" si="41"/>
        <v>0</v>
      </c>
      <c r="Q305" s="168">
        <v>1.2E-4</v>
      </c>
      <c r="R305" s="168">
        <f t="shared" si="42"/>
        <v>1.2000000000000001E-3</v>
      </c>
      <c r="S305" s="168">
        <v>0</v>
      </c>
      <c r="T305" s="169">
        <f t="shared" si="43"/>
        <v>0</v>
      </c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R305" s="170" t="s">
        <v>291</v>
      </c>
      <c r="AT305" s="170" t="s">
        <v>192</v>
      </c>
      <c r="AU305" s="170" t="s">
        <v>143</v>
      </c>
      <c r="AY305" s="17" t="s">
        <v>135</v>
      </c>
      <c r="BE305" s="171">
        <f t="shared" si="44"/>
        <v>0</v>
      </c>
      <c r="BF305" s="171">
        <f t="shared" si="45"/>
        <v>0</v>
      </c>
      <c r="BG305" s="171">
        <f t="shared" si="46"/>
        <v>0</v>
      </c>
      <c r="BH305" s="171">
        <f t="shared" si="47"/>
        <v>0</v>
      </c>
      <c r="BI305" s="171">
        <f t="shared" si="48"/>
        <v>0</v>
      </c>
      <c r="BJ305" s="17" t="s">
        <v>143</v>
      </c>
      <c r="BK305" s="171">
        <f t="shared" si="49"/>
        <v>0</v>
      </c>
      <c r="BL305" s="17" t="s">
        <v>199</v>
      </c>
      <c r="BM305" s="170" t="s">
        <v>595</v>
      </c>
    </row>
    <row r="306" spans="1:65" s="2" customFormat="1" ht="21.75" customHeight="1">
      <c r="A306" s="32"/>
      <c r="B306" s="157"/>
      <c r="C306" s="158" t="s">
        <v>596</v>
      </c>
      <c r="D306" s="158" t="s">
        <v>138</v>
      </c>
      <c r="E306" s="159" t="s">
        <v>597</v>
      </c>
      <c r="F306" s="160" t="s">
        <v>598</v>
      </c>
      <c r="G306" s="161" t="s">
        <v>189</v>
      </c>
      <c r="H306" s="162">
        <v>1</v>
      </c>
      <c r="I306" s="163"/>
      <c r="J306" s="164">
        <f t="shared" si="40"/>
        <v>0</v>
      </c>
      <c r="K306" s="165"/>
      <c r="L306" s="33"/>
      <c r="M306" s="166" t="s">
        <v>1</v>
      </c>
      <c r="N306" s="167" t="s">
        <v>42</v>
      </c>
      <c r="O306" s="58"/>
      <c r="P306" s="168">
        <f t="shared" si="41"/>
        <v>0</v>
      </c>
      <c r="Q306" s="168">
        <v>0</v>
      </c>
      <c r="R306" s="168">
        <f t="shared" si="42"/>
        <v>0</v>
      </c>
      <c r="S306" s="168">
        <v>0</v>
      </c>
      <c r="T306" s="169">
        <f t="shared" si="43"/>
        <v>0</v>
      </c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R306" s="170" t="s">
        <v>199</v>
      </c>
      <c r="AT306" s="170" t="s">
        <v>138</v>
      </c>
      <c r="AU306" s="170" t="s">
        <v>143</v>
      </c>
      <c r="AY306" s="17" t="s">
        <v>135</v>
      </c>
      <c r="BE306" s="171">
        <f t="shared" si="44"/>
        <v>0</v>
      </c>
      <c r="BF306" s="171">
        <f t="shared" si="45"/>
        <v>0</v>
      </c>
      <c r="BG306" s="171">
        <f t="shared" si="46"/>
        <v>0</v>
      </c>
      <c r="BH306" s="171">
        <f t="shared" si="47"/>
        <v>0</v>
      </c>
      <c r="BI306" s="171">
        <f t="shared" si="48"/>
        <v>0</v>
      </c>
      <c r="BJ306" s="17" t="s">
        <v>143</v>
      </c>
      <c r="BK306" s="171">
        <f t="shared" si="49"/>
        <v>0</v>
      </c>
      <c r="BL306" s="17" t="s">
        <v>199</v>
      </c>
      <c r="BM306" s="170" t="s">
        <v>599</v>
      </c>
    </row>
    <row r="307" spans="1:65" s="2" customFormat="1" ht="21.75" customHeight="1">
      <c r="A307" s="32"/>
      <c r="B307" s="157"/>
      <c r="C307" s="158" t="s">
        <v>600</v>
      </c>
      <c r="D307" s="158" t="s">
        <v>138</v>
      </c>
      <c r="E307" s="159" t="s">
        <v>601</v>
      </c>
      <c r="F307" s="160" t="s">
        <v>602</v>
      </c>
      <c r="G307" s="161" t="s">
        <v>234</v>
      </c>
      <c r="H307" s="162">
        <v>2.5000000000000001E-2</v>
      </c>
      <c r="I307" s="163"/>
      <c r="J307" s="164">
        <f t="shared" si="40"/>
        <v>0</v>
      </c>
      <c r="K307" s="165"/>
      <c r="L307" s="33"/>
      <c r="M307" s="166" t="s">
        <v>1</v>
      </c>
      <c r="N307" s="167" t="s">
        <v>42</v>
      </c>
      <c r="O307" s="58"/>
      <c r="P307" s="168">
        <f t="shared" si="41"/>
        <v>0</v>
      </c>
      <c r="Q307" s="168">
        <v>0</v>
      </c>
      <c r="R307" s="168">
        <f t="shared" si="42"/>
        <v>0</v>
      </c>
      <c r="S307" s="168">
        <v>0</v>
      </c>
      <c r="T307" s="169">
        <f t="shared" si="43"/>
        <v>0</v>
      </c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R307" s="170" t="s">
        <v>199</v>
      </c>
      <c r="AT307" s="170" t="s">
        <v>138</v>
      </c>
      <c r="AU307" s="170" t="s">
        <v>143</v>
      </c>
      <c r="AY307" s="17" t="s">
        <v>135</v>
      </c>
      <c r="BE307" s="171">
        <f t="shared" si="44"/>
        <v>0</v>
      </c>
      <c r="BF307" s="171">
        <f t="shared" si="45"/>
        <v>0</v>
      </c>
      <c r="BG307" s="171">
        <f t="shared" si="46"/>
        <v>0</v>
      </c>
      <c r="BH307" s="171">
        <f t="shared" si="47"/>
        <v>0</v>
      </c>
      <c r="BI307" s="171">
        <f t="shared" si="48"/>
        <v>0</v>
      </c>
      <c r="BJ307" s="17" t="s">
        <v>143</v>
      </c>
      <c r="BK307" s="171">
        <f t="shared" si="49"/>
        <v>0</v>
      </c>
      <c r="BL307" s="17" t="s">
        <v>199</v>
      </c>
      <c r="BM307" s="170" t="s">
        <v>603</v>
      </c>
    </row>
    <row r="308" spans="1:65" s="2" customFormat="1" ht="21.75" customHeight="1">
      <c r="A308" s="32"/>
      <c r="B308" s="157"/>
      <c r="C308" s="158" t="s">
        <v>604</v>
      </c>
      <c r="D308" s="158" t="s">
        <v>138</v>
      </c>
      <c r="E308" s="159" t="s">
        <v>605</v>
      </c>
      <c r="F308" s="160" t="s">
        <v>606</v>
      </c>
      <c r="G308" s="161" t="s">
        <v>234</v>
      </c>
      <c r="H308" s="162">
        <v>2.5000000000000001E-2</v>
      </c>
      <c r="I308" s="163"/>
      <c r="J308" s="164">
        <f t="shared" si="40"/>
        <v>0</v>
      </c>
      <c r="K308" s="165"/>
      <c r="L308" s="33"/>
      <c r="M308" s="166" t="s">
        <v>1</v>
      </c>
      <c r="N308" s="167" t="s">
        <v>42</v>
      </c>
      <c r="O308" s="58"/>
      <c r="P308" s="168">
        <f t="shared" si="41"/>
        <v>0</v>
      </c>
      <c r="Q308" s="168">
        <v>0</v>
      </c>
      <c r="R308" s="168">
        <f t="shared" si="42"/>
        <v>0</v>
      </c>
      <c r="S308" s="168">
        <v>0</v>
      </c>
      <c r="T308" s="169">
        <f t="shared" si="43"/>
        <v>0</v>
      </c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R308" s="170" t="s">
        <v>199</v>
      </c>
      <c r="AT308" s="170" t="s">
        <v>138</v>
      </c>
      <c r="AU308" s="170" t="s">
        <v>143</v>
      </c>
      <c r="AY308" s="17" t="s">
        <v>135</v>
      </c>
      <c r="BE308" s="171">
        <f t="shared" si="44"/>
        <v>0</v>
      </c>
      <c r="BF308" s="171">
        <f t="shared" si="45"/>
        <v>0</v>
      </c>
      <c r="BG308" s="171">
        <f t="shared" si="46"/>
        <v>0</v>
      </c>
      <c r="BH308" s="171">
        <f t="shared" si="47"/>
        <v>0</v>
      </c>
      <c r="BI308" s="171">
        <f t="shared" si="48"/>
        <v>0</v>
      </c>
      <c r="BJ308" s="17" t="s">
        <v>143</v>
      </c>
      <c r="BK308" s="171">
        <f t="shared" si="49"/>
        <v>0</v>
      </c>
      <c r="BL308" s="17" t="s">
        <v>199</v>
      </c>
      <c r="BM308" s="170" t="s">
        <v>607</v>
      </c>
    </row>
    <row r="309" spans="1:65" s="12" customFormat="1" ht="22.9" customHeight="1">
      <c r="B309" s="144"/>
      <c r="D309" s="145" t="s">
        <v>75</v>
      </c>
      <c r="E309" s="155" t="s">
        <v>608</v>
      </c>
      <c r="F309" s="155" t="s">
        <v>609</v>
      </c>
      <c r="I309" s="147"/>
      <c r="J309" s="156">
        <f>BK309</f>
        <v>0</v>
      </c>
      <c r="L309" s="144"/>
      <c r="M309" s="149"/>
      <c r="N309" s="150"/>
      <c r="O309" s="150"/>
      <c r="P309" s="151">
        <f>SUM(P310:P314)</f>
        <v>0</v>
      </c>
      <c r="Q309" s="150"/>
      <c r="R309" s="151">
        <f>SUM(R310:R314)</f>
        <v>0.01</v>
      </c>
      <c r="S309" s="150"/>
      <c r="T309" s="152">
        <f>SUM(T310:T314)</f>
        <v>4.0000000000000001E-3</v>
      </c>
      <c r="AR309" s="145" t="s">
        <v>143</v>
      </c>
      <c r="AT309" s="153" t="s">
        <v>75</v>
      </c>
      <c r="AU309" s="153" t="s">
        <v>84</v>
      </c>
      <c r="AY309" s="145" t="s">
        <v>135</v>
      </c>
      <c r="BK309" s="154">
        <f>SUM(BK310:BK314)</f>
        <v>0</v>
      </c>
    </row>
    <row r="310" spans="1:65" s="2" customFormat="1" ht="16.5" customHeight="1">
      <c r="A310" s="32"/>
      <c r="B310" s="157"/>
      <c r="C310" s="158" t="s">
        <v>610</v>
      </c>
      <c r="D310" s="158" t="s">
        <v>138</v>
      </c>
      <c r="E310" s="159" t="s">
        <v>611</v>
      </c>
      <c r="F310" s="160" t="s">
        <v>612</v>
      </c>
      <c r="G310" s="161" t="s">
        <v>189</v>
      </c>
      <c r="H310" s="162">
        <v>2</v>
      </c>
      <c r="I310" s="163"/>
      <c r="J310" s="164">
        <f>ROUND(I310*H310,2)</f>
        <v>0</v>
      </c>
      <c r="K310" s="165"/>
      <c r="L310" s="33"/>
      <c r="M310" s="166" t="s">
        <v>1</v>
      </c>
      <c r="N310" s="167" t="s">
        <v>42</v>
      </c>
      <c r="O310" s="58"/>
      <c r="P310" s="168">
        <f>O310*H310</f>
        <v>0</v>
      </c>
      <c r="Q310" s="168">
        <v>0</v>
      </c>
      <c r="R310" s="168">
        <f>Q310*H310</f>
        <v>0</v>
      </c>
      <c r="S310" s="168">
        <v>0</v>
      </c>
      <c r="T310" s="169">
        <f>S310*H310</f>
        <v>0</v>
      </c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R310" s="170" t="s">
        <v>199</v>
      </c>
      <c r="AT310" s="170" t="s">
        <v>138</v>
      </c>
      <c r="AU310" s="170" t="s">
        <v>143</v>
      </c>
      <c r="AY310" s="17" t="s">
        <v>135</v>
      </c>
      <c r="BE310" s="171">
        <f>IF(N310="základní",J310,0)</f>
        <v>0</v>
      </c>
      <c r="BF310" s="171">
        <f>IF(N310="snížená",J310,0)</f>
        <v>0</v>
      </c>
      <c r="BG310" s="171">
        <f>IF(N310="zákl. přenesená",J310,0)</f>
        <v>0</v>
      </c>
      <c r="BH310" s="171">
        <f>IF(N310="sníž. přenesená",J310,0)</f>
        <v>0</v>
      </c>
      <c r="BI310" s="171">
        <f>IF(N310="nulová",J310,0)</f>
        <v>0</v>
      </c>
      <c r="BJ310" s="17" t="s">
        <v>143</v>
      </c>
      <c r="BK310" s="171">
        <f>ROUND(I310*H310,2)</f>
        <v>0</v>
      </c>
      <c r="BL310" s="17" t="s">
        <v>199</v>
      </c>
      <c r="BM310" s="170" t="s">
        <v>613</v>
      </c>
    </row>
    <row r="311" spans="1:65" s="2" customFormat="1" ht="16.5" customHeight="1">
      <c r="A311" s="32"/>
      <c r="B311" s="157"/>
      <c r="C311" s="188" t="s">
        <v>614</v>
      </c>
      <c r="D311" s="188" t="s">
        <v>192</v>
      </c>
      <c r="E311" s="189" t="s">
        <v>615</v>
      </c>
      <c r="F311" s="190" t="s">
        <v>616</v>
      </c>
      <c r="G311" s="191" t="s">
        <v>189</v>
      </c>
      <c r="H311" s="192">
        <v>2</v>
      </c>
      <c r="I311" s="193"/>
      <c r="J311" s="194">
        <f>ROUND(I311*H311,2)</f>
        <v>0</v>
      </c>
      <c r="K311" s="195"/>
      <c r="L311" s="196"/>
      <c r="M311" s="197" t="s">
        <v>1</v>
      </c>
      <c r="N311" s="198" t="s">
        <v>42</v>
      </c>
      <c r="O311" s="58"/>
      <c r="P311" s="168">
        <f>O311*H311</f>
        <v>0</v>
      </c>
      <c r="Q311" s="168">
        <v>5.0000000000000001E-3</v>
      </c>
      <c r="R311" s="168">
        <f>Q311*H311</f>
        <v>0.01</v>
      </c>
      <c r="S311" s="168">
        <v>0</v>
      </c>
      <c r="T311" s="169">
        <f>S311*H311</f>
        <v>0</v>
      </c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R311" s="170" t="s">
        <v>291</v>
      </c>
      <c r="AT311" s="170" t="s">
        <v>192</v>
      </c>
      <c r="AU311" s="170" t="s">
        <v>143</v>
      </c>
      <c r="AY311" s="17" t="s">
        <v>135</v>
      </c>
      <c r="BE311" s="171">
        <f>IF(N311="základní",J311,0)</f>
        <v>0</v>
      </c>
      <c r="BF311" s="171">
        <f>IF(N311="snížená",J311,0)</f>
        <v>0</v>
      </c>
      <c r="BG311" s="171">
        <f>IF(N311="zákl. přenesená",J311,0)</f>
        <v>0</v>
      </c>
      <c r="BH311" s="171">
        <f>IF(N311="sníž. přenesená",J311,0)</f>
        <v>0</v>
      </c>
      <c r="BI311" s="171">
        <f>IF(N311="nulová",J311,0)</f>
        <v>0</v>
      </c>
      <c r="BJ311" s="17" t="s">
        <v>143</v>
      </c>
      <c r="BK311" s="171">
        <f>ROUND(I311*H311,2)</f>
        <v>0</v>
      </c>
      <c r="BL311" s="17" t="s">
        <v>199</v>
      </c>
      <c r="BM311" s="170" t="s">
        <v>617</v>
      </c>
    </row>
    <row r="312" spans="1:65" s="2" customFormat="1" ht="21.75" customHeight="1">
      <c r="A312" s="32"/>
      <c r="B312" s="157"/>
      <c r="C312" s="158" t="s">
        <v>618</v>
      </c>
      <c r="D312" s="158" t="s">
        <v>138</v>
      </c>
      <c r="E312" s="159" t="s">
        <v>619</v>
      </c>
      <c r="F312" s="160" t="s">
        <v>620</v>
      </c>
      <c r="G312" s="161" t="s">
        <v>189</v>
      </c>
      <c r="H312" s="162">
        <v>2</v>
      </c>
      <c r="I312" s="163"/>
      <c r="J312" s="164">
        <f>ROUND(I312*H312,2)</f>
        <v>0</v>
      </c>
      <c r="K312" s="165"/>
      <c r="L312" s="33"/>
      <c r="M312" s="166" t="s">
        <v>1</v>
      </c>
      <c r="N312" s="167" t="s">
        <v>42</v>
      </c>
      <c r="O312" s="58"/>
      <c r="P312" s="168">
        <f>O312*H312</f>
        <v>0</v>
      </c>
      <c r="Q312" s="168">
        <v>0</v>
      </c>
      <c r="R312" s="168">
        <f>Q312*H312</f>
        <v>0</v>
      </c>
      <c r="S312" s="168">
        <v>2E-3</v>
      </c>
      <c r="T312" s="169">
        <f>S312*H312</f>
        <v>4.0000000000000001E-3</v>
      </c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R312" s="170" t="s">
        <v>199</v>
      </c>
      <c r="AT312" s="170" t="s">
        <v>138</v>
      </c>
      <c r="AU312" s="170" t="s">
        <v>143</v>
      </c>
      <c r="AY312" s="17" t="s">
        <v>135</v>
      </c>
      <c r="BE312" s="171">
        <f>IF(N312="základní",J312,0)</f>
        <v>0</v>
      </c>
      <c r="BF312" s="171">
        <f>IF(N312="snížená",J312,0)</f>
        <v>0</v>
      </c>
      <c r="BG312" s="171">
        <f>IF(N312="zákl. přenesená",J312,0)</f>
        <v>0</v>
      </c>
      <c r="BH312" s="171">
        <f>IF(N312="sníž. přenesená",J312,0)</f>
        <v>0</v>
      </c>
      <c r="BI312" s="171">
        <f>IF(N312="nulová",J312,0)</f>
        <v>0</v>
      </c>
      <c r="BJ312" s="17" t="s">
        <v>143</v>
      </c>
      <c r="BK312" s="171">
        <f>ROUND(I312*H312,2)</f>
        <v>0</v>
      </c>
      <c r="BL312" s="17" t="s">
        <v>199</v>
      </c>
      <c r="BM312" s="170" t="s">
        <v>621</v>
      </c>
    </row>
    <row r="313" spans="1:65" s="2" customFormat="1" ht="21.75" customHeight="1">
      <c r="A313" s="32"/>
      <c r="B313" s="157"/>
      <c r="C313" s="158" t="s">
        <v>622</v>
      </c>
      <c r="D313" s="158" t="s">
        <v>138</v>
      </c>
      <c r="E313" s="159" t="s">
        <v>623</v>
      </c>
      <c r="F313" s="160" t="s">
        <v>624</v>
      </c>
      <c r="G313" s="161" t="s">
        <v>234</v>
      </c>
      <c r="H313" s="162">
        <v>0.01</v>
      </c>
      <c r="I313" s="163"/>
      <c r="J313" s="164">
        <f>ROUND(I313*H313,2)</f>
        <v>0</v>
      </c>
      <c r="K313" s="165"/>
      <c r="L313" s="33"/>
      <c r="M313" s="166" t="s">
        <v>1</v>
      </c>
      <c r="N313" s="167" t="s">
        <v>42</v>
      </c>
      <c r="O313" s="58"/>
      <c r="P313" s="168">
        <f>O313*H313</f>
        <v>0</v>
      </c>
      <c r="Q313" s="168">
        <v>0</v>
      </c>
      <c r="R313" s="168">
        <f>Q313*H313</f>
        <v>0</v>
      </c>
      <c r="S313" s="168">
        <v>0</v>
      </c>
      <c r="T313" s="169">
        <f>S313*H313</f>
        <v>0</v>
      </c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R313" s="170" t="s">
        <v>199</v>
      </c>
      <c r="AT313" s="170" t="s">
        <v>138</v>
      </c>
      <c r="AU313" s="170" t="s">
        <v>143</v>
      </c>
      <c r="AY313" s="17" t="s">
        <v>135</v>
      </c>
      <c r="BE313" s="171">
        <f>IF(N313="základní",J313,0)</f>
        <v>0</v>
      </c>
      <c r="BF313" s="171">
        <f>IF(N313="snížená",J313,0)</f>
        <v>0</v>
      </c>
      <c r="BG313" s="171">
        <f>IF(N313="zákl. přenesená",J313,0)</f>
        <v>0</v>
      </c>
      <c r="BH313" s="171">
        <f>IF(N313="sníž. přenesená",J313,0)</f>
        <v>0</v>
      </c>
      <c r="BI313" s="171">
        <f>IF(N313="nulová",J313,0)</f>
        <v>0</v>
      </c>
      <c r="BJ313" s="17" t="s">
        <v>143</v>
      </c>
      <c r="BK313" s="171">
        <f>ROUND(I313*H313,2)</f>
        <v>0</v>
      </c>
      <c r="BL313" s="17" t="s">
        <v>199</v>
      </c>
      <c r="BM313" s="170" t="s">
        <v>625</v>
      </c>
    </row>
    <row r="314" spans="1:65" s="2" customFormat="1" ht="21.75" customHeight="1">
      <c r="A314" s="32"/>
      <c r="B314" s="157"/>
      <c r="C314" s="158" t="s">
        <v>626</v>
      </c>
      <c r="D314" s="158" t="s">
        <v>138</v>
      </c>
      <c r="E314" s="159" t="s">
        <v>627</v>
      </c>
      <c r="F314" s="160" t="s">
        <v>628</v>
      </c>
      <c r="G314" s="161" t="s">
        <v>234</v>
      </c>
      <c r="H314" s="162">
        <v>0.01</v>
      </c>
      <c r="I314" s="163"/>
      <c r="J314" s="164">
        <f>ROUND(I314*H314,2)</f>
        <v>0</v>
      </c>
      <c r="K314" s="165"/>
      <c r="L314" s="33"/>
      <c r="M314" s="166" t="s">
        <v>1</v>
      </c>
      <c r="N314" s="167" t="s">
        <v>42</v>
      </c>
      <c r="O314" s="58"/>
      <c r="P314" s="168">
        <f>O314*H314</f>
        <v>0</v>
      </c>
      <c r="Q314" s="168">
        <v>0</v>
      </c>
      <c r="R314" s="168">
        <f>Q314*H314</f>
        <v>0</v>
      </c>
      <c r="S314" s="168">
        <v>0</v>
      </c>
      <c r="T314" s="169">
        <f>S314*H314</f>
        <v>0</v>
      </c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R314" s="170" t="s">
        <v>199</v>
      </c>
      <c r="AT314" s="170" t="s">
        <v>138</v>
      </c>
      <c r="AU314" s="170" t="s">
        <v>143</v>
      </c>
      <c r="AY314" s="17" t="s">
        <v>135</v>
      </c>
      <c r="BE314" s="171">
        <f>IF(N314="základní",J314,0)</f>
        <v>0</v>
      </c>
      <c r="BF314" s="171">
        <f>IF(N314="snížená",J314,0)</f>
        <v>0</v>
      </c>
      <c r="BG314" s="171">
        <f>IF(N314="zákl. přenesená",J314,0)</f>
        <v>0</v>
      </c>
      <c r="BH314" s="171">
        <f>IF(N314="sníž. přenesená",J314,0)</f>
        <v>0</v>
      </c>
      <c r="BI314" s="171">
        <f>IF(N314="nulová",J314,0)</f>
        <v>0</v>
      </c>
      <c r="BJ314" s="17" t="s">
        <v>143</v>
      </c>
      <c r="BK314" s="171">
        <f>ROUND(I314*H314,2)</f>
        <v>0</v>
      </c>
      <c r="BL314" s="17" t="s">
        <v>199</v>
      </c>
      <c r="BM314" s="170" t="s">
        <v>629</v>
      </c>
    </row>
    <row r="315" spans="1:65" s="12" customFormat="1" ht="22.9" customHeight="1">
      <c r="B315" s="144"/>
      <c r="D315" s="145" t="s">
        <v>75</v>
      </c>
      <c r="E315" s="155" t="s">
        <v>630</v>
      </c>
      <c r="F315" s="155" t="s">
        <v>631</v>
      </c>
      <c r="I315" s="147"/>
      <c r="J315" s="156">
        <f>BK315</f>
        <v>0</v>
      </c>
      <c r="L315" s="144"/>
      <c r="M315" s="149"/>
      <c r="N315" s="150"/>
      <c r="O315" s="150"/>
      <c r="P315" s="151">
        <f>SUM(P316:P347)</f>
        <v>0</v>
      </c>
      <c r="Q315" s="150"/>
      <c r="R315" s="151">
        <f>SUM(R316:R347)</f>
        <v>0.42828518000000004</v>
      </c>
      <c r="S315" s="150"/>
      <c r="T315" s="152">
        <f>SUM(T316:T347)</f>
        <v>0</v>
      </c>
      <c r="AR315" s="145" t="s">
        <v>143</v>
      </c>
      <c r="AT315" s="153" t="s">
        <v>75</v>
      </c>
      <c r="AU315" s="153" t="s">
        <v>84</v>
      </c>
      <c r="AY315" s="145" t="s">
        <v>135</v>
      </c>
      <c r="BK315" s="154">
        <f>SUM(BK316:BK347)</f>
        <v>0</v>
      </c>
    </row>
    <row r="316" spans="1:65" s="2" customFormat="1" ht="21.75" customHeight="1">
      <c r="A316" s="32"/>
      <c r="B316" s="157"/>
      <c r="C316" s="158" t="s">
        <v>632</v>
      </c>
      <c r="D316" s="158" t="s">
        <v>138</v>
      </c>
      <c r="E316" s="159" t="s">
        <v>633</v>
      </c>
      <c r="F316" s="160" t="s">
        <v>634</v>
      </c>
      <c r="G316" s="161" t="s">
        <v>141</v>
      </c>
      <c r="H316" s="162">
        <v>11.531000000000001</v>
      </c>
      <c r="I316" s="163"/>
      <c r="J316" s="164">
        <f>ROUND(I316*H316,2)</f>
        <v>0</v>
      </c>
      <c r="K316" s="165"/>
      <c r="L316" s="33"/>
      <c r="M316" s="166" t="s">
        <v>1</v>
      </c>
      <c r="N316" s="167" t="s">
        <v>42</v>
      </c>
      <c r="O316" s="58"/>
      <c r="P316" s="168">
        <f>O316*H316</f>
        <v>0</v>
      </c>
      <c r="Q316" s="168">
        <v>2.5409999999999999E-2</v>
      </c>
      <c r="R316" s="168">
        <f>Q316*H316</f>
        <v>0.29300271</v>
      </c>
      <c r="S316" s="168">
        <v>0</v>
      </c>
      <c r="T316" s="169">
        <f>S316*H316</f>
        <v>0</v>
      </c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R316" s="170" t="s">
        <v>199</v>
      </c>
      <c r="AT316" s="170" t="s">
        <v>138</v>
      </c>
      <c r="AU316" s="170" t="s">
        <v>143</v>
      </c>
      <c r="AY316" s="17" t="s">
        <v>135</v>
      </c>
      <c r="BE316" s="171">
        <f>IF(N316="základní",J316,0)</f>
        <v>0</v>
      </c>
      <c r="BF316" s="171">
        <f>IF(N316="snížená",J316,0)</f>
        <v>0</v>
      </c>
      <c r="BG316" s="171">
        <f>IF(N316="zákl. přenesená",J316,0)</f>
        <v>0</v>
      </c>
      <c r="BH316" s="171">
        <f>IF(N316="sníž. přenesená",J316,0)</f>
        <v>0</v>
      </c>
      <c r="BI316" s="171">
        <f>IF(N316="nulová",J316,0)</f>
        <v>0</v>
      </c>
      <c r="BJ316" s="17" t="s">
        <v>143</v>
      </c>
      <c r="BK316" s="171">
        <f>ROUND(I316*H316,2)</f>
        <v>0</v>
      </c>
      <c r="BL316" s="17" t="s">
        <v>199</v>
      </c>
      <c r="BM316" s="170" t="s">
        <v>635</v>
      </c>
    </row>
    <row r="317" spans="1:65" s="13" customFormat="1" ht="11.25">
      <c r="B317" s="172"/>
      <c r="D317" s="173" t="s">
        <v>145</v>
      </c>
      <c r="E317" s="174" t="s">
        <v>1</v>
      </c>
      <c r="F317" s="175" t="s">
        <v>636</v>
      </c>
      <c r="H317" s="176">
        <v>2.6909999999999998</v>
      </c>
      <c r="I317" s="177"/>
      <c r="L317" s="172"/>
      <c r="M317" s="178"/>
      <c r="N317" s="179"/>
      <c r="O317" s="179"/>
      <c r="P317" s="179"/>
      <c r="Q317" s="179"/>
      <c r="R317" s="179"/>
      <c r="S317" s="179"/>
      <c r="T317" s="180"/>
      <c r="AT317" s="174" t="s">
        <v>145</v>
      </c>
      <c r="AU317" s="174" t="s">
        <v>143</v>
      </c>
      <c r="AV317" s="13" t="s">
        <v>143</v>
      </c>
      <c r="AW317" s="13" t="s">
        <v>33</v>
      </c>
      <c r="AX317" s="13" t="s">
        <v>76</v>
      </c>
      <c r="AY317" s="174" t="s">
        <v>135</v>
      </c>
    </row>
    <row r="318" spans="1:65" s="13" customFormat="1" ht="11.25">
      <c r="B318" s="172"/>
      <c r="D318" s="173" t="s">
        <v>145</v>
      </c>
      <c r="E318" s="174" t="s">
        <v>1</v>
      </c>
      <c r="F318" s="175" t="s">
        <v>637</v>
      </c>
      <c r="H318" s="176">
        <v>2.431</v>
      </c>
      <c r="I318" s="177"/>
      <c r="L318" s="172"/>
      <c r="M318" s="178"/>
      <c r="N318" s="179"/>
      <c r="O318" s="179"/>
      <c r="P318" s="179"/>
      <c r="Q318" s="179"/>
      <c r="R318" s="179"/>
      <c r="S318" s="179"/>
      <c r="T318" s="180"/>
      <c r="AT318" s="174" t="s">
        <v>145</v>
      </c>
      <c r="AU318" s="174" t="s">
        <v>143</v>
      </c>
      <c r="AV318" s="13" t="s">
        <v>143</v>
      </c>
      <c r="AW318" s="13" t="s">
        <v>33</v>
      </c>
      <c r="AX318" s="13" t="s">
        <v>76</v>
      </c>
      <c r="AY318" s="174" t="s">
        <v>135</v>
      </c>
    </row>
    <row r="319" spans="1:65" s="13" customFormat="1" ht="11.25">
      <c r="B319" s="172"/>
      <c r="D319" s="173" t="s">
        <v>145</v>
      </c>
      <c r="E319" s="174" t="s">
        <v>1</v>
      </c>
      <c r="F319" s="175" t="s">
        <v>638</v>
      </c>
      <c r="H319" s="176">
        <v>6.4089999999999998</v>
      </c>
      <c r="I319" s="177"/>
      <c r="L319" s="172"/>
      <c r="M319" s="178"/>
      <c r="N319" s="179"/>
      <c r="O319" s="179"/>
      <c r="P319" s="179"/>
      <c r="Q319" s="179"/>
      <c r="R319" s="179"/>
      <c r="S319" s="179"/>
      <c r="T319" s="180"/>
      <c r="AT319" s="174" t="s">
        <v>145</v>
      </c>
      <c r="AU319" s="174" t="s">
        <v>143</v>
      </c>
      <c r="AV319" s="13" t="s">
        <v>143</v>
      </c>
      <c r="AW319" s="13" t="s">
        <v>33</v>
      </c>
      <c r="AX319" s="13" t="s">
        <v>76</v>
      </c>
      <c r="AY319" s="174" t="s">
        <v>135</v>
      </c>
    </row>
    <row r="320" spans="1:65" s="15" customFormat="1" ht="11.25">
      <c r="B320" s="199"/>
      <c r="D320" s="173" t="s">
        <v>145</v>
      </c>
      <c r="E320" s="200" t="s">
        <v>1</v>
      </c>
      <c r="F320" s="201" t="s">
        <v>206</v>
      </c>
      <c r="H320" s="202">
        <v>11.531000000000001</v>
      </c>
      <c r="I320" s="203"/>
      <c r="L320" s="199"/>
      <c r="M320" s="204"/>
      <c r="N320" s="205"/>
      <c r="O320" s="205"/>
      <c r="P320" s="205"/>
      <c r="Q320" s="205"/>
      <c r="R320" s="205"/>
      <c r="S320" s="205"/>
      <c r="T320" s="206"/>
      <c r="AT320" s="200" t="s">
        <v>145</v>
      </c>
      <c r="AU320" s="200" t="s">
        <v>143</v>
      </c>
      <c r="AV320" s="15" t="s">
        <v>142</v>
      </c>
      <c r="AW320" s="15" t="s">
        <v>33</v>
      </c>
      <c r="AX320" s="15" t="s">
        <v>84</v>
      </c>
      <c r="AY320" s="200" t="s">
        <v>135</v>
      </c>
    </row>
    <row r="321" spans="1:65" s="2" customFormat="1" ht="21.75" customHeight="1">
      <c r="A321" s="32"/>
      <c r="B321" s="157"/>
      <c r="C321" s="158" t="s">
        <v>639</v>
      </c>
      <c r="D321" s="158" t="s">
        <v>138</v>
      </c>
      <c r="E321" s="159" t="s">
        <v>640</v>
      </c>
      <c r="F321" s="160" t="s">
        <v>641</v>
      </c>
      <c r="G321" s="161" t="s">
        <v>302</v>
      </c>
      <c r="H321" s="162">
        <v>33.04</v>
      </c>
      <c r="I321" s="163"/>
      <c r="J321" s="164">
        <f>ROUND(I321*H321,2)</f>
        <v>0</v>
      </c>
      <c r="K321" s="165"/>
      <c r="L321" s="33"/>
      <c r="M321" s="166" t="s">
        <v>1</v>
      </c>
      <c r="N321" s="167" t="s">
        <v>42</v>
      </c>
      <c r="O321" s="58"/>
      <c r="P321" s="168">
        <f>O321*H321</f>
        <v>0</v>
      </c>
      <c r="Q321" s="168">
        <v>4.0000000000000003E-5</v>
      </c>
      <c r="R321" s="168">
        <f>Q321*H321</f>
        <v>1.3216E-3</v>
      </c>
      <c r="S321" s="168">
        <v>0</v>
      </c>
      <c r="T321" s="169">
        <f>S321*H321</f>
        <v>0</v>
      </c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R321" s="170" t="s">
        <v>199</v>
      </c>
      <c r="AT321" s="170" t="s">
        <v>138</v>
      </c>
      <c r="AU321" s="170" t="s">
        <v>143</v>
      </c>
      <c r="AY321" s="17" t="s">
        <v>135</v>
      </c>
      <c r="BE321" s="171">
        <f>IF(N321="základní",J321,0)</f>
        <v>0</v>
      </c>
      <c r="BF321" s="171">
        <f>IF(N321="snížená",J321,0)</f>
        <v>0</v>
      </c>
      <c r="BG321" s="171">
        <f>IF(N321="zákl. přenesená",J321,0)</f>
        <v>0</v>
      </c>
      <c r="BH321" s="171">
        <f>IF(N321="sníž. přenesená",J321,0)</f>
        <v>0</v>
      </c>
      <c r="BI321" s="171">
        <f>IF(N321="nulová",J321,0)</f>
        <v>0</v>
      </c>
      <c r="BJ321" s="17" t="s">
        <v>143</v>
      </c>
      <c r="BK321" s="171">
        <f>ROUND(I321*H321,2)</f>
        <v>0</v>
      </c>
      <c r="BL321" s="17" t="s">
        <v>199</v>
      </c>
      <c r="BM321" s="170" t="s">
        <v>642</v>
      </c>
    </row>
    <row r="322" spans="1:65" s="13" customFormat="1" ht="11.25">
      <c r="B322" s="172"/>
      <c r="D322" s="173" t="s">
        <v>145</v>
      </c>
      <c r="E322" s="174" t="s">
        <v>1</v>
      </c>
      <c r="F322" s="175" t="s">
        <v>643</v>
      </c>
      <c r="H322" s="176">
        <v>3.77</v>
      </c>
      <c r="I322" s="177"/>
      <c r="L322" s="172"/>
      <c r="M322" s="178"/>
      <c r="N322" s="179"/>
      <c r="O322" s="179"/>
      <c r="P322" s="179"/>
      <c r="Q322" s="179"/>
      <c r="R322" s="179"/>
      <c r="S322" s="179"/>
      <c r="T322" s="180"/>
      <c r="AT322" s="174" t="s">
        <v>145</v>
      </c>
      <c r="AU322" s="174" t="s">
        <v>143</v>
      </c>
      <c r="AV322" s="13" t="s">
        <v>143</v>
      </c>
      <c r="AW322" s="13" t="s">
        <v>33</v>
      </c>
      <c r="AX322" s="13" t="s">
        <v>76</v>
      </c>
      <c r="AY322" s="174" t="s">
        <v>135</v>
      </c>
    </row>
    <row r="323" spans="1:65" s="13" customFormat="1" ht="11.25">
      <c r="B323" s="172"/>
      <c r="D323" s="173" t="s">
        <v>145</v>
      </c>
      <c r="E323" s="174" t="s">
        <v>1</v>
      </c>
      <c r="F323" s="175" t="s">
        <v>644</v>
      </c>
      <c r="H323" s="176">
        <v>8.4700000000000006</v>
      </c>
      <c r="I323" s="177"/>
      <c r="L323" s="172"/>
      <c r="M323" s="178"/>
      <c r="N323" s="179"/>
      <c r="O323" s="179"/>
      <c r="P323" s="179"/>
      <c r="Q323" s="179"/>
      <c r="R323" s="179"/>
      <c r="S323" s="179"/>
      <c r="T323" s="180"/>
      <c r="AT323" s="174" t="s">
        <v>145</v>
      </c>
      <c r="AU323" s="174" t="s">
        <v>143</v>
      </c>
      <c r="AV323" s="13" t="s">
        <v>143</v>
      </c>
      <c r="AW323" s="13" t="s">
        <v>33</v>
      </c>
      <c r="AX323" s="13" t="s">
        <v>76</v>
      </c>
      <c r="AY323" s="174" t="s">
        <v>135</v>
      </c>
    </row>
    <row r="324" spans="1:65" s="13" customFormat="1" ht="11.25">
      <c r="B324" s="172"/>
      <c r="D324" s="173" t="s">
        <v>145</v>
      </c>
      <c r="E324" s="174" t="s">
        <v>1</v>
      </c>
      <c r="F324" s="175" t="s">
        <v>645</v>
      </c>
      <c r="H324" s="176">
        <v>20.8</v>
      </c>
      <c r="I324" s="177"/>
      <c r="L324" s="172"/>
      <c r="M324" s="178"/>
      <c r="N324" s="179"/>
      <c r="O324" s="179"/>
      <c r="P324" s="179"/>
      <c r="Q324" s="179"/>
      <c r="R324" s="179"/>
      <c r="S324" s="179"/>
      <c r="T324" s="180"/>
      <c r="AT324" s="174" t="s">
        <v>145</v>
      </c>
      <c r="AU324" s="174" t="s">
        <v>143</v>
      </c>
      <c r="AV324" s="13" t="s">
        <v>143</v>
      </c>
      <c r="AW324" s="13" t="s">
        <v>33</v>
      </c>
      <c r="AX324" s="13" t="s">
        <v>76</v>
      </c>
      <c r="AY324" s="174" t="s">
        <v>135</v>
      </c>
    </row>
    <row r="325" spans="1:65" s="15" customFormat="1" ht="11.25">
      <c r="B325" s="199"/>
      <c r="D325" s="173" t="s">
        <v>145</v>
      </c>
      <c r="E325" s="200" t="s">
        <v>1</v>
      </c>
      <c r="F325" s="201" t="s">
        <v>206</v>
      </c>
      <c r="H325" s="202">
        <v>33.04</v>
      </c>
      <c r="I325" s="203"/>
      <c r="L325" s="199"/>
      <c r="M325" s="204"/>
      <c r="N325" s="205"/>
      <c r="O325" s="205"/>
      <c r="P325" s="205"/>
      <c r="Q325" s="205"/>
      <c r="R325" s="205"/>
      <c r="S325" s="205"/>
      <c r="T325" s="206"/>
      <c r="AT325" s="200" t="s">
        <v>145</v>
      </c>
      <c r="AU325" s="200" t="s">
        <v>143</v>
      </c>
      <c r="AV325" s="15" t="s">
        <v>142</v>
      </c>
      <c r="AW325" s="15" t="s">
        <v>33</v>
      </c>
      <c r="AX325" s="15" t="s">
        <v>84</v>
      </c>
      <c r="AY325" s="200" t="s">
        <v>135</v>
      </c>
    </row>
    <row r="326" spans="1:65" s="2" customFormat="1" ht="16.5" customHeight="1">
      <c r="A326" s="32"/>
      <c r="B326" s="157"/>
      <c r="C326" s="158" t="s">
        <v>646</v>
      </c>
      <c r="D326" s="158" t="s">
        <v>138</v>
      </c>
      <c r="E326" s="159" t="s">
        <v>647</v>
      </c>
      <c r="F326" s="160" t="s">
        <v>648</v>
      </c>
      <c r="G326" s="161" t="s">
        <v>302</v>
      </c>
      <c r="H326" s="162">
        <v>13.5</v>
      </c>
      <c r="I326" s="163"/>
      <c r="J326" s="164">
        <f>ROUND(I326*H326,2)</f>
        <v>0</v>
      </c>
      <c r="K326" s="165"/>
      <c r="L326" s="33"/>
      <c r="M326" s="166" t="s">
        <v>1</v>
      </c>
      <c r="N326" s="167" t="s">
        <v>42</v>
      </c>
      <c r="O326" s="58"/>
      <c r="P326" s="168">
        <f>O326*H326</f>
        <v>0</v>
      </c>
      <c r="Q326" s="168">
        <v>1.4999999999999999E-4</v>
      </c>
      <c r="R326" s="168">
        <f>Q326*H326</f>
        <v>2.0249999999999999E-3</v>
      </c>
      <c r="S326" s="168">
        <v>0</v>
      </c>
      <c r="T326" s="169">
        <f>S326*H326</f>
        <v>0</v>
      </c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R326" s="170" t="s">
        <v>199</v>
      </c>
      <c r="AT326" s="170" t="s">
        <v>138</v>
      </c>
      <c r="AU326" s="170" t="s">
        <v>143</v>
      </c>
      <c r="AY326" s="17" t="s">
        <v>135</v>
      </c>
      <c r="BE326" s="171">
        <f>IF(N326="základní",J326,0)</f>
        <v>0</v>
      </c>
      <c r="BF326" s="171">
        <f>IF(N326="snížená",J326,0)</f>
        <v>0</v>
      </c>
      <c r="BG326" s="171">
        <f>IF(N326="zákl. přenesená",J326,0)</f>
        <v>0</v>
      </c>
      <c r="BH326" s="171">
        <f>IF(N326="sníž. přenesená",J326,0)</f>
        <v>0</v>
      </c>
      <c r="BI326" s="171">
        <f>IF(N326="nulová",J326,0)</f>
        <v>0</v>
      </c>
      <c r="BJ326" s="17" t="s">
        <v>143</v>
      </c>
      <c r="BK326" s="171">
        <f>ROUND(I326*H326,2)</f>
        <v>0</v>
      </c>
      <c r="BL326" s="17" t="s">
        <v>199</v>
      </c>
      <c r="BM326" s="170" t="s">
        <v>649</v>
      </c>
    </row>
    <row r="327" spans="1:65" s="13" customFormat="1" ht="11.25">
      <c r="B327" s="172"/>
      <c r="D327" s="173" t="s">
        <v>145</v>
      </c>
      <c r="E327" s="174" t="s">
        <v>1</v>
      </c>
      <c r="F327" s="175" t="s">
        <v>650</v>
      </c>
      <c r="H327" s="176">
        <v>13</v>
      </c>
      <c r="I327" s="177"/>
      <c r="L327" s="172"/>
      <c r="M327" s="178"/>
      <c r="N327" s="179"/>
      <c r="O327" s="179"/>
      <c r="P327" s="179"/>
      <c r="Q327" s="179"/>
      <c r="R327" s="179"/>
      <c r="S327" s="179"/>
      <c r="T327" s="180"/>
      <c r="AT327" s="174" t="s">
        <v>145</v>
      </c>
      <c r="AU327" s="174" t="s">
        <v>143</v>
      </c>
      <c r="AV327" s="13" t="s">
        <v>143</v>
      </c>
      <c r="AW327" s="13" t="s">
        <v>33</v>
      </c>
      <c r="AX327" s="13" t="s">
        <v>76</v>
      </c>
      <c r="AY327" s="174" t="s">
        <v>135</v>
      </c>
    </row>
    <row r="328" spans="1:65" s="13" customFormat="1" ht="11.25">
      <c r="B328" s="172"/>
      <c r="D328" s="173" t="s">
        <v>145</v>
      </c>
      <c r="E328" s="174" t="s">
        <v>1</v>
      </c>
      <c r="F328" s="175" t="s">
        <v>651</v>
      </c>
      <c r="H328" s="176">
        <v>0.5</v>
      </c>
      <c r="I328" s="177"/>
      <c r="L328" s="172"/>
      <c r="M328" s="178"/>
      <c r="N328" s="179"/>
      <c r="O328" s="179"/>
      <c r="P328" s="179"/>
      <c r="Q328" s="179"/>
      <c r="R328" s="179"/>
      <c r="S328" s="179"/>
      <c r="T328" s="180"/>
      <c r="AT328" s="174" t="s">
        <v>145</v>
      </c>
      <c r="AU328" s="174" t="s">
        <v>143</v>
      </c>
      <c r="AV328" s="13" t="s">
        <v>143</v>
      </c>
      <c r="AW328" s="13" t="s">
        <v>33</v>
      </c>
      <c r="AX328" s="13" t="s">
        <v>76</v>
      </c>
      <c r="AY328" s="174" t="s">
        <v>135</v>
      </c>
    </row>
    <row r="329" spans="1:65" s="15" customFormat="1" ht="11.25">
      <c r="B329" s="199"/>
      <c r="D329" s="173" t="s">
        <v>145</v>
      </c>
      <c r="E329" s="200" t="s">
        <v>1</v>
      </c>
      <c r="F329" s="201" t="s">
        <v>206</v>
      </c>
      <c r="H329" s="202">
        <v>13.5</v>
      </c>
      <c r="I329" s="203"/>
      <c r="L329" s="199"/>
      <c r="M329" s="204"/>
      <c r="N329" s="205"/>
      <c r="O329" s="205"/>
      <c r="P329" s="205"/>
      <c r="Q329" s="205"/>
      <c r="R329" s="205"/>
      <c r="S329" s="205"/>
      <c r="T329" s="206"/>
      <c r="AT329" s="200" t="s">
        <v>145</v>
      </c>
      <c r="AU329" s="200" t="s">
        <v>143</v>
      </c>
      <c r="AV329" s="15" t="s">
        <v>142</v>
      </c>
      <c r="AW329" s="15" t="s">
        <v>33</v>
      </c>
      <c r="AX329" s="15" t="s">
        <v>84</v>
      </c>
      <c r="AY329" s="200" t="s">
        <v>135</v>
      </c>
    </row>
    <row r="330" spans="1:65" s="2" customFormat="1" ht="16.5" customHeight="1">
      <c r="A330" s="32"/>
      <c r="B330" s="157"/>
      <c r="C330" s="158" t="s">
        <v>652</v>
      </c>
      <c r="D330" s="158" t="s">
        <v>138</v>
      </c>
      <c r="E330" s="159" t="s">
        <v>653</v>
      </c>
      <c r="F330" s="160" t="s">
        <v>654</v>
      </c>
      <c r="G330" s="161" t="s">
        <v>141</v>
      </c>
      <c r="H330" s="162">
        <v>11.531000000000001</v>
      </c>
      <c r="I330" s="163"/>
      <c r="J330" s="164">
        <f>ROUND(I330*H330,2)</f>
        <v>0</v>
      </c>
      <c r="K330" s="165"/>
      <c r="L330" s="33"/>
      <c r="M330" s="166" t="s">
        <v>1</v>
      </c>
      <c r="N330" s="167" t="s">
        <v>42</v>
      </c>
      <c r="O330" s="58"/>
      <c r="P330" s="168">
        <f>O330*H330</f>
        <v>0</v>
      </c>
      <c r="Q330" s="168">
        <v>0</v>
      </c>
      <c r="R330" s="168">
        <f>Q330*H330</f>
        <v>0</v>
      </c>
      <c r="S330" s="168">
        <v>0</v>
      </c>
      <c r="T330" s="169">
        <f>S330*H330</f>
        <v>0</v>
      </c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R330" s="170" t="s">
        <v>199</v>
      </c>
      <c r="AT330" s="170" t="s">
        <v>138</v>
      </c>
      <c r="AU330" s="170" t="s">
        <v>143</v>
      </c>
      <c r="AY330" s="17" t="s">
        <v>135</v>
      </c>
      <c r="BE330" s="171">
        <f>IF(N330="základní",J330,0)</f>
        <v>0</v>
      </c>
      <c r="BF330" s="171">
        <f>IF(N330="snížená",J330,0)</f>
        <v>0</v>
      </c>
      <c r="BG330" s="171">
        <f>IF(N330="zákl. přenesená",J330,0)</f>
        <v>0</v>
      </c>
      <c r="BH330" s="171">
        <f>IF(N330="sníž. přenesená",J330,0)</f>
        <v>0</v>
      </c>
      <c r="BI330" s="171">
        <f>IF(N330="nulová",J330,0)</f>
        <v>0</v>
      </c>
      <c r="BJ330" s="17" t="s">
        <v>143</v>
      </c>
      <c r="BK330" s="171">
        <f>ROUND(I330*H330,2)</f>
        <v>0</v>
      </c>
      <c r="BL330" s="17" t="s">
        <v>199</v>
      </c>
      <c r="BM330" s="170" t="s">
        <v>655</v>
      </c>
    </row>
    <row r="331" spans="1:65" s="2" customFormat="1" ht="21.75" customHeight="1">
      <c r="A331" s="32"/>
      <c r="B331" s="157"/>
      <c r="C331" s="158" t="s">
        <v>656</v>
      </c>
      <c r="D331" s="158" t="s">
        <v>138</v>
      </c>
      <c r="E331" s="159" t="s">
        <v>657</v>
      </c>
      <c r="F331" s="160" t="s">
        <v>658</v>
      </c>
      <c r="G331" s="161" t="s">
        <v>141</v>
      </c>
      <c r="H331" s="162">
        <v>11.531000000000001</v>
      </c>
      <c r="I331" s="163"/>
      <c r="J331" s="164">
        <f>ROUND(I331*H331,2)</f>
        <v>0</v>
      </c>
      <c r="K331" s="165"/>
      <c r="L331" s="33"/>
      <c r="M331" s="166" t="s">
        <v>1</v>
      </c>
      <c r="N331" s="167" t="s">
        <v>42</v>
      </c>
      <c r="O331" s="58"/>
      <c r="P331" s="168">
        <f>O331*H331</f>
        <v>0</v>
      </c>
      <c r="Q331" s="168">
        <v>6.9999999999999999E-4</v>
      </c>
      <c r="R331" s="168">
        <f>Q331*H331</f>
        <v>8.0717000000000011E-3</v>
      </c>
      <c r="S331" s="168">
        <v>0</v>
      </c>
      <c r="T331" s="169">
        <f>S331*H331</f>
        <v>0</v>
      </c>
      <c r="U331" s="32"/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R331" s="170" t="s">
        <v>199</v>
      </c>
      <c r="AT331" s="170" t="s">
        <v>138</v>
      </c>
      <c r="AU331" s="170" t="s">
        <v>143</v>
      </c>
      <c r="AY331" s="17" t="s">
        <v>135</v>
      </c>
      <c r="BE331" s="171">
        <f>IF(N331="základní",J331,0)</f>
        <v>0</v>
      </c>
      <c r="BF331" s="171">
        <f>IF(N331="snížená",J331,0)</f>
        <v>0</v>
      </c>
      <c r="BG331" s="171">
        <f>IF(N331="zákl. přenesená",J331,0)</f>
        <v>0</v>
      </c>
      <c r="BH331" s="171">
        <f>IF(N331="sníž. přenesená",J331,0)</f>
        <v>0</v>
      </c>
      <c r="BI331" s="171">
        <f>IF(N331="nulová",J331,0)</f>
        <v>0</v>
      </c>
      <c r="BJ331" s="17" t="s">
        <v>143</v>
      </c>
      <c r="BK331" s="171">
        <f>ROUND(I331*H331,2)</f>
        <v>0</v>
      </c>
      <c r="BL331" s="17" t="s">
        <v>199</v>
      </c>
      <c r="BM331" s="170" t="s">
        <v>659</v>
      </c>
    </row>
    <row r="332" spans="1:65" s="2" customFormat="1" ht="16.5" customHeight="1">
      <c r="A332" s="32"/>
      <c r="B332" s="157"/>
      <c r="C332" s="158" t="s">
        <v>660</v>
      </c>
      <c r="D332" s="158" t="s">
        <v>138</v>
      </c>
      <c r="E332" s="159" t="s">
        <v>661</v>
      </c>
      <c r="F332" s="160" t="s">
        <v>662</v>
      </c>
      <c r="G332" s="161" t="s">
        <v>141</v>
      </c>
      <c r="H332" s="162">
        <v>31.055</v>
      </c>
      <c r="I332" s="163"/>
      <c r="J332" s="164">
        <f>ROUND(I332*H332,2)</f>
        <v>0</v>
      </c>
      <c r="K332" s="165"/>
      <c r="L332" s="33"/>
      <c r="M332" s="166" t="s">
        <v>1</v>
      </c>
      <c r="N332" s="167" t="s">
        <v>42</v>
      </c>
      <c r="O332" s="58"/>
      <c r="P332" s="168">
        <f>O332*H332</f>
        <v>0</v>
      </c>
      <c r="Q332" s="168">
        <v>2.0000000000000001E-4</v>
      </c>
      <c r="R332" s="168">
        <f>Q332*H332</f>
        <v>6.2110000000000004E-3</v>
      </c>
      <c r="S332" s="168">
        <v>0</v>
      </c>
      <c r="T332" s="169">
        <f>S332*H332</f>
        <v>0</v>
      </c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R332" s="170" t="s">
        <v>199</v>
      </c>
      <c r="AT332" s="170" t="s">
        <v>138</v>
      </c>
      <c r="AU332" s="170" t="s">
        <v>143</v>
      </c>
      <c r="AY332" s="17" t="s">
        <v>135</v>
      </c>
      <c r="BE332" s="171">
        <f>IF(N332="základní",J332,0)</f>
        <v>0</v>
      </c>
      <c r="BF332" s="171">
        <f>IF(N332="snížená",J332,0)</f>
        <v>0</v>
      </c>
      <c r="BG332" s="171">
        <f>IF(N332="zákl. přenesená",J332,0)</f>
        <v>0</v>
      </c>
      <c r="BH332" s="171">
        <f>IF(N332="sníž. přenesená",J332,0)</f>
        <v>0</v>
      </c>
      <c r="BI332" s="171">
        <f>IF(N332="nulová",J332,0)</f>
        <v>0</v>
      </c>
      <c r="BJ332" s="17" t="s">
        <v>143</v>
      </c>
      <c r="BK332" s="171">
        <f>ROUND(I332*H332,2)</f>
        <v>0</v>
      </c>
      <c r="BL332" s="17" t="s">
        <v>199</v>
      </c>
      <c r="BM332" s="170" t="s">
        <v>663</v>
      </c>
    </row>
    <row r="333" spans="1:65" s="13" customFormat="1" ht="11.25">
      <c r="B333" s="172"/>
      <c r="D333" s="173" t="s">
        <v>145</v>
      </c>
      <c r="E333" s="174" t="s">
        <v>1</v>
      </c>
      <c r="F333" s="175" t="s">
        <v>664</v>
      </c>
      <c r="H333" s="176">
        <v>23.062000000000001</v>
      </c>
      <c r="I333" s="177"/>
      <c r="L333" s="172"/>
      <c r="M333" s="178"/>
      <c r="N333" s="179"/>
      <c r="O333" s="179"/>
      <c r="P333" s="179"/>
      <c r="Q333" s="179"/>
      <c r="R333" s="179"/>
      <c r="S333" s="179"/>
      <c r="T333" s="180"/>
      <c r="AT333" s="174" t="s">
        <v>145</v>
      </c>
      <c r="AU333" s="174" t="s">
        <v>143</v>
      </c>
      <c r="AV333" s="13" t="s">
        <v>143</v>
      </c>
      <c r="AW333" s="13" t="s">
        <v>33</v>
      </c>
      <c r="AX333" s="13" t="s">
        <v>76</v>
      </c>
      <c r="AY333" s="174" t="s">
        <v>135</v>
      </c>
    </row>
    <row r="334" spans="1:65" s="13" customFormat="1" ht="11.25">
      <c r="B334" s="172"/>
      <c r="D334" s="173" t="s">
        <v>145</v>
      </c>
      <c r="E334" s="174" t="s">
        <v>1</v>
      </c>
      <c r="F334" s="175" t="s">
        <v>665</v>
      </c>
      <c r="H334" s="176">
        <v>4.8730000000000002</v>
      </c>
      <c r="I334" s="177"/>
      <c r="L334" s="172"/>
      <c r="M334" s="178"/>
      <c r="N334" s="179"/>
      <c r="O334" s="179"/>
      <c r="P334" s="179"/>
      <c r="Q334" s="179"/>
      <c r="R334" s="179"/>
      <c r="S334" s="179"/>
      <c r="T334" s="180"/>
      <c r="AT334" s="174" t="s">
        <v>145</v>
      </c>
      <c r="AU334" s="174" t="s">
        <v>143</v>
      </c>
      <c r="AV334" s="13" t="s">
        <v>143</v>
      </c>
      <c r="AW334" s="13" t="s">
        <v>33</v>
      </c>
      <c r="AX334" s="13" t="s">
        <v>76</v>
      </c>
      <c r="AY334" s="174" t="s">
        <v>135</v>
      </c>
    </row>
    <row r="335" spans="1:65" s="13" customFormat="1" ht="11.25">
      <c r="B335" s="172"/>
      <c r="D335" s="173" t="s">
        <v>145</v>
      </c>
      <c r="E335" s="174" t="s">
        <v>1</v>
      </c>
      <c r="F335" s="175" t="s">
        <v>666</v>
      </c>
      <c r="H335" s="176">
        <v>3.12</v>
      </c>
      <c r="I335" s="177"/>
      <c r="L335" s="172"/>
      <c r="M335" s="178"/>
      <c r="N335" s="179"/>
      <c r="O335" s="179"/>
      <c r="P335" s="179"/>
      <c r="Q335" s="179"/>
      <c r="R335" s="179"/>
      <c r="S335" s="179"/>
      <c r="T335" s="180"/>
      <c r="AT335" s="174" t="s">
        <v>145</v>
      </c>
      <c r="AU335" s="174" t="s">
        <v>143</v>
      </c>
      <c r="AV335" s="13" t="s">
        <v>143</v>
      </c>
      <c r="AW335" s="13" t="s">
        <v>33</v>
      </c>
      <c r="AX335" s="13" t="s">
        <v>76</v>
      </c>
      <c r="AY335" s="174" t="s">
        <v>135</v>
      </c>
    </row>
    <row r="336" spans="1:65" s="15" customFormat="1" ht="11.25">
      <c r="B336" s="199"/>
      <c r="D336" s="173" t="s">
        <v>145</v>
      </c>
      <c r="E336" s="200" t="s">
        <v>1</v>
      </c>
      <c r="F336" s="201" t="s">
        <v>206</v>
      </c>
      <c r="H336" s="202">
        <v>31.055</v>
      </c>
      <c r="I336" s="203"/>
      <c r="L336" s="199"/>
      <c r="M336" s="204"/>
      <c r="N336" s="205"/>
      <c r="O336" s="205"/>
      <c r="P336" s="205"/>
      <c r="Q336" s="205"/>
      <c r="R336" s="205"/>
      <c r="S336" s="205"/>
      <c r="T336" s="206"/>
      <c r="AT336" s="200" t="s">
        <v>145</v>
      </c>
      <c r="AU336" s="200" t="s">
        <v>143</v>
      </c>
      <c r="AV336" s="15" t="s">
        <v>142</v>
      </c>
      <c r="AW336" s="15" t="s">
        <v>33</v>
      </c>
      <c r="AX336" s="15" t="s">
        <v>84</v>
      </c>
      <c r="AY336" s="200" t="s">
        <v>135</v>
      </c>
    </row>
    <row r="337" spans="1:65" s="2" customFormat="1" ht="16.5" customHeight="1">
      <c r="A337" s="32"/>
      <c r="B337" s="157"/>
      <c r="C337" s="158" t="s">
        <v>667</v>
      </c>
      <c r="D337" s="158" t="s">
        <v>138</v>
      </c>
      <c r="E337" s="159" t="s">
        <v>668</v>
      </c>
      <c r="F337" s="160" t="s">
        <v>669</v>
      </c>
      <c r="G337" s="161" t="s">
        <v>141</v>
      </c>
      <c r="H337" s="162">
        <v>4.8730000000000002</v>
      </c>
      <c r="I337" s="163"/>
      <c r="J337" s="164">
        <f>ROUND(I337*H337,2)</f>
        <v>0</v>
      </c>
      <c r="K337" s="165"/>
      <c r="L337" s="33"/>
      <c r="M337" s="166" t="s">
        <v>1</v>
      </c>
      <c r="N337" s="167" t="s">
        <v>42</v>
      </c>
      <c r="O337" s="58"/>
      <c r="P337" s="168">
        <f>O337*H337</f>
        <v>0</v>
      </c>
      <c r="Q337" s="168">
        <v>1.6289999999999999E-2</v>
      </c>
      <c r="R337" s="168">
        <f>Q337*H337</f>
        <v>7.9381170000000001E-2</v>
      </c>
      <c r="S337" s="168">
        <v>0</v>
      </c>
      <c r="T337" s="169">
        <f>S337*H337</f>
        <v>0</v>
      </c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R337" s="170" t="s">
        <v>199</v>
      </c>
      <c r="AT337" s="170" t="s">
        <v>138</v>
      </c>
      <c r="AU337" s="170" t="s">
        <v>143</v>
      </c>
      <c r="AY337" s="17" t="s">
        <v>135</v>
      </c>
      <c r="BE337" s="171">
        <f>IF(N337="základní",J337,0)</f>
        <v>0</v>
      </c>
      <c r="BF337" s="171">
        <f>IF(N337="snížená",J337,0)</f>
        <v>0</v>
      </c>
      <c r="BG337" s="171">
        <f>IF(N337="zákl. přenesená",J337,0)</f>
        <v>0</v>
      </c>
      <c r="BH337" s="171">
        <f>IF(N337="sníž. přenesená",J337,0)</f>
        <v>0</v>
      </c>
      <c r="BI337" s="171">
        <f>IF(N337="nulová",J337,0)</f>
        <v>0</v>
      </c>
      <c r="BJ337" s="17" t="s">
        <v>143</v>
      </c>
      <c r="BK337" s="171">
        <f>ROUND(I337*H337,2)</f>
        <v>0</v>
      </c>
      <c r="BL337" s="17" t="s">
        <v>199</v>
      </c>
      <c r="BM337" s="170" t="s">
        <v>670</v>
      </c>
    </row>
    <row r="338" spans="1:65" s="14" customFormat="1" ht="11.25">
      <c r="B338" s="181"/>
      <c r="D338" s="173" t="s">
        <v>145</v>
      </c>
      <c r="E338" s="182" t="s">
        <v>1</v>
      </c>
      <c r="F338" s="183" t="s">
        <v>671</v>
      </c>
      <c r="H338" s="182" t="s">
        <v>1</v>
      </c>
      <c r="I338" s="184"/>
      <c r="L338" s="181"/>
      <c r="M338" s="185"/>
      <c r="N338" s="186"/>
      <c r="O338" s="186"/>
      <c r="P338" s="186"/>
      <c r="Q338" s="186"/>
      <c r="R338" s="186"/>
      <c r="S338" s="186"/>
      <c r="T338" s="187"/>
      <c r="AT338" s="182" t="s">
        <v>145</v>
      </c>
      <c r="AU338" s="182" t="s">
        <v>143</v>
      </c>
      <c r="AV338" s="14" t="s">
        <v>84</v>
      </c>
      <c r="AW338" s="14" t="s">
        <v>33</v>
      </c>
      <c r="AX338" s="14" t="s">
        <v>76</v>
      </c>
      <c r="AY338" s="182" t="s">
        <v>135</v>
      </c>
    </row>
    <row r="339" spans="1:65" s="13" customFormat="1" ht="11.25">
      <c r="B339" s="172"/>
      <c r="D339" s="173" t="s">
        <v>145</v>
      </c>
      <c r="E339" s="174" t="s">
        <v>1</v>
      </c>
      <c r="F339" s="175" t="s">
        <v>672</v>
      </c>
      <c r="H339" s="176">
        <v>4.173</v>
      </c>
      <c r="I339" s="177"/>
      <c r="L339" s="172"/>
      <c r="M339" s="178"/>
      <c r="N339" s="179"/>
      <c r="O339" s="179"/>
      <c r="P339" s="179"/>
      <c r="Q339" s="179"/>
      <c r="R339" s="179"/>
      <c r="S339" s="179"/>
      <c r="T339" s="180"/>
      <c r="AT339" s="174" t="s">
        <v>145</v>
      </c>
      <c r="AU339" s="174" t="s">
        <v>143</v>
      </c>
      <c r="AV339" s="13" t="s">
        <v>143</v>
      </c>
      <c r="AW339" s="13" t="s">
        <v>33</v>
      </c>
      <c r="AX339" s="13" t="s">
        <v>76</v>
      </c>
      <c r="AY339" s="174" t="s">
        <v>135</v>
      </c>
    </row>
    <row r="340" spans="1:65" s="14" customFormat="1" ht="11.25">
      <c r="B340" s="181"/>
      <c r="D340" s="173" t="s">
        <v>145</v>
      </c>
      <c r="E340" s="182" t="s">
        <v>1</v>
      </c>
      <c r="F340" s="183" t="s">
        <v>673</v>
      </c>
      <c r="H340" s="182" t="s">
        <v>1</v>
      </c>
      <c r="I340" s="184"/>
      <c r="L340" s="181"/>
      <c r="M340" s="185"/>
      <c r="N340" s="186"/>
      <c r="O340" s="186"/>
      <c r="P340" s="186"/>
      <c r="Q340" s="186"/>
      <c r="R340" s="186"/>
      <c r="S340" s="186"/>
      <c r="T340" s="187"/>
      <c r="AT340" s="182" t="s">
        <v>145</v>
      </c>
      <c r="AU340" s="182" t="s">
        <v>143</v>
      </c>
      <c r="AV340" s="14" t="s">
        <v>84</v>
      </c>
      <c r="AW340" s="14" t="s">
        <v>33</v>
      </c>
      <c r="AX340" s="14" t="s">
        <v>76</v>
      </c>
      <c r="AY340" s="182" t="s">
        <v>135</v>
      </c>
    </row>
    <row r="341" spans="1:65" s="13" customFormat="1" ht="11.25">
      <c r="B341" s="172"/>
      <c r="D341" s="173" t="s">
        <v>145</v>
      </c>
      <c r="E341" s="174" t="s">
        <v>1</v>
      </c>
      <c r="F341" s="175" t="s">
        <v>674</v>
      </c>
      <c r="H341" s="176">
        <v>0.7</v>
      </c>
      <c r="I341" s="177"/>
      <c r="L341" s="172"/>
      <c r="M341" s="178"/>
      <c r="N341" s="179"/>
      <c r="O341" s="179"/>
      <c r="P341" s="179"/>
      <c r="Q341" s="179"/>
      <c r="R341" s="179"/>
      <c r="S341" s="179"/>
      <c r="T341" s="180"/>
      <c r="AT341" s="174" t="s">
        <v>145</v>
      </c>
      <c r="AU341" s="174" t="s">
        <v>143</v>
      </c>
      <c r="AV341" s="13" t="s">
        <v>143</v>
      </c>
      <c r="AW341" s="13" t="s">
        <v>33</v>
      </c>
      <c r="AX341" s="13" t="s">
        <v>76</v>
      </c>
      <c r="AY341" s="174" t="s">
        <v>135</v>
      </c>
    </row>
    <row r="342" spans="1:65" s="15" customFormat="1" ht="11.25">
      <c r="B342" s="199"/>
      <c r="D342" s="173" t="s">
        <v>145</v>
      </c>
      <c r="E342" s="200" t="s">
        <v>1</v>
      </c>
      <c r="F342" s="201" t="s">
        <v>206</v>
      </c>
      <c r="H342" s="202">
        <v>4.8730000000000002</v>
      </c>
      <c r="I342" s="203"/>
      <c r="L342" s="199"/>
      <c r="M342" s="204"/>
      <c r="N342" s="205"/>
      <c r="O342" s="205"/>
      <c r="P342" s="205"/>
      <c r="Q342" s="205"/>
      <c r="R342" s="205"/>
      <c r="S342" s="205"/>
      <c r="T342" s="206"/>
      <c r="AT342" s="200" t="s">
        <v>145</v>
      </c>
      <c r="AU342" s="200" t="s">
        <v>143</v>
      </c>
      <c r="AV342" s="15" t="s">
        <v>142</v>
      </c>
      <c r="AW342" s="15" t="s">
        <v>33</v>
      </c>
      <c r="AX342" s="15" t="s">
        <v>84</v>
      </c>
      <c r="AY342" s="200" t="s">
        <v>135</v>
      </c>
    </row>
    <row r="343" spans="1:65" s="2" customFormat="1" ht="16.5" customHeight="1">
      <c r="A343" s="32"/>
      <c r="B343" s="157"/>
      <c r="C343" s="158" t="s">
        <v>675</v>
      </c>
      <c r="D343" s="158" t="s">
        <v>138</v>
      </c>
      <c r="E343" s="159" t="s">
        <v>676</v>
      </c>
      <c r="F343" s="160" t="s">
        <v>677</v>
      </c>
      <c r="G343" s="161" t="s">
        <v>302</v>
      </c>
      <c r="H343" s="162">
        <v>2.6</v>
      </c>
      <c r="I343" s="163"/>
      <c r="J343" s="164">
        <f>ROUND(I343*H343,2)</f>
        <v>0</v>
      </c>
      <c r="K343" s="165"/>
      <c r="L343" s="33"/>
      <c r="M343" s="166" t="s">
        <v>1</v>
      </c>
      <c r="N343" s="167" t="s">
        <v>42</v>
      </c>
      <c r="O343" s="58"/>
      <c r="P343" s="168">
        <f>O343*H343</f>
        <v>0</v>
      </c>
      <c r="Q343" s="168">
        <v>1.472E-2</v>
      </c>
      <c r="R343" s="168">
        <f>Q343*H343</f>
        <v>3.8272E-2</v>
      </c>
      <c r="S343" s="168">
        <v>0</v>
      </c>
      <c r="T343" s="169">
        <f>S343*H343</f>
        <v>0</v>
      </c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R343" s="170" t="s">
        <v>199</v>
      </c>
      <c r="AT343" s="170" t="s">
        <v>138</v>
      </c>
      <c r="AU343" s="170" t="s">
        <v>143</v>
      </c>
      <c r="AY343" s="17" t="s">
        <v>135</v>
      </c>
      <c r="BE343" s="171">
        <f>IF(N343="základní",J343,0)</f>
        <v>0</v>
      </c>
      <c r="BF343" s="171">
        <f>IF(N343="snížená",J343,0)</f>
        <v>0</v>
      </c>
      <c r="BG343" s="171">
        <f>IF(N343="zákl. přenesená",J343,0)</f>
        <v>0</v>
      </c>
      <c r="BH343" s="171">
        <f>IF(N343="sníž. přenesená",J343,0)</f>
        <v>0</v>
      </c>
      <c r="BI343" s="171">
        <f>IF(N343="nulová",J343,0)</f>
        <v>0</v>
      </c>
      <c r="BJ343" s="17" t="s">
        <v>143</v>
      </c>
      <c r="BK343" s="171">
        <f>ROUND(I343*H343,2)</f>
        <v>0</v>
      </c>
      <c r="BL343" s="17" t="s">
        <v>199</v>
      </c>
      <c r="BM343" s="170" t="s">
        <v>678</v>
      </c>
    </row>
    <row r="344" spans="1:65" s="14" customFormat="1" ht="11.25">
      <c r="B344" s="181"/>
      <c r="D344" s="173" t="s">
        <v>145</v>
      </c>
      <c r="E344" s="182" t="s">
        <v>1</v>
      </c>
      <c r="F344" s="183" t="s">
        <v>679</v>
      </c>
      <c r="H344" s="182" t="s">
        <v>1</v>
      </c>
      <c r="I344" s="184"/>
      <c r="L344" s="181"/>
      <c r="M344" s="185"/>
      <c r="N344" s="186"/>
      <c r="O344" s="186"/>
      <c r="P344" s="186"/>
      <c r="Q344" s="186"/>
      <c r="R344" s="186"/>
      <c r="S344" s="186"/>
      <c r="T344" s="187"/>
      <c r="AT344" s="182" t="s">
        <v>145</v>
      </c>
      <c r="AU344" s="182" t="s">
        <v>143</v>
      </c>
      <c r="AV344" s="14" t="s">
        <v>84</v>
      </c>
      <c r="AW344" s="14" t="s">
        <v>33</v>
      </c>
      <c r="AX344" s="14" t="s">
        <v>76</v>
      </c>
      <c r="AY344" s="182" t="s">
        <v>135</v>
      </c>
    </row>
    <row r="345" spans="1:65" s="13" customFormat="1" ht="11.25">
      <c r="B345" s="172"/>
      <c r="D345" s="173" t="s">
        <v>145</v>
      </c>
      <c r="E345" s="174" t="s">
        <v>1</v>
      </c>
      <c r="F345" s="175" t="s">
        <v>680</v>
      </c>
      <c r="H345" s="176">
        <v>2.6</v>
      </c>
      <c r="I345" s="177"/>
      <c r="L345" s="172"/>
      <c r="M345" s="178"/>
      <c r="N345" s="179"/>
      <c r="O345" s="179"/>
      <c r="P345" s="179"/>
      <c r="Q345" s="179"/>
      <c r="R345" s="179"/>
      <c r="S345" s="179"/>
      <c r="T345" s="180"/>
      <c r="AT345" s="174" t="s">
        <v>145</v>
      </c>
      <c r="AU345" s="174" t="s">
        <v>143</v>
      </c>
      <c r="AV345" s="13" t="s">
        <v>143</v>
      </c>
      <c r="AW345" s="13" t="s">
        <v>33</v>
      </c>
      <c r="AX345" s="13" t="s">
        <v>84</v>
      </c>
      <c r="AY345" s="174" t="s">
        <v>135</v>
      </c>
    </row>
    <row r="346" spans="1:65" s="2" customFormat="1" ht="21.75" customHeight="1">
      <c r="A346" s="32"/>
      <c r="B346" s="157"/>
      <c r="C346" s="158" t="s">
        <v>681</v>
      </c>
      <c r="D346" s="158" t="s">
        <v>138</v>
      </c>
      <c r="E346" s="159" t="s">
        <v>682</v>
      </c>
      <c r="F346" s="160" t="s">
        <v>683</v>
      </c>
      <c r="G346" s="161" t="s">
        <v>234</v>
      </c>
      <c r="H346" s="162">
        <v>0.42799999999999999</v>
      </c>
      <c r="I346" s="163"/>
      <c r="J346" s="164">
        <f>ROUND(I346*H346,2)</f>
        <v>0</v>
      </c>
      <c r="K346" s="165"/>
      <c r="L346" s="33"/>
      <c r="M346" s="166" t="s">
        <v>1</v>
      </c>
      <c r="N346" s="167" t="s">
        <v>42</v>
      </c>
      <c r="O346" s="58"/>
      <c r="P346" s="168">
        <f>O346*H346</f>
        <v>0</v>
      </c>
      <c r="Q346" s="168">
        <v>0</v>
      </c>
      <c r="R346" s="168">
        <f>Q346*H346</f>
        <v>0</v>
      </c>
      <c r="S346" s="168">
        <v>0</v>
      </c>
      <c r="T346" s="169">
        <f>S346*H346</f>
        <v>0</v>
      </c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R346" s="170" t="s">
        <v>199</v>
      </c>
      <c r="AT346" s="170" t="s">
        <v>138</v>
      </c>
      <c r="AU346" s="170" t="s">
        <v>143</v>
      </c>
      <c r="AY346" s="17" t="s">
        <v>135</v>
      </c>
      <c r="BE346" s="171">
        <f>IF(N346="základní",J346,0)</f>
        <v>0</v>
      </c>
      <c r="BF346" s="171">
        <f>IF(N346="snížená",J346,0)</f>
        <v>0</v>
      </c>
      <c r="BG346" s="171">
        <f>IF(N346="zákl. přenesená",J346,0)</f>
        <v>0</v>
      </c>
      <c r="BH346" s="171">
        <f>IF(N346="sníž. přenesená",J346,0)</f>
        <v>0</v>
      </c>
      <c r="BI346" s="171">
        <f>IF(N346="nulová",J346,0)</f>
        <v>0</v>
      </c>
      <c r="BJ346" s="17" t="s">
        <v>143</v>
      </c>
      <c r="BK346" s="171">
        <f>ROUND(I346*H346,2)</f>
        <v>0</v>
      </c>
      <c r="BL346" s="17" t="s">
        <v>199</v>
      </c>
      <c r="BM346" s="170" t="s">
        <v>684</v>
      </c>
    </row>
    <row r="347" spans="1:65" s="2" customFormat="1" ht="21.75" customHeight="1">
      <c r="A347" s="32"/>
      <c r="B347" s="157"/>
      <c r="C347" s="158" t="s">
        <v>685</v>
      </c>
      <c r="D347" s="158" t="s">
        <v>138</v>
      </c>
      <c r="E347" s="159" t="s">
        <v>686</v>
      </c>
      <c r="F347" s="160" t="s">
        <v>687</v>
      </c>
      <c r="G347" s="161" t="s">
        <v>234</v>
      </c>
      <c r="H347" s="162">
        <v>0.42799999999999999</v>
      </c>
      <c r="I347" s="163"/>
      <c r="J347" s="164">
        <f>ROUND(I347*H347,2)</f>
        <v>0</v>
      </c>
      <c r="K347" s="165"/>
      <c r="L347" s="33"/>
      <c r="M347" s="166" t="s">
        <v>1</v>
      </c>
      <c r="N347" s="167" t="s">
        <v>42</v>
      </c>
      <c r="O347" s="58"/>
      <c r="P347" s="168">
        <f>O347*H347</f>
        <v>0</v>
      </c>
      <c r="Q347" s="168">
        <v>0</v>
      </c>
      <c r="R347" s="168">
        <f>Q347*H347</f>
        <v>0</v>
      </c>
      <c r="S347" s="168">
        <v>0</v>
      </c>
      <c r="T347" s="169">
        <f>S347*H347</f>
        <v>0</v>
      </c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R347" s="170" t="s">
        <v>199</v>
      </c>
      <c r="AT347" s="170" t="s">
        <v>138</v>
      </c>
      <c r="AU347" s="170" t="s">
        <v>143</v>
      </c>
      <c r="AY347" s="17" t="s">
        <v>135</v>
      </c>
      <c r="BE347" s="171">
        <f>IF(N347="základní",J347,0)</f>
        <v>0</v>
      </c>
      <c r="BF347" s="171">
        <f>IF(N347="snížená",J347,0)</f>
        <v>0</v>
      </c>
      <c r="BG347" s="171">
        <f>IF(N347="zákl. přenesená",J347,0)</f>
        <v>0</v>
      </c>
      <c r="BH347" s="171">
        <f>IF(N347="sníž. přenesená",J347,0)</f>
        <v>0</v>
      </c>
      <c r="BI347" s="171">
        <f>IF(N347="nulová",J347,0)</f>
        <v>0</v>
      </c>
      <c r="BJ347" s="17" t="s">
        <v>143</v>
      </c>
      <c r="BK347" s="171">
        <f>ROUND(I347*H347,2)</f>
        <v>0</v>
      </c>
      <c r="BL347" s="17" t="s">
        <v>199</v>
      </c>
      <c r="BM347" s="170" t="s">
        <v>688</v>
      </c>
    </row>
    <row r="348" spans="1:65" s="12" customFormat="1" ht="22.9" customHeight="1">
      <c r="B348" s="144"/>
      <c r="D348" s="145" t="s">
        <v>75</v>
      </c>
      <c r="E348" s="155" t="s">
        <v>689</v>
      </c>
      <c r="F348" s="155" t="s">
        <v>690</v>
      </c>
      <c r="I348" s="147"/>
      <c r="J348" s="156">
        <f>BK348</f>
        <v>0</v>
      </c>
      <c r="L348" s="144"/>
      <c r="M348" s="149"/>
      <c r="N348" s="150"/>
      <c r="O348" s="150"/>
      <c r="P348" s="151">
        <f>SUM(P349:P364)</f>
        <v>0</v>
      </c>
      <c r="Q348" s="150"/>
      <c r="R348" s="151">
        <f>SUM(R349:R364)</f>
        <v>3.6999999999999998E-2</v>
      </c>
      <c r="S348" s="150"/>
      <c r="T348" s="152">
        <f>SUM(T349:T364)</f>
        <v>0.10244539999999999</v>
      </c>
      <c r="AR348" s="145" t="s">
        <v>143</v>
      </c>
      <c r="AT348" s="153" t="s">
        <v>75</v>
      </c>
      <c r="AU348" s="153" t="s">
        <v>84</v>
      </c>
      <c r="AY348" s="145" t="s">
        <v>135</v>
      </c>
      <c r="BK348" s="154">
        <f>SUM(BK349:BK364)</f>
        <v>0</v>
      </c>
    </row>
    <row r="349" spans="1:65" s="2" customFormat="1" ht="21.75" customHeight="1">
      <c r="A349" s="32"/>
      <c r="B349" s="157"/>
      <c r="C349" s="158" t="s">
        <v>691</v>
      </c>
      <c r="D349" s="158" t="s">
        <v>138</v>
      </c>
      <c r="E349" s="159" t="s">
        <v>692</v>
      </c>
      <c r="F349" s="160" t="s">
        <v>693</v>
      </c>
      <c r="G349" s="161" t="s">
        <v>141</v>
      </c>
      <c r="H349" s="162">
        <v>4.1559999999999997</v>
      </c>
      <c r="I349" s="163"/>
      <c r="J349" s="164">
        <f>ROUND(I349*H349,2)</f>
        <v>0</v>
      </c>
      <c r="K349" s="165"/>
      <c r="L349" s="33"/>
      <c r="M349" s="166" t="s">
        <v>1</v>
      </c>
      <c r="N349" s="167" t="s">
        <v>42</v>
      </c>
      <c r="O349" s="58"/>
      <c r="P349" s="168">
        <f>O349*H349</f>
        <v>0</v>
      </c>
      <c r="Q349" s="168">
        <v>0</v>
      </c>
      <c r="R349" s="168">
        <f>Q349*H349</f>
        <v>0</v>
      </c>
      <c r="S349" s="168">
        <v>2.4649999999999998E-2</v>
      </c>
      <c r="T349" s="169">
        <f>S349*H349</f>
        <v>0.10244539999999999</v>
      </c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R349" s="170" t="s">
        <v>199</v>
      </c>
      <c r="AT349" s="170" t="s">
        <v>138</v>
      </c>
      <c r="AU349" s="170" t="s">
        <v>143</v>
      </c>
      <c r="AY349" s="17" t="s">
        <v>135</v>
      </c>
      <c r="BE349" s="171">
        <f>IF(N349="základní",J349,0)</f>
        <v>0</v>
      </c>
      <c r="BF349" s="171">
        <f>IF(N349="snížená",J349,0)</f>
        <v>0</v>
      </c>
      <c r="BG349" s="171">
        <f>IF(N349="zákl. přenesená",J349,0)</f>
        <v>0</v>
      </c>
      <c r="BH349" s="171">
        <f>IF(N349="sníž. přenesená",J349,0)</f>
        <v>0</v>
      </c>
      <c r="BI349" s="171">
        <f>IF(N349="nulová",J349,0)</f>
        <v>0</v>
      </c>
      <c r="BJ349" s="17" t="s">
        <v>143</v>
      </c>
      <c r="BK349" s="171">
        <f>ROUND(I349*H349,2)</f>
        <v>0</v>
      </c>
      <c r="BL349" s="17" t="s">
        <v>199</v>
      </c>
      <c r="BM349" s="170" t="s">
        <v>694</v>
      </c>
    </row>
    <row r="350" spans="1:65" s="14" customFormat="1" ht="11.25">
      <c r="B350" s="181"/>
      <c r="D350" s="173" t="s">
        <v>145</v>
      </c>
      <c r="E350" s="182" t="s">
        <v>1</v>
      </c>
      <c r="F350" s="183" t="s">
        <v>695</v>
      </c>
      <c r="H350" s="182" t="s">
        <v>1</v>
      </c>
      <c r="I350" s="184"/>
      <c r="L350" s="181"/>
      <c r="M350" s="185"/>
      <c r="N350" s="186"/>
      <c r="O350" s="186"/>
      <c r="P350" s="186"/>
      <c r="Q350" s="186"/>
      <c r="R350" s="186"/>
      <c r="S350" s="186"/>
      <c r="T350" s="187"/>
      <c r="AT350" s="182" t="s">
        <v>145</v>
      </c>
      <c r="AU350" s="182" t="s">
        <v>143</v>
      </c>
      <c r="AV350" s="14" t="s">
        <v>84</v>
      </c>
      <c r="AW350" s="14" t="s">
        <v>33</v>
      </c>
      <c r="AX350" s="14" t="s">
        <v>76</v>
      </c>
      <c r="AY350" s="182" t="s">
        <v>135</v>
      </c>
    </row>
    <row r="351" spans="1:65" s="13" customFormat="1" ht="11.25">
      <c r="B351" s="172"/>
      <c r="D351" s="173" t="s">
        <v>145</v>
      </c>
      <c r="E351" s="174" t="s">
        <v>1</v>
      </c>
      <c r="F351" s="175" t="s">
        <v>696</v>
      </c>
      <c r="H351" s="176">
        <v>0.99199999999999999</v>
      </c>
      <c r="I351" s="177"/>
      <c r="L351" s="172"/>
      <c r="M351" s="178"/>
      <c r="N351" s="179"/>
      <c r="O351" s="179"/>
      <c r="P351" s="179"/>
      <c r="Q351" s="179"/>
      <c r="R351" s="179"/>
      <c r="S351" s="179"/>
      <c r="T351" s="180"/>
      <c r="AT351" s="174" t="s">
        <v>145</v>
      </c>
      <c r="AU351" s="174" t="s">
        <v>143</v>
      </c>
      <c r="AV351" s="13" t="s">
        <v>143</v>
      </c>
      <c r="AW351" s="13" t="s">
        <v>33</v>
      </c>
      <c r="AX351" s="13" t="s">
        <v>76</v>
      </c>
      <c r="AY351" s="174" t="s">
        <v>135</v>
      </c>
    </row>
    <row r="352" spans="1:65" s="13" customFormat="1" ht="11.25">
      <c r="B352" s="172"/>
      <c r="D352" s="173" t="s">
        <v>145</v>
      </c>
      <c r="E352" s="174" t="s">
        <v>1</v>
      </c>
      <c r="F352" s="175" t="s">
        <v>697</v>
      </c>
      <c r="H352" s="176">
        <v>3.1640000000000001</v>
      </c>
      <c r="I352" s="177"/>
      <c r="L352" s="172"/>
      <c r="M352" s="178"/>
      <c r="N352" s="179"/>
      <c r="O352" s="179"/>
      <c r="P352" s="179"/>
      <c r="Q352" s="179"/>
      <c r="R352" s="179"/>
      <c r="S352" s="179"/>
      <c r="T352" s="180"/>
      <c r="AT352" s="174" t="s">
        <v>145</v>
      </c>
      <c r="AU352" s="174" t="s">
        <v>143</v>
      </c>
      <c r="AV352" s="13" t="s">
        <v>143</v>
      </c>
      <c r="AW352" s="13" t="s">
        <v>33</v>
      </c>
      <c r="AX352" s="13" t="s">
        <v>76</v>
      </c>
      <c r="AY352" s="174" t="s">
        <v>135</v>
      </c>
    </row>
    <row r="353" spans="1:65" s="15" customFormat="1" ht="11.25">
      <c r="B353" s="199"/>
      <c r="D353" s="173" t="s">
        <v>145</v>
      </c>
      <c r="E353" s="200" t="s">
        <v>1</v>
      </c>
      <c r="F353" s="201" t="s">
        <v>206</v>
      </c>
      <c r="H353" s="202">
        <v>4.1559999999999997</v>
      </c>
      <c r="I353" s="203"/>
      <c r="L353" s="199"/>
      <c r="M353" s="204"/>
      <c r="N353" s="205"/>
      <c r="O353" s="205"/>
      <c r="P353" s="205"/>
      <c r="Q353" s="205"/>
      <c r="R353" s="205"/>
      <c r="S353" s="205"/>
      <c r="T353" s="206"/>
      <c r="AT353" s="200" t="s">
        <v>145</v>
      </c>
      <c r="AU353" s="200" t="s">
        <v>143</v>
      </c>
      <c r="AV353" s="15" t="s">
        <v>142</v>
      </c>
      <c r="AW353" s="15" t="s">
        <v>33</v>
      </c>
      <c r="AX353" s="15" t="s">
        <v>84</v>
      </c>
      <c r="AY353" s="200" t="s">
        <v>135</v>
      </c>
    </row>
    <row r="354" spans="1:65" s="2" customFormat="1" ht="21.75" customHeight="1">
      <c r="A354" s="32"/>
      <c r="B354" s="157"/>
      <c r="C354" s="158" t="s">
        <v>698</v>
      </c>
      <c r="D354" s="158" t="s">
        <v>138</v>
      </c>
      <c r="E354" s="159" t="s">
        <v>699</v>
      </c>
      <c r="F354" s="160" t="s">
        <v>700</v>
      </c>
      <c r="G354" s="161" t="s">
        <v>189</v>
      </c>
      <c r="H354" s="162">
        <v>2</v>
      </c>
      <c r="I354" s="163"/>
      <c r="J354" s="164">
        <f t="shared" ref="J354:J364" si="50">ROUND(I354*H354,2)</f>
        <v>0</v>
      </c>
      <c r="K354" s="165"/>
      <c r="L354" s="33"/>
      <c r="M354" s="166" t="s">
        <v>1</v>
      </c>
      <c r="N354" s="167" t="s">
        <v>42</v>
      </c>
      <c r="O354" s="58"/>
      <c r="P354" s="168">
        <f t="shared" ref="P354:P364" si="51">O354*H354</f>
        <v>0</v>
      </c>
      <c r="Q354" s="168">
        <v>0</v>
      </c>
      <c r="R354" s="168">
        <f t="shared" ref="R354:R364" si="52">Q354*H354</f>
        <v>0</v>
      </c>
      <c r="S354" s="168">
        <v>0</v>
      </c>
      <c r="T354" s="169">
        <f t="shared" ref="T354:T364" si="53">S354*H354</f>
        <v>0</v>
      </c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R354" s="170" t="s">
        <v>199</v>
      </c>
      <c r="AT354" s="170" t="s">
        <v>138</v>
      </c>
      <c r="AU354" s="170" t="s">
        <v>143</v>
      </c>
      <c r="AY354" s="17" t="s">
        <v>135</v>
      </c>
      <c r="BE354" s="171">
        <f t="shared" ref="BE354:BE364" si="54">IF(N354="základní",J354,0)</f>
        <v>0</v>
      </c>
      <c r="BF354" s="171">
        <f t="shared" ref="BF354:BF364" si="55">IF(N354="snížená",J354,0)</f>
        <v>0</v>
      </c>
      <c r="BG354" s="171">
        <f t="shared" ref="BG354:BG364" si="56">IF(N354="zákl. přenesená",J354,0)</f>
        <v>0</v>
      </c>
      <c r="BH354" s="171">
        <f t="shared" ref="BH354:BH364" si="57">IF(N354="sníž. přenesená",J354,0)</f>
        <v>0</v>
      </c>
      <c r="BI354" s="171">
        <f t="shared" ref="BI354:BI364" si="58">IF(N354="nulová",J354,0)</f>
        <v>0</v>
      </c>
      <c r="BJ354" s="17" t="s">
        <v>143</v>
      </c>
      <c r="BK354" s="171">
        <f t="shared" ref="BK354:BK364" si="59">ROUND(I354*H354,2)</f>
        <v>0</v>
      </c>
      <c r="BL354" s="17" t="s">
        <v>199</v>
      </c>
      <c r="BM354" s="170" t="s">
        <v>701</v>
      </c>
    </row>
    <row r="355" spans="1:65" s="2" customFormat="1" ht="16.5" customHeight="1">
      <c r="A355" s="32"/>
      <c r="B355" s="157"/>
      <c r="C355" s="188" t="s">
        <v>702</v>
      </c>
      <c r="D355" s="188" t="s">
        <v>192</v>
      </c>
      <c r="E355" s="189" t="s">
        <v>703</v>
      </c>
      <c r="F355" s="190" t="s">
        <v>704</v>
      </c>
      <c r="G355" s="191" t="s">
        <v>189</v>
      </c>
      <c r="H355" s="192">
        <v>2</v>
      </c>
      <c r="I355" s="193"/>
      <c r="J355" s="194">
        <f t="shared" si="50"/>
        <v>0</v>
      </c>
      <c r="K355" s="195"/>
      <c r="L355" s="196"/>
      <c r="M355" s="197" t="s">
        <v>1</v>
      </c>
      <c r="N355" s="198" t="s">
        <v>42</v>
      </c>
      <c r="O355" s="58"/>
      <c r="P355" s="168">
        <f t="shared" si="51"/>
        <v>0</v>
      </c>
      <c r="Q355" s="168">
        <v>1.55E-2</v>
      </c>
      <c r="R355" s="168">
        <f t="shared" si="52"/>
        <v>3.1E-2</v>
      </c>
      <c r="S355" s="168">
        <v>0</v>
      </c>
      <c r="T355" s="169">
        <f t="shared" si="53"/>
        <v>0</v>
      </c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R355" s="170" t="s">
        <v>291</v>
      </c>
      <c r="AT355" s="170" t="s">
        <v>192</v>
      </c>
      <c r="AU355" s="170" t="s">
        <v>143</v>
      </c>
      <c r="AY355" s="17" t="s">
        <v>135</v>
      </c>
      <c r="BE355" s="171">
        <f t="shared" si="54"/>
        <v>0</v>
      </c>
      <c r="BF355" s="171">
        <f t="shared" si="55"/>
        <v>0</v>
      </c>
      <c r="BG355" s="171">
        <f t="shared" si="56"/>
        <v>0</v>
      </c>
      <c r="BH355" s="171">
        <f t="shared" si="57"/>
        <v>0</v>
      </c>
      <c r="BI355" s="171">
        <f t="shared" si="58"/>
        <v>0</v>
      </c>
      <c r="BJ355" s="17" t="s">
        <v>143</v>
      </c>
      <c r="BK355" s="171">
        <f t="shared" si="59"/>
        <v>0</v>
      </c>
      <c r="BL355" s="17" t="s">
        <v>199</v>
      </c>
      <c r="BM355" s="170" t="s">
        <v>705</v>
      </c>
    </row>
    <row r="356" spans="1:65" s="2" customFormat="1" ht="21.75" customHeight="1">
      <c r="A356" s="32"/>
      <c r="B356" s="157"/>
      <c r="C356" s="188" t="s">
        <v>706</v>
      </c>
      <c r="D356" s="188" t="s">
        <v>192</v>
      </c>
      <c r="E356" s="189" t="s">
        <v>707</v>
      </c>
      <c r="F356" s="190" t="s">
        <v>708</v>
      </c>
      <c r="G356" s="191" t="s">
        <v>189</v>
      </c>
      <c r="H356" s="192">
        <v>2</v>
      </c>
      <c r="I356" s="193"/>
      <c r="J356" s="194">
        <f t="shared" si="50"/>
        <v>0</v>
      </c>
      <c r="K356" s="195"/>
      <c r="L356" s="196"/>
      <c r="M356" s="197" t="s">
        <v>1</v>
      </c>
      <c r="N356" s="198" t="s">
        <v>42</v>
      </c>
      <c r="O356" s="58"/>
      <c r="P356" s="168">
        <f t="shared" si="51"/>
        <v>0</v>
      </c>
      <c r="Q356" s="168">
        <v>1.1999999999999999E-3</v>
      </c>
      <c r="R356" s="168">
        <f t="shared" si="52"/>
        <v>2.3999999999999998E-3</v>
      </c>
      <c r="S356" s="168">
        <v>0</v>
      </c>
      <c r="T356" s="169">
        <f t="shared" si="53"/>
        <v>0</v>
      </c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R356" s="170" t="s">
        <v>291</v>
      </c>
      <c r="AT356" s="170" t="s">
        <v>192</v>
      </c>
      <c r="AU356" s="170" t="s">
        <v>143</v>
      </c>
      <c r="AY356" s="17" t="s">
        <v>135</v>
      </c>
      <c r="BE356" s="171">
        <f t="shared" si="54"/>
        <v>0</v>
      </c>
      <c r="BF356" s="171">
        <f t="shared" si="55"/>
        <v>0</v>
      </c>
      <c r="BG356" s="171">
        <f t="shared" si="56"/>
        <v>0</v>
      </c>
      <c r="BH356" s="171">
        <f t="shared" si="57"/>
        <v>0</v>
      </c>
      <c r="BI356" s="171">
        <f t="shared" si="58"/>
        <v>0</v>
      </c>
      <c r="BJ356" s="17" t="s">
        <v>143</v>
      </c>
      <c r="BK356" s="171">
        <f t="shared" si="59"/>
        <v>0</v>
      </c>
      <c r="BL356" s="17" t="s">
        <v>199</v>
      </c>
      <c r="BM356" s="170" t="s">
        <v>709</v>
      </c>
    </row>
    <row r="357" spans="1:65" s="2" customFormat="1" ht="16.5" customHeight="1">
      <c r="A357" s="32"/>
      <c r="B357" s="157"/>
      <c r="C357" s="158" t="s">
        <v>710</v>
      </c>
      <c r="D357" s="158" t="s">
        <v>138</v>
      </c>
      <c r="E357" s="159" t="s">
        <v>711</v>
      </c>
      <c r="F357" s="160" t="s">
        <v>712</v>
      </c>
      <c r="G357" s="161" t="s">
        <v>189</v>
      </c>
      <c r="H357" s="162">
        <v>2</v>
      </c>
      <c r="I357" s="163"/>
      <c r="J357" s="164">
        <f t="shared" si="50"/>
        <v>0</v>
      </c>
      <c r="K357" s="165"/>
      <c r="L357" s="33"/>
      <c r="M357" s="166" t="s">
        <v>1</v>
      </c>
      <c r="N357" s="167" t="s">
        <v>42</v>
      </c>
      <c r="O357" s="58"/>
      <c r="P357" s="168">
        <f t="shared" si="51"/>
        <v>0</v>
      </c>
      <c r="Q357" s="168">
        <v>0</v>
      </c>
      <c r="R357" s="168">
        <f t="shared" si="52"/>
        <v>0</v>
      </c>
      <c r="S357" s="168">
        <v>0</v>
      </c>
      <c r="T357" s="169">
        <f t="shared" si="53"/>
        <v>0</v>
      </c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R357" s="170" t="s">
        <v>199</v>
      </c>
      <c r="AT357" s="170" t="s">
        <v>138</v>
      </c>
      <c r="AU357" s="170" t="s">
        <v>143</v>
      </c>
      <c r="AY357" s="17" t="s">
        <v>135</v>
      </c>
      <c r="BE357" s="171">
        <f t="shared" si="54"/>
        <v>0</v>
      </c>
      <c r="BF357" s="171">
        <f t="shared" si="55"/>
        <v>0</v>
      </c>
      <c r="BG357" s="171">
        <f t="shared" si="56"/>
        <v>0</v>
      </c>
      <c r="BH357" s="171">
        <f t="shared" si="57"/>
        <v>0</v>
      </c>
      <c r="BI357" s="171">
        <f t="shared" si="58"/>
        <v>0</v>
      </c>
      <c r="BJ357" s="17" t="s">
        <v>143</v>
      </c>
      <c r="BK357" s="171">
        <f t="shared" si="59"/>
        <v>0</v>
      </c>
      <c r="BL357" s="17" t="s">
        <v>199</v>
      </c>
      <c r="BM357" s="170" t="s">
        <v>713</v>
      </c>
    </row>
    <row r="358" spans="1:65" s="2" customFormat="1" ht="16.5" customHeight="1">
      <c r="A358" s="32"/>
      <c r="B358" s="157"/>
      <c r="C358" s="188" t="s">
        <v>714</v>
      </c>
      <c r="D358" s="188" t="s">
        <v>192</v>
      </c>
      <c r="E358" s="189" t="s">
        <v>715</v>
      </c>
      <c r="F358" s="190" t="s">
        <v>716</v>
      </c>
      <c r="G358" s="191" t="s">
        <v>189</v>
      </c>
      <c r="H358" s="192">
        <v>2</v>
      </c>
      <c r="I358" s="193"/>
      <c r="J358" s="194">
        <f t="shared" si="50"/>
        <v>0</v>
      </c>
      <c r="K358" s="195"/>
      <c r="L358" s="196"/>
      <c r="M358" s="197" t="s">
        <v>1</v>
      </c>
      <c r="N358" s="198" t="s">
        <v>42</v>
      </c>
      <c r="O358" s="58"/>
      <c r="P358" s="168">
        <f t="shared" si="51"/>
        <v>0</v>
      </c>
      <c r="Q358" s="168">
        <v>4.4999999999999999E-4</v>
      </c>
      <c r="R358" s="168">
        <f t="shared" si="52"/>
        <v>8.9999999999999998E-4</v>
      </c>
      <c r="S358" s="168">
        <v>0</v>
      </c>
      <c r="T358" s="169">
        <f t="shared" si="53"/>
        <v>0</v>
      </c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R358" s="170" t="s">
        <v>291</v>
      </c>
      <c r="AT358" s="170" t="s">
        <v>192</v>
      </c>
      <c r="AU358" s="170" t="s">
        <v>143</v>
      </c>
      <c r="AY358" s="17" t="s">
        <v>135</v>
      </c>
      <c r="BE358" s="171">
        <f t="shared" si="54"/>
        <v>0</v>
      </c>
      <c r="BF358" s="171">
        <f t="shared" si="55"/>
        <v>0</v>
      </c>
      <c r="BG358" s="171">
        <f t="shared" si="56"/>
        <v>0</v>
      </c>
      <c r="BH358" s="171">
        <f t="shared" si="57"/>
        <v>0</v>
      </c>
      <c r="BI358" s="171">
        <f t="shared" si="58"/>
        <v>0</v>
      </c>
      <c r="BJ358" s="17" t="s">
        <v>143</v>
      </c>
      <c r="BK358" s="171">
        <f t="shared" si="59"/>
        <v>0</v>
      </c>
      <c r="BL358" s="17" t="s">
        <v>199</v>
      </c>
      <c r="BM358" s="170" t="s">
        <v>717</v>
      </c>
    </row>
    <row r="359" spans="1:65" s="2" customFormat="1" ht="21.75" customHeight="1">
      <c r="A359" s="32"/>
      <c r="B359" s="157"/>
      <c r="C359" s="158" t="s">
        <v>718</v>
      </c>
      <c r="D359" s="158" t="s">
        <v>138</v>
      </c>
      <c r="E359" s="159" t="s">
        <v>719</v>
      </c>
      <c r="F359" s="160" t="s">
        <v>720</v>
      </c>
      <c r="G359" s="161" t="s">
        <v>189</v>
      </c>
      <c r="H359" s="162">
        <v>2</v>
      </c>
      <c r="I359" s="163"/>
      <c r="J359" s="164">
        <f t="shared" si="50"/>
        <v>0</v>
      </c>
      <c r="K359" s="165"/>
      <c r="L359" s="33"/>
      <c r="M359" s="166" t="s">
        <v>1</v>
      </c>
      <c r="N359" s="167" t="s">
        <v>42</v>
      </c>
      <c r="O359" s="58"/>
      <c r="P359" s="168">
        <f t="shared" si="51"/>
        <v>0</v>
      </c>
      <c r="Q359" s="168">
        <v>0</v>
      </c>
      <c r="R359" s="168">
        <f t="shared" si="52"/>
        <v>0</v>
      </c>
      <c r="S359" s="168">
        <v>0</v>
      </c>
      <c r="T359" s="169">
        <f t="shared" si="53"/>
        <v>0</v>
      </c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R359" s="170" t="s">
        <v>199</v>
      </c>
      <c r="AT359" s="170" t="s">
        <v>138</v>
      </c>
      <c r="AU359" s="170" t="s">
        <v>143</v>
      </c>
      <c r="AY359" s="17" t="s">
        <v>135</v>
      </c>
      <c r="BE359" s="171">
        <f t="shared" si="54"/>
        <v>0</v>
      </c>
      <c r="BF359" s="171">
        <f t="shared" si="55"/>
        <v>0</v>
      </c>
      <c r="BG359" s="171">
        <f t="shared" si="56"/>
        <v>0</v>
      </c>
      <c r="BH359" s="171">
        <f t="shared" si="57"/>
        <v>0</v>
      </c>
      <c r="BI359" s="171">
        <f t="shared" si="58"/>
        <v>0</v>
      </c>
      <c r="BJ359" s="17" t="s">
        <v>143</v>
      </c>
      <c r="BK359" s="171">
        <f t="shared" si="59"/>
        <v>0</v>
      </c>
      <c r="BL359" s="17" t="s">
        <v>199</v>
      </c>
      <c r="BM359" s="170" t="s">
        <v>721</v>
      </c>
    </row>
    <row r="360" spans="1:65" s="2" customFormat="1" ht="16.5" customHeight="1">
      <c r="A360" s="32"/>
      <c r="B360" s="157"/>
      <c r="C360" s="188" t="s">
        <v>722</v>
      </c>
      <c r="D360" s="188" t="s">
        <v>192</v>
      </c>
      <c r="E360" s="189" t="s">
        <v>723</v>
      </c>
      <c r="F360" s="190" t="s">
        <v>724</v>
      </c>
      <c r="G360" s="191" t="s">
        <v>189</v>
      </c>
      <c r="H360" s="192">
        <v>2</v>
      </c>
      <c r="I360" s="193"/>
      <c r="J360" s="194">
        <f t="shared" si="50"/>
        <v>0</v>
      </c>
      <c r="K360" s="195"/>
      <c r="L360" s="196"/>
      <c r="M360" s="197" t="s">
        <v>1</v>
      </c>
      <c r="N360" s="198" t="s">
        <v>42</v>
      </c>
      <c r="O360" s="58"/>
      <c r="P360" s="168">
        <f t="shared" si="51"/>
        <v>0</v>
      </c>
      <c r="Q360" s="168">
        <v>1.3500000000000001E-3</v>
      </c>
      <c r="R360" s="168">
        <f t="shared" si="52"/>
        <v>2.7000000000000001E-3</v>
      </c>
      <c r="S360" s="168">
        <v>0</v>
      </c>
      <c r="T360" s="169">
        <f t="shared" si="53"/>
        <v>0</v>
      </c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R360" s="170" t="s">
        <v>291</v>
      </c>
      <c r="AT360" s="170" t="s">
        <v>192</v>
      </c>
      <c r="AU360" s="170" t="s">
        <v>143</v>
      </c>
      <c r="AY360" s="17" t="s">
        <v>135</v>
      </c>
      <c r="BE360" s="171">
        <f t="shared" si="54"/>
        <v>0</v>
      </c>
      <c r="BF360" s="171">
        <f t="shared" si="55"/>
        <v>0</v>
      </c>
      <c r="BG360" s="171">
        <f t="shared" si="56"/>
        <v>0</v>
      </c>
      <c r="BH360" s="171">
        <f t="shared" si="57"/>
        <v>0</v>
      </c>
      <c r="BI360" s="171">
        <f t="shared" si="58"/>
        <v>0</v>
      </c>
      <c r="BJ360" s="17" t="s">
        <v>143</v>
      </c>
      <c r="BK360" s="171">
        <f t="shared" si="59"/>
        <v>0</v>
      </c>
      <c r="BL360" s="17" t="s">
        <v>199</v>
      </c>
      <c r="BM360" s="170" t="s">
        <v>725</v>
      </c>
    </row>
    <row r="361" spans="1:65" s="2" customFormat="1" ht="21.75" customHeight="1">
      <c r="A361" s="32"/>
      <c r="B361" s="157"/>
      <c r="C361" s="158" t="s">
        <v>726</v>
      </c>
      <c r="D361" s="158" t="s">
        <v>138</v>
      </c>
      <c r="E361" s="159" t="s">
        <v>727</v>
      </c>
      <c r="F361" s="160" t="s">
        <v>728</v>
      </c>
      <c r="G361" s="161" t="s">
        <v>234</v>
      </c>
      <c r="H361" s="162">
        <v>3.6999999999999998E-2</v>
      </c>
      <c r="I361" s="163"/>
      <c r="J361" s="164">
        <f t="shared" si="50"/>
        <v>0</v>
      </c>
      <c r="K361" s="165"/>
      <c r="L361" s="33"/>
      <c r="M361" s="166" t="s">
        <v>1</v>
      </c>
      <c r="N361" s="167" t="s">
        <v>42</v>
      </c>
      <c r="O361" s="58"/>
      <c r="P361" s="168">
        <f t="shared" si="51"/>
        <v>0</v>
      </c>
      <c r="Q361" s="168">
        <v>0</v>
      </c>
      <c r="R361" s="168">
        <f t="shared" si="52"/>
        <v>0</v>
      </c>
      <c r="S361" s="168">
        <v>0</v>
      </c>
      <c r="T361" s="169">
        <f t="shared" si="53"/>
        <v>0</v>
      </c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  <c r="AR361" s="170" t="s">
        <v>199</v>
      </c>
      <c r="AT361" s="170" t="s">
        <v>138</v>
      </c>
      <c r="AU361" s="170" t="s">
        <v>143</v>
      </c>
      <c r="AY361" s="17" t="s">
        <v>135</v>
      </c>
      <c r="BE361" s="171">
        <f t="shared" si="54"/>
        <v>0</v>
      </c>
      <c r="BF361" s="171">
        <f t="shared" si="55"/>
        <v>0</v>
      </c>
      <c r="BG361" s="171">
        <f t="shared" si="56"/>
        <v>0</v>
      </c>
      <c r="BH361" s="171">
        <f t="shared" si="57"/>
        <v>0</v>
      </c>
      <c r="BI361" s="171">
        <f t="shared" si="58"/>
        <v>0</v>
      </c>
      <c r="BJ361" s="17" t="s">
        <v>143</v>
      </c>
      <c r="BK361" s="171">
        <f t="shared" si="59"/>
        <v>0</v>
      </c>
      <c r="BL361" s="17" t="s">
        <v>199</v>
      </c>
      <c r="BM361" s="170" t="s">
        <v>729</v>
      </c>
    </row>
    <row r="362" spans="1:65" s="2" customFormat="1" ht="21.75" customHeight="1">
      <c r="A362" s="32"/>
      <c r="B362" s="157"/>
      <c r="C362" s="158" t="s">
        <v>730</v>
      </c>
      <c r="D362" s="158" t="s">
        <v>138</v>
      </c>
      <c r="E362" s="159" t="s">
        <v>731</v>
      </c>
      <c r="F362" s="160" t="s">
        <v>732</v>
      </c>
      <c r="G362" s="161" t="s">
        <v>234</v>
      </c>
      <c r="H362" s="162">
        <v>3.6999999999999998E-2</v>
      </c>
      <c r="I362" s="163"/>
      <c r="J362" s="164">
        <f t="shared" si="50"/>
        <v>0</v>
      </c>
      <c r="K362" s="165"/>
      <c r="L362" s="33"/>
      <c r="M362" s="166" t="s">
        <v>1</v>
      </c>
      <c r="N362" s="167" t="s">
        <v>42</v>
      </c>
      <c r="O362" s="58"/>
      <c r="P362" s="168">
        <f t="shared" si="51"/>
        <v>0</v>
      </c>
      <c r="Q362" s="168">
        <v>0</v>
      </c>
      <c r="R362" s="168">
        <f t="shared" si="52"/>
        <v>0</v>
      </c>
      <c r="S362" s="168">
        <v>0</v>
      </c>
      <c r="T362" s="169">
        <f t="shared" si="53"/>
        <v>0</v>
      </c>
      <c r="U362" s="32"/>
      <c r="V362" s="32"/>
      <c r="W362" s="32"/>
      <c r="X362" s="32"/>
      <c r="Y362" s="32"/>
      <c r="Z362" s="32"/>
      <c r="AA362" s="32"/>
      <c r="AB362" s="32"/>
      <c r="AC362" s="32"/>
      <c r="AD362" s="32"/>
      <c r="AE362" s="32"/>
      <c r="AR362" s="170" t="s">
        <v>199</v>
      </c>
      <c r="AT362" s="170" t="s">
        <v>138</v>
      </c>
      <c r="AU362" s="170" t="s">
        <v>143</v>
      </c>
      <c r="AY362" s="17" t="s">
        <v>135</v>
      </c>
      <c r="BE362" s="171">
        <f t="shared" si="54"/>
        <v>0</v>
      </c>
      <c r="BF362" s="171">
        <f t="shared" si="55"/>
        <v>0</v>
      </c>
      <c r="BG362" s="171">
        <f t="shared" si="56"/>
        <v>0</v>
      </c>
      <c r="BH362" s="171">
        <f t="shared" si="57"/>
        <v>0</v>
      </c>
      <c r="BI362" s="171">
        <f t="shared" si="58"/>
        <v>0</v>
      </c>
      <c r="BJ362" s="17" t="s">
        <v>143</v>
      </c>
      <c r="BK362" s="171">
        <f t="shared" si="59"/>
        <v>0</v>
      </c>
      <c r="BL362" s="17" t="s">
        <v>199</v>
      </c>
      <c r="BM362" s="170" t="s">
        <v>733</v>
      </c>
    </row>
    <row r="363" spans="1:65" s="2" customFormat="1" ht="21.75" customHeight="1">
      <c r="A363" s="32"/>
      <c r="B363" s="157"/>
      <c r="C363" s="158" t="s">
        <v>734</v>
      </c>
      <c r="D363" s="158" t="s">
        <v>138</v>
      </c>
      <c r="E363" s="159" t="s">
        <v>735</v>
      </c>
      <c r="F363" s="160" t="s">
        <v>736</v>
      </c>
      <c r="G363" s="161" t="s">
        <v>522</v>
      </c>
      <c r="H363" s="162">
        <v>1</v>
      </c>
      <c r="I363" s="163"/>
      <c r="J363" s="164">
        <f t="shared" si="50"/>
        <v>0</v>
      </c>
      <c r="K363" s="165"/>
      <c r="L363" s="33"/>
      <c r="M363" s="166" t="s">
        <v>1</v>
      </c>
      <c r="N363" s="167" t="s">
        <v>42</v>
      </c>
      <c r="O363" s="58"/>
      <c r="P363" s="168">
        <f t="shared" si="51"/>
        <v>0</v>
      </c>
      <c r="Q363" s="168">
        <v>0</v>
      </c>
      <c r="R363" s="168">
        <f t="shared" si="52"/>
        <v>0</v>
      </c>
      <c r="S363" s="168">
        <v>0</v>
      </c>
      <c r="T363" s="169">
        <f t="shared" si="53"/>
        <v>0</v>
      </c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R363" s="170" t="s">
        <v>199</v>
      </c>
      <c r="AT363" s="170" t="s">
        <v>138</v>
      </c>
      <c r="AU363" s="170" t="s">
        <v>143</v>
      </c>
      <c r="AY363" s="17" t="s">
        <v>135</v>
      </c>
      <c r="BE363" s="171">
        <f t="shared" si="54"/>
        <v>0</v>
      </c>
      <c r="BF363" s="171">
        <f t="shared" si="55"/>
        <v>0</v>
      </c>
      <c r="BG363" s="171">
        <f t="shared" si="56"/>
        <v>0</v>
      </c>
      <c r="BH363" s="171">
        <f t="shared" si="57"/>
        <v>0</v>
      </c>
      <c r="BI363" s="171">
        <f t="shared" si="58"/>
        <v>0</v>
      </c>
      <c r="BJ363" s="17" t="s">
        <v>143</v>
      </c>
      <c r="BK363" s="171">
        <f t="shared" si="59"/>
        <v>0</v>
      </c>
      <c r="BL363" s="17" t="s">
        <v>199</v>
      </c>
      <c r="BM363" s="170" t="s">
        <v>737</v>
      </c>
    </row>
    <row r="364" spans="1:65" s="2" customFormat="1" ht="21.75" customHeight="1">
      <c r="A364" s="32"/>
      <c r="B364" s="157"/>
      <c r="C364" s="158" t="s">
        <v>738</v>
      </c>
      <c r="D364" s="158" t="s">
        <v>138</v>
      </c>
      <c r="E364" s="159" t="s">
        <v>739</v>
      </c>
      <c r="F364" s="160" t="s">
        <v>740</v>
      </c>
      <c r="G364" s="161" t="s">
        <v>522</v>
      </c>
      <c r="H364" s="162">
        <v>2</v>
      </c>
      <c r="I364" s="163"/>
      <c r="J364" s="164">
        <f t="shared" si="50"/>
        <v>0</v>
      </c>
      <c r="K364" s="165"/>
      <c r="L364" s="33"/>
      <c r="M364" s="166" t="s">
        <v>1</v>
      </c>
      <c r="N364" s="167" t="s">
        <v>42</v>
      </c>
      <c r="O364" s="58"/>
      <c r="P364" s="168">
        <f t="shared" si="51"/>
        <v>0</v>
      </c>
      <c r="Q364" s="168">
        <v>0</v>
      </c>
      <c r="R364" s="168">
        <f t="shared" si="52"/>
        <v>0</v>
      </c>
      <c r="S364" s="168">
        <v>0</v>
      </c>
      <c r="T364" s="169">
        <f t="shared" si="53"/>
        <v>0</v>
      </c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R364" s="170" t="s">
        <v>199</v>
      </c>
      <c r="AT364" s="170" t="s">
        <v>138</v>
      </c>
      <c r="AU364" s="170" t="s">
        <v>143</v>
      </c>
      <c r="AY364" s="17" t="s">
        <v>135</v>
      </c>
      <c r="BE364" s="171">
        <f t="shared" si="54"/>
        <v>0</v>
      </c>
      <c r="BF364" s="171">
        <f t="shared" si="55"/>
        <v>0</v>
      </c>
      <c r="BG364" s="171">
        <f t="shared" si="56"/>
        <v>0</v>
      </c>
      <c r="BH364" s="171">
        <f t="shared" si="57"/>
        <v>0</v>
      </c>
      <c r="BI364" s="171">
        <f t="shared" si="58"/>
        <v>0</v>
      </c>
      <c r="BJ364" s="17" t="s">
        <v>143</v>
      </c>
      <c r="BK364" s="171">
        <f t="shared" si="59"/>
        <v>0</v>
      </c>
      <c r="BL364" s="17" t="s">
        <v>199</v>
      </c>
      <c r="BM364" s="170" t="s">
        <v>741</v>
      </c>
    </row>
    <row r="365" spans="1:65" s="12" customFormat="1" ht="22.9" customHeight="1">
      <c r="B365" s="144"/>
      <c r="D365" s="145" t="s">
        <v>75</v>
      </c>
      <c r="E365" s="155" t="s">
        <v>742</v>
      </c>
      <c r="F365" s="155" t="s">
        <v>743</v>
      </c>
      <c r="I365" s="147"/>
      <c r="J365" s="156">
        <f>BK365</f>
        <v>0</v>
      </c>
      <c r="L365" s="144"/>
      <c r="M365" s="149"/>
      <c r="N365" s="150"/>
      <c r="O365" s="150"/>
      <c r="P365" s="151">
        <f>SUM(P366:P374)</f>
        <v>0</v>
      </c>
      <c r="Q365" s="150"/>
      <c r="R365" s="151">
        <f>SUM(R366:R374)</f>
        <v>0.30957443000000001</v>
      </c>
      <c r="S365" s="150"/>
      <c r="T365" s="152">
        <f>SUM(T366:T374)</f>
        <v>0</v>
      </c>
      <c r="AR365" s="145" t="s">
        <v>143</v>
      </c>
      <c r="AT365" s="153" t="s">
        <v>75</v>
      </c>
      <c r="AU365" s="153" t="s">
        <v>84</v>
      </c>
      <c r="AY365" s="145" t="s">
        <v>135</v>
      </c>
      <c r="BK365" s="154">
        <f>SUM(BK366:BK374)</f>
        <v>0</v>
      </c>
    </row>
    <row r="366" spans="1:65" s="2" customFormat="1" ht="21.75" customHeight="1">
      <c r="A366" s="32"/>
      <c r="B366" s="157"/>
      <c r="C366" s="158" t="s">
        <v>744</v>
      </c>
      <c r="D366" s="158" t="s">
        <v>138</v>
      </c>
      <c r="E366" s="159" t="s">
        <v>745</v>
      </c>
      <c r="F366" s="160" t="s">
        <v>746</v>
      </c>
      <c r="G366" s="161" t="s">
        <v>141</v>
      </c>
      <c r="H366" s="162">
        <v>5.2389999999999999</v>
      </c>
      <c r="I366" s="163"/>
      <c r="J366" s="164">
        <f>ROUND(I366*H366,2)</f>
        <v>0</v>
      </c>
      <c r="K366" s="165"/>
      <c r="L366" s="33"/>
      <c r="M366" s="166" t="s">
        <v>1</v>
      </c>
      <c r="N366" s="167" t="s">
        <v>42</v>
      </c>
      <c r="O366" s="58"/>
      <c r="P366" s="168">
        <f>O366*H366</f>
        <v>0</v>
      </c>
      <c r="Q366" s="168">
        <v>3.7670000000000002E-2</v>
      </c>
      <c r="R366" s="168">
        <f>Q366*H366</f>
        <v>0.19735313000000002</v>
      </c>
      <c r="S366" s="168">
        <v>0</v>
      </c>
      <c r="T366" s="169">
        <f>S366*H366</f>
        <v>0</v>
      </c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32"/>
      <c r="AR366" s="170" t="s">
        <v>199</v>
      </c>
      <c r="AT366" s="170" t="s">
        <v>138</v>
      </c>
      <c r="AU366" s="170" t="s">
        <v>143</v>
      </c>
      <c r="AY366" s="17" t="s">
        <v>135</v>
      </c>
      <c r="BE366" s="171">
        <f>IF(N366="základní",J366,0)</f>
        <v>0</v>
      </c>
      <c r="BF366" s="171">
        <f>IF(N366="snížená",J366,0)</f>
        <v>0</v>
      </c>
      <c r="BG366" s="171">
        <f>IF(N366="zákl. přenesená",J366,0)</f>
        <v>0</v>
      </c>
      <c r="BH366" s="171">
        <f>IF(N366="sníž. přenesená",J366,0)</f>
        <v>0</v>
      </c>
      <c r="BI366" s="171">
        <f>IF(N366="nulová",J366,0)</f>
        <v>0</v>
      </c>
      <c r="BJ366" s="17" t="s">
        <v>143</v>
      </c>
      <c r="BK366" s="171">
        <f>ROUND(I366*H366,2)</f>
        <v>0</v>
      </c>
      <c r="BL366" s="17" t="s">
        <v>199</v>
      </c>
      <c r="BM366" s="170" t="s">
        <v>747</v>
      </c>
    </row>
    <row r="367" spans="1:65" s="13" customFormat="1" ht="11.25">
      <c r="B367" s="172"/>
      <c r="D367" s="173" t="s">
        <v>145</v>
      </c>
      <c r="E367" s="174" t="s">
        <v>1</v>
      </c>
      <c r="F367" s="175" t="s">
        <v>748</v>
      </c>
      <c r="H367" s="176">
        <v>4.3540000000000001</v>
      </c>
      <c r="I367" s="177"/>
      <c r="L367" s="172"/>
      <c r="M367" s="178"/>
      <c r="N367" s="179"/>
      <c r="O367" s="179"/>
      <c r="P367" s="179"/>
      <c r="Q367" s="179"/>
      <c r="R367" s="179"/>
      <c r="S367" s="179"/>
      <c r="T367" s="180"/>
      <c r="AT367" s="174" t="s">
        <v>145</v>
      </c>
      <c r="AU367" s="174" t="s">
        <v>143</v>
      </c>
      <c r="AV367" s="13" t="s">
        <v>143</v>
      </c>
      <c r="AW367" s="13" t="s">
        <v>33</v>
      </c>
      <c r="AX367" s="13" t="s">
        <v>76</v>
      </c>
      <c r="AY367" s="174" t="s">
        <v>135</v>
      </c>
    </row>
    <row r="368" spans="1:65" s="13" customFormat="1" ht="11.25">
      <c r="B368" s="172"/>
      <c r="D368" s="173" t="s">
        <v>145</v>
      </c>
      <c r="E368" s="174" t="s">
        <v>1</v>
      </c>
      <c r="F368" s="175" t="s">
        <v>275</v>
      </c>
      <c r="H368" s="176">
        <v>0.88500000000000001</v>
      </c>
      <c r="I368" s="177"/>
      <c r="L368" s="172"/>
      <c r="M368" s="178"/>
      <c r="N368" s="179"/>
      <c r="O368" s="179"/>
      <c r="P368" s="179"/>
      <c r="Q368" s="179"/>
      <c r="R368" s="179"/>
      <c r="S368" s="179"/>
      <c r="T368" s="180"/>
      <c r="AT368" s="174" t="s">
        <v>145</v>
      </c>
      <c r="AU368" s="174" t="s">
        <v>143</v>
      </c>
      <c r="AV368" s="13" t="s">
        <v>143</v>
      </c>
      <c r="AW368" s="13" t="s">
        <v>33</v>
      </c>
      <c r="AX368" s="13" t="s">
        <v>76</v>
      </c>
      <c r="AY368" s="174" t="s">
        <v>135</v>
      </c>
    </row>
    <row r="369" spans="1:65" s="15" customFormat="1" ht="11.25">
      <c r="B369" s="199"/>
      <c r="D369" s="173" t="s">
        <v>145</v>
      </c>
      <c r="E369" s="200" t="s">
        <v>1</v>
      </c>
      <c r="F369" s="201" t="s">
        <v>206</v>
      </c>
      <c r="H369" s="202">
        <v>5.2389999999999999</v>
      </c>
      <c r="I369" s="203"/>
      <c r="L369" s="199"/>
      <c r="M369" s="204"/>
      <c r="N369" s="205"/>
      <c r="O369" s="205"/>
      <c r="P369" s="205"/>
      <c r="Q369" s="205"/>
      <c r="R369" s="205"/>
      <c r="S369" s="205"/>
      <c r="T369" s="206"/>
      <c r="AT369" s="200" t="s">
        <v>145</v>
      </c>
      <c r="AU369" s="200" t="s">
        <v>143</v>
      </c>
      <c r="AV369" s="15" t="s">
        <v>142</v>
      </c>
      <c r="AW369" s="15" t="s">
        <v>33</v>
      </c>
      <c r="AX369" s="15" t="s">
        <v>84</v>
      </c>
      <c r="AY369" s="200" t="s">
        <v>135</v>
      </c>
    </row>
    <row r="370" spans="1:65" s="2" customFormat="1" ht="16.5" customHeight="1">
      <c r="A370" s="32"/>
      <c r="B370" s="157"/>
      <c r="C370" s="158" t="s">
        <v>749</v>
      </c>
      <c r="D370" s="158" t="s">
        <v>138</v>
      </c>
      <c r="E370" s="159" t="s">
        <v>750</v>
      </c>
      <c r="F370" s="160" t="s">
        <v>751</v>
      </c>
      <c r="G370" s="161" t="s">
        <v>141</v>
      </c>
      <c r="H370" s="162">
        <v>5.2389999999999999</v>
      </c>
      <c r="I370" s="163"/>
      <c r="J370" s="164">
        <f>ROUND(I370*H370,2)</f>
        <v>0</v>
      </c>
      <c r="K370" s="165"/>
      <c r="L370" s="33"/>
      <c r="M370" s="166" t="s">
        <v>1</v>
      </c>
      <c r="N370" s="167" t="s">
        <v>42</v>
      </c>
      <c r="O370" s="58"/>
      <c r="P370" s="168">
        <f>O370*H370</f>
        <v>0</v>
      </c>
      <c r="Q370" s="168">
        <v>2.9999999999999997E-4</v>
      </c>
      <c r="R370" s="168">
        <f>Q370*H370</f>
        <v>1.5716999999999999E-3</v>
      </c>
      <c r="S370" s="168">
        <v>0</v>
      </c>
      <c r="T370" s="169">
        <f>S370*H370</f>
        <v>0</v>
      </c>
      <c r="U370" s="32"/>
      <c r="V370" s="32"/>
      <c r="W370" s="32"/>
      <c r="X370" s="32"/>
      <c r="Y370" s="32"/>
      <c r="Z370" s="32"/>
      <c r="AA370" s="32"/>
      <c r="AB370" s="32"/>
      <c r="AC370" s="32"/>
      <c r="AD370" s="32"/>
      <c r="AE370" s="32"/>
      <c r="AR370" s="170" t="s">
        <v>199</v>
      </c>
      <c r="AT370" s="170" t="s">
        <v>138</v>
      </c>
      <c r="AU370" s="170" t="s">
        <v>143</v>
      </c>
      <c r="AY370" s="17" t="s">
        <v>135</v>
      </c>
      <c r="BE370" s="171">
        <f>IF(N370="základní",J370,0)</f>
        <v>0</v>
      </c>
      <c r="BF370" s="171">
        <f>IF(N370="snížená",J370,0)</f>
        <v>0</v>
      </c>
      <c r="BG370" s="171">
        <f>IF(N370="zákl. přenesená",J370,0)</f>
        <v>0</v>
      </c>
      <c r="BH370" s="171">
        <f>IF(N370="sníž. přenesená",J370,0)</f>
        <v>0</v>
      </c>
      <c r="BI370" s="171">
        <f>IF(N370="nulová",J370,0)</f>
        <v>0</v>
      </c>
      <c r="BJ370" s="17" t="s">
        <v>143</v>
      </c>
      <c r="BK370" s="171">
        <f>ROUND(I370*H370,2)</f>
        <v>0</v>
      </c>
      <c r="BL370" s="17" t="s">
        <v>199</v>
      </c>
      <c r="BM370" s="170" t="s">
        <v>752</v>
      </c>
    </row>
    <row r="371" spans="1:65" s="2" customFormat="1" ht="16.5" customHeight="1">
      <c r="A371" s="32"/>
      <c r="B371" s="157"/>
      <c r="C371" s="188" t="s">
        <v>753</v>
      </c>
      <c r="D371" s="188" t="s">
        <v>192</v>
      </c>
      <c r="E371" s="189" t="s">
        <v>754</v>
      </c>
      <c r="F371" s="190" t="s">
        <v>755</v>
      </c>
      <c r="G371" s="191" t="s">
        <v>141</v>
      </c>
      <c r="H371" s="192">
        <v>5.7629999999999999</v>
      </c>
      <c r="I371" s="193"/>
      <c r="J371" s="194">
        <f>ROUND(I371*H371,2)</f>
        <v>0</v>
      </c>
      <c r="K371" s="195"/>
      <c r="L371" s="196"/>
      <c r="M371" s="197" t="s">
        <v>1</v>
      </c>
      <c r="N371" s="198" t="s">
        <v>42</v>
      </c>
      <c r="O371" s="58"/>
      <c r="P371" s="168">
        <f>O371*H371</f>
        <v>0</v>
      </c>
      <c r="Q371" s="168">
        <v>1.9199999999999998E-2</v>
      </c>
      <c r="R371" s="168">
        <f>Q371*H371</f>
        <v>0.11064959999999999</v>
      </c>
      <c r="S371" s="168">
        <v>0</v>
      </c>
      <c r="T371" s="169">
        <f>S371*H371</f>
        <v>0</v>
      </c>
      <c r="U371" s="32"/>
      <c r="V371" s="32"/>
      <c r="W371" s="32"/>
      <c r="X371" s="32"/>
      <c r="Y371" s="32"/>
      <c r="Z371" s="32"/>
      <c r="AA371" s="32"/>
      <c r="AB371" s="32"/>
      <c r="AC371" s="32"/>
      <c r="AD371" s="32"/>
      <c r="AE371" s="32"/>
      <c r="AR371" s="170" t="s">
        <v>291</v>
      </c>
      <c r="AT371" s="170" t="s">
        <v>192</v>
      </c>
      <c r="AU371" s="170" t="s">
        <v>143</v>
      </c>
      <c r="AY371" s="17" t="s">
        <v>135</v>
      </c>
      <c r="BE371" s="171">
        <f>IF(N371="základní",J371,0)</f>
        <v>0</v>
      </c>
      <c r="BF371" s="171">
        <f>IF(N371="snížená",J371,0)</f>
        <v>0</v>
      </c>
      <c r="BG371" s="171">
        <f>IF(N371="zákl. přenesená",J371,0)</f>
        <v>0</v>
      </c>
      <c r="BH371" s="171">
        <f>IF(N371="sníž. přenesená",J371,0)</f>
        <v>0</v>
      </c>
      <c r="BI371" s="171">
        <f>IF(N371="nulová",J371,0)</f>
        <v>0</v>
      </c>
      <c r="BJ371" s="17" t="s">
        <v>143</v>
      </c>
      <c r="BK371" s="171">
        <f>ROUND(I371*H371,2)</f>
        <v>0</v>
      </c>
      <c r="BL371" s="17" t="s">
        <v>199</v>
      </c>
      <c r="BM371" s="170" t="s">
        <v>756</v>
      </c>
    </row>
    <row r="372" spans="1:65" s="13" customFormat="1" ht="11.25">
      <c r="B372" s="172"/>
      <c r="D372" s="173" t="s">
        <v>145</v>
      </c>
      <c r="F372" s="175" t="s">
        <v>757</v>
      </c>
      <c r="H372" s="176">
        <v>5.7629999999999999</v>
      </c>
      <c r="I372" s="177"/>
      <c r="L372" s="172"/>
      <c r="M372" s="178"/>
      <c r="N372" s="179"/>
      <c r="O372" s="179"/>
      <c r="P372" s="179"/>
      <c r="Q372" s="179"/>
      <c r="R372" s="179"/>
      <c r="S372" s="179"/>
      <c r="T372" s="180"/>
      <c r="AT372" s="174" t="s">
        <v>145</v>
      </c>
      <c r="AU372" s="174" t="s">
        <v>143</v>
      </c>
      <c r="AV372" s="13" t="s">
        <v>143</v>
      </c>
      <c r="AW372" s="13" t="s">
        <v>3</v>
      </c>
      <c r="AX372" s="13" t="s">
        <v>84</v>
      </c>
      <c r="AY372" s="174" t="s">
        <v>135</v>
      </c>
    </row>
    <row r="373" spans="1:65" s="2" customFormat="1" ht="21.75" customHeight="1">
      <c r="A373" s="32"/>
      <c r="B373" s="157"/>
      <c r="C373" s="158" t="s">
        <v>758</v>
      </c>
      <c r="D373" s="158" t="s">
        <v>138</v>
      </c>
      <c r="E373" s="159" t="s">
        <v>759</v>
      </c>
      <c r="F373" s="160" t="s">
        <v>760</v>
      </c>
      <c r="G373" s="161" t="s">
        <v>234</v>
      </c>
      <c r="H373" s="162">
        <v>0.31</v>
      </c>
      <c r="I373" s="163"/>
      <c r="J373" s="164">
        <f>ROUND(I373*H373,2)</f>
        <v>0</v>
      </c>
      <c r="K373" s="165"/>
      <c r="L373" s="33"/>
      <c r="M373" s="166" t="s">
        <v>1</v>
      </c>
      <c r="N373" s="167" t="s">
        <v>42</v>
      </c>
      <c r="O373" s="58"/>
      <c r="P373" s="168">
        <f>O373*H373</f>
        <v>0</v>
      </c>
      <c r="Q373" s="168">
        <v>0</v>
      </c>
      <c r="R373" s="168">
        <f>Q373*H373</f>
        <v>0</v>
      </c>
      <c r="S373" s="168">
        <v>0</v>
      </c>
      <c r="T373" s="169">
        <f>S373*H373</f>
        <v>0</v>
      </c>
      <c r="U373" s="32"/>
      <c r="V373" s="32"/>
      <c r="W373" s="32"/>
      <c r="X373" s="32"/>
      <c r="Y373" s="32"/>
      <c r="Z373" s="32"/>
      <c r="AA373" s="32"/>
      <c r="AB373" s="32"/>
      <c r="AC373" s="32"/>
      <c r="AD373" s="32"/>
      <c r="AE373" s="32"/>
      <c r="AR373" s="170" t="s">
        <v>199</v>
      </c>
      <c r="AT373" s="170" t="s">
        <v>138</v>
      </c>
      <c r="AU373" s="170" t="s">
        <v>143</v>
      </c>
      <c r="AY373" s="17" t="s">
        <v>135</v>
      </c>
      <c r="BE373" s="171">
        <f>IF(N373="základní",J373,0)</f>
        <v>0</v>
      </c>
      <c r="BF373" s="171">
        <f>IF(N373="snížená",J373,0)</f>
        <v>0</v>
      </c>
      <c r="BG373" s="171">
        <f>IF(N373="zákl. přenesená",J373,0)</f>
        <v>0</v>
      </c>
      <c r="BH373" s="171">
        <f>IF(N373="sníž. přenesená",J373,0)</f>
        <v>0</v>
      </c>
      <c r="BI373" s="171">
        <f>IF(N373="nulová",J373,0)</f>
        <v>0</v>
      </c>
      <c r="BJ373" s="17" t="s">
        <v>143</v>
      </c>
      <c r="BK373" s="171">
        <f>ROUND(I373*H373,2)</f>
        <v>0</v>
      </c>
      <c r="BL373" s="17" t="s">
        <v>199</v>
      </c>
      <c r="BM373" s="170" t="s">
        <v>761</v>
      </c>
    </row>
    <row r="374" spans="1:65" s="2" customFormat="1" ht="21.75" customHeight="1">
      <c r="A374" s="32"/>
      <c r="B374" s="157"/>
      <c r="C374" s="158" t="s">
        <v>762</v>
      </c>
      <c r="D374" s="158" t="s">
        <v>138</v>
      </c>
      <c r="E374" s="159" t="s">
        <v>763</v>
      </c>
      <c r="F374" s="160" t="s">
        <v>764</v>
      </c>
      <c r="G374" s="161" t="s">
        <v>234</v>
      </c>
      <c r="H374" s="162">
        <v>0.31</v>
      </c>
      <c r="I374" s="163"/>
      <c r="J374" s="164">
        <f>ROUND(I374*H374,2)</f>
        <v>0</v>
      </c>
      <c r="K374" s="165"/>
      <c r="L374" s="33"/>
      <c r="M374" s="166" t="s">
        <v>1</v>
      </c>
      <c r="N374" s="167" t="s">
        <v>42</v>
      </c>
      <c r="O374" s="58"/>
      <c r="P374" s="168">
        <f>O374*H374</f>
        <v>0</v>
      </c>
      <c r="Q374" s="168">
        <v>0</v>
      </c>
      <c r="R374" s="168">
        <f>Q374*H374</f>
        <v>0</v>
      </c>
      <c r="S374" s="168">
        <v>0</v>
      </c>
      <c r="T374" s="169">
        <f>S374*H374</f>
        <v>0</v>
      </c>
      <c r="U374" s="32"/>
      <c r="V374" s="32"/>
      <c r="W374" s="32"/>
      <c r="X374" s="32"/>
      <c r="Y374" s="32"/>
      <c r="Z374" s="32"/>
      <c r="AA374" s="32"/>
      <c r="AB374" s="32"/>
      <c r="AC374" s="32"/>
      <c r="AD374" s="32"/>
      <c r="AE374" s="32"/>
      <c r="AR374" s="170" t="s">
        <v>199</v>
      </c>
      <c r="AT374" s="170" t="s">
        <v>138</v>
      </c>
      <c r="AU374" s="170" t="s">
        <v>143</v>
      </c>
      <c r="AY374" s="17" t="s">
        <v>135</v>
      </c>
      <c r="BE374" s="171">
        <f>IF(N374="základní",J374,0)</f>
        <v>0</v>
      </c>
      <c r="BF374" s="171">
        <f>IF(N374="snížená",J374,0)</f>
        <v>0</v>
      </c>
      <c r="BG374" s="171">
        <f>IF(N374="zákl. přenesená",J374,0)</f>
        <v>0</v>
      </c>
      <c r="BH374" s="171">
        <f>IF(N374="sníž. přenesená",J374,0)</f>
        <v>0</v>
      </c>
      <c r="BI374" s="171">
        <f>IF(N374="nulová",J374,0)</f>
        <v>0</v>
      </c>
      <c r="BJ374" s="17" t="s">
        <v>143</v>
      </c>
      <c r="BK374" s="171">
        <f>ROUND(I374*H374,2)</f>
        <v>0</v>
      </c>
      <c r="BL374" s="17" t="s">
        <v>199</v>
      </c>
      <c r="BM374" s="170" t="s">
        <v>765</v>
      </c>
    </row>
    <row r="375" spans="1:65" s="12" customFormat="1" ht="22.9" customHeight="1">
      <c r="B375" s="144"/>
      <c r="D375" s="145" t="s">
        <v>75</v>
      </c>
      <c r="E375" s="155" t="s">
        <v>766</v>
      </c>
      <c r="F375" s="155" t="s">
        <v>767</v>
      </c>
      <c r="I375" s="147"/>
      <c r="J375" s="156">
        <f>BK375</f>
        <v>0</v>
      </c>
      <c r="L375" s="144"/>
      <c r="M375" s="149"/>
      <c r="N375" s="150"/>
      <c r="O375" s="150"/>
      <c r="P375" s="151">
        <f>SUM(P376:P386)</f>
        <v>0</v>
      </c>
      <c r="Q375" s="150"/>
      <c r="R375" s="151">
        <f>SUM(R376:R386)</f>
        <v>9.3260000000000001E-4</v>
      </c>
      <c r="S375" s="150"/>
      <c r="T375" s="152">
        <f>SUM(T376:T386)</f>
        <v>1.6796999999999999E-2</v>
      </c>
      <c r="AR375" s="145" t="s">
        <v>143</v>
      </c>
      <c r="AT375" s="153" t="s">
        <v>75</v>
      </c>
      <c r="AU375" s="153" t="s">
        <v>84</v>
      </c>
      <c r="AY375" s="145" t="s">
        <v>135</v>
      </c>
      <c r="BK375" s="154">
        <f>SUM(BK376:BK386)</f>
        <v>0</v>
      </c>
    </row>
    <row r="376" spans="1:65" s="2" customFormat="1" ht="21.75" customHeight="1">
      <c r="A376" s="32"/>
      <c r="B376" s="157"/>
      <c r="C376" s="158" t="s">
        <v>768</v>
      </c>
      <c r="D376" s="158" t="s">
        <v>138</v>
      </c>
      <c r="E376" s="159" t="s">
        <v>769</v>
      </c>
      <c r="F376" s="160" t="s">
        <v>770</v>
      </c>
      <c r="G376" s="161" t="s">
        <v>141</v>
      </c>
      <c r="H376" s="162">
        <v>5.5990000000000002</v>
      </c>
      <c r="I376" s="163"/>
      <c r="J376" s="164">
        <f>ROUND(I376*H376,2)</f>
        <v>0</v>
      </c>
      <c r="K376" s="165"/>
      <c r="L376" s="33"/>
      <c r="M376" s="166" t="s">
        <v>1</v>
      </c>
      <c r="N376" s="167" t="s">
        <v>42</v>
      </c>
      <c r="O376" s="58"/>
      <c r="P376" s="168">
        <f>O376*H376</f>
        <v>0</v>
      </c>
      <c r="Q376" s="168">
        <v>0</v>
      </c>
      <c r="R376" s="168">
        <f>Q376*H376</f>
        <v>0</v>
      </c>
      <c r="S376" s="168">
        <v>3.0000000000000001E-3</v>
      </c>
      <c r="T376" s="169">
        <f>S376*H376</f>
        <v>1.6796999999999999E-2</v>
      </c>
      <c r="U376" s="32"/>
      <c r="V376" s="32"/>
      <c r="W376" s="32"/>
      <c r="X376" s="32"/>
      <c r="Y376" s="32"/>
      <c r="Z376" s="32"/>
      <c r="AA376" s="32"/>
      <c r="AB376" s="32"/>
      <c r="AC376" s="32"/>
      <c r="AD376" s="32"/>
      <c r="AE376" s="32"/>
      <c r="AR376" s="170" t="s">
        <v>199</v>
      </c>
      <c r="AT376" s="170" t="s">
        <v>138</v>
      </c>
      <c r="AU376" s="170" t="s">
        <v>143</v>
      </c>
      <c r="AY376" s="17" t="s">
        <v>135</v>
      </c>
      <c r="BE376" s="171">
        <f>IF(N376="základní",J376,0)</f>
        <v>0</v>
      </c>
      <c r="BF376" s="171">
        <f>IF(N376="snížená",J376,0)</f>
        <v>0</v>
      </c>
      <c r="BG376" s="171">
        <f>IF(N376="zákl. přenesená",J376,0)</f>
        <v>0</v>
      </c>
      <c r="BH376" s="171">
        <f>IF(N376="sníž. přenesená",J376,0)</f>
        <v>0</v>
      </c>
      <c r="BI376" s="171">
        <f>IF(N376="nulová",J376,0)</f>
        <v>0</v>
      </c>
      <c r="BJ376" s="17" t="s">
        <v>143</v>
      </c>
      <c r="BK376" s="171">
        <f>ROUND(I376*H376,2)</f>
        <v>0</v>
      </c>
      <c r="BL376" s="17" t="s">
        <v>199</v>
      </c>
      <c r="BM376" s="170" t="s">
        <v>771</v>
      </c>
    </row>
    <row r="377" spans="1:65" s="14" customFormat="1" ht="11.25">
      <c r="B377" s="181"/>
      <c r="D377" s="173" t="s">
        <v>145</v>
      </c>
      <c r="E377" s="182" t="s">
        <v>1</v>
      </c>
      <c r="F377" s="183" t="s">
        <v>772</v>
      </c>
      <c r="H377" s="182" t="s">
        <v>1</v>
      </c>
      <c r="I377" s="184"/>
      <c r="L377" s="181"/>
      <c r="M377" s="185"/>
      <c r="N377" s="186"/>
      <c r="O377" s="186"/>
      <c r="P377" s="186"/>
      <c r="Q377" s="186"/>
      <c r="R377" s="186"/>
      <c r="S377" s="186"/>
      <c r="T377" s="187"/>
      <c r="AT377" s="182" t="s">
        <v>145</v>
      </c>
      <c r="AU377" s="182" t="s">
        <v>143</v>
      </c>
      <c r="AV377" s="14" t="s">
        <v>84</v>
      </c>
      <c r="AW377" s="14" t="s">
        <v>33</v>
      </c>
      <c r="AX377" s="14" t="s">
        <v>76</v>
      </c>
      <c r="AY377" s="182" t="s">
        <v>135</v>
      </c>
    </row>
    <row r="378" spans="1:65" s="13" customFormat="1" ht="11.25">
      <c r="B378" s="172"/>
      <c r="D378" s="173" t="s">
        <v>145</v>
      </c>
      <c r="E378" s="174" t="s">
        <v>1</v>
      </c>
      <c r="F378" s="175" t="s">
        <v>696</v>
      </c>
      <c r="H378" s="176">
        <v>0.99199999999999999</v>
      </c>
      <c r="I378" s="177"/>
      <c r="L378" s="172"/>
      <c r="M378" s="178"/>
      <c r="N378" s="179"/>
      <c r="O378" s="179"/>
      <c r="P378" s="179"/>
      <c r="Q378" s="179"/>
      <c r="R378" s="179"/>
      <c r="S378" s="179"/>
      <c r="T378" s="180"/>
      <c r="AT378" s="174" t="s">
        <v>145</v>
      </c>
      <c r="AU378" s="174" t="s">
        <v>143</v>
      </c>
      <c r="AV378" s="13" t="s">
        <v>143</v>
      </c>
      <c r="AW378" s="13" t="s">
        <v>33</v>
      </c>
      <c r="AX378" s="13" t="s">
        <v>76</v>
      </c>
      <c r="AY378" s="174" t="s">
        <v>135</v>
      </c>
    </row>
    <row r="379" spans="1:65" s="13" customFormat="1" ht="11.25">
      <c r="B379" s="172"/>
      <c r="D379" s="173" t="s">
        <v>145</v>
      </c>
      <c r="E379" s="174" t="s">
        <v>1</v>
      </c>
      <c r="F379" s="175" t="s">
        <v>697</v>
      </c>
      <c r="H379" s="176">
        <v>3.1640000000000001</v>
      </c>
      <c r="I379" s="177"/>
      <c r="L379" s="172"/>
      <c r="M379" s="178"/>
      <c r="N379" s="179"/>
      <c r="O379" s="179"/>
      <c r="P379" s="179"/>
      <c r="Q379" s="179"/>
      <c r="R379" s="179"/>
      <c r="S379" s="179"/>
      <c r="T379" s="180"/>
      <c r="AT379" s="174" t="s">
        <v>145</v>
      </c>
      <c r="AU379" s="174" t="s">
        <v>143</v>
      </c>
      <c r="AV379" s="13" t="s">
        <v>143</v>
      </c>
      <c r="AW379" s="13" t="s">
        <v>33</v>
      </c>
      <c r="AX379" s="13" t="s">
        <v>76</v>
      </c>
      <c r="AY379" s="174" t="s">
        <v>135</v>
      </c>
    </row>
    <row r="380" spans="1:65" s="13" customFormat="1" ht="11.25">
      <c r="B380" s="172"/>
      <c r="D380" s="173" t="s">
        <v>145</v>
      </c>
      <c r="E380" s="174" t="s">
        <v>1</v>
      </c>
      <c r="F380" s="175" t="s">
        <v>773</v>
      </c>
      <c r="H380" s="176">
        <v>1.4430000000000001</v>
      </c>
      <c r="I380" s="177"/>
      <c r="L380" s="172"/>
      <c r="M380" s="178"/>
      <c r="N380" s="179"/>
      <c r="O380" s="179"/>
      <c r="P380" s="179"/>
      <c r="Q380" s="179"/>
      <c r="R380" s="179"/>
      <c r="S380" s="179"/>
      <c r="T380" s="180"/>
      <c r="AT380" s="174" t="s">
        <v>145</v>
      </c>
      <c r="AU380" s="174" t="s">
        <v>143</v>
      </c>
      <c r="AV380" s="13" t="s">
        <v>143</v>
      </c>
      <c r="AW380" s="13" t="s">
        <v>33</v>
      </c>
      <c r="AX380" s="13" t="s">
        <v>76</v>
      </c>
      <c r="AY380" s="174" t="s">
        <v>135</v>
      </c>
    </row>
    <row r="381" spans="1:65" s="15" customFormat="1" ht="11.25">
      <c r="B381" s="199"/>
      <c r="D381" s="173" t="s">
        <v>145</v>
      </c>
      <c r="E381" s="200" t="s">
        <v>1</v>
      </c>
      <c r="F381" s="201" t="s">
        <v>206</v>
      </c>
      <c r="H381" s="202">
        <v>5.5990000000000002</v>
      </c>
      <c r="I381" s="203"/>
      <c r="L381" s="199"/>
      <c r="M381" s="204"/>
      <c r="N381" s="205"/>
      <c r="O381" s="205"/>
      <c r="P381" s="205"/>
      <c r="Q381" s="205"/>
      <c r="R381" s="205"/>
      <c r="S381" s="205"/>
      <c r="T381" s="206"/>
      <c r="AT381" s="200" t="s">
        <v>145</v>
      </c>
      <c r="AU381" s="200" t="s">
        <v>143</v>
      </c>
      <c r="AV381" s="15" t="s">
        <v>142</v>
      </c>
      <c r="AW381" s="15" t="s">
        <v>33</v>
      </c>
      <c r="AX381" s="15" t="s">
        <v>84</v>
      </c>
      <c r="AY381" s="200" t="s">
        <v>135</v>
      </c>
    </row>
    <row r="382" spans="1:65" s="2" customFormat="1" ht="16.5" customHeight="1">
      <c r="A382" s="32"/>
      <c r="B382" s="157"/>
      <c r="C382" s="158" t="s">
        <v>774</v>
      </c>
      <c r="D382" s="158" t="s">
        <v>138</v>
      </c>
      <c r="E382" s="159" t="s">
        <v>775</v>
      </c>
      <c r="F382" s="160" t="s">
        <v>776</v>
      </c>
      <c r="G382" s="161" t="s">
        <v>302</v>
      </c>
      <c r="H382" s="162">
        <v>3.5</v>
      </c>
      <c r="I382" s="163"/>
      <c r="J382" s="164">
        <f>ROUND(I382*H382,2)</f>
        <v>0</v>
      </c>
      <c r="K382" s="165"/>
      <c r="L382" s="33"/>
      <c r="M382" s="166" t="s">
        <v>1</v>
      </c>
      <c r="N382" s="167" t="s">
        <v>42</v>
      </c>
      <c r="O382" s="58"/>
      <c r="P382" s="168">
        <f>O382*H382</f>
        <v>0</v>
      </c>
      <c r="Q382" s="168">
        <v>1.0000000000000001E-5</v>
      </c>
      <c r="R382" s="168">
        <f>Q382*H382</f>
        <v>3.5000000000000004E-5</v>
      </c>
      <c r="S382" s="168">
        <v>0</v>
      </c>
      <c r="T382" s="169">
        <f>S382*H382</f>
        <v>0</v>
      </c>
      <c r="U382" s="32"/>
      <c r="V382" s="32"/>
      <c r="W382" s="32"/>
      <c r="X382" s="32"/>
      <c r="Y382" s="32"/>
      <c r="Z382" s="32"/>
      <c r="AA382" s="32"/>
      <c r="AB382" s="32"/>
      <c r="AC382" s="32"/>
      <c r="AD382" s="32"/>
      <c r="AE382" s="32"/>
      <c r="AR382" s="170" t="s">
        <v>199</v>
      </c>
      <c r="AT382" s="170" t="s">
        <v>138</v>
      </c>
      <c r="AU382" s="170" t="s">
        <v>143</v>
      </c>
      <c r="AY382" s="17" t="s">
        <v>135</v>
      </c>
      <c r="BE382" s="171">
        <f>IF(N382="základní",J382,0)</f>
        <v>0</v>
      </c>
      <c r="BF382" s="171">
        <f>IF(N382="snížená",J382,0)</f>
        <v>0</v>
      </c>
      <c r="BG382" s="171">
        <f>IF(N382="zákl. přenesená",J382,0)</f>
        <v>0</v>
      </c>
      <c r="BH382" s="171">
        <f>IF(N382="sníž. přenesená",J382,0)</f>
        <v>0</v>
      </c>
      <c r="BI382" s="171">
        <f>IF(N382="nulová",J382,0)</f>
        <v>0</v>
      </c>
      <c r="BJ382" s="17" t="s">
        <v>143</v>
      </c>
      <c r="BK382" s="171">
        <f>ROUND(I382*H382,2)</f>
        <v>0</v>
      </c>
      <c r="BL382" s="17" t="s">
        <v>199</v>
      </c>
      <c r="BM382" s="170" t="s">
        <v>777</v>
      </c>
    </row>
    <row r="383" spans="1:65" s="2" customFormat="1" ht="16.5" customHeight="1">
      <c r="A383" s="32"/>
      <c r="B383" s="157"/>
      <c r="C383" s="188" t="s">
        <v>778</v>
      </c>
      <c r="D383" s="188" t="s">
        <v>192</v>
      </c>
      <c r="E383" s="189" t="s">
        <v>779</v>
      </c>
      <c r="F383" s="190" t="s">
        <v>780</v>
      </c>
      <c r="G383" s="191" t="s">
        <v>302</v>
      </c>
      <c r="H383" s="192">
        <v>4.08</v>
      </c>
      <c r="I383" s="193"/>
      <c r="J383" s="194">
        <f>ROUND(I383*H383,2)</f>
        <v>0</v>
      </c>
      <c r="K383" s="195"/>
      <c r="L383" s="196"/>
      <c r="M383" s="197" t="s">
        <v>1</v>
      </c>
      <c r="N383" s="198" t="s">
        <v>42</v>
      </c>
      <c r="O383" s="58"/>
      <c r="P383" s="168">
        <f>O383*H383</f>
        <v>0</v>
      </c>
      <c r="Q383" s="168">
        <v>2.2000000000000001E-4</v>
      </c>
      <c r="R383" s="168">
        <f>Q383*H383</f>
        <v>8.9760000000000003E-4</v>
      </c>
      <c r="S383" s="168">
        <v>0</v>
      </c>
      <c r="T383" s="169">
        <f>S383*H383</f>
        <v>0</v>
      </c>
      <c r="U383" s="32"/>
      <c r="V383" s="32"/>
      <c r="W383" s="32"/>
      <c r="X383" s="32"/>
      <c r="Y383" s="32"/>
      <c r="Z383" s="32"/>
      <c r="AA383" s="32"/>
      <c r="AB383" s="32"/>
      <c r="AC383" s="32"/>
      <c r="AD383" s="32"/>
      <c r="AE383" s="32"/>
      <c r="AR383" s="170" t="s">
        <v>291</v>
      </c>
      <c r="AT383" s="170" t="s">
        <v>192</v>
      </c>
      <c r="AU383" s="170" t="s">
        <v>143</v>
      </c>
      <c r="AY383" s="17" t="s">
        <v>135</v>
      </c>
      <c r="BE383" s="171">
        <f>IF(N383="základní",J383,0)</f>
        <v>0</v>
      </c>
      <c r="BF383" s="171">
        <f>IF(N383="snížená",J383,0)</f>
        <v>0</v>
      </c>
      <c r="BG383" s="171">
        <f>IF(N383="zákl. přenesená",J383,0)</f>
        <v>0</v>
      </c>
      <c r="BH383" s="171">
        <f>IF(N383="sníž. přenesená",J383,0)</f>
        <v>0</v>
      </c>
      <c r="BI383" s="171">
        <f>IF(N383="nulová",J383,0)</f>
        <v>0</v>
      </c>
      <c r="BJ383" s="17" t="s">
        <v>143</v>
      </c>
      <c r="BK383" s="171">
        <f>ROUND(I383*H383,2)</f>
        <v>0</v>
      </c>
      <c r="BL383" s="17" t="s">
        <v>199</v>
      </c>
      <c r="BM383" s="170" t="s">
        <v>781</v>
      </c>
    </row>
    <row r="384" spans="1:65" s="13" customFormat="1" ht="11.25">
      <c r="B384" s="172"/>
      <c r="D384" s="173" t="s">
        <v>145</v>
      </c>
      <c r="F384" s="175" t="s">
        <v>782</v>
      </c>
      <c r="H384" s="176">
        <v>4.08</v>
      </c>
      <c r="I384" s="177"/>
      <c r="L384" s="172"/>
      <c r="M384" s="178"/>
      <c r="N384" s="179"/>
      <c r="O384" s="179"/>
      <c r="P384" s="179"/>
      <c r="Q384" s="179"/>
      <c r="R384" s="179"/>
      <c r="S384" s="179"/>
      <c r="T384" s="180"/>
      <c r="AT384" s="174" t="s">
        <v>145</v>
      </c>
      <c r="AU384" s="174" t="s">
        <v>143</v>
      </c>
      <c r="AV384" s="13" t="s">
        <v>143</v>
      </c>
      <c r="AW384" s="13" t="s">
        <v>3</v>
      </c>
      <c r="AX384" s="13" t="s">
        <v>84</v>
      </c>
      <c r="AY384" s="174" t="s">
        <v>135</v>
      </c>
    </row>
    <row r="385" spans="1:65" s="2" customFormat="1" ht="21.75" customHeight="1">
      <c r="A385" s="32"/>
      <c r="B385" s="157"/>
      <c r="C385" s="158" t="s">
        <v>783</v>
      </c>
      <c r="D385" s="158" t="s">
        <v>138</v>
      </c>
      <c r="E385" s="159" t="s">
        <v>784</v>
      </c>
      <c r="F385" s="160" t="s">
        <v>785</v>
      </c>
      <c r="G385" s="161" t="s">
        <v>234</v>
      </c>
      <c r="H385" s="162">
        <v>1E-3</v>
      </c>
      <c r="I385" s="163"/>
      <c r="J385" s="164">
        <f>ROUND(I385*H385,2)</f>
        <v>0</v>
      </c>
      <c r="K385" s="165"/>
      <c r="L385" s="33"/>
      <c r="M385" s="166" t="s">
        <v>1</v>
      </c>
      <c r="N385" s="167" t="s">
        <v>42</v>
      </c>
      <c r="O385" s="58"/>
      <c r="P385" s="168">
        <f>O385*H385</f>
        <v>0</v>
      </c>
      <c r="Q385" s="168">
        <v>0</v>
      </c>
      <c r="R385" s="168">
        <f>Q385*H385</f>
        <v>0</v>
      </c>
      <c r="S385" s="168">
        <v>0</v>
      </c>
      <c r="T385" s="169">
        <f>S385*H385</f>
        <v>0</v>
      </c>
      <c r="U385" s="32"/>
      <c r="V385" s="32"/>
      <c r="W385" s="32"/>
      <c r="X385" s="32"/>
      <c r="Y385" s="32"/>
      <c r="Z385" s="32"/>
      <c r="AA385" s="32"/>
      <c r="AB385" s="32"/>
      <c r="AC385" s="32"/>
      <c r="AD385" s="32"/>
      <c r="AE385" s="32"/>
      <c r="AR385" s="170" t="s">
        <v>199</v>
      </c>
      <c r="AT385" s="170" t="s">
        <v>138</v>
      </c>
      <c r="AU385" s="170" t="s">
        <v>143</v>
      </c>
      <c r="AY385" s="17" t="s">
        <v>135</v>
      </c>
      <c r="BE385" s="171">
        <f>IF(N385="základní",J385,0)</f>
        <v>0</v>
      </c>
      <c r="BF385" s="171">
        <f>IF(N385="snížená",J385,0)</f>
        <v>0</v>
      </c>
      <c r="BG385" s="171">
        <f>IF(N385="zákl. přenesená",J385,0)</f>
        <v>0</v>
      </c>
      <c r="BH385" s="171">
        <f>IF(N385="sníž. přenesená",J385,0)</f>
        <v>0</v>
      </c>
      <c r="BI385" s="171">
        <f>IF(N385="nulová",J385,0)</f>
        <v>0</v>
      </c>
      <c r="BJ385" s="17" t="s">
        <v>143</v>
      </c>
      <c r="BK385" s="171">
        <f>ROUND(I385*H385,2)</f>
        <v>0</v>
      </c>
      <c r="BL385" s="17" t="s">
        <v>199</v>
      </c>
      <c r="BM385" s="170" t="s">
        <v>786</v>
      </c>
    </row>
    <row r="386" spans="1:65" s="2" customFormat="1" ht="21.75" customHeight="1">
      <c r="A386" s="32"/>
      <c r="B386" s="157"/>
      <c r="C386" s="158" t="s">
        <v>787</v>
      </c>
      <c r="D386" s="158" t="s">
        <v>138</v>
      </c>
      <c r="E386" s="159" t="s">
        <v>788</v>
      </c>
      <c r="F386" s="160" t="s">
        <v>789</v>
      </c>
      <c r="G386" s="161" t="s">
        <v>234</v>
      </c>
      <c r="H386" s="162">
        <v>1E-3</v>
      </c>
      <c r="I386" s="163"/>
      <c r="J386" s="164">
        <f>ROUND(I386*H386,2)</f>
        <v>0</v>
      </c>
      <c r="K386" s="165"/>
      <c r="L386" s="33"/>
      <c r="M386" s="166" t="s">
        <v>1</v>
      </c>
      <c r="N386" s="167" t="s">
        <v>42</v>
      </c>
      <c r="O386" s="58"/>
      <c r="P386" s="168">
        <f>O386*H386</f>
        <v>0</v>
      </c>
      <c r="Q386" s="168">
        <v>0</v>
      </c>
      <c r="R386" s="168">
        <f>Q386*H386</f>
        <v>0</v>
      </c>
      <c r="S386" s="168">
        <v>0</v>
      </c>
      <c r="T386" s="169">
        <f>S386*H386</f>
        <v>0</v>
      </c>
      <c r="U386" s="32"/>
      <c r="V386" s="32"/>
      <c r="W386" s="32"/>
      <c r="X386" s="32"/>
      <c r="Y386" s="32"/>
      <c r="Z386" s="32"/>
      <c r="AA386" s="32"/>
      <c r="AB386" s="32"/>
      <c r="AC386" s="32"/>
      <c r="AD386" s="32"/>
      <c r="AE386" s="32"/>
      <c r="AR386" s="170" t="s">
        <v>199</v>
      </c>
      <c r="AT386" s="170" t="s">
        <v>138</v>
      </c>
      <c r="AU386" s="170" t="s">
        <v>143</v>
      </c>
      <c r="AY386" s="17" t="s">
        <v>135</v>
      </c>
      <c r="BE386" s="171">
        <f>IF(N386="základní",J386,0)</f>
        <v>0</v>
      </c>
      <c r="BF386" s="171">
        <f>IF(N386="snížená",J386,0)</f>
        <v>0</v>
      </c>
      <c r="BG386" s="171">
        <f>IF(N386="zákl. přenesená",J386,0)</f>
        <v>0</v>
      </c>
      <c r="BH386" s="171">
        <f>IF(N386="sníž. přenesená",J386,0)</f>
        <v>0</v>
      </c>
      <c r="BI386" s="171">
        <f>IF(N386="nulová",J386,0)</f>
        <v>0</v>
      </c>
      <c r="BJ386" s="17" t="s">
        <v>143</v>
      </c>
      <c r="BK386" s="171">
        <f>ROUND(I386*H386,2)</f>
        <v>0</v>
      </c>
      <c r="BL386" s="17" t="s">
        <v>199</v>
      </c>
      <c r="BM386" s="170" t="s">
        <v>790</v>
      </c>
    </row>
    <row r="387" spans="1:65" s="12" customFormat="1" ht="22.9" customHeight="1">
      <c r="B387" s="144"/>
      <c r="D387" s="145" t="s">
        <v>75</v>
      </c>
      <c r="E387" s="155" t="s">
        <v>791</v>
      </c>
      <c r="F387" s="155" t="s">
        <v>792</v>
      </c>
      <c r="I387" s="147"/>
      <c r="J387" s="156">
        <f>BK387</f>
        <v>0</v>
      </c>
      <c r="L387" s="144"/>
      <c r="M387" s="149"/>
      <c r="N387" s="150"/>
      <c r="O387" s="150"/>
      <c r="P387" s="151">
        <f>SUM(P388:P405)</f>
        <v>0</v>
      </c>
      <c r="Q387" s="150"/>
      <c r="R387" s="151">
        <f>SUM(R388:R405)</f>
        <v>1.3733311999999998</v>
      </c>
      <c r="S387" s="150"/>
      <c r="T387" s="152">
        <f>SUM(T388:T405)</f>
        <v>0</v>
      </c>
      <c r="AR387" s="145" t="s">
        <v>143</v>
      </c>
      <c r="AT387" s="153" t="s">
        <v>75</v>
      </c>
      <c r="AU387" s="153" t="s">
        <v>84</v>
      </c>
      <c r="AY387" s="145" t="s">
        <v>135</v>
      </c>
      <c r="BK387" s="154">
        <f>SUM(BK388:BK405)</f>
        <v>0</v>
      </c>
    </row>
    <row r="388" spans="1:65" s="2" customFormat="1" ht="21.75" customHeight="1">
      <c r="A388" s="32"/>
      <c r="B388" s="157"/>
      <c r="C388" s="158" t="s">
        <v>793</v>
      </c>
      <c r="D388" s="158" t="s">
        <v>138</v>
      </c>
      <c r="E388" s="159" t="s">
        <v>794</v>
      </c>
      <c r="F388" s="160" t="s">
        <v>795</v>
      </c>
      <c r="G388" s="161" t="s">
        <v>302</v>
      </c>
      <c r="H388" s="162">
        <v>12.22</v>
      </c>
      <c r="I388" s="163"/>
      <c r="J388" s="164">
        <f>ROUND(I388*H388,2)</f>
        <v>0</v>
      </c>
      <c r="K388" s="165"/>
      <c r="L388" s="33"/>
      <c r="M388" s="166" t="s">
        <v>1</v>
      </c>
      <c r="N388" s="167" t="s">
        <v>42</v>
      </c>
      <c r="O388" s="58"/>
      <c r="P388" s="168">
        <f>O388*H388</f>
        <v>0</v>
      </c>
      <c r="Q388" s="168">
        <v>3.5E-4</v>
      </c>
      <c r="R388" s="168">
        <f>Q388*H388</f>
        <v>4.2770000000000004E-3</v>
      </c>
      <c r="S388" s="168">
        <v>0</v>
      </c>
      <c r="T388" s="169">
        <f>S388*H388</f>
        <v>0</v>
      </c>
      <c r="U388" s="32"/>
      <c r="V388" s="32"/>
      <c r="W388" s="32"/>
      <c r="X388" s="32"/>
      <c r="Y388" s="32"/>
      <c r="Z388" s="32"/>
      <c r="AA388" s="32"/>
      <c r="AB388" s="32"/>
      <c r="AC388" s="32"/>
      <c r="AD388" s="32"/>
      <c r="AE388" s="32"/>
      <c r="AR388" s="170" t="s">
        <v>199</v>
      </c>
      <c r="AT388" s="170" t="s">
        <v>138</v>
      </c>
      <c r="AU388" s="170" t="s">
        <v>143</v>
      </c>
      <c r="AY388" s="17" t="s">
        <v>135</v>
      </c>
      <c r="BE388" s="171">
        <f>IF(N388="základní",J388,0)</f>
        <v>0</v>
      </c>
      <c r="BF388" s="171">
        <f>IF(N388="snížená",J388,0)</f>
        <v>0</v>
      </c>
      <c r="BG388" s="171">
        <f>IF(N388="zákl. přenesená",J388,0)</f>
        <v>0</v>
      </c>
      <c r="BH388" s="171">
        <f>IF(N388="sníž. přenesená",J388,0)</f>
        <v>0</v>
      </c>
      <c r="BI388" s="171">
        <f>IF(N388="nulová",J388,0)</f>
        <v>0</v>
      </c>
      <c r="BJ388" s="17" t="s">
        <v>143</v>
      </c>
      <c r="BK388" s="171">
        <f>ROUND(I388*H388,2)</f>
        <v>0</v>
      </c>
      <c r="BL388" s="17" t="s">
        <v>199</v>
      </c>
      <c r="BM388" s="170" t="s">
        <v>796</v>
      </c>
    </row>
    <row r="389" spans="1:65" s="13" customFormat="1" ht="11.25">
      <c r="B389" s="172"/>
      <c r="D389" s="173" t="s">
        <v>145</v>
      </c>
      <c r="E389" s="174" t="s">
        <v>1</v>
      </c>
      <c r="F389" s="175" t="s">
        <v>797</v>
      </c>
      <c r="H389" s="176">
        <v>3.75</v>
      </c>
      <c r="I389" s="177"/>
      <c r="L389" s="172"/>
      <c r="M389" s="178"/>
      <c r="N389" s="179"/>
      <c r="O389" s="179"/>
      <c r="P389" s="179"/>
      <c r="Q389" s="179"/>
      <c r="R389" s="179"/>
      <c r="S389" s="179"/>
      <c r="T389" s="180"/>
      <c r="AT389" s="174" t="s">
        <v>145</v>
      </c>
      <c r="AU389" s="174" t="s">
        <v>143</v>
      </c>
      <c r="AV389" s="13" t="s">
        <v>143</v>
      </c>
      <c r="AW389" s="13" t="s">
        <v>33</v>
      </c>
      <c r="AX389" s="13" t="s">
        <v>76</v>
      </c>
      <c r="AY389" s="174" t="s">
        <v>135</v>
      </c>
    </row>
    <row r="390" spans="1:65" s="13" customFormat="1" ht="11.25">
      <c r="B390" s="172"/>
      <c r="D390" s="173" t="s">
        <v>145</v>
      </c>
      <c r="E390" s="174" t="s">
        <v>1</v>
      </c>
      <c r="F390" s="175" t="s">
        <v>644</v>
      </c>
      <c r="H390" s="176">
        <v>8.4700000000000006</v>
      </c>
      <c r="I390" s="177"/>
      <c r="L390" s="172"/>
      <c r="M390" s="178"/>
      <c r="N390" s="179"/>
      <c r="O390" s="179"/>
      <c r="P390" s="179"/>
      <c r="Q390" s="179"/>
      <c r="R390" s="179"/>
      <c r="S390" s="179"/>
      <c r="T390" s="180"/>
      <c r="AT390" s="174" t="s">
        <v>145</v>
      </c>
      <c r="AU390" s="174" t="s">
        <v>143</v>
      </c>
      <c r="AV390" s="13" t="s">
        <v>143</v>
      </c>
      <c r="AW390" s="13" t="s">
        <v>33</v>
      </c>
      <c r="AX390" s="13" t="s">
        <v>76</v>
      </c>
      <c r="AY390" s="174" t="s">
        <v>135</v>
      </c>
    </row>
    <row r="391" spans="1:65" s="15" customFormat="1" ht="11.25">
      <c r="B391" s="199"/>
      <c r="D391" s="173" t="s">
        <v>145</v>
      </c>
      <c r="E391" s="200" t="s">
        <v>1</v>
      </c>
      <c r="F391" s="201" t="s">
        <v>206</v>
      </c>
      <c r="H391" s="202">
        <v>12.22</v>
      </c>
      <c r="I391" s="203"/>
      <c r="L391" s="199"/>
      <c r="M391" s="204"/>
      <c r="N391" s="205"/>
      <c r="O391" s="205"/>
      <c r="P391" s="205"/>
      <c r="Q391" s="205"/>
      <c r="R391" s="205"/>
      <c r="S391" s="205"/>
      <c r="T391" s="206"/>
      <c r="AT391" s="200" t="s">
        <v>145</v>
      </c>
      <c r="AU391" s="200" t="s">
        <v>143</v>
      </c>
      <c r="AV391" s="15" t="s">
        <v>142</v>
      </c>
      <c r="AW391" s="15" t="s">
        <v>33</v>
      </c>
      <c r="AX391" s="15" t="s">
        <v>84</v>
      </c>
      <c r="AY391" s="200" t="s">
        <v>135</v>
      </c>
    </row>
    <row r="392" spans="1:65" s="2" customFormat="1" ht="16.5" customHeight="1">
      <c r="A392" s="32"/>
      <c r="B392" s="157"/>
      <c r="C392" s="188" t="s">
        <v>798</v>
      </c>
      <c r="D392" s="188" t="s">
        <v>192</v>
      </c>
      <c r="E392" s="189" t="s">
        <v>799</v>
      </c>
      <c r="F392" s="190" t="s">
        <v>800</v>
      </c>
      <c r="G392" s="191" t="s">
        <v>189</v>
      </c>
      <c r="H392" s="192">
        <v>33.604999999999997</v>
      </c>
      <c r="I392" s="193"/>
      <c r="J392" s="194">
        <f>ROUND(I392*H392,2)</f>
        <v>0</v>
      </c>
      <c r="K392" s="195"/>
      <c r="L392" s="196"/>
      <c r="M392" s="197" t="s">
        <v>1</v>
      </c>
      <c r="N392" s="198" t="s">
        <v>42</v>
      </c>
      <c r="O392" s="58"/>
      <c r="P392" s="168">
        <f>O392*H392</f>
        <v>0</v>
      </c>
      <c r="Q392" s="168">
        <v>0</v>
      </c>
      <c r="R392" s="168">
        <f>Q392*H392</f>
        <v>0</v>
      </c>
      <c r="S392" s="168">
        <v>0</v>
      </c>
      <c r="T392" s="169">
        <f>S392*H392</f>
        <v>0</v>
      </c>
      <c r="U392" s="32"/>
      <c r="V392" s="32"/>
      <c r="W392" s="32"/>
      <c r="X392" s="32"/>
      <c r="Y392" s="32"/>
      <c r="Z392" s="32"/>
      <c r="AA392" s="32"/>
      <c r="AB392" s="32"/>
      <c r="AC392" s="32"/>
      <c r="AD392" s="32"/>
      <c r="AE392" s="32"/>
      <c r="AR392" s="170" t="s">
        <v>291</v>
      </c>
      <c r="AT392" s="170" t="s">
        <v>192</v>
      </c>
      <c r="AU392" s="170" t="s">
        <v>143</v>
      </c>
      <c r="AY392" s="17" t="s">
        <v>135</v>
      </c>
      <c r="BE392" s="171">
        <f>IF(N392="základní",J392,0)</f>
        <v>0</v>
      </c>
      <c r="BF392" s="171">
        <f>IF(N392="snížená",J392,0)</f>
        <v>0</v>
      </c>
      <c r="BG392" s="171">
        <f>IF(N392="zákl. přenesená",J392,0)</f>
        <v>0</v>
      </c>
      <c r="BH392" s="171">
        <f>IF(N392="sníž. přenesená",J392,0)</f>
        <v>0</v>
      </c>
      <c r="BI392" s="171">
        <f>IF(N392="nulová",J392,0)</f>
        <v>0</v>
      </c>
      <c r="BJ392" s="17" t="s">
        <v>143</v>
      </c>
      <c r="BK392" s="171">
        <f>ROUND(I392*H392,2)</f>
        <v>0</v>
      </c>
      <c r="BL392" s="17" t="s">
        <v>199</v>
      </c>
      <c r="BM392" s="170" t="s">
        <v>801</v>
      </c>
    </row>
    <row r="393" spans="1:65" s="13" customFormat="1" ht="11.25">
      <c r="B393" s="172"/>
      <c r="D393" s="173" t="s">
        <v>145</v>
      </c>
      <c r="E393" s="174" t="s">
        <v>1</v>
      </c>
      <c r="F393" s="175" t="s">
        <v>802</v>
      </c>
      <c r="H393" s="176">
        <v>33.604999999999997</v>
      </c>
      <c r="I393" s="177"/>
      <c r="L393" s="172"/>
      <c r="M393" s="178"/>
      <c r="N393" s="179"/>
      <c r="O393" s="179"/>
      <c r="P393" s="179"/>
      <c r="Q393" s="179"/>
      <c r="R393" s="179"/>
      <c r="S393" s="179"/>
      <c r="T393" s="180"/>
      <c r="AT393" s="174" t="s">
        <v>145</v>
      </c>
      <c r="AU393" s="174" t="s">
        <v>143</v>
      </c>
      <c r="AV393" s="13" t="s">
        <v>143</v>
      </c>
      <c r="AW393" s="13" t="s">
        <v>33</v>
      </c>
      <c r="AX393" s="13" t="s">
        <v>84</v>
      </c>
      <c r="AY393" s="174" t="s">
        <v>135</v>
      </c>
    </row>
    <row r="394" spans="1:65" s="2" customFormat="1" ht="21.75" customHeight="1">
      <c r="A394" s="32"/>
      <c r="B394" s="157"/>
      <c r="C394" s="158" t="s">
        <v>803</v>
      </c>
      <c r="D394" s="158" t="s">
        <v>138</v>
      </c>
      <c r="E394" s="159" t="s">
        <v>804</v>
      </c>
      <c r="F394" s="160" t="s">
        <v>805</v>
      </c>
      <c r="G394" s="161" t="s">
        <v>141</v>
      </c>
      <c r="H394" s="162">
        <v>26.86</v>
      </c>
      <c r="I394" s="163"/>
      <c r="J394" s="164">
        <f>ROUND(I394*H394,2)</f>
        <v>0</v>
      </c>
      <c r="K394" s="165"/>
      <c r="L394" s="33"/>
      <c r="M394" s="166" t="s">
        <v>1</v>
      </c>
      <c r="N394" s="167" t="s">
        <v>42</v>
      </c>
      <c r="O394" s="58"/>
      <c r="P394" s="168">
        <f>O394*H394</f>
        <v>0</v>
      </c>
      <c r="Q394" s="168">
        <v>3.3619999999999997E-2</v>
      </c>
      <c r="R394" s="168">
        <f>Q394*H394</f>
        <v>0.90303319999999987</v>
      </c>
      <c r="S394" s="168">
        <v>0</v>
      </c>
      <c r="T394" s="169">
        <f>S394*H394</f>
        <v>0</v>
      </c>
      <c r="U394" s="32"/>
      <c r="V394" s="32"/>
      <c r="W394" s="32"/>
      <c r="X394" s="32"/>
      <c r="Y394" s="32"/>
      <c r="Z394" s="32"/>
      <c r="AA394" s="32"/>
      <c r="AB394" s="32"/>
      <c r="AC394" s="32"/>
      <c r="AD394" s="32"/>
      <c r="AE394" s="32"/>
      <c r="AR394" s="170" t="s">
        <v>199</v>
      </c>
      <c r="AT394" s="170" t="s">
        <v>138</v>
      </c>
      <c r="AU394" s="170" t="s">
        <v>143</v>
      </c>
      <c r="AY394" s="17" t="s">
        <v>135</v>
      </c>
      <c r="BE394" s="171">
        <f>IF(N394="základní",J394,0)</f>
        <v>0</v>
      </c>
      <c r="BF394" s="171">
        <f>IF(N394="snížená",J394,0)</f>
        <v>0</v>
      </c>
      <c r="BG394" s="171">
        <f>IF(N394="zákl. přenesená",J394,0)</f>
        <v>0</v>
      </c>
      <c r="BH394" s="171">
        <f>IF(N394="sníž. přenesená",J394,0)</f>
        <v>0</v>
      </c>
      <c r="BI394" s="171">
        <f>IF(N394="nulová",J394,0)</f>
        <v>0</v>
      </c>
      <c r="BJ394" s="17" t="s">
        <v>143</v>
      </c>
      <c r="BK394" s="171">
        <f>ROUND(I394*H394,2)</f>
        <v>0</v>
      </c>
      <c r="BL394" s="17" t="s">
        <v>199</v>
      </c>
      <c r="BM394" s="170" t="s">
        <v>806</v>
      </c>
    </row>
    <row r="395" spans="1:65" s="13" customFormat="1" ht="11.25">
      <c r="B395" s="172"/>
      <c r="D395" s="173" t="s">
        <v>145</v>
      </c>
      <c r="E395" s="174" t="s">
        <v>1</v>
      </c>
      <c r="F395" s="175" t="s">
        <v>807</v>
      </c>
      <c r="H395" s="176">
        <v>16.920000000000002</v>
      </c>
      <c r="I395" s="177"/>
      <c r="L395" s="172"/>
      <c r="M395" s="178"/>
      <c r="N395" s="179"/>
      <c r="O395" s="179"/>
      <c r="P395" s="179"/>
      <c r="Q395" s="179"/>
      <c r="R395" s="179"/>
      <c r="S395" s="179"/>
      <c r="T395" s="180"/>
      <c r="AT395" s="174" t="s">
        <v>145</v>
      </c>
      <c r="AU395" s="174" t="s">
        <v>143</v>
      </c>
      <c r="AV395" s="13" t="s">
        <v>143</v>
      </c>
      <c r="AW395" s="13" t="s">
        <v>33</v>
      </c>
      <c r="AX395" s="13" t="s">
        <v>76</v>
      </c>
      <c r="AY395" s="174" t="s">
        <v>135</v>
      </c>
    </row>
    <row r="396" spans="1:65" s="13" customFormat="1" ht="11.25">
      <c r="B396" s="172"/>
      <c r="D396" s="173" t="s">
        <v>145</v>
      </c>
      <c r="E396" s="174" t="s">
        <v>1</v>
      </c>
      <c r="F396" s="175" t="s">
        <v>808</v>
      </c>
      <c r="H396" s="176">
        <v>0.18</v>
      </c>
      <c r="I396" s="177"/>
      <c r="L396" s="172"/>
      <c r="M396" s="178"/>
      <c r="N396" s="179"/>
      <c r="O396" s="179"/>
      <c r="P396" s="179"/>
      <c r="Q396" s="179"/>
      <c r="R396" s="179"/>
      <c r="S396" s="179"/>
      <c r="T396" s="180"/>
      <c r="AT396" s="174" t="s">
        <v>145</v>
      </c>
      <c r="AU396" s="174" t="s">
        <v>143</v>
      </c>
      <c r="AV396" s="13" t="s">
        <v>143</v>
      </c>
      <c r="AW396" s="13" t="s">
        <v>33</v>
      </c>
      <c r="AX396" s="13" t="s">
        <v>76</v>
      </c>
      <c r="AY396" s="174" t="s">
        <v>135</v>
      </c>
    </row>
    <row r="397" spans="1:65" s="13" customFormat="1" ht="11.25">
      <c r="B397" s="172"/>
      <c r="D397" s="173" t="s">
        <v>145</v>
      </c>
      <c r="E397" s="174" t="s">
        <v>1</v>
      </c>
      <c r="F397" s="175" t="s">
        <v>809</v>
      </c>
      <c r="H397" s="176">
        <v>7.56</v>
      </c>
      <c r="I397" s="177"/>
      <c r="L397" s="172"/>
      <c r="M397" s="178"/>
      <c r="N397" s="179"/>
      <c r="O397" s="179"/>
      <c r="P397" s="179"/>
      <c r="Q397" s="179"/>
      <c r="R397" s="179"/>
      <c r="S397" s="179"/>
      <c r="T397" s="180"/>
      <c r="AT397" s="174" t="s">
        <v>145</v>
      </c>
      <c r="AU397" s="174" t="s">
        <v>143</v>
      </c>
      <c r="AV397" s="13" t="s">
        <v>143</v>
      </c>
      <c r="AW397" s="13" t="s">
        <v>33</v>
      </c>
      <c r="AX397" s="13" t="s">
        <v>76</v>
      </c>
      <c r="AY397" s="174" t="s">
        <v>135</v>
      </c>
    </row>
    <row r="398" spans="1:65" s="13" customFormat="1" ht="11.25">
      <c r="B398" s="172"/>
      <c r="D398" s="173" t="s">
        <v>145</v>
      </c>
      <c r="E398" s="174" t="s">
        <v>1</v>
      </c>
      <c r="F398" s="175" t="s">
        <v>810</v>
      </c>
      <c r="H398" s="176">
        <v>2.2000000000000002</v>
      </c>
      <c r="I398" s="177"/>
      <c r="L398" s="172"/>
      <c r="M398" s="178"/>
      <c r="N398" s="179"/>
      <c r="O398" s="179"/>
      <c r="P398" s="179"/>
      <c r="Q398" s="179"/>
      <c r="R398" s="179"/>
      <c r="S398" s="179"/>
      <c r="T398" s="180"/>
      <c r="AT398" s="174" t="s">
        <v>145</v>
      </c>
      <c r="AU398" s="174" t="s">
        <v>143</v>
      </c>
      <c r="AV398" s="13" t="s">
        <v>143</v>
      </c>
      <c r="AW398" s="13" t="s">
        <v>33</v>
      </c>
      <c r="AX398" s="13" t="s">
        <v>76</v>
      </c>
      <c r="AY398" s="174" t="s">
        <v>135</v>
      </c>
    </row>
    <row r="399" spans="1:65" s="15" customFormat="1" ht="11.25">
      <c r="B399" s="199"/>
      <c r="D399" s="173" t="s">
        <v>145</v>
      </c>
      <c r="E399" s="200" t="s">
        <v>1</v>
      </c>
      <c r="F399" s="201" t="s">
        <v>206</v>
      </c>
      <c r="H399" s="202">
        <v>26.86</v>
      </c>
      <c r="I399" s="203"/>
      <c r="L399" s="199"/>
      <c r="M399" s="204"/>
      <c r="N399" s="205"/>
      <c r="O399" s="205"/>
      <c r="P399" s="205"/>
      <c r="Q399" s="205"/>
      <c r="R399" s="205"/>
      <c r="S399" s="205"/>
      <c r="T399" s="206"/>
      <c r="AT399" s="200" t="s">
        <v>145</v>
      </c>
      <c r="AU399" s="200" t="s">
        <v>143</v>
      </c>
      <c r="AV399" s="15" t="s">
        <v>142</v>
      </c>
      <c r="AW399" s="15" t="s">
        <v>33</v>
      </c>
      <c r="AX399" s="15" t="s">
        <v>84</v>
      </c>
      <c r="AY399" s="200" t="s">
        <v>135</v>
      </c>
    </row>
    <row r="400" spans="1:65" s="2" customFormat="1" ht="21.75" customHeight="1">
      <c r="A400" s="32"/>
      <c r="B400" s="157"/>
      <c r="C400" s="188" t="s">
        <v>811</v>
      </c>
      <c r="D400" s="188" t="s">
        <v>192</v>
      </c>
      <c r="E400" s="189" t="s">
        <v>812</v>
      </c>
      <c r="F400" s="190" t="s">
        <v>813</v>
      </c>
      <c r="G400" s="191" t="s">
        <v>141</v>
      </c>
      <c r="H400" s="192">
        <v>29.545999999999999</v>
      </c>
      <c r="I400" s="193"/>
      <c r="J400" s="194">
        <f>ROUND(I400*H400,2)</f>
        <v>0</v>
      </c>
      <c r="K400" s="195"/>
      <c r="L400" s="196"/>
      <c r="M400" s="197" t="s">
        <v>1</v>
      </c>
      <c r="N400" s="198" t="s">
        <v>42</v>
      </c>
      <c r="O400" s="58"/>
      <c r="P400" s="168">
        <f>O400*H400</f>
        <v>0</v>
      </c>
      <c r="Q400" s="168">
        <v>1.55E-2</v>
      </c>
      <c r="R400" s="168">
        <f>Q400*H400</f>
        <v>0.45796300000000001</v>
      </c>
      <c r="S400" s="168">
        <v>0</v>
      </c>
      <c r="T400" s="169">
        <f>S400*H400</f>
        <v>0</v>
      </c>
      <c r="U400" s="32"/>
      <c r="V400" s="32"/>
      <c r="W400" s="32"/>
      <c r="X400" s="32"/>
      <c r="Y400" s="32"/>
      <c r="Z400" s="32"/>
      <c r="AA400" s="32"/>
      <c r="AB400" s="32"/>
      <c r="AC400" s="32"/>
      <c r="AD400" s="32"/>
      <c r="AE400" s="32"/>
      <c r="AR400" s="170" t="s">
        <v>291</v>
      </c>
      <c r="AT400" s="170" t="s">
        <v>192</v>
      </c>
      <c r="AU400" s="170" t="s">
        <v>143</v>
      </c>
      <c r="AY400" s="17" t="s">
        <v>135</v>
      </c>
      <c r="BE400" s="171">
        <f>IF(N400="základní",J400,0)</f>
        <v>0</v>
      </c>
      <c r="BF400" s="171">
        <f>IF(N400="snížená",J400,0)</f>
        <v>0</v>
      </c>
      <c r="BG400" s="171">
        <f>IF(N400="zákl. přenesená",J400,0)</f>
        <v>0</v>
      </c>
      <c r="BH400" s="171">
        <f>IF(N400="sníž. přenesená",J400,0)</f>
        <v>0</v>
      </c>
      <c r="BI400" s="171">
        <f>IF(N400="nulová",J400,0)</f>
        <v>0</v>
      </c>
      <c r="BJ400" s="17" t="s">
        <v>143</v>
      </c>
      <c r="BK400" s="171">
        <f>ROUND(I400*H400,2)</f>
        <v>0</v>
      </c>
      <c r="BL400" s="17" t="s">
        <v>199</v>
      </c>
      <c r="BM400" s="170" t="s">
        <v>814</v>
      </c>
    </row>
    <row r="401" spans="1:65" s="13" customFormat="1" ht="11.25">
      <c r="B401" s="172"/>
      <c r="D401" s="173" t="s">
        <v>145</v>
      </c>
      <c r="E401" s="174" t="s">
        <v>1</v>
      </c>
      <c r="F401" s="175" t="s">
        <v>815</v>
      </c>
      <c r="H401" s="176">
        <v>29.545999999999999</v>
      </c>
      <c r="I401" s="177"/>
      <c r="L401" s="172"/>
      <c r="M401" s="178"/>
      <c r="N401" s="179"/>
      <c r="O401" s="179"/>
      <c r="P401" s="179"/>
      <c r="Q401" s="179"/>
      <c r="R401" s="179"/>
      <c r="S401" s="179"/>
      <c r="T401" s="180"/>
      <c r="AT401" s="174" t="s">
        <v>145</v>
      </c>
      <c r="AU401" s="174" t="s">
        <v>143</v>
      </c>
      <c r="AV401" s="13" t="s">
        <v>143</v>
      </c>
      <c r="AW401" s="13" t="s">
        <v>33</v>
      </c>
      <c r="AX401" s="13" t="s">
        <v>84</v>
      </c>
      <c r="AY401" s="174" t="s">
        <v>135</v>
      </c>
    </row>
    <row r="402" spans="1:65" s="2" customFormat="1" ht="16.5" customHeight="1">
      <c r="A402" s="32"/>
      <c r="B402" s="157"/>
      <c r="C402" s="158" t="s">
        <v>816</v>
      </c>
      <c r="D402" s="158" t="s">
        <v>138</v>
      </c>
      <c r="E402" s="159" t="s">
        <v>817</v>
      </c>
      <c r="F402" s="160" t="s">
        <v>818</v>
      </c>
      <c r="G402" s="161" t="s">
        <v>141</v>
      </c>
      <c r="H402" s="162">
        <v>26.86</v>
      </c>
      <c r="I402" s="163"/>
      <c r="J402" s="164">
        <f>ROUND(I402*H402,2)</f>
        <v>0</v>
      </c>
      <c r="K402" s="165"/>
      <c r="L402" s="33"/>
      <c r="M402" s="166" t="s">
        <v>1</v>
      </c>
      <c r="N402" s="167" t="s">
        <v>42</v>
      </c>
      <c r="O402" s="58"/>
      <c r="P402" s="168">
        <f>O402*H402</f>
        <v>0</v>
      </c>
      <c r="Q402" s="168">
        <v>2.9999999999999997E-4</v>
      </c>
      <c r="R402" s="168">
        <f>Q402*H402</f>
        <v>8.0579999999999992E-3</v>
      </c>
      <c r="S402" s="168">
        <v>0</v>
      </c>
      <c r="T402" s="169">
        <f>S402*H402</f>
        <v>0</v>
      </c>
      <c r="U402" s="32"/>
      <c r="V402" s="32"/>
      <c r="W402" s="32"/>
      <c r="X402" s="32"/>
      <c r="Y402" s="32"/>
      <c r="Z402" s="32"/>
      <c r="AA402" s="32"/>
      <c r="AB402" s="32"/>
      <c r="AC402" s="32"/>
      <c r="AD402" s="32"/>
      <c r="AE402" s="32"/>
      <c r="AR402" s="170" t="s">
        <v>199</v>
      </c>
      <c r="AT402" s="170" t="s">
        <v>138</v>
      </c>
      <c r="AU402" s="170" t="s">
        <v>143</v>
      </c>
      <c r="AY402" s="17" t="s">
        <v>135</v>
      </c>
      <c r="BE402" s="171">
        <f>IF(N402="základní",J402,0)</f>
        <v>0</v>
      </c>
      <c r="BF402" s="171">
        <f>IF(N402="snížená",J402,0)</f>
        <v>0</v>
      </c>
      <c r="BG402" s="171">
        <f>IF(N402="zákl. přenesená",J402,0)</f>
        <v>0</v>
      </c>
      <c r="BH402" s="171">
        <f>IF(N402="sníž. přenesená",J402,0)</f>
        <v>0</v>
      </c>
      <c r="BI402" s="171">
        <f>IF(N402="nulová",J402,0)</f>
        <v>0</v>
      </c>
      <c r="BJ402" s="17" t="s">
        <v>143</v>
      </c>
      <c r="BK402" s="171">
        <f>ROUND(I402*H402,2)</f>
        <v>0</v>
      </c>
      <c r="BL402" s="17" t="s">
        <v>199</v>
      </c>
      <c r="BM402" s="170" t="s">
        <v>819</v>
      </c>
    </row>
    <row r="403" spans="1:65" s="2" customFormat="1" ht="21.75" customHeight="1">
      <c r="A403" s="32"/>
      <c r="B403" s="157"/>
      <c r="C403" s="158" t="s">
        <v>820</v>
      </c>
      <c r="D403" s="158" t="s">
        <v>138</v>
      </c>
      <c r="E403" s="159" t="s">
        <v>821</v>
      </c>
      <c r="F403" s="160" t="s">
        <v>822</v>
      </c>
      <c r="G403" s="161" t="s">
        <v>234</v>
      </c>
      <c r="H403" s="162">
        <v>1.373</v>
      </c>
      <c r="I403" s="163"/>
      <c r="J403" s="164">
        <f>ROUND(I403*H403,2)</f>
        <v>0</v>
      </c>
      <c r="K403" s="165"/>
      <c r="L403" s="33"/>
      <c r="M403" s="166" t="s">
        <v>1</v>
      </c>
      <c r="N403" s="167" t="s">
        <v>42</v>
      </c>
      <c r="O403" s="58"/>
      <c r="P403" s="168">
        <f>O403*H403</f>
        <v>0</v>
      </c>
      <c r="Q403" s="168">
        <v>0</v>
      </c>
      <c r="R403" s="168">
        <f>Q403*H403</f>
        <v>0</v>
      </c>
      <c r="S403" s="168">
        <v>0</v>
      </c>
      <c r="T403" s="169">
        <f>S403*H403</f>
        <v>0</v>
      </c>
      <c r="U403" s="32"/>
      <c r="V403" s="32"/>
      <c r="W403" s="32"/>
      <c r="X403" s="32"/>
      <c r="Y403" s="32"/>
      <c r="Z403" s="32"/>
      <c r="AA403" s="32"/>
      <c r="AB403" s="32"/>
      <c r="AC403" s="32"/>
      <c r="AD403" s="32"/>
      <c r="AE403" s="32"/>
      <c r="AR403" s="170" t="s">
        <v>199</v>
      </c>
      <c r="AT403" s="170" t="s">
        <v>138</v>
      </c>
      <c r="AU403" s="170" t="s">
        <v>143</v>
      </c>
      <c r="AY403" s="17" t="s">
        <v>135</v>
      </c>
      <c r="BE403" s="171">
        <f>IF(N403="základní",J403,0)</f>
        <v>0</v>
      </c>
      <c r="BF403" s="171">
        <f>IF(N403="snížená",J403,0)</f>
        <v>0</v>
      </c>
      <c r="BG403" s="171">
        <f>IF(N403="zákl. přenesená",J403,0)</f>
        <v>0</v>
      </c>
      <c r="BH403" s="171">
        <f>IF(N403="sníž. přenesená",J403,0)</f>
        <v>0</v>
      </c>
      <c r="BI403" s="171">
        <f>IF(N403="nulová",J403,0)</f>
        <v>0</v>
      </c>
      <c r="BJ403" s="17" t="s">
        <v>143</v>
      </c>
      <c r="BK403" s="171">
        <f>ROUND(I403*H403,2)</f>
        <v>0</v>
      </c>
      <c r="BL403" s="17" t="s">
        <v>199</v>
      </c>
      <c r="BM403" s="170" t="s">
        <v>823</v>
      </c>
    </row>
    <row r="404" spans="1:65" s="2" customFormat="1" ht="21.75" customHeight="1">
      <c r="A404" s="32"/>
      <c r="B404" s="157"/>
      <c r="C404" s="158" t="s">
        <v>824</v>
      </c>
      <c r="D404" s="158" t="s">
        <v>138</v>
      </c>
      <c r="E404" s="159" t="s">
        <v>825</v>
      </c>
      <c r="F404" s="160" t="s">
        <v>826</v>
      </c>
      <c r="G404" s="161" t="s">
        <v>234</v>
      </c>
      <c r="H404" s="162">
        <v>1.373</v>
      </c>
      <c r="I404" s="163"/>
      <c r="J404" s="164">
        <f>ROUND(I404*H404,2)</f>
        <v>0</v>
      </c>
      <c r="K404" s="165"/>
      <c r="L404" s="33"/>
      <c r="M404" s="166" t="s">
        <v>1</v>
      </c>
      <c r="N404" s="167" t="s">
        <v>42</v>
      </c>
      <c r="O404" s="58"/>
      <c r="P404" s="168">
        <f>O404*H404</f>
        <v>0</v>
      </c>
      <c r="Q404" s="168">
        <v>0</v>
      </c>
      <c r="R404" s="168">
        <f>Q404*H404</f>
        <v>0</v>
      </c>
      <c r="S404" s="168">
        <v>0</v>
      </c>
      <c r="T404" s="169">
        <f>S404*H404</f>
        <v>0</v>
      </c>
      <c r="U404" s="32"/>
      <c r="V404" s="32"/>
      <c r="W404" s="32"/>
      <c r="X404" s="32"/>
      <c r="Y404" s="32"/>
      <c r="Z404" s="32"/>
      <c r="AA404" s="32"/>
      <c r="AB404" s="32"/>
      <c r="AC404" s="32"/>
      <c r="AD404" s="32"/>
      <c r="AE404" s="32"/>
      <c r="AR404" s="170" t="s">
        <v>199</v>
      </c>
      <c r="AT404" s="170" t="s">
        <v>138</v>
      </c>
      <c r="AU404" s="170" t="s">
        <v>143</v>
      </c>
      <c r="AY404" s="17" t="s">
        <v>135</v>
      </c>
      <c r="BE404" s="171">
        <f>IF(N404="základní",J404,0)</f>
        <v>0</v>
      </c>
      <c r="BF404" s="171">
        <f>IF(N404="snížená",J404,0)</f>
        <v>0</v>
      </c>
      <c r="BG404" s="171">
        <f>IF(N404="zákl. přenesená",J404,0)</f>
        <v>0</v>
      </c>
      <c r="BH404" s="171">
        <f>IF(N404="sníž. přenesená",J404,0)</f>
        <v>0</v>
      </c>
      <c r="BI404" s="171">
        <f>IF(N404="nulová",J404,0)</f>
        <v>0</v>
      </c>
      <c r="BJ404" s="17" t="s">
        <v>143</v>
      </c>
      <c r="BK404" s="171">
        <f>ROUND(I404*H404,2)</f>
        <v>0</v>
      </c>
      <c r="BL404" s="17" t="s">
        <v>199</v>
      </c>
      <c r="BM404" s="170" t="s">
        <v>827</v>
      </c>
    </row>
    <row r="405" spans="1:65" s="2" customFormat="1" ht="16.5" customHeight="1">
      <c r="A405" s="32"/>
      <c r="B405" s="157"/>
      <c r="C405" s="158"/>
      <c r="D405" s="158"/>
      <c r="E405" s="159"/>
      <c r="F405" s="160"/>
      <c r="G405" s="161"/>
      <c r="H405" s="162"/>
      <c r="I405" s="163"/>
      <c r="J405" s="164"/>
      <c r="K405" s="165"/>
      <c r="L405" s="33"/>
      <c r="M405" s="166" t="s">
        <v>1</v>
      </c>
      <c r="N405" s="167" t="s">
        <v>42</v>
      </c>
      <c r="O405" s="58"/>
      <c r="P405" s="168">
        <f>O405*H405</f>
        <v>0</v>
      </c>
      <c r="Q405" s="168">
        <v>0</v>
      </c>
      <c r="R405" s="168">
        <f>Q405*H405</f>
        <v>0</v>
      </c>
      <c r="S405" s="168">
        <v>0</v>
      </c>
      <c r="T405" s="169">
        <f>S405*H405</f>
        <v>0</v>
      </c>
      <c r="U405" s="32"/>
      <c r="V405" s="32"/>
      <c r="W405" s="32"/>
      <c r="X405" s="32"/>
      <c r="Y405" s="32"/>
      <c r="Z405" s="32"/>
      <c r="AA405" s="32"/>
      <c r="AB405" s="32"/>
      <c r="AC405" s="32"/>
      <c r="AD405" s="32"/>
      <c r="AE405" s="32"/>
      <c r="AR405" s="170" t="s">
        <v>199</v>
      </c>
      <c r="AT405" s="170" t="s">
        <v>138</v>
      </c>
      <c r="AU405" s="170" t="s">
        <v>143</v>
      </c>
      <c r="AY405" s="17" t="s">
        <v>135</v>
      </c>
      <c r="BE405" s="171">
        <f>IF(N405="základní",J405,0)</f>
        <v>0</v>
      </c>
      <c r="BF405" s="171">
        <f>IF(N405="snížená",J405,0)</f>
        <v>0</v>
      </c>
      <c r="BG405" s="171">
        <f>IF(N405="zákl. přenesená",J405,0)</f>
        <v>0</v>
      </c>
      <c r="BH405" s="171">
        <f>IF(N405="sníž. přenesená",J405,0)</f>
        <v>0</v>
      </c>
      <c r="BI405" s="171">
        <f>IF(N405="nulová",J405,0)</f>
        <v>0</v>
      </c>
      <c r="BJ405" s="17" t="s">
        <v>143</v>
      </c>
      <c r="BK405" s="171">
        <f>ROUND(I405*H405,2)</f>
        <v>0</v>
      </c>
      <c r="BL405" s="17" t="s">
        <v>199</v>
      </c>
      <c r="BM405" s="170" t="s">
        <v>828</v>
      </c>
    </row>
    <row r="406" spans="1:65" s="12" customFormat="1" ht="22.9" customHeight="1">
      <c r="B406" s="144"/>
      <c r="D406" s="145" t="s">
        <v>75</v>
      </c>
      <c r="E406" s="155" t="s">
        <v>829</v>
      </c>
      <c r="F406" s="155" t="s">
        <v>830</v>
      </c>
      <c r="I406" s="147"/>
      <c r="J406" s="156">
        <f>BK406</f>
        <v>0</v>
      </c>
      <c r="L406" s="144"/>
      <c r="M406" s="149"/>
      <c r="N406" s="150"/>
      <c r="O406" s="150"/>
      <c r="P406" s="151">
        <f>SUM(P407:P411)</f>
        <v>0</v>
      </c>
      <c r="Q406" s="150"/>
      <c r="R406" s="151">
        <f>SUM(R407:R411)</f>
        <v>1.6169999999999999E-3</v>
      </c>
      <c r="S406" s="150"/>
      <c r="T406" s="152">
        <f>SUM(T407:T411)</f>
        <v>0</v>
      </c>
      <c r="AR406" s="145" t="s">
        <v>143</v>
      </c>
      <c r="AT406" s="153" t="s">
        <v>75</v>
      </c>
      <c r="AU406" s="153" t="s">
        <v>84</v>
      </c>
      <c r="AY406" s="145" t="s">
        <v>135</v>
      </c>
      <c r="BK406" s="154">
        <f>SUM(BK407:BK411)</f>
        <v>0</v>
      </c>
    </row>
    <row r="407" spans="1:65" s="2" customFormat="1" ht="21.75" customHeight="1">
      <c r="A407" s="32"/>
      <c r="B407" s="157"/>
      <c r="C407" s="158" t="s">
        <v>831</v>
      </c>
      <c r="D407" s="158" t="s">
        <v>138</v>
      </c>
      <c r="E407" s="159" t="s">
        <v>832</v>
      </c>
      <c r="F407" s="160" t="s">
        <v>833</v>
      </c>
      <c r="G407" s="161" t="s">
        <v>141</v>
      </c>
      <c r="H407" s="162">
        <v>4.9000000000000004</v>
      </c>
      <c r="I407" s="163"/>
      <c r="J407" s="164">
        <f>ROUND(I407*H407,2)</f>
        <v>0</v>
      </c>
      <c r="K407" s="165"/>
      <c r="L407" s="33"/>
      <c r="M407" s="166" t="s">
        <v>1</v>
      </c>
      <c r="N407" s="167" t="s">
        <v>42</v>
      </c>
      <c r="O407" s="58"/>
      <c r="P407" s="168">
        <f>O407*H407</f>
        <v>0</v>
      </c>
      <c r="Q407" s="168">
        <v>6.9999999999999994E-5</v>
      </c>
      <c r="R407" s="168">
        <f>Q407*H407</f>
        <v>3.4299999999999999E-4</v>
      </c>
      <c r="S407" s="168">
        <v>0</v>
      </c>
      <c r="T407" s="169">
        <f>S407*H407</f>
        <v>0</v>
      </c>
      <c r="U407" s="32"/>
      <c r="V407" s="32"/>
      <c r="W407" s="32"/>
      <c r="X407" s="32"/>
      <c r="Y407" s="32"/>
      <c r="Z407" s="32"/>
      <c r="AA407" s="32"/>
      <c r="AB407" s="32"/>
      <c r="AC407" s="32"/>
      <c r="AD407" s="32"/>
      <c r="AE407" s="32"/>
      <c r="AR407" s="170" t="s">
        <v>199</v>
      </c>
      <c r="AT407" s="170" t="s">
        <v>138</v>
      </c>
      <c r="AU407" s="170" t="s">
        <v>143</v>
      </c>
      <c r="AY407" s="17" t="s">
        <v>135</v>
      </c>
      <c r="BE407" s="171">
        <f>IF(N407="základní",J407,0)</f>
        <v>0</v>
      </c>
      <c r="BF407" s="171">
        <f>IF(N407="snížená",J407,0)</f>
        <v>0</v>
      </c>
      <c r="BG407" s="171">
        <f>IF(N407="zákl. přenesená",J407,0)</f>
        <v>0</v>
      </c>
      <c r="BH407" s="171">
        <f>IF(N407="sníž. přenesená",J407,0)</f>
        <v>0</v>
      </c>
      <c r="BI407" s="171">
        <f>IF(N407="nulová",J407,0)</f>
        <v>0</v>
      </c>
      <c r="BJ407" s="17" t="s">
        <v>143</v>
      </c>
      <c r="BK407" s="171">
        <f>ROUND(I407*H407,2)</f>
        <v>0</v>
      </c>
      <c r="BL407" s="17" t="s">
        <v>199</v>
      </c>
      <c r="BM407" s="170" t="s">
        <v>834</v>
      </c>
    </row>
    <row r="408" spans="1:65" s="2" customFormat="1" ht="21.75" customHeight="1">
      <c r="A408" s="32"/>
      <c r="B408" s="157"/>
      <c r="C408" s="158" t="s">
        <v>835</v>
      </c>
      <c r="D408" s="158" t="s">
        <v>138</v>
      </c>
      <c r="E408" s="159" t="s">
        <v>836</v>
      </c>
      <c r="F408" s="160" t="s">
        <v>837</v>
      </c>
      <c r="G408" s="161" t="s">
        <v>141</v>
      </c>
      <c r="H408" s="162">
        <v>4.9000000000000004</v>
      </c>
      <c r="I408" s="163"/>
      <c r="J408" s="164">
        <f>ROUND(I408*H408,2)</f>
        <v>0</v>
      </c>
      <c r="K408" s="165"/>
      <c r="L408" s="33"/>
      <c r="M408" s="166" t="s">
        <v>1</v>
      </c>
      <c r="N408" s="167" t="s">
        <v>42</v>
      </c>
      <c r="O408" s="58"/>
      <c r="P408" s="168">
        <f>O408*H408</f>
        <v>0</v>
      </c>
      <c r="Q408" s="168">
        <v>1.3999999999999999E-4</v>
      </c>
      <c r="R408" s="168">
        <f>Q408*H408</f>
        <v>6.8599999999999998E-4</v>
      </c>
      <c r="S408" s="168">
        <v>0</v>
      </c>
      <c r="T408" s="169">
        <f>S408*H408</f>
        <v>0</v>
      </c>
      <c r="U408" s="32"/>
      <c r="V408" s="32"/>
      <c r="W408" s="32"/>
      <c r="X408" s="32"/>
      <c r="Y408" s="32"/>
      <c r="Z408" s="32"/>
      <c r="AA408" s="32"/>
      <c r="AB408" s="32"/>
      <c r="AC408" s="32"/>
      <c r="AD408" s="32"/>
      <c r="AE408" s="32"/>
      <c r="AR408" s="170" t="s">
        <v>199</v>
      </c>
      <c r="AT408" s="170" t="s">
        <v>138</v>
      </c>
      <c r="AU408" s="170" t="s">
        <v>143</v>
      </c>
      <c r="AY408" s="17" t="s">
        <v>135</v>
      </c>
      <c r="BE408" s="171">
        <f>IF(N408="základní",J408,0)</f>
        <v>0</v>
      </c>
      <c r="BF408" s="171">
        <f>IF(N408="snížená",J408,0)</f>
        <v>0</v>
      </c>
      <c r="BG408" s="171">
        <f>IF(N408="zákl. přenesená",J408,0)</f>
        <v>0</v>
      </c>
      <c r="BH408" s="171">
        <f>IF(N408="sníž. přenesená",J408,0)</f>
        <v>0</v>
      </c>
      <c r="BI408" s="171">
        <f>IF(N408="nulová",J408,0)</f>
        <v>0</v>
      </c>
      <c r="BJ408" s="17" t="s">
        <v>143</v>
      </c>
      <c r="BK408" s="171">
        <f>ROUND(I408*H408,2)</f>
        <v>0</v>
      </c>
      <c r="BL408" s="17" t="s">
        <v>199</v>
      </c>
      <c r="BM408" s="170" t="s">
        <v>838</v>
      </c>
    </row>
    <row r="409" spans="1:65" s="14" customFormat="1" ht="11.25">
      <c r="B409" s="181"/>
      <c r="D409" s="173" t="s">
        <v>145</v>
      </c>
      <c r="E409" s="182" t="s">
        <v>1</v>
      </c>
      <c r="F409" s="183" t="s">
        <v>839</v>
      </c>
      <c r="H409" s="182" t="s">
        <v>1</v>
      </c>
      <c r="I409" s="184"/>
      <c r="L409" s="181"/>
      <c r="M409" s="185"/>
      <c r="N409" s="186"/>
      <c r="O409" s="186"/>
      <c r="P409" s="186"/>
      <c r="Q409" s="186"/>
      <c r="R409" s="186"/>
      <c r="S409" s="186"/>
      <c r="T409" s="187"/>
      <c r="AT409" s="182" t="s">
        <v>145</v>
      </c>
      <c r="AU409" s="182" t="s">
        <v>143</v>
      </c>
      <c r="AV409" s="14" t="s">
        <v>84</v>
      </c>
      <c r="AW409" s="14" t="s">
        <v>33</v>
      </c>
      <c r="AX409" s="14" t="s">
        <v>76</v>
      </c>
      <c r="AY409" s="182" t="s">
        <v>135</v>
      </c>
    </row>
    <row r="410" spans="1:65" s="13" customFormat="1" ht="11.25">
      <c r="B410" s="172"/>
      <c r="D410" s="173" t="s">
        <v>145</v>
      </c>
      <c r="E410" s="174" t="s">
        <v>1</v>
      </c>
      <c r="F410" s="175" t="s">
        <v>840</v>
      </c>
      <c r="H410" s="176">
        <v>4.9000000000000004</v>
      </c>
      <c r="I410" s="177"/>
      <c r="L410" s="172"/>
      <c r="M410" s="178"/>
      <c r="N410" s="179"/>
      <c r="O410" s="179"/>
      <c r="P410" s="179"/>
      <c r="Q410" s="179"/>
      <c r="R410" s="179"/>
      <c r="S410" s="179"/>
      <c r="T410" s="180"/>
      <c r="AT410" s="174" t="s">
        <v>145</v>
      </c>
      <c r="AU410" s="174" t="s">
        <v>143</v>
      </c>
      <c r="AV410" s="13" t="s">
        <v>143</v>
      </c>
      <c r="AW410" s="13" t="s">
        <v>33</v>
      </c>
      <c r="AX410" s="13" t="s">
        <v>84</v>
      </c>
      <c r="AY410" s="174" t="s">
        <v>135</v>
      </c>
    </row>
    <row r="411" spans="1:65" s="2" customFormat="1" ht="21.75" customHeight="1">
      <c r="A411" s="32"/>
      <c r="B411" s="157"/>
      <c r="C411" s="158" t="s">
        <v>841</v>
      </c>
      <c r="D411" s="158" t="s">
        <v>138</v>
      </c>
      <c r="E411" s="159" t="s">
        <v>842</v>
      </c>
      <c r="F411" s="160" t="s">
        <v>843</v>
      </c>
      <c r="G411" s="161" t="s">
        <v>141</v>
      </c>
      <c r="H411" s="162">
        <v>4.9000000000000004</v>
      </c>
      <c r="I411" s="163"/>
      <c r="J411" s="164">
        <f>ROUND(I411*H411,2)</f>
        <v>0</v>
      </c>
      <c r="K411" s="165"/>
      <c r="L411" s="33"/>
      <c r="M411" s="166" t="s">
        <v>1</v>
      </c>
      <c r="N411" s="167" t="s">
        <v>42</v>
      </c>
      <c r="O411" s="58"/>
      <c r="P411" s="168">
        <f>O411*H411</f>
        <v>0</v>
      </c>
      <c r="Q411" s="168">
        <v>1.2E-4</v>
      </c>
      <c r="R411" s="168">
        <f>Q411*H411</f>
        <v>5.8800000000000009E-4</v>
      </c>
      <c r="S411" s="168">
        <v>0</v>
      </c>
      <c r="T411" s="169">
        <f>S411*H411</f>
        <v>0</v>
      </c>
      <c r="U411" s="32"/>
      <c r="V411" s="32"/>
      <c r="W411" s="32"/>
      <c r="X411" s="32"/>
      <c r="Y411" s="32"/>
      <c r="Z411" s="32"/>
      <c r="AA411" s="32"/>
      <c r="AB411" s="32"/>
      <c r="AC411" s="32"/>
      <c r="AD411" s="32"/>
      <c r="AE411" s="32"/>
      <c r="AR411" s="170" t="s">
        <v>199</v>
      </c>
      <c r="AT411" s="170" t="s">
        <v>138</v>
      </c>
      <c r="AU411" s="170" t="s">
        <v>143</v>
      </c>
      <c r="AY411" s="17" t="s">
        <v>135</v>
      </c>
      <c r="BE411" s="171">
        <f>IF(N411="základní",J411,0)</f>
        <v>0</v>
      </c>
      <c r="BF411" s="171">
        <f>IF(N411="snížená",J411,0)</f>
        <v>0</v>
      </c>
      <c r="BG411" s="171">
        <f>IF(N411="zákl. přenesená",J411,0)</f>
        <v>0</v>
      </c>
      <c r="BH411" s="171">
        <f>IF(N411="sníž. přenesená",J411,0)</f>
        <v>0</v>
      </c>
      <c r="BI411" s="171">
        <f>IF(N411="nulová",J411,0)</f>
        <v>0</v>
      </c>
      <c r="BJ411" s="17" t="s">
        <v>143</v>
      </c>
      <c r="BK411" s="171">
        <f>ROUND(I411*H411,2)</f>
        <v>0</v>
      </c>
      <c r="BL411" s="17" t="s">
        <v>199</v>
      </c>
      <c r="BM411" s="170" t="s">
        <v>844</v>
      </c>
    </row>
    <row r="412" spans="1:65" s="12" customFormat="1" ht="22.9" customHeight="1">
      <c r="B412" s="144"/>
      <c r="D412" s="145" t="s">
        <v>75</v>
      </c>
      <c r="E412" s="155" t="s">
        <v>845</v>
      </c>
      <c r="F412" s="155" t="s">
        <v>846</v>
      </c>
      <c r="I412" s="147"/>
      <c r="J412" s="156">
        <f>BK412</f>
        <v>0</v>
      </c>
      <c r="L412" s="144"/>
      <c r="M412" s="149"/>
      <c r="N412" s="150"/>
      <c r="O412" s="150"/>
      <c r="P412" s="151">
        <f>SUM(P413:P429)</f>
        <v>0</v>
      </c>
      <c r="Q412" s="150"/>
      <c r="R412" s="151">
        <f>SUM(R413:R429)</f>
        <v>1.2801260000000002E-2</v>
      </c>
      <c r="S412" s="150"/>
      <c r="T412" s="152">
        <f>SUM(T413:T429)</f>
        <v>4.4733000000000001E-4</v>
      </c>
      <c r="AR412" s="145" t="s">
        <v>143</v>
      </c>
      <c r="AT412" s="153" t="s">
        <v>75</v>
      </c>
      <c r="AU412" s="153" t="s">
        <v>84</v>
      </c>
      <c r="AY412" s="145" t="s">
        <v>135</v>
      </c>
      <c r="BK412" s="154">
        <f>SUM(BK413:BK429)</f>
        <v>0</v>
      </c>
    </row>
    <row r="413" spans="1:65" s="2" customFormat="1" ht="21.75" customHeight="1">
      <c r="A413" s="32"/>
      <c r="B413" s="157"/>
      <c r="C413" s="158" t="s">
        <v>847</v>
      </c>
      <c r="D413" s="158" t="s">
        <v>138</v>
      </c>
      <c r="E413" s="159" t="s">
        <v>197</v>
      </c>
      <c r="F413" s="160" t="s">
        <v>198</v>
      </c>
      <c r="G413" s="161" t="s">
        <v>141</v>
      </c>
      <c r="H413" s="162">
        <v>30.698</v>
      </c>
      <c r="I413" s="163"/>
      <c r="J413" s="164">
        <f>ROUND(I413*H413,2)</f>
        <v>0</v>
      </c>
      <c r="K413" s="165"/>
      <c r="L413" s="33"/>
      <c r="M413" s="166" t="s">
        <v>1</v>
      </c>
      <c r="N413" s="167" t="s">
        <v>42</v>
      </c>
      <c r="O413" s="58"/>
      <c r="P413" s="168">
        <f>O413*H413</f>
        <v>0</v>
      </c>
      <c r="Q413" s="168">
        <v>0</v>
      </c>
      <c r="R413" s="168">
        <f>Q413*H413</f>
        <v>0</v>
      </c>
      <c r="S413" s="168">
        <v>0</v>
      </c>
      <c r="T413" s="169">
        <f>S413*H413</f>
        <v>0</v>
      </c>
      <c r="U413" s="32"/>
      <c r="V413" s="32"/>
      <c r="W413" s="32"/>
      <c r="X413" s="32"/>
      <c r="Y413" s="32"/>
      <c r="Z413" s="32"/>
      <c r="AA413" s="32"/>
      <c r="AB413" s="32"/>
      <c r="AC413" s="32"/>
      <c r="AD413" s="32"/>
      <c r="AE413" s="32"/>
      <c r="AR413" s="170" t="s">
        <v>199</v>
      </c>
      <c r="AT413" s="170" t="s">
        <v>138</v>
      </c>
      <c r="AU413" s="170" t="s">
        <v>143</v>
      </c>
      <c r="AY413" s="17" t="s">
        <v>135</v>
      </c>
      <c r="BE413" s="171">
        <f>IF(N413="základní",J413,0)</f>
        <v>0</v>
      </c>
      <c r="BF413" s="171">
        <f>IF(N413="snížená",J413,0)</f>
        <v>0</v>
      </c>
      <c r="BG413" s="171">
        <f>IF(N413="zákl. přenesená",J413,0)</f>
        <v>0</v>
      </c>
      <c r="BH413" s="171">
        <f>IF(N413="sníž. přenesená",J413,0)</f>
        <v>0</v>
      </c>
      <c r="BI413" s="171">
        <f>IF(N413="nulová",J413,0)</f>
        <v>0</v>
      </c>
      <c r="BJ413" s="17" t="s">
        <v>143</v>
      </c>
      <c r="BK413" s="171">
        <f>ROUND(I413*H413,2)</f>
        <v>0</v>
      </c>
      <c r="BL413" s="17" t="s">
        <v>199</v>
      </c>
      <c r="BM413" s="170" t="s">
        <v>848</v>
      </c>
    </row>
    <row r="414" spans="1:65" s="14" customFormat="1" ht="11.25">
      <c r="B414" s="181"/>
      <c r="D414" s="173" t="s">
        <v>145</v>
      </c>
      <c r="E414" s="182" t="s">
        <v>1</v>
      </c>
      <c r="F414" s="183" t="s">
        <v>203</v>
      </c>
      <c r="H414" s="182" t="s">
        <v>1</v>
      </c>
      <c r="I414" s="184"/>
      <c r="L414" s="181"/>
      <c r="M414" s="185"/>
      <c r="N414" s="186"/>
      <c r="O414" s="186"/>
      <c r="P414" s="186"/>
      <c r="Q414" s="186"/>
      <c r="R414" s="186"/>
      <c r="S414" s="186"/>
      <c r="T414" s="187"/>
      <c r="AT414" s="182" t="s">
        <v>145</v>
      </c>
      <c r="AU414" s="182" t="s">
        <v>143</v>
      </c>
      <c r="AV414" s="14" t="s">
        <v>84</v>
      </c>
      <c r="AW414" s="14" t="s">
        <v>33</v>
      </c>
      <c r="AX414" s="14" t="s">
        <v>76</v>
      </c>
      <c r="AY414" s="182" t="s">
        <v>135</v>
      </c>
    </row>
    <row r="415" spans="1:65" s="13" customFormat="1" ht="11.25">
      <c r="B415" s="172"/>
      <c r="D415" s="173" t="s">
        <v>145</v>
      </c>
      <c r="E415" s="174" t="s">
        <v>1</v>
      </c>
      <c r="F415" s="175" t="s">
        <v>849</v>
      </c>
      <c r="H415" s="176">
        <v>0.88500000000000001</v>
      </c>
      <c r="I415" s="177"/>
      <c r="L415" s="172"/>
      <c r="M415" s="178"/>
      <c r="N415" s="179"/>
      <c r="O415" s="179"/>
      <c r="P415" s="179"/>
      <c r="Q415" s="179"/>
      <c r="R415" s="179"/>
      <c r="S415" s="179"/>
      <c r="T415" s="180"/>
      <c r="AT415" s="174" t="s">
        <v>145</v>
      </c>
      <c r="AU415" s="174" t="s">
        <v>143</v>
      </c>
      <c r="AV415" s="13" t="s">
        <v>143</v>
      </c>
      <c r="AW415" s="13" t="s">
        <v>33</v>
      </c>
      <c r="AX415" s="13" t="s">
        <v>76</v>
      </c>
      <c r="AY415" s="174" t="s">
        <v>135</v>
      </c>
    </row>
    <row r="416" spans="1:65" s="13" customFormat="1" ht="11.25">
      <c r="B416" s="172"/>
      <c r="D416" s="173" t="s">
        <v>145</v>
      </c>
      <c r="E416" s="174" t="s">
        <v>1</v>
      </c>
      <c r="F416" s="175" t="s">
        <v>276</v>
      </c>
      <c r="H416" s="176">
        <v>4.3630000000000004</v>
      </c>
      <c r="I416" s="177"/>
      <c r="L416" s="172"/>
      <c r="M416" s="178"/>
      <c r="N416" s="179"/>
      <c r="O416" s="179"/>
      <c r="P416" s="179"/>
      <c r="Q416" s="179"/>
      <c r="R416" s="179"/>
      <c r="S416" s="179"/>
      <c r="T416" s="180"/>
      <c r="AT416" s="174" t="s">
        <v>145</v>
      </c>
      <c r="AU416" s="174" t="s">
        <v>143</v>
      </c>
      <c r="AV416" s="13" t="s">
        <v>143</v>
      </c>
      <c r="AW416" s="13" t="s">
        <v>33</v>
      </c>
      <c r="AX416" s="13" t="s">
        <v>76</v>
      </c>
      <c r="AY416" s="174" t="s">
        <v>135</v>
      </c>
    </row>
    <row r="417" spans="1:65" s="14" customFormat="1" ht="11.25">
      <c r="B417" s="181"/>
      <c r="D417" s="173" t="s">
        <v>145</v>
      </c>
      <c r="E417" s="182" t="s">
        <v>1</v>
      </c>
      <c r="F417" s="183" t="s">
        <v>850</v>
      </c>
      <c r="H417" s="182" t="s">
        <v>1</v>
      </c>
      <c r="I417" s="184"/>
      <c r="L417" s="181"/>
      <c r="M417" s="185"/>
      <c r="N417" s="186"/>
      <c r="O417" s="186"/>
      <c r="P417" s="186"/>
      <c r="Q417" s="186"/>
      <c r="R417" s="186"/>
      <c r="S417" s="186"/>
      <c r="T417" s="187"/>
      <c r="AT417" s="182" t="s">
        <v>145</v>
      </c>
      <c r="AU417" s="182" t="s">
        <v>143</v>
      </c>
      <c r="AV417" s="14" t="s">
        <v>84</v>
      </c>
      <c r="AW417" s="14" t="s">
        <v>33</v>
      </c>
      <c r="AX417" s="14" t="s">
        <v>76</v>
      </c>
      <c r="AY417" s="182" t="s">
        <v>135</v>
      </c>
    </row>
    <row r="418" spans="1:65" s="13" customFormat="1" ht="11.25">
      <c r="B418" s="172"/>
      <c r="D418" s="173" t="s">
        <v>145</v>
      </c>
      <c r="E418" s="174" t="s">
        <v>1</v>
      </c>
      <c r="F418" s="175" t="s">
        <v>851</v>
      </c>
      <c r="H418" s="176">
        <v>5.0819999999999999</v>
      </c>
      <c r="I418" s="177"/>
      <c r="L418" s="172"/>
      <c r="M418" s="178"/>
      <c r="N418" s="179"/>
      <c r="O418" s="179"/>
      <c r="P418" s="179"/>
      <c r="Q418" s="179"/>
      <c r="R418" s="179"/>
      <c r="S418" s="179"/>
      <c r="T418" s="180"/>
      <c r="AT418" s="174" t="s">
        <v>145</v>
      </c>
      <c r="AU418" s="174" t="s">
        <v>143</v>
      </c>
      <c r="AV418" s="13" t="s">
        <v>143</v>
      </c>
      <c r="AW418" s="13" t="s">
        <v>33</v>
      </c>
      <c r="AX418" s="13" t="s">
        <v>76</v>
      </c>
      <c r="AY418" s="174" t="s">
        <v>135</v>
      </c>
    </row>
    <row r="419" spans="1:65" s="13" customFormat="1" ht="11.25">
      <c r="B419" s="172"/>
      <c r="D419" s="173" t="s">
        <v>145</v>
      </c>
      <c r="E419" s="174" t="s">
        <v>1</v>
      </c>
      <c r="F419" s="175" t="s">
        <v>852</v>
      </c>
      <c r="H419" s="176">
        <v>2.2679999999999998</v>
      </c>
      <c r="I419" s="177"/>
      <c r="L419" s="172"/>
      <c r="M419" s="178"/>
      <c r="N419" s="179"/>
      <c r="O419" s="179"/>
      <c r="P419" s="179"/>
      <c r="Q419" s="179"/>
      <c r="R419" s="179"/>
      <c r="S419" s="179"/>
      <c r="T419" s="180"/>
      <c r="AT419" s="174" t="s">
        <v>145</v>
      </c>
      <c r="AU419" s="174" t="s">
        <v>143</v>
      </c>
      <c r="AV419" s="13" t="s">
        <v>143</v>
      </c>
      <c r="AW419" s="13" t="s">
        <v>33</v>
      </c>
      <c r="AX419" s="13" t="s">
        <v>76</v>
      </c>
      <c r="AY419" s="174" t="s">
        <v>135</v>
      </c>
    </row>
    <row r="420" spans="1:65" s="13" customFormat="1" ht="11.25">
      <c r="B420" s="172"/>
      <c r="D420" s="173" t="s">
        <v>145</v>
      </c>
      <c r="E420" s="174" t="s">
        <v>1</v>
      </c>
      <c r="F420" s="175" t="s">
        <v>853</v>
      </c>
      <c r="H420" s="176">
        <v>0.66</v>
      </c>
      <c r="I420" s="177"/>
      <c r="L420" s="172"/>
      <c r="M420" s="178"/>
      <c r="N420" s="179"/>
      <c r="O420" s="179"/>
      <c r="P420" s="179"/>
      <c r="Q420" s="179"/>
      <c r="R420" s="179"/>
      <c r="S420" s="179"/>
      <c r="T420" s="180"/>
      <c r="AT420" s="174" t="s">
        <v>145</v>
      </c>
      <c r="AU420" s="174" t="s">
        <v>143</v>
      </c>
      <c r="AV420" s="13" t="s">
        <v>143</v>
      </c>
      <c r="AW420" s="13" t="s">
        <v>33</v>
      </c>
      <c r="AX420" s="13" t="s">
        <v>76</v>
      </c>
      <c r="AY420" s="174" t="s">
        <v>135</v>
      </c>
    </row>
    <row r="421" spans="1:65" s="14" customFormat="1" ht="11.25">
      <c r="B421" s="181"/>
      <c r="D421" s="173" t="s">
        <v>145</v>
      </c>
      <c r="E421" s="182" t="s">
        <v>1</v>
      </c>
      <c r="F421" s="183" t="s">
        <v>854</v>
      </c>
      <c r="H421" s="182" t="s">
        <v>1</v>
      </c>
      <c r="I421" s="184"/>
      <c r="L421" s="181"/>
      <c r="M421" s="185"/>
      <c r="N421" s="186"/>
      <c r="O421" s="186"/>
      <c r="P421" s="186"/>
      <c r="Q421" s="186"/>
      <c r="R421" s="186"/>
      <c r="S421" s="186"/>
      <c r="T421" s="187"/>
      <c r="AT421" s="182" t="s">
        <v>145</v>
      </c>
      <c r="AU421" s="182" t="s">
        <v>143</v>
      </c>
      <c r="AV421" s="14" t="s">
        <v>84</v>
      </c>
      <c r="AW421" s="14" t="s">
        <v>33</v>
      </c>
      <c r="AX421" s="14" t="s">
        <v>76</v>
      </c>
      <c r="AY421" s="182" t="s">
        <v>135</v>
      </c>
    </row>
    <row r="422" spans="1:65" s="13" customFormat="1" ht="11.25">
      <c r="B422" s="172"/>
      <c r="D422" s="173" t="s">
        <v>145</v>
      </c>
      <c r="E422" s="174" t="s">
        <v>1</v>
      </c>
      <c r="F422" s="175" t="s">
        <v>855</v>
      </c>
      <c r="H422" s="176">
        <v>8.84</v>
      </c>
      <c r="I422" s="177"/>
      <c r="L422" s="172"/>
      <c r="M422" s="178"/>
      <c r="N422" s="179"/>
      <c r="O422" s="179"/>
      <c r="P422" s="179"/>
      <c r="Q422" s="179"/>
      <c r="R422" s="179"/>
      <c r="S422" s="179"/>
      <c r="T422" s="180"/>
      <c r="AT422" s="174" t="s">
        <v>145</v>
      </c>
      <c r="AU422" s="174" t="s">
        <v>143</v>
      </c>
      <c r="AV422" s="13" t="s">
        <v>143</v>
      </c>
      <c r="AW422" s="13" t="s">
        <v>33</v>
      </c>
      <c r="AX422" s="13" t="s">
        <v>76</v>
      </c>
      <c r="AY422" s="174" t="s">
        <v>135</v>
      </c>
    </row>
    <row r="423" spans="1:65" s="13" customFormat="1" ht="11.25">
      <c r="B423" s="172"/>
      <c r="D423" s="173" t="s">
        <v>145</v>
      </c>
      <c r="E423" s="174" t="s">
        <v>1</v>
      </c>
      <c r="F423" s="175" t="s">
        <v>856</v>
      </c>
      <c r="H423" s="176">
        <v>8.6</v>
      </c>
      <c r="I423" s="177"/>
      <c r="L423" s="172"/>
      <c r="M423" s="178"/>
      <c r="N423" s="179"/>
      <c r="O423" s="179"/>
      <c r="P423" s="179"/>
      <c r="Q423" s="179"/>
      <c r="R423" s="179"/>
      <c r="S423" s="179"/>
      <c r="T423" s="180"/>
      <c r="AT423" s="174" t="s">
        <v>145</v>
      </c>
      <c r="AU423" s="174" t="s">
        <v>143</v>
      </c>
      <c r="AV423" s="13" t="s">
        <v>143</v>
      </c>
      <c r="AW423" s="13" t="s">
        <v>33</v>
      </c>
      <c r="AX423" s="13" t="s">
        <v>76</v>
      </c>
      <c r="AY423" s="174" t="s">
        <v>135</v>
      </c>
    </row>
    <row r="424" spans="1:65" s="15" customFormat="1" ht="11.25">
      <c r="B424" s="199"/>
      <c r="D424" s="173" t="s">
        <v>145</v>
      </c>
      <c r="E424" s="200" t="s">
        <v>1</v>
      </c>
      <c r="F424" s="201" t="s">
        <v>206</v>
      </c>
      <c r="H424" s="202">
        <v>30.698</v>
      </c>
      <c r="I424" s="203"/>
      <c r="L424" s="199"/>
      <c r="M424" s="204"/>
      <c r="N424" s="205"/>
      <c r="O424" s="205"/>
      <c r="P424" s="205"/>
      <c r="Q424" s="205"/>
      <c r="R424" s="205"/>
      <c r="S424" s="205"/>
      <c r="T424" s="206"/>
      <c r="AT424" s="200" t="s">
        <v>145</v>
      </c>
      <c r="AU424" s="200" t="s">
        <v>143</v>
      </c>
      <c r="AV424" s="15" t="s">
        <v>142</v>
      </c>
      <c r="AW424" s="15" t="s">
        <v>33</v>
      </c>
      <c r="AX424" s="15" t="s">
        <v>84</v>
      </c>
      <c r="AY424" s="200" t="s">
        <v>135</v>
      </c>
    </row>
    <row r="425" spans="1:65" s="2" customFormat="1" ht="16.5" customHeight="1">
      <c r="A425" s="32"/>
      <c r="B425" s="157"/>
      <c r="C425" s="158" t="s">
        <v>857</v>
      </c>
      <c r="D425" s="158" t="s">
        <v>138</v>
      </c>
      <c r="E425" s="159" t="s">
        <v>858</v>
      </c>
      <c r="F425" s="160" t="s">
        <v>859</v>
      </c>
      <c r="G425" s="161" t="s">
        <v>141</v>
      </c>
      <c r="H425" s="162">
        <v>1.4430000000000001</v>
      </c>
      <c r="I425" s="163"/>
      <c r="J425" s="164">
        <f>ROUND(I425*H425,2)</f>
        <v>0</v>
      </c>
      <c r="K425" s="165"/>
      <c r="L425" s="33"/>
      <c r="M425" s="166" t="s">
        <v>1</v>
      </c>
      <c r="N425" s="167" t="s">
        <v>42</v>
      </c>
      <c r="O425" s="58"/>
      <c r="P425" s="168">
        <f>O425*H425</f>
        <v>0</v>
      </c>
      <c r="Q425" s="168">
        <v>1E-3</v>
      </c>
      <c r="R425" s="168">
        <f>Q425*H425</f>
        <v>1.4430000000000001E-3</v>
      </c>
      <c r="S425" s="168">
        <v>3.1E-4</v>
      </c>
      <c r="T425" s="169">
        <f>S425*H425</f>
        <v>4.4733000000000001E-4</v>
      </c>
      <c r="U425" s="32"/>
      <c r="V425" s="32"/>
      <c r="W425" s="32"/>
      <c r="X425" s="32"/>
      <c r="Y425" s="32"/>
      <c r="Z425" s="32"/>
      <c r="AA425" s="32"/>
      <c r="AB425" s="32"/>
      <c r="AC425" s="32"/>
      <c r="AD425" s="32"/>
      <c r="AE425" s="32"/>
      <c r="AR425" s="170" t="s">
        <v>199</v>
      </c>
      <c r="AT425" s="170" t="s">
        <v>138</v>
      </c>
      <c r="AU425" s="170" t="s">
        <v>143</v>
      </c>
      <c r="AY425" s="17" t="s">
        <v>135</v>
      </c>
      <c r="BE425" s="171">
        <f>IF(N425="základní",J425,0)</f>
        <v>0</v>
      </c>
      <c r="BF425" s="171">
        <f>IF(N425="snížená",J425,0)</f>
        <v>0</v>
      </c>
      <c r="BG425" s="171">
        <f>IF(N425="zákl. přenesená",J425,0)</f>
        <v>0</v>
      </c>
      <c r="BH425" s="171">
        <f>IF(N425="sníž. přenesená",J425,0)</f>
        <v>0</v>
      </c>
      <c r="BI425" s="171">
        <f>IF(N425="nulová",J425,0)</f>
        <v>0</v>
      </c>
      <c r="BJ425" s="17" t="s">
        <v>143</v>
      </c>
      <c r="BK425" s="171">
        <f>ROUND(I425*H425,2)</f>
        <v>0</v>
      </c>
      <c r="BL425" s="17" t="s">
        <v>199</v>
      </c>
      <c r="BM425" s="170" t="s">
        <v>860</v>
      </c>
    </row>
    <row r="426" spans="1:65" s="14" customFormat="1" ht="11.25">
      <c r="B426" s="181"/>
      <c r="D426" s="173" t="s">
        <v>145</v>
      </c>
      <c r="E426" s="182" t="s">
        <v>1</v>
      </c>
      <c r="F426" s="183" t="s">
        <v>861</v>
      </c>
      <c r="H426" s="182" t="s">
        <v>1</v>
      </c>
      <c r="I426" s="184"/>
      <c r="L426" s="181"/>
      <c r="M426" s="185"/>
      <c r="N426" s="186"/>
      <c r="O426" s="186"/>
      <c r="P426" s="186"/>
      <c r="Q426" s="186"/>
      <c r="R426" s="186"/>
      <c r="S426" s="186"/>
      <c r="T426" s="187"/>
      <c r="AT426" s="182" t="s">
        <v>145</v>
      </c>
      <c r="AU426" s="182" t="s">
        <v>143</v>
      </c>
      <c r="AV426" s="14" t="s">
        <v>84</v>
      </c>
      <c r="AW426" s="14" t="s">
        <v>33</v>
      </c>
      <c r="AX426" s="14" t="s">
        <v>76</v>
      </c>
      <c r="AY426" s="182" t="s">
        <v>135</v>
      </c>
    </row>
    <row r="427" spans="1:65" s="13" customFormat="1" ht="11.25">
      <c r="B427" s="172"/>
      <c r="D427" s="173" t="s">
        <v>145</v>
      </c>
      <c r="E427" s="174" t="s">
        <v>1</v>
      </c>
      <c r="F427" s="175" t="s">
        <v>862</v>
      </c>
      <c r="H427" s="176">
        <v>1.4430000000000001</v>
      </c>
      <c r="I427" s="177"/>
      <c r="L427" s="172"/>
      <c r="M427" s="178"/>
      <c r="N427" s="179"/>
      <c r="O427" s="179"/>
      <c r="P427" s="179"/>
      <c r="Q427" s="179"/>
      <c r="R427" s="179"/>
      <c r="S427" s="179"/>
      <c r="T427" s="180"/>
      <c r="AT427" s="174" t="s">
        <v>145</v>
      </c>
      <c r="AU427" s="174" t="s">
        <v>143</v>
      </c>
      <c r="AV427" s="13" t="s">
        <v>143</v>
      </c>
      <c r="AW427" s="13" t="s">
        <v>33</v>
      </c>
      <c r="AX427" s="13" t="s">
        <v>84</v>
      </c>
      <c r="AY427" s="174" t="s">
        <v>135</v>
      </c>
    </row>
    <row r="428" spans="1:65" s="2" customFormat="1" ht="21.75" customHeight="1">
      <c r="A428" s="32"/>
      <c r="B428" s="157"/>
      <c r="C428" s="158" t="s">
        <v>863</v>
      </c>
      <c r="D428" s="158" t="s">
        <v>138</v>
      </c>
      <c r="E428" s="159" t="s">
        <v>864</v>
      </c>
      <c r="F428" s="160" t="s">
        <v>865</v>
      </c>
      <c r="G428" s="161" t="s">
        <v>141</v>
      </c>
      <c r="H428" s="162">
        <v>30.698</v>
      </c>
      <c r="I428" s="163"/>
      <c r="J428" s="164">
        <f>ROUND(I428*H428,2)</f>
        <v>0</v>
      </c>
      <c r="K428" s="165"/>
      <c r="L428" s="33"/>
      <c r="M428" s="166" t="s">
        <v>1</v>
      </c>
      <c r="N428" s="167" t="s">
        <v>42</v>
      </c>
      <c r="O428" s="58"/>
      <c r="P428" s="168">
        <f>O428*H428</f>
        <v>0</v>
      </c>
      <c r="Q428" s="168">
        <v>2.1000000000000001E-4</v>
      </c>
      <c r="R428" s="168">
        <f>Q428*H428</f>
        <v>6.4465800000000004E-3</v>
      </c>
      <c r="S428" s="168">
        <v>0</v>
      </c>
      <c r="T428" s="169">
        <f>S428*H428</f>
        <v>0</v>
      </c>
      <c r="U428" s="32"/>
      <c r="V428" s="32"/>
      <c r="W428" s="32"/>
      <c r="X428" s="32"/>
      <c r="Y428" s="32"/>
      <c r="Z428" s="32"/>
      <c r="AA428" s="32"/>
      <c r="AB428" s="32"/>
      <c r="AC428" s="32"/>
      <c r="AD428" s="32"/>
      <c r="AE428" s="32"/>
      <c r="AR428" s="170" t="s">
        <v>199</v>
      </c>
      <c r="AT428" s="170" t="s">
        <v>138</v>
      </c>
      <c r="AU428" s="170" t="s">
        <v>143</v>
      </c>
      <c r="AY428" s="17" t="s">
        <v>135</v>
      </c>
      <c r="BE428" s="171">
        <f>IF(N428="základní",J428,0)</f>
        <v>0</v>
      </c>
      <c r="BF428" s="171">
        <f>IF(N428="snížená",J428,0)</f>
        <v>0</v>
      </c>
      <c r="BG428" s="171">
        <f>IF(N428="zákl. přenesená",J428,0)</f>
        <v>0</v>
      </c>
      <c r="BH428" s="171">
        <f>IF(N428="sníž. přenesená",J428,0)</f>
        <v>0</v>
      </c>
      <c r="BI428" s="171">
        <f>IF(N428="nulová",J428,0)</f>
        <v>0</v>
      </c>
      <c r="BJ428" s="17" t="s">
        <v>143</v>
      </c>
      <c r="BK428" s="171">
        <f>ROUND(I428*H428,2)</f>
        <v>0</v>
      </c>
      <c r="BL428" s="17" t="s">
        <v>199</v>
      </c>
      <c r="BM428" s="170" t="s">
        <v>866</v>
      </c>
    </row>
    <row r="429" spans="1:65" s="2" customFormat="1" ht="21.75" customHeight="1">
      <c r="A429" s="32"/>
      <c r="B429" s="157"/>
      <c r="C429" s="158" t="s">
        <v>867</v>
      </c>
      <c r="D429" s="158" t="s">
        <v>138</v>
      </c>
      <c r="E429" s="159" t="s">
        <v>868</v>
      </c>
      <c r="F429" s="160" t="s">
        <v>869</v>
      </c>
      <c r="G429" s="161" t="s">
        <v>141</v>
      </c>
      <c r="H429" s="162">
        <v>30.698</v>
      </c>
      <c r="I429" s="163"/>
      <c r="J429" s="164">
        <f>ROUND(I429*H429,2)</f>
        <v>0</v>
      </c>
      <c r="K429" s="165"/>
      <c r="L429" s="33"/>
      <c r="M429" s="166" t="s">
        <v>1</v>
      </c>
      <c r="N429" s="167" t="s">
        <v>42</v>
      </c>
      <c r="O429" s="58"/>
      <c r="P429" s="168">
        <f>O429*H429</f>
        <v>0</v>
      </c>
      <c r="Q429" s="168">
        <v>1.6000000000000001E-4</v>
      </c>
      <c r="R429" s="168">
        <f>Q429*H429</f>
        <v>4.9116800000000007E-3</v>
      </c>
      <c r="S429" s="168">
        <v>0</v>
      </c>
      <c r="T429" s="169">
        <f>S429*H429</f>
        <v>0</v>
      </c>
      <c r="U429" s="32"/>
      <c r="V429" s="32"/>
      <c r="W429" s="32"/>
      <c r="X429" s="32"/>
      <c r="Y429" s="32"/>
      <c r="Z429" s="32"/>
      <c r="AA429" s="32"/>
      <c r="AB429" s="32"/>
      <c r="AC429" s="32"/>
      <c r="AD429" s="32"/>
      <c r="AE429" s="32"/>
      <c r="AR429" s="170" t="s">
        <v>199</v>
      </c>
      <c r="AT429" s="170" t="s">
        <v>138</v>
      </c>
      <c r="AU429" s="170" t="s">
        <v>143</v>
      </c>
      <c r="AY429" s="17" t="s">
        <v>135</v>
      </c>
      <c r="BE429" s="171">
        <f>IF(N429="základní",J429,0)</f>
        <v>0</v>
      </c>
      <c r="BF429" s="171">
        <f>IF(N429="snížená",J429,0)</f>
        <v>0</v>
      </c>
      <c r="BG429" s="171">
        <f>IF(N429="zákl. přenesená",J429,0)</f>
        <v>0</v>
      </c>
      <c r="BH429" s="171">
        <f>IF(N429="sníž. přenesená",J429,0)</f>
        <v>0</v>
      </c>
      <c r="BI429" s="171">
        <f>IF(N429="nulová",J429,0)</f>
        <v>0</v>
      </c>
      <c r="BJ429" s="17" t="s">
        <v>143</v>
      </c>
      <c r="BK429" s="171">
        <f>ROUND(I429*H429,2)</f>
        <v>0</v>
      </c>
      <c r="BL429" s="17" t="s">
        <v>199</v>
      </c>
      <c r="BM429" s="170" t="s">
        <v>870</v>
      </c>
    </row>
    <row r="430" spans="1:65" s="12" customFormat="1" ht="25.9" customHeight="1">
      <c r="B430" s="144"/>
      <c r="D430" s="145" t="s">
        <v>75</v>
      </c>
      <c r="E430" s="146" t="s">
        <v>871</v>
      </c>
      <c r="F430" s="146" t="s">
        <v>872</v>
      </c>
      <c r="I430" s="147"/>
      <c r="J430" s="148">
        <f>BK430</f>
        <v>0</v>
      </c>
      <c r="L430" s="144"/>
      <c r="M430" s="149"/>
      <c r="N430" s="150"/>
      <c r="O430" s="150"/>
      <c r="P430" s="151">
        <f>SUM(P431:P452)</f>
        <v>0</v>
      </c>
      <c r="Q430" s="150"/>
      <c r="R430" s="151">
        <f>SUM(R431:R452)</f>
        <v>0</v>
      </c>
      <c r="S430" s="150"/>
      <c r="T430" s="152">
        <f>SUM(T431:T452)</f>
        <v>0</v>
      </c>
      <c r="AR430" s="145" t="s">
        <v>142</v>
      </c>
      <c r="AT430" s="153" t="s">
        <v>75</v>
      </c>
      <c r="AU430" s="153" t="s">
        <v>76</v>
      </c>
      <c r="AY430" s="145" t="s">
        <v>135</v>
      </c>
      <c r="BK430" s="154">
        <f>SUM(BK431:BK452)</f>
        <v>0</v>
      </c>
    </row>
    <row r="431" spans="1:65" s="2" customFormat="1" ht="16.5" customHeight="1">
      <c r="A431" s="32"/>
      <c r="B431" s="157"/>
      <c r="C431" s="158" t="s">
        <v>873</v>
      </c>
      <c r="D431" s="158" t="s">
        <v>138</v>
      </c>
      <c r="E431" s="159" t="s">
        <v>874</v>
      </c>
      <c r="F431" s="160" t="s">
        <v>875</v>
      </c>
      <c r="G431" s="161" t="s">
        <v>876</v>
      </c>
      <c r="H431" s="162">
        <v>50</v>
      </c>
      <c r="I431" s="163"/>
      <c r="J431" s="164">
        <f>ROUND(I431*H431,2)</f>
        <v>0</v>
      </c>
      <c r="K431" s="165"/>
      <c r="L431" s="33"/>
      <c r="M431" s="166" t="s">
        <v>1</v>
      </c>
      <c r="N431" s="167" t="s">
        <v>42</v>
      </c>
      <c r="O431" s="58"/>
      <c r="P431" s="168">
        <f>O431*H431</f>
        <v>0</v>
      </c>
      <c r="Q431" s="168">
        <v>0</v>
      </c>
      <c r="R431" s="168">
        <f>Q431*H431</f>
        <v>0</v>
      </c>
      <c r="S431" s="168">
        <v>0</v>
      </c>
      <c r="T431" s="169">
        <f>S431*H431</f>
        <v>0</v>
      </c>
      <c r="U431" s="32"/>
      <c r="V431" s="32"/>
      <c r="W431" s="32"/>
      <c r="X431" s="32"/>
      <c r="Y431" s="32"/>
      <c r="Z431" s="32"/>
      <c r="AA431" s="32"/>
      <c r="AB431" s="32"/>
      <c r="AC431" s="32"/>
      <c r="AD431" s="32"/>
      <c r="AE431" s="32"/>
      <c r="AR431" s="170" t="s">
        <v>877</v>
      </c>
      <c r="AT431" s="170" t="s">
        <v>138</v>
      </c>
      <c r="AU431" s="170" t="s">
        <v>84</v>
      </c>
      <c r="AY431" s="17" t="s">
        <v>135</v>
      </c>
      <c r="BE431" s="171">
        <f>IF(N431="základní",J431,0)</f>
        <v>0</v>
      </c>
      <c r="BF431" s="171">
        <f>IF(N431="snížená",J431,0)</f>
        <v>0</v>
      </c>
      <c r="BG431" s="171">
        <f>IF(N431="zákl. přenesená",J431,0)</f>
        <v>0</v>
      </c>
      <c r="BH431" s="171">
        <f>IF(N431="sníž. přenesená",J431,0)</f>
        <v>0</v>
      </c>
      <c r="BI431" s="171">
        <f>IF(N431="nulová",J431,0)</f>
        <v>0</v>
      </c>
      <c r="BJ431" s="17" t="s">
        <v>143</v>
      </c>
      <c r="BK431" s="171">
        <f>ROUND(I431*H431,2)</f>
        <v>0</v>
      </c>
      <c r="BL431" s="17" t="s">
        <v>877</v>
      </c>
      <c r="BM431" s="170" t="s">
        <v>878</v>
      </c>
    </row>
    <row r="432" spans="1:65" s="14" customFormat="1" ht="22.5">
      <c r="B432" s="181"/>
      <c r="D432" s="173" t="s">
        <v>145</v>
      </c>
      <c r="E432" s="182" t="s">
        <v>1</v>
      </c>
      <c r="F432" s="183" t="s">
        <v>879</v>
      </c>
      <c r="H432" s="182" t="s">
        <v>1</v>
      </c>
      <c r="I432" s="184"/>
      <c r="L432" s="181"/>
      <c r="M432" s="185"/>
      <c r="N432" s="186"/>
      <c r="O432" s="186"/>
      <c r="P432" s="186"/>
      <c r="Q432" s="186"/>
      <c r="R432" s="186"/>
      <c r="S432" s="186"/>
      <c r="T432" s="187"/>
      <c r="AT432" s="182" t="s">
        <v>145</v>
      </c>
      <c r="AU432" s="182" t="s">
        <v>84</v>
      </c>
      <c r="AV432" s="14" t="s">
        <v>84</v>
      </c>
      <c r="AW432" s="14" t="s">
        <v>33</v>
      </c>
      <c r="AX432" s="14" t="s">
        <v>76</v>
      </c>
      <c r="AY432" s="182" t="s">
        <v>135</v>
      </c>
    </row>
    <row r="433" spans="1:65" s="14" customFormat="1" ht="11.25">
      <c r="B433" s="181"/>
      <c r="D433" s="173" t="s">
        <v>145</v>
      </c>
      <c r="E433" s="182" t="s">
        <v>1</v>
      </c>
      <c r="F433" s="183" t="s">
        <v>880</v>
      </c>
      <c r="H433" s="182" t="s">
        <v>1</v>
      </c>
      <c r="I433" s="184"/>
      <c r="L433" s="181"/>
      <c r="M433" s="185"/>
      <c r="N433" s="186"/>
      <c r="O433" s="186"/>
      <c r="P433" s="186"/>
      <c r="Q433" s="186"/>
      <c r="R433" s="186"/>
      <c r="S433" s="186"/>
      <c r="T433" s="187"/>
      <c r="AT433" s="182" t="s">
        <v>145</v>
      </c>
      <c r="AU433" s="182" t="s">
        <v>84</v>
      </c>
      <c r="AV433" s="14" t="s">
        <v>84</v>
      </c>
      <c r="AW433" s="14" t="s">
        <v>33</v>
      </c>
      <c r="AX433" s="14" t="s">
        <v>76</v>
      </c>
      <c r="AY433" s="182" t="s">
        <v>135</v>
      </c>
    </row>
    <row r="434" spans="1:65" s="13" customFormat="1" ht="11.25">
      <c r="B434" s="172"/>
      <c r="D434" s="173" t="s">
        <v>145</v>
      </c>
      <c r="E434" s="174" t="s">
        <v>1</v>
      </c>
      <c r="F434" s="175" t="s">
        <v>199</v>
      </c>
      <c r="H434" s="176">
        <v>16</v>
      </c>
      <c r="I434" s="177"/>
      <c r="L434" s="172"/>
      <c r="M434" s="178"/>
      <c r="N434" s="179"/>
      <c r="O434" s="179"/>
      <c r="P434" s="179"/>
      <c r="Q434" s="179"/>
      <c r="R434" s="179"/>
      <c r="S434" s="179"/>
      <c r="T434" s="180"/>
      <c r="AT434" s="174" t="s">
        <v>145</v>
      </c>
      <c r="AU434" s="174" t="s">
        <v>84</v>
      </c>
      <c r="AV434" s="13" t="s">
        <v>143</v>
      </c>
      <c r="AW434" s="13" t="s">
        <v>33</v>
      </c>
      <c r="AX434" s="13" t="s">
        <v>76</v>
      </c>
      <c r="AY434" s="174" t="s">
        <v>135</v>
      </c>
    </row>
    <row r="435" spans="1:65" s="14" customFormat="1" ht="11.25">
      <c r="B435" s="181"/>
      <c r="D435" s="173" t="s">
        <v>145</v>
      </c>
      <c r="E435" s="182" t="s">
        <v>1</v>
      </c>
      <c r="F435" s="183" t="s">
        <v>881</v>
      </c>
      <c r="H435" s="182" t="s">
        <v>1</v>
      </c>
      <c r="I435" s="184"/>
      <c r="L435" s="181"/>
      <c r="M435" s="185"/>
      <c r="N435" s="186"/>
      <c r="O435" s="186"/>
      <c r="P435" s="186"/>
      <c r="Q435" s="186"/>
      <c r="R435" s="186"/>
      <c r="S435" s="186"/>
      <c r="T435" s="187"/>
      <c r="AT435" s="182" t="s">
        <v>145</v>
      </c>
      <c r="AU435" s="182" t="s">
        <v>84</v>
      </c>
      <c r="AV435" s="14" t="s">
        <v>84</v>
      </c>
      <c r="AW435" s="14" t="s">
        <v>33</v>
      </c>
      <c r="AX435" s="14" t="s">
        <v>76</v>
      </c>
      <c r="AY435" s="182" t="s">
        <v>135</v>
      </c>
    </row>
    <row r="436" spans="1:65" s="13" customFormat="1" ht="11.25">
      <c r="B436" s="172"/>
      <c r="D436" s="173" t="s">
        <v>145</v>
      </c>
      <c r="E436" s="174" t="s">
        <v>1</v>
      </c>
      <c r="F436" s="175" t="s">
        <v>199</v>
      </c>
      <c r="H436" s="176">
        <v>16</v>
      </c>
      <c r="I436" s="177"/>
      <c r="L436" s="172"/>
      <c r="M436" s="178"/>
      <c r="N436" s="179"/>
      <c r="O436" s="179"/>
      <c r="P436" s="179"/>
      <c r="Q436" s="179"/>
      <c r="R436" s="179"/>
      <c r="S436" s="179"/>
      <c r="T436" s="180"/>
      <c r="AT436" s="174" t="s">
        <v>145</v>
      </c>
      <c r="AU436" s="174" t="s">
        <v>84</v>
      </c>
      <c r="AV436" s="13" t="s">
        <v>143</v>
      </c>
      <c r="AW436" s="13" t="s">
        <v>33</v>
      </c>
      <c r="AX436" s="13" t="s">
        <v>76</v>
      </c>
      <c r="AY436" s="174" t="s">
        <v>135</v>
      </c>
    </row>
    <row r="437" spans="1:65" s="14" customFormat="1" ht="22.5">
      <c r="B437" s="181"/>
      <c r="D437" s="173" t="s">
        <v>145</v>
      </c>
      <c r="E437" s="182" t="s">
        <v>1</v>
      </c>
      <c r="F437" s="183" t="s">
        <v>882</v>
      </c>
      <c r="H437" s="182" t="s">
        <v>1</v>
      </c>
      <c r="I437" s="184"/>
      <c r="L437" s="181"/>
      <c r="M437" s="185"/>
      <c r="N437" s="186"/>
      <c r="O437" s="186"/>
      <c r="P437" s="186"/>
      <c r="Q437" s="186"/>
      <c r="R437" s="186"/>
      <c r="S437" s="186"/>
      <c r="T437" s="187"/>
      <c r="AT437" s="182" t="s">
        <v>145</v>
      </c>
      <c r="AU437" s="182" t="s">
        <v>84</v>
      </c>
      <c r="AV437" s="14" t="s">
        <v>84</v>
      </c>
      <c r="AW437" s="14" t="s">
        <v>33</v>
      </c>
      <c r="AX437" s="14" t="s">
        <v>76</v>
      </c>
      <c r="AY437" s="182" t="s">
        <v>135</v>
      </c>
    </row>
    <row r="438" spans="1:65" s="13" customFormat="1" ht="11.25">
      <c r="B438" s="172"/>
      <c r="D438" s="173" t="s">
        <v>145</v>
      </c>
      <c r="E438" s="174" t="s">
        <v>1</v>
      </c>
      <c r="F438" s="175" t="s">
        <v>143</v>
      </c>
      <c r="H438" s="176">
        <v>2</v>
      </c>
      <c r="I438" s="177"/>
      <c r="L438" s="172"/>
      <c r="M438" s="178"/>
      <c r="N438" s="179"/>
      <c r="O438" s="179"/>
      <c r="P438" s="179"/>
      <c r="Q438" s="179"/>
      <c r="R438" s="179"/>
      <c r="S438" s="179"/>
      <c r="T438" s="180"/>
      <c r="AT438" s="174" t="s">
        <v>145</v>
      </c>
      <c r="AU438" s="174" t="s">
        <v>84</v>
      </c>
      <c r="AV438" s="13" t="s">
        <v>143</v>
      </c>
      <c r="AW438" s="13" t="s">
        <v>33</v>
      </c>
      <c r="AX438" s="13" t="s">
        <v>76</v>
      </c>
      <c r="AY438" s="174" t="s">
        <v>135</v>
      </c>
    </row>
    <row r="439" spans="1:65" s="14" customFormat="1" ht="11.25">
      <c r="B439" s="181"/>
      <c r="D439" s="173" t="s">
        <v>145</v>
      </c>
      <c r="E439" s="182" t="s">
        <v>1</v>
      </c>
      <c r="F439" s="183" t="s">
        <v>883</v>
      </c>
      <c r="H439" s="182" t="s">
        <v>1</v>
      </c>
      <c r="I439" s="184"/>
      <c r="L439" s="181"/>
      <c r="M439" s="185"/>
      <c r="N439" s="186"/>
      <c r="O439" s="186"/>
      <c r="P439" s="186"/>
      <c r="Q439" s="186"/>
      <c r="R439" s="186"/>
      <c r="S439" s="186"/>
      <c r="T439" s="187"/>
      <c r="AT439" s="182" t="s">
        <v>145</v>
      </c>
      <c r="AU439" s="182" t="s">
        <v>84</v>
      </c>
      <c r="AV439" s="14" t="s">
        <v>84</v>
      </c>
      <c r="AW439" s="14" t="s">
        <v>33</v>
      </c>
      <c r="AX439" s="14" t="s">
        <v>76</v>
      </c>
      <c r="AY439" s="182" t="s">
        <v>135</v>
      </c>
    </row>
    <row r="440" spans="1:65" s="13" customFormat="1" ht="11.25">
      <c r="B440" s="172"/>
      <c r="D440" s="173" t="s">
        <v>145</v>
      </c>
      <c r="E440" s="174" t="s">
        <v>1</v>
      </c>
      <c r="F440" s="175" t="s">
        <v>160</v>
      </c>
      <c r="H440" s="176">
        <v>8</v>
      </c>
      <c r="I440" s="177"/>
      <c r="L440" s="172"/>
      <c r="M440" s="178"/>
      <c r="N440" s="179"/>
      <c r="O440" s="179"/>
      <c r="P440" s="179"/>
      <c r="Q440" s="179"/>
      <c r="R440" s="179"/>
      <c r="S440" s="179"/>
      <c r="T440" s="180"/>
      <c r="AT440" s="174" t="s">
        <v>145</v>
      </c>
      <c r="AU440" s="174" t="s">
        <v>84</v>
      </c>
      <c r="AV440" s="13" t="s">
        <v>143</v>
      </c>
      <c r="AW440" s="13" t="s">
        <v>33</v>
      </c>
      <c r="AX440" s="13" t="s">
        <v>76</v>
      </c>
      <c r="AY440" s="174" t="s">
        <v>135</v>
      </c>
    </row>
    <row r="441" spans="1:65" s="14" customFormat="1" ht="11.25">
      <c r="B441" s="181"/>
      <c r="D441" s="173" t="s">
        <v>145</v>
      </c>
      <c r="E441" s="182" t="s">
        <v>1</v>
      </c>
      <c r="F441" s="183" t="s">
        <v>884</v>
      </c>
      <c r="H441" s="182" t="s">
        <v>1</v>
      </c>
      <c r="I441" s="184"/>
      <c r="L441" s="181"/>
      <c r="M441" s="185"/>
      <c r="N441" s="186"/>
      <c r="O441" s="186"/>
      <c r="P441" s="186"/>
      <c r="Q441" s="186"/>
      <c r="R441" s="186"/>
      <c r="S441" s="186"/>
      <c r="T441" s="187"/>
      <c r="AT441" s="182" t="s">
        <v>145</v>
      </c>
      <c r="AU441" s="182" t="s">
        <v>84</v>
      </c>
      <c r="AV441" s="14" t="s">
        <v>84</v>
      </c>
      <c r="AW441" s="14" t="s">
        <v>33</v>
      </c>
      <c r="AX441" s="14" t="s">
        <v>76</v>
      </c>
      <c r="AY441" s="182" t="s">
        <v>135</v>
      </c>
    </row>
    <row r="442" spans="1:65" s="13" customFormat="1" ht="11.25">
      <c r="B442" s="172"/>
      <c r="D442" s="173" t="s">
        <v>145</v>
      </c>
      <c r="E442" s="174" t="s">
        <v>1</v>
      </c>
      <c r="F442" s="175" t="s">
        <v>160</v>
      </c>
      <c r="H442" s="176">
        <v>8</v>
      </c>
      <c r="I442" s="177"/>
      <c r="L442" s="172"/>
      <c r="M442" s="178"/>
      <c r="N442" s="179"/>
      <c r="O442" s="179"/>
      <c r="P442" s="179"/>
      <c r="Q442" s="179"/>
      <c r="R442" s="179"/>
      <c r="S442" s="179"/>
      <c r="T442" s="180"/>
      <c r="AT442" s="174" t="s">
        <v>145</v>
      </c>
      <c r="AU442" s="174" t="s">
        <v>84</v>
      </c>
      <c r="AV442" s="13" t="s">
        <v>143</v>
      </c>
      <c r="AW442" s="13" t="s">
        <v>33</v>
      </c>
      <c r="AX442" s="13" t="s">
        <v>76</v>
      </c>
      <c r="AY442" s="174" t="s">
        <v>135</v>
      </c>
    </row>
    <row r="443" spans="1:65" s="15" customFormat="1" ht="11.25">
      <c r="B443" s="199"/>
      <c r="D443" s="173" t="s">
        <v>145</v>
      </c>
      <c r="E443" s="200" t="s">
        <v>1</v>
      </c>
      <c r="F443" s="201" t="s">
        <v>206</v>
      </c>
      <c r="H443" s="202">
        <v>50</v>
      </c>
      <c r="I443" s="203"/>
      <c r="L443" s="199"/>
      <c r="M443" s="204"/>
      <c r="N443" s="205"/>
      <c r="O443" s="205"/>
      <c r="P443" s="205"/>
      <c r="Q443" s="205"/>
      <c r="R443" s="205"/>
      <c r="S443" s="205"/>
      <c r="T443" s="206"/>
      <c r="AT443" s="200" t="s">
        <v>145</v>
      </c>
      <c r="AU443" s="200" t="s">
        <v>84</v>
      </c>
      <c r="AV443" s="15" t="s">
        <v>142</v>
      </c>
      <c r="AW443" s="15" t="s">
        <v>33</v>
      </c>
      <c r="AX443" s="15" t="s">
        <v>84</v>
      </c>
      <c r="AY443" s="200" t="s">
        <v>135</v>
      </c>
    </row>
    <row r="444" spans="1:65" s="2" customFormat="1" ht="16.5" customHeight="1">
      <c r="A444" s="32"/>
      <c r="B444" s="157"/>
      <c r="C444" s="158" t="s">
        <v>885</v>
      </c>
      <c r="D444" s="158" t="s">
        <v>138</v>
      </c>
      <c r="E444" s="159" t="s">
        <v>886</v>
      </c>
      <c r="F444" s="160" t="s">
        <v>887</v>
      </c>
      <c r="G444" s="161" t="s">
        <v>876</v>
      </c>
      <c r="H444" s="162">
        <v>8</v>
      </c>
      <c r="I444" s="163"/>
      <c r="J444" s="164">
        <f>ROUND(I444*H444,2)</f>
        <v>0</v>
      </c>
      <c r="K444" s="165"/>
      <c r="L444" s="33"/>
      <c r="M444" s="166" t="s">
        <v>1</v>
      </c>
      <c r="N444" s="167" t="s">
        <v>42</v>
      </c>
      <c r="O444" s="58"/>
      <c r="P444" s="168">
        <f>O444*H444</f>
        <v>0</v>
      </c>
      <c r="Q444" s="168">
        <v>0</v>
      </c>
      <c r="R444" s="168">
        <f>Q444*H444</f>
        <v>0</v>
      </c>
      <c r="S444" s="168">
        <v>0</v>
      </c>
      <c r="T444" s="169">
        <f>S444*H444</f>
        <v>0</v>
      </c>
      <c r="U444" s="32"/>
      <c r="V444" s="32"/>
      <c r="W444" s="32"/>
      <c r="X444" s="32"/>
      <c r="Y444" s="32"/>
      <c r="Z444" s="32"/>
      <c r="AA444" s="32"/>
      <c r="AB444" s="32"/>
      <c r="AC444" s="32"/>
      <c r="AD444" s="32"/>
      <c r="AE444" s="32"/>
      <c r="AR444" s="170" t="s">
        <v>877</v>
      </c>
      <c r="AT444" s="170" t="s">
        <v>138</v>
      </c>
      <c r="AU444" s="170" t="s">
        <v>84</v>
      </c>
      <c r="AY444" s="17" t="s">
        <v>135</v>
      </c>
      <c r="BE444" s="171">
        <f>IF(N444="základní",J444,0)</f>
        <v>0</v>
      </c>
      <c r="BF444" s="171">
        <f>IF(N444="snížená",J444,0)</f>
        <v>0</v>
      </c>
      <c r="BG444" s="171">
        <f>IF(N444="zákl. přenesená",J444,0)</f>
        <v>0</v>
      </c>
      <c r="BH444" s="171">
        <f>IF(N444="sníž. přenesená",J444,0)</f>
        <v>0</v>
      </c>
      <c r="BI444" s="171">
        <f>IF(N444="nulová",J444,0)</f>
        <v>0</v>
      </c>
      <c r="BJ444" s="17" t="s">
        <v>143</v>
      </c>
      <c r="BK444" s="171">
        <f>ROUND(I444*H444,2)</f>
        <v>0</v>
      </c>
      <c r="BL444" s="17" t="s">
        <v>877</v>
      </c>
      <c r="BM444" s="170" t="s">
        <v>888</v>
      </c>
    </row>
    <row r="445" spans="1:65" s="14" customFormat="1" ht="22.5">
      <c r="B445" s="181"/>
      <c r="D445" s="173" t="s">
        <v>145</v>
      </c>
      <c r="E445" s="182" t="s">
        <v>1</v>
      </c>
      <c r="F445" s="183" t="s">
        <v>889</v>
      </c>
      <c r="H445" s="182" t="s">
        <v>1</v>
      </c>
      <c r="I445" s="184"/>
      <c r="L445" s="181"/>
      <c r="M445" s="185"/>
      <c r="N445" s="186"/>
      <c r="O445" s="186"/>
      <c r="P445" s="186"/>
      <c r="Q445" s="186"/>
      <c r="R445" s="186"/>
      <c r="S445" s="186"/>
      <c r="T445" s="187"/>
      <c r="AT445" s="182" t="s">
        <v>145</v>
      </c>
      <c r="AU445" s="182" t="s">
        <v>84</v>
      </c>
      <c r="AV445" s="14" t="s">
        <v>84</v>
      </c>
      <c r="AW445" s="14" t="s">
        <v>33</v>
      </c>
      <c r="AX445" s="14" t="s">
        <v>76</v>
      </c>
      <c r="AY445" s="182" t="s">
        <v>135</v>
      </c>
    </row>
    <row r="446" spans="1:65" s="13" customFormat="1" ht="11.25">
      <c r="B446" s="172"/>
      <c r="D446" s="173" t="s">
        <v>145</v>
      </c>
      <c r="E446" s="174" t="s">
        <v>1</v>
      </c>
      <c r="F446" s="175" t="s">
        <v>160</v>
      </c>
      <c r="H446" s="176">
        <v>8</v>
      </c>
      <c r="I446" s="177"/>
      <c r="L446" s="172"/>
      <c r="M446" s="178"/>
      <c r="N446" s="179"/>
      <c r="O446" s="179"/>
      <c r="P446" s="179"/>
      <c r="Q446" s="179"/>
      <c r="R446" s="179"/>
      <c r="S446" s="179"/>
      <c r="T446" s="180"/>
      <c r="AT446" s="174" t="s">
        <v>145</v>
      </c>
      <c r="AU446" s="174" t="s">
        <v>84</v>
      </c>
      <c r="AV446" s="13" t="s">
        <v>143</v>
      </c>
      <c r="AW446" s="13" t="s">
        <v>33</v>
      </c>
      <c r="AX446" s="13" t="s">
        <v>84</v>
      </c>
      <c r="AY446" s="174" t="s">
        <v>135</v>
      </c>
    </row>
    <row r="447" spans="1:65" s="2" customFormat="1" ht="16.5" customHeight="1">
      <c r="A447" s="32"/>
      <c r="B447" s="157"/>
      <c r="C447" s="158" t="s">
        <v>890</v>
      </c>
      <c r="D447" s="158" t="s">
        <v>138</v>
      </c>
      <c r="E447" s="159" t="s">
        <v>891</v>
      </c>
      <c r="F447" s="160" t="s">
        <v>892</v>
      </c>
      <c r="G447" s="161" t="s">
        <v>876</v>
      </c>
      <c r="H447" s="162">
        <v>4</v>
      </c>
      <c r="I447" s="163"/>
      <c r="J447" s="164">
        <f>ROUND(I447*H447,2)</f>
        <v>0</v>
      </c>
      <c r="K447" s="165"/>
      <c r="L447" s="33"/>
      <c r="M447" s="166" t="s">
        <v>1</v>
      </c>
      <c r="N447" s="167" t="s">
        <v>42</v>
      </c>
      <c r="O447" s="58"/>
      <c r="P447" s="168">
        <f>O447*H447</f>
        <v>0</v>
      </c>
      <c r="Q447" s="168">
        <v>0</v>
      </c>
      <c r="R447" s="168">
        <f>Q447*H447</f>
        <v>0</v>
      </c>
      <c r="S447" s="168">
        <v>0</v>
      </c>
      <c r="T447" s="169">
        <f>S447*H447</f>
        <v>0</v>
      </c>
      <c r="U447" s="32"/>
      <c r="V447" s="32"/>
      <c r="W447" s="32"/>
      <c r="X447" s="32"/>
      <c r="Y447" s="32"/>
      <c r="Z447" s="32"/>
      <c r="AA447" s="32"/>
      <c r="AB447" s="32"/>
      <c r="AC447" s="32"/>
      <c r="AD447" s="32"/>
      <c r="AE447" s="32"/>
      <c r="AR447" s="170" t="s">
        <v>877</v>
      </c>
      <c r="AT447" s="170" t="s">
        <v>138</v>
      </c>
      <c r="AU447" s="170" t="s">
        <v>84</v>
      </c>
      <c r="AY447" s="17" t="s">
        <v>135</v>
      </c>
      <c r="BE447" s="171">
        <f>IF(N447="základní",J447,0)</f>
        <v>0</v>
      </c>
      <c r="BF447" s="171">
        <f>IF(N447="snížená",J447,0)</f>
        <v>0</v>
      </c>
      <c r="BG447" s="171">
        <f>IF(N447="zákl. přenesená",J447,0)</f>
        <v>0</v>
      </c>
      <c r="BH447" s="171">
        <f>IF(N447="sníž. přenesená",J447,0)</f>
        <v>0</v>
      </c>
      <c r="BI447" s="171">
        <f>IF(N447="nulová",J447,0)</f>
        <v>0</v>
      </c>
      <c r="BJ447" s="17" t="s">
        <v>143</v>
      </c>
      <c r="BK447" s="171">
        <f>ROUND(I447*H447,2)</f>
        <v>0</v>
      </c>
      <c r="BL447" s="17" t="s">
        <v>877</v>
      </c>
      <c r="BM447" s="170" t="s">
        <v>893</v>
      </c>
    </row>
    <row r="448" spans="1:65" s="14" customFormat="1" ht="11.25">
      <c r="B448" s="181"/>
      <c r="D448" s="173" t="s">
        <v>145</v>
      </c>
      <c r="E448" s="182" t="s">
        <v>1</v>
      </c>
      <c r="F448" s="183" t="s">
        <v>894</v>
      </c>
      <c r="H448" s="182" t="s">
        <v>1</v>
      </c>
      <c r="I448" s="184"/>
      <c r="L448" s="181"/>
      <c r="M448" s="185"/>
      <c r="N448" s="186"/>
      <c r="O448" s="186"/>
      <c r="P448" s="186"/>
      <c r="Q448" s="186"/>
      <c r="R448" s="186"/>
      <c r="S448" s="186"/>
      <c r="T448" s="187"/>
      <c r="AT448" s="182" t="s">
        <v>145</v>
      </c>
      <c r="AU448" s="182" t="s">
        <v>84</v>
      </c>
      <c r="AV448" s="14" t="s">
        <v>84</v>
      </c>
      <c r="AW448" s="14" t="s">
        <v>33</v>
      </c>
      <c r="AX448" s="14" t="s">
        <v>76</v>
      </c>
      <c r="AY448" s="182" t="s">
        <v>135</v>
      </c>
    </row>
    <row r="449" spans="1:65" s="13" customFormat="1" ht="11.25">
      <c r="B449" s="172"/>
      <c r="D449" s="173" t="s">
        <v>145</v>
      </c>
      <c r="E449" s="174" t="s">
        <v>1</v>
      </c>
      <c r="F449" s="175" t="s">
        <v>142</v>
      </c>
      <c r="H449" s="176">
        <v>4</v>
      </c>
      <c r="I449" s="177"/>
      <c r="L449" s="172"/>
      <c r="M449" s="178"/>
      <c r="N449" s="179"/>
      <c r="O449" s="179"/>
      <c r="P449" s="179"/>
      <c r="Q449" s="179"/>
      <c r="R449" s="179"/>
      <c r="S449" s="179"/>
      <c r="T449" s="180"/>
      <c r="AT449" s="174" t="s">
        <v>145</v>
      </c>
      <c r="AU449" s="174" t="s">
        <v>84</v>
      </c>
      <c r="AV449" s="13" t="s">
        <v>143</v>
      </c>
      <c r="AW449" s="13" t="s">
        <v>33</v>
      </c>
      <c r="AX449" s="13" t="s">
        <v>84</v>
      </c>
      <c r="AY449" s="174" t="s">
        <v>135</v>
      </c>
    </row>
    <row r="450" spans="1:65" s="2" customFormat="1" ht="16.5" customHeight="1">
      <c r="A450" s="32"/>
      <c r="B450" s="157"/>
      <c r="C450" s="158" t="s">
        <v>895</v>
      </c>
      <c r="D450" s="158" t="s">
        <v>138</v>
      </c>
      <c r="E450" s="159" t="s">
        <v>896</v>
      </c>
      <c r="F450" s="160" t="s">
        <v>897</v>
      </c>
      <c r="G450" s="161" t="s">
        <v>876</v>
      </c>
      <c r="H450" s="162">
        <v>4</v>
      </c>
      <c r="I450" s="163"/>
      <c r="J450" s="164">
        <f>ROUND(I450*H450,2)</f>
        <v>0</v>
      </c>
      <c r="K450" s="165"/>
      <c r="L450" s="33"/>
      <c r="M450" s="166" t="s">
        <v>1</v>
      </c>
      <c r="N450" s="167" t="s">
        <v>42</v>
      </c>
      <c r="O450" s="58"/>
      <c r="P450" s="168">
        <f>O450*H450</f>
        <v>0</v>
      </c>
      <c r="Q450" s="168">
        <v>0</v>
      </c>
      <c r="R450" s="168">
        <f>Q450*H450</f>
        <v>0</v>
      </c>
      <c r="S450" s="168">
        <v>0</v>
      </c>
      <c r="T450" s="169">
        <f>S450*H450</f>
        <v>0</v>
      </c>
      <c r="U450" s="32"/>
      <c r="V450" s="32"/>
      <c r="W450" s="32"/>
      <c r="X450" s="32"/>
      <c r="Y450" s="32"/>
      <c r="Z450" s="32"/>
      <c r="AA450" s="32"/>
      <c r="AB450" s="32"/>
      <c r="AC450" s="32"/>
      <c r="AD450" s="32"/>
      <c r="AE450" s="32"/>
      <c r="AR450" s="170" t="s">
        <v>877</v>
      </c>
      <c r="AT450" s="170" t="s">
        <v>138</v>
      </c>
      <c r="AU450" s="170" t="s">
        <v>84</v>
      </c>
      <c r="AY450" s="17" t="s">
        <v>135</v>
      </c>
      <c r="BE450" s="171">
        <f>IF(N450="základní",J450,0)</f>
        <v>0</v>
      </c>
      <c r="BF450" s="171">
        <f>IF(N450="snížená",J450,0)</f>
        <v>0</v>
      </c>
      <c r="BG450" s="171">
        <f>IF(N450="zákl. přenesená",J450,0)</f>
        <v>0</v>
      </c>
      <c r="BH450" s="171">
        <f>IF(N450="sníž. přenesená",J450,0)</f>
        <v>0</v>
      </c>
      <c r="BI450" s="171">
        <f>IF(N450="nulová",J450,0)</f>
        <v>0</v>
      </c>
      <c r="BJ450" s="17" t="s">
        <v>143</v>
      </c>
      <c r="BK450" s="171">
        <f>ROUND(I450*H450,2)</f>
        <v>0</v>
      </c>
      <c r="BL450" s="17" t="s">
        <v>877</v>
      </c>
      <c r="BM450" s="170" t="s">
        <v>898</v>
      </c>
    </row>
    <row r="451" spans="1:65" s="14" customFormat="1" ht="11.25">
      <c r="B451" s="181"/>
      <c r="D451" s="173" t="s">
        <v>145</v>
      </c>
      <c r="E451" s="182" t="s">
        <v>1</v>
      </c>
      <c r="F451" s="183" t="s">
        <v>899</v>
      </c>
      <c r="H451" s="182" t="s">
        <v>1</v>
      </c>
      <c r="I451" s="184"/>
      <c r="L451" s="181"/>
      <c r="M451" s="185"/>
      <c r="N451" s="186"/>
      <c r="O451" s="186"/>
      <c r="P451" s="186"/>
      <c r="Q451" s="186"/>
      <c r="R451" s="186"/>
      <c r="S451" s="186"/>
      <c r="T451" s="187"/>
      <c r="AT451" s="182" t="s">
        <v>145</v>
      </c>
      <c r="AU451" s="182" t="s">
        <v>84</v>
      </c>
      <c r="AV451" s="14" t="s">
        <v>84</v>
      </c>
      <c r="AW451" s="14" t="s">
        <v>33</v>
      </c>
      <c r="AX451" s="14" t="s">
        <v>76</v>
      </c>
      <c r="AY451" s="182" t="s">
        <v>135</v>
      </c>
    </row>
    <row r="452" spans="1:65" s="13" customFormat="1" ht="11.25">
      <c r="B452" s="172"/>
      <c r="D452" s="173" t="s">
        <v>145</v>
      </c>
      <c r="E452" s="174" t="s">
        <v>1</v>
      </c>
      <c r="F452" s="175" t="s">
        <v>142</v>
      </c>
      <c r="H452" s="176">
        <v>4</v>
      </c>
      <c r="I452" s="177"/>
      <c r="L452" s="172"/>
      <c r="M452" s="178"/>
      <c r="N452" s="179"/>
      <c r="O452" s="179"/>
      <c r="P452" s="179"/>
      <c r="Q452" s="179"/>
      <c r="R452" s="179"/>
      <c r="S452" s="179"/>
      <c r="T452" s="180"/>
      <c r="AT452" s="174" t="s">
        <v>145</v>
      </c>
      <c r="AU452" s="174" t="s">
        <v>84</v>
      </c>
      <c r="AV452" s="13" t="s">
        <v>143</v>
      </c>
      <c r="AW452" s="13" t="s">
        <v>33</v>
      </c>
      <c r="AX452" s="13" t="s">
        <v>84</v>
      </c>
      <c r="AY452" s="174" t="s">
        <v>135</v>
      </c>
    </row>
    <row r="453" spans="1:65" s="12" customFormat="1" ht="25.9" customHeight="1">
      <c r="B453" s="144"/>
      <c r="D453" s="145" t="s">
        <v>75</v>
      </c>
      <c r="E453" s="146" t="s">
        <v>900</v>
      </c>
      <c r="F453" s="146" t="s">
        <v>901</v>
      </c>
      <c r="I453" s="147"/>
      <c r="J453" s="148">
        <f>BK453</f>
        <v>0</v>
      </c>
      <c r="L453" s="144"/>
      <c r="M453" s="149"/>
      <c r="N453" s="150"/>
      <c r="O453" s="150"/>
      <c r="P453" s="151">
        <f>P454+P456</f>
        <v>0</v>
      </c>
      <c r="Q453" s="150"/>
      <c r="R453" s="151">
        <f>R454+R456</f>
        <v>0</v>
      </c>
      <c r="S453" s="150"/>
      <c r="T453" s="152">
        <f>T454+T456</f>
        <v>0</v>
      </c>
      <c r="AR453" s="145" t="s">
        <v>81</v>
      </c>
      <c r="AT453" s="153" t="s">
        <v>75</v>
      </c>
      <c r="AU453" s="153" t="s">
        <v>76</v>
      </c>
      <c r="AY453" s="145" t="s">
        <v>135</v>
      </c>
      <c r="BK453" s="154">
        <f>BK454+BK456</f>
        <v>0</v>
      </c>
    </row>
    <row r="454" spans="1:65" s="12" customFormat="1" ht="22.9" customHeight="1">
      <c r="B454" s="144"/>
      <c r="D454" s="145" t="s">
        <v>75</v>
      </c>
      <c r="E454" s="155" t="s">
        <v>902</v>
      </c>
      <c r="F454" s="155" t="s">
        <v>903</v>
      </c>
      <c r="I454" s="147"/>
      <c r="J454" s="156">
        <f>BK454</f>
        <v>0</v>
      </c>
      <c r="L454" s="144"/>
      <c r="M454" s="149"/>
      <c r="N454" s="150"/>
      <c r="O454" s="150"/>
      <c r="P454" s="151">
        <f>P455</f>
        <v>0</v>
      </c>
      <c r="Q454" s="150"/>
      <c r="R454" s="151">
        <f>R455</f>
        <v>0</v>
      </c>
      <c r="S454" s="150"/>
      <c r="T454" s="152">
        <f>T455</f>
        <v>0</v>
      </c>
      <c r="AR454" s="145" t="s">
        <v>81</v>
      </c>
      <c r="AT454" s="153" t="s">
        <v>75</v>
      </c>
      <c r="AU454" s="153" t="s">
        <v>84</v>
      </c>
      <c r="AY454" s="145" t="s">
        <v>135</v>
      </c>
      <c r="BK454" s="154">
        <f>BK455</f>
        <v>0</v>
      </c>
    </row>
    <row r="455" spans="1:65" s="2" customFormat="1" ht="16.5" customHeight="1">
      <c r="A455" s="32"/>
      <c r="B455" s="157"/>
      <c r="C455" s="158" t="s">
        <v>904</v>
      </c>
      <c r="D455" s="158" t="s">
        <v>138</v>
      </c>
      <c r="E455" s="159" t="s">
        <v>905</v>
      </c>
      <c r="F455" s="160" t="s">
        <v>903</v>
      </c>
      <c r="G455" s="161" t="s">
        <v>384</v>
      </c>
      <c r="H455" s="162">
        <v>1</v>
      </c>
      <c r="I455" s="163"/>
      <c r="J455" s="164">
        <f>ROUND(I455*H455,2)</f>
        <v>0</v>
      </c>
      <c r="K455" s="165"/>
      <c r="L455" s="33"/>
      <c r="M455" s="166" t="s">
        <v>1</v>
      </c>
      <c r="N455" s="167" t="s">
        <v>42</v>
      </c>
      <c r="O455" s="58"/>
      <c r="P455" s="168">
        <f>O455*H455</f>
        <v>0</v>
      </c>
      <c r="Q455" s="168">
        <v>0</v>
      </c>
      <c r="R455" s="168">
        <f>Q455*H455</f>
        <v>0</v>
      </c>
      <c r="S455" s="168">
        <v>0</v>
      </c>
      <c r="T455" s="169">
        <f>S455*H455</f>
        <v>0</v>
      </c>
      <c r="U455" s="32"/>
      <c r="V455" s="32"/>
      <c r="W455" s="32"/>
      <c r="X455" s="32"/>
      <c r="Y455" s="32"/>
      <c r="Z455" s="32"/>
      <c r="AA455" s="32"/>
      <c r="AB455" s="32"/>
      <c r="AC455" s="32"/>
      <c r="AD455" s="32"/>
      <c r="AE455" s="32"/>
      <c r="AR455" s="170" t="s">
        <v>906</v>
      </c>
      <c r="AT455" s="170" t="s">
        <v>138</v>
      </c>
      <c r="AU455" s="170" t="s">
        <v>143</v>
      </c>
      <c r="AY455" s="17" t="s">
        <v>135</v>
      </c>
      <c r="BE455" s="171">
        <f>IF(N455="základní",J455,0)</f>
        <v>0</v>
      </c>
      <c r="BF455" s="171">
        <f>IF(N455="snížená",J455,0)</f>
        <v>0</v>
      </c>
      <c r="BG455" s="171">
        <f>IF(N455="zákl. přenesená",J455,0)</f>
        <v>0</v>
      </c>
      <c r="BH455" s="171">
        <f>IF(N455="sníž. přenesená",J455,0)</f>
        <v>0</v>
      </c>
      <c r="BI455" s="171">
        <f>IF(N455="nulová",J455,0)</f>
        <v>0</v>
      </c>
      <c r="BJ455" s="17" t="s">
        <v>143</v>
      </c>
      <c r="BK455" s="171">
        <f>ROUND(I455*H455,2)</f>
        <v>0</v>
      </c>
      <c r="BL455" s="17" t="s">
        <v>906</v>
      </c>
      <c r="BM455" s="170" t="s">
        <v>907</v>
      </c>
    </row>
    <row r="456" spans="1:65" s="12" customFormat="1" ht="22.9" customHeight="1">
      <c r="B456" s="144"/>
      <c r="D456" s="145" t="s">
        <v>75</v>
      </c>
      <c r="E456" s="155" t="s">
        <v>908</v>
      </c>
      <c r="F456" s="155" t="s">
        <v>909</v>
      </c>
      <c r="I456" s="147"/>
      <c r="J456" s="156">
        <f>BK456</f>
        <v>0</v>
      </c>
      <c r="L456" s="144"/>
      <c r="M456" s="149"/>
      <c r="N456" s="150"/>
      <c r="O456" s="150"/>
      <c r="P456" s="151">
        <f>P457</f>
        <v>0</v>
      </c>
      <c r="Q456" s="150"/>
      <c r="R456" s="151">
        <f>R457</f>
        <v>0</v>
      </c>
      <c r="S456" s="150"/>
      <c r="T456" s="152">
        <f>T457</f>
        <v>0</v>
      </c>
      <c r="AR456" s="145" t="s">
        <v>81</v>
      </c>
      <c r="AT456" s="153" t="s">
        <v>75</v>
      </c>
      <c r="AU456" s="153" t="s">
        <v>84</v>
      </c>
      <c r="AY456" s="145" t="s">
        <v>135</v>
      </c>
      <c r="BK456" s="154">
        <f>BK457</f>
        <v>0</v>
      </c>
    </row>
    <row r="457" spans="1:65" s="2" customFormat="1" ht="16.5" customHeight="1">
      <c r="A457" s="32"/>
      <c r="B457" s="157"/>
      <c r="C457" s="158" t="s">
        <v>910</v>
      </c>
      <c r="D457" s="158" t="s">
        <v>138</v>
      </c>
      <c r="E457" s="159" t="s">
        <v>911</v>
      </c>
      <c r="F457" s="160" t="s">
        <v>909</v>
      </c>
      <c r="G457" s="161" t="s">
        <v>384</v>
      </c>
      <c r="H457" s="162">
        <v>1</v>
      </c>
      <c r="I457" s="163"/>
      <c r="J457" s="164">
        <f>ROUND(I457*H457,2)</f>
        <v>0</v>
      </c>
      <c r="K457" s="165"/>
      <c r="L457" s="33"/>
      <c r="M457" s="207" t="s">
        <v>1</v>
      </c>
      <c r="N457" s="208" t="s">
        <v>42</v>
      </c>
      <c r="O457" s="209"/>
      <c r="P457" s="210">
        <f>O457*H457</f>
        <v>0</v>
      </c>
      <c r="Q457" s="210">
        <v>0</v>
      </c>
      <c r="R457" s="210">
        <f>Q457*H457</f>
        <v>0</v>
      </c>
      <c r="S457" s="210">
        <v>0</v>
      </c>
      <c r="T457" s="211">
        <f>S457*H457</f>
        <v>0</v>
      </c>
      <c r="U457" s="32"/>
      <c r="V457" s="32"/>
      <c r="W457" s="32"/>
      <c r="X457" s="32"/>
      <c r="Y457" s="32"/>
      <c r="Z457" s="32"/>
      <c r="AA457" s="32"/>
      <c r="AB457" s="32"/>
      <c r="AC457" s="32"/>
      <c r="AD457" s="32"/>
      <c r="AE457" s="32"/>
      <c r="AR457" s="170" t="s">
        <v>906</v>
      </c>
      <c r="AT457" s="170" t="s">
        <v>138</v>
      </c>
      <c r="AU457" s="170" t="s">
        <v>143</v>
      </c>
      <c r="AY457" s="17" t="s">
        <v>135</v>
      </c>
      <c r="BE457" s="171">
        <f>IF(N457="základní",J457,0)</f>
        <v>0</v>
      </c>
      <c r="BF457" s="171">
        <f>IF(N457="snížená",J457,0)</f>
        <v>0</v>
      </c>
      <c r="BG457" s="171">
        <f>IF(N457="zákl. přenesená",J457,0)</f>
        <v>0</v>
      </c>
      <c r="BH457" s="171">
        <f>IF(N457="sníž. přenesená",J457,0)</f>
        <v>0</v>
      </c>
      <c r="BI457" s="171">
        <f>IF(N457="nulová",J457,0)</f>
        <v>0</v>
      </c>
      <c r="BJ457" s="17" t="s">
        <v>143</v>
      </c>
      <c r="BK457" s="171">
        <f>ROUND(I457*H457,2)</f>
        <v>0</v>
      </c>
      <c r="BL457" s="17" t="s">
        <v>906</v>
      </c>
      <c r="BM457" s="170" t="s">
        <v>912</v>
      </c>
    </row>
    <row r="458" spans="1:65" s="2" customFormat="1" ht="6.95" customHeight="1">
      <c r="A458" s="32"/>
      <c r="B458" s="47"/>
      <c r="C458" s="48"/>
      <c r="D458" s="48"/>
      <c r="E458" s="48"/>
      <c r="F458" s="48"/>
      <c r="G458" s="48"/>
      <c r="H458" s="48"/>
      <c r="I458" s="116"/>
      <c r="J458" s="48"/>
      <c r="K458" s="48"/>
      <c r="L458" s="33"/>
      <c r="M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  <c r="AA458" s="32"/>
      <c r="AB458" s="32"/>
      <c r="AC458" s="32"/>
      <c r="AD458" s="32"/>
      <c r="AE458" s="32"/>
    </row>
  </sheetData>
  <autoFilter ref="C141:K457"/>
  <mergeCells count="9">
    <mergeCell ref="E87:H87"/>
    <mergeCell ref="E132:H132"/>
    <mergeCell ref="E134:H13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5 - Bytová jednotka č.5</vt:lpstr>
      <vt:lpstr>'5 - Bytová jednotka č.5'!Názvy_tisku</vt:lpstr>
      <vt:lpstr>'Rekapitulace stavby'!Názvy_tisku</vt:lpstr>
      <vt:lpstr>'5 - Bytová jednotka č.5'!Oblast_tisku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TISK\User</dc:creator>
  <cp:lastModifiedBy>Pitáková Iveta</cp:lastModifiedBy>
  <dcterms:created xsi:type="dcterms:W3CDTF">2020-06-02T05:05:00Z</dcterms:created>
  <dcterms:modified xsi:type="dcterms:W3CDTF">2021-11-24T08:42:15Z</dcterms:modified>
</cp:coreProperties>
</file>