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S3\INV\w032prch\Plocha\Výškovická - dotaz 3+4\"/>
    </mc:Choice>
  </mc:AlternateContent>
  <bookViews>
    <workbookView xWindow="630" yWindow="555" windowWidth="27495" windowHeight="11445" firstSheet="10" activeTab="13"/>
  </bookViews>
  <sheets>
    <sheet name="Rekapitulace stavby" sheetId="1" r:id="rId1"/>
    <sheet name="001 - vedlejší rozpočtové..." sheetId="2" r:id="rId2"/>
    <sheet name="002 - vedlejší rozpočtové..." sheetId="3" r:id="rId3"/>
    <sheet name="003 - SO 101 KOMUNIKACE -..." sheetId="4" r:id="rId4"/>
    <sheet name="004 - SO 301 ODVODNĚNÍ KO..." sheetId="5" r:id="rId5"/>
    <sheet name="005 - SO 301 ODVODNĚNÍ KO..." sheetId="6" r:id="rId6"/>
    <sheet name="006 - SO 302 PŘÍPOJKA, RO..." sheetId="7" r:id="rId7"/>
    <sheet name="007 - SO 302 PŘÍPOJKA, RO..." sheetId="8" r:id="rId8"/>
    <sheet name="008 - SO 401 VEŘEJNÉ OSVĚ..." sheetId="9" r:id="rId9"/>
    <sheet name="009 - SO 401 VEŘEJNÉ OSVĚ..." sheetId="10" r:id="rId10"/>
    <sheet name="010 - SO 402 KAMEROVÝ SYS..." sheetId="11" r:id="rId11"/>
    <sheet name="011 - SO 402 KAMEROVÝ SYS..." sheetId="12" r:id="rId12"/>
    <sheet name="012 - SO 403 STANICE PRO ..." sheetId="13" r:id="rId13"/>
    <sheet name="013 - 5 LETÁ UDRŽOVACÍ PÉ..." sheetId="14" r:id="rId14"/>
    <sheet name="Seznam figur" sheetId="15" r:id="rId15"/>
  </sheets>
  <definedNames>
    <definedName name="_xlnm._FilterDatabase" localSheetId="1" hidden="1">'001 - vedlejší rozpočtové...'!$C$117:$K$122</definedName>
    <definedName name="_xlnm._FilterDatabase" localSheetId="2" hidden="1">'002 - vedlejší rozpočtové...'!$C$117:$K$150</definedName>
    <definedName name="_xlnm._FilterDatabase" localSheetId="3" hidden="1">'003 - SO 101 KOMUNIKACE -...'!$C$131:$K$517</definedName>
    <definedName name="_xlnm._FilterDatabase" localSheetId="4" hidden="1">'004 - SO 301 ODVODNĚNÍ KO...'!$C$121:$K$202</definedName>
    <definedName name="_xlnm._FilterDatabase" localSheetId="5" hidden="1">'005 - SO 301 ODVODNĚNÍ KO...'!$C$118:$K$127</definedName>
    <definedName name="_xlnm._FilterDatabase" localSheetId="6" hidden="1">'006 - SO 302 PŘÍPOJKA, RO...'!$C$128:$K$329</definedName>
    <definedName name="_xlnm._FilterDatabase" localSheetId="7" hidden="1">'007 - SO 302 PŘÍPOJKA, RO...'!$C$120:$K$136</definedName>
    <definedName name="_xlnm._FilterDatabase" localSheetId="8" hidden="1">'008 - SO 401 VEŘEJNÉ OSVĚ...'!$C$120:$K$210</definedName>
    <definedName name="_xlnm._FilterDatabase" localSheetId="9" hidden="1">'009 - SO 401 VEŘEJNÉ OSVĚ...'!$C$120:$K$133</definedName>
    <definedName name="_xlnm._FilterDatabase" localSheetId="10" hidden="1">'010 - SO 402 KAMEROVÝ SYS...'!$C$124:$K$214</definedName>
    <definedName name="_xlnm._FilterDatabase" localSheetId="11" hidden="1">'011 - SO 402 KAMEROVÝ SYS...'!$C$119:$K$131</definedName>
    <definedName name="_xlnm._FilterDatabase" localSheetId="12" hidden="1">'012 - SO 403 STANICE PRO ...'!$C$122:$K$204</definedName>
    <definedName name="_xlnm._FilterDatabase" localSheetId="13" hidden="1">'013 - 5 LETÁ UDRŽOVACÍ PÉ...'!$C$121:$K$448</definedName>
    <definedName name="_xlnm.Print_Titles" localSheetId="1">'001 - vedlejší rozpočtové...'!$117:$117</definedName>
    <definedName name="_xlnm.Print_Titles" localSheetId="2">'002 - vedlejší rozpočtové...'!$117:$117</definedName>
    <definedName name="_xlnm.Print_Titles" localSheetId="3">'003 - SO 101 KOMUNIKACE -...'!$131:$131</definedName>
    <definedName name="_xlnm.Print_Titles" localSheetId="4">'004 - SO 301 ODVODNĚNÍ KO...'!$121:$121</definedName>
    <definedName name="_xlnm.Print_Titles" localSheetId="5">'005 - SO 301 ODVODNĚNÍ KO...'!$118:$118</definedName>
    <definedName name="_xlnm.Print_Titles" localSheetId="6">'006 - SO 302 PŘÍPOJKA, RO...'!$128:$128</definedName>
    <definedName name="_xlnm.Print_Titles" localSheetId="7">'007 - SO 302 PŘÍPOJKA, RO...'!$120:$120</definedName>
    <definedName name="_xlnm.Print_Titles" localSheetId="8">'008 - SO 401 VEŘEJNÉ OSVĚ...'!$120:$120</definedName>
    <definedName name="_xlnm.Print_Titles" localSheetId="9">'009 - SO 401 VEŘEJNÉ OSVĚ...'!$120:$120</definedName>
    <definedName name="_xlnm.Print_Titles" localSheetId="10">'010 - SO 402 KAMEROVÝ SYS...'!$124:$124</definedName>
    <definedName name="_xlnm.Print_Titles" localSheetId="11">'011 - SO 402 KAMEROVÝ SYS...'!$119:$119</definedName>
    <definedName name="_xlnm.Print_Titles" localSheetId="12">'012 - SO 403 STANICE PRO ...'!$122:$122</definedName>
    <definedName name="_xlnm.Print_Titles" localSheetId="13">'013 - 5 LETÁ UDRŽOVACÍ PÉ...'!$121:$121</definedName>
    <definedName name="_xlnm.Print_Titles" localSheetId="0">'Rekapitulace stavby'!$92:$92</definedName>
    <definedName name="_xlnm.Print_Titles" localSheetId="14">'Seznam figur'!$9:$9</definedName>
    <definedName name="_xlnm.Print_Area" localSheetId="1">'001 - vedlejší rozpočtové...'!$C$4:$J$76,'001 - vedlejší rozpočtové...'!$C$82:$J$99,'001 - vedlejší rozpočtové...'!$C$105:$J$122</definedName>
    <definedName name="_xlnm.Print_Area" localSheetId="2">'002 - vedlejší rozpočtové...'!$C$4:$J$76,'002 - vedlejší rozpočtové...'!$C$82:$J$99,'002 - vedlejší rozpočtové...'!$C$105:$J$150</definedName>
    <definedName name="_xlnm.Print_Area" localSheetId="3">'003 - SO 101 KOMUNIKACE -...'!$C$4:$J$76,'003 - SO 101 KOMUNIKACE -...'!$C$82:$J$113,'003 - SO 101 KOMUNIKACE -...'!$C$119:$J$517</definedName>
    <definedName name="_xlnm.Print_Area" localSheetId="4">'004 - SO 301 ODVODNĚNÍ KO...'!$C$4:$J$76,'004 - SO 301 ODVODNĚNÍ KO...'!$C$82:$J$103,'004 - SO 301 ODVODNĚNÍ KO...'!$C$109:$J$202</definedName>
    <definedName name="_xlnm.Print_Area" localSheetId="5">'005 - SO 301 ODVODNĚNÍ KO...'!$C$4:$J$76,'005 - SO 301 ODVODNĚNÍ KO...'!$C$82:$J$100,'005 - SO 301 ODVODNĚNÍ KO...'!$C$106:$J$127</definedName>
    <definedName name="_xlnm.Print_Area" localSheetId="6">'006 - SO 302 PŘÍPOJKA, RO...'!$C$4:$J$76,'006 - SO 302 PŘÍPOJKA, RO...'!$C$82:$J$110,'006 - SO 302 PŘÍPOJKA, RO...'!$C$116:$J$329</definedName>
    <definedName name="_xlnm.Print_Area" localSheetId="7">'007 - SO 302 PŘÍPOJKA, RO...'!$C$4:$J$76,'007 - SO 302 PŘÍPOJKA, RO...'!$C$82:$J$102,'007 - SO 302 PŘÍPOJKA, RO...'!$C$108:$J$136</definedName>
    <definedName name="_xlnm.Print_Area" localSheetId="8">'008 - SO 401 VEŘEJNÉ OSVĚ...'!$C$4:$J$76,'008 - SO 401 VEŘEJNÉ OSVĚ...'!$C$82:$J$102,'008 - SO 401 VEŘEJNÉ OSVĚ...'!$C$108:$J$210</definedName>
    <definedName name="_xlnm.Print_Area" localSheetId="9">'009 - SO 401 VEŘEJNÉ OSVĚ...'!$C$4:$J$76,'009 - SO 401 VEŘEJNÉ OSVĚ...'!$C$82:$J$102,'009 - SO 401 VEŘEJNÉ OSVĚ...'!$C$108:$J$133</definedName>
    <definedName name="_xlnm.Print_Area" localSheetId="10">'010 - SO 402 KAMEROVÝ SYS...'!$C$4:$J$76,'010 - SO 402 KAMEROVÝ SYS...'!$C$82:$J$106,'010 - SO 402 KAMEROVÝ SYS...'!$C$112:$J$214</definedName>
    <definedName name="_xlnm.Print_Area" localSheetId="11">'011 - SO 402 KAMEROVÝ SYS...'!$C$4:$J$76,'011 - SO 402 KAMEROVÝ SYS...'!$C$82:$J$101,'011 - SO 402 KAMEROVÝ SYS...'!$C$107:$J$131</definedName>
    <definedName name="_xlnm.Print_Area" localSheetId="12">'012 - SO 403 STANICE PRO ...'!$C$4:$J$76,'012 - SO 403 STANICE PRO ...'!$C$82:$J$104,'012 - SO 403 STANICE PRO ...'!$C$110:$J$204</definedName>
    <definedName name="_xlnm.Print_Area" localSheetId="13">'013 - 5 LETÁ UDRŽOVACÍ PÉ...'!$C$4:$J$76,'013 - 5 LETÁ UDRŽOVACÍ PÉ...'!$C$82:$J$103,'013 - 5 LETÁ UDRŽOVACÍ PÉ...'!$C$109:$J$448</definedName>
    <definedName name="_xlnm.Print_Area" localSheetId="0">'Rekapitulace stavby'!$D$4:$AO$76,'Rekapitulace stavby'!$C$82:$AQ$108</definedName>
    <definedName name="_xlnm.Print_Area" localSheetId="14">'Seznam figur'!$C$4:$G$745</definedName>
  </definedNames>
  <calcPr calcId="162913"/>
</workbook>
</file>

<file path=xl/calcChain.xml><?xml version="1.0" encoding="utf-8"?>
<calcChain xmlns="http://schemas.openxmlformats.org/spreadsheetml/2006/main">
  <c r="D7" i="15" l="1"/>
  <c r="J37" i="14"/>
  <c r="J36" i="14"/>
  <c r="AY107" i="1" s="1"/>
  <c r="J35" i="14"/>
  <c r="AX107" i="1" s="1"/>
  <c r="BI447" i="14"/>
  <c r="BH447" i="14"/>
  <c r="BG447" i="14"/>
  <c r="BF447" i="14"/>
  <c r="T447" i="14"/>
  <c r="R447" i="14"/>
  <c r="P447" i="14"/>
  <c r="BI445" i="14"/>
  <c r="BH445" i="14"/>
  <c r="BG445" i="14"/>
  <c r="BF445" i="14"/>
  <c r="T445" i="14"/>
  <c r="R445" i="14"/>
  <c r="P445" i="14"/>
  <c r="BI443" i="14"/>
  <c r="BH443" i="14"/>
  <c r="BG443" i="14"/>
  <c r="BF443" i="14"/>
  <c r="T443" i="14"/>
  <c r="R443" i="14"/>
  <c r="P443" i="14"/>
  <c r="BI440" i="14"/>
  <c r="BH440" i="14"/>
  <c r="BG440" i="14"/>
  <c r="BF440" i="14"/>
  <c r="T440" i="14"/>
  <c r="R440" i="14"/>
  <c r="P440" i="14"/>
  <c r="BI438" i="14"/>
  <c r="BH438" i="14"/>
  <c r="BG438" i="14"/>
  <c r="BF438" i="14"/>
  <c r="T438" i="14"/>
  <c r="R438" i="14"/>
  <c r="P438" i="14"/>
  <c r="BI433" i="14"/>
  <c r="BH433" i="14"/>
  <c r="BG433" i="14"/>
  <c r="BF433" i="14"/>
  <c r="T433" i="14"/>
  <c r="R433" i="14"/>
  <c r="P433" i="14"/>
  <c r="BI431" i="14"/>
  <c r="BH431" i="14"/>
  <c r="BG431" i="14"/>
  <c r="BF431" i="14"/>
  <c r="T431" i="14"/>
  <c r="R431" i="14"/>
  <c r="P431" i="14"/>
  <c r="BI429" i="14"/>
  <c r="BH429" i="14"/>
  <c r="BG429" i="14"/>
  <c r="BF429" i="14"/>
  <c r="T429" i="14"/>
  <c r="R429" i="14"/>
  <c r="P429" i="14"/>
  <c r="BI427" i="14"/>
  <c r="BH427" i="14"/>
  <c r="BG427" i="14"/>
  <c r="BF427" i="14"/>
  <c r="T427" i="14"/>
  <c r="R427" i="14"/>
  <c r="P427" i="14"/>
  <c r="BI425" i="14"/>
  <c r="BH425" i="14"/>
  <c r="BG425" i="14"/>
  <c r="BF425" i="14"/>
  <c r="T425" i="14"/>
  <c r="R425" i="14"/>
  <c r="P425" i="14"/>
  <c r="BI423" i="14"/>
  <c r="BH423" i="14"/>
  <c r="BG423" i="14"/>
  <c r="BF423" i="14"/>
  <c r="T423" i="14"/>
  <c r="R423" i="14"/>
  <c r="P423" i="14"/>
  <c r="BI421" i="14"/>
  <c r="BH421" i="14"/>
  <c r="BG421" i="14"/>
  <c r="BF421" i="14"/>
  <c r="T421" i="14"/>
  <c r="R421" i="14"/>
  <c r="P421" i="14"/>
  <c r="BI418" i="14"/>
  <c r="BH418" i="14"/>
  <c r="BG418" i="14"/>
  <c r="BF418" i="14"/>
  <c r="T418" i="14"/>
  <c r="R418" i="14"/>
  <c r="P418" i="14"/>
  <c r="BI414" i="14"/>
  <c r="BH414" i="14"/>
  <c r="BG414" i="14"/>
  <c r="BF414" i="14"/>
  <c r="T414" i="14"/>
  <c r="R414" i="14"/>
  <c r="P414" i="14"/>
  <c r="BI410" i="14"/>
  <c r="BH410" i="14"/>
  <c r="BG410" i="14"/>
  <c r="BF410" i="14"/>
  <c r="T410" i="14"/>
  <c r="R410" i="14"/>
  <c r="P410" i="14"/>
  <c r="BI407" i="14"/>
  <c r="BH407" i="14"/>
  <c r="BG407" i="14"/>
  <c r="BF407" i="14"/>
  <c r="T407" i="14"/>
  <c r="R407" i="14"/>
  <c r="P407" i="14"/>
  <c r="BI403" i="14"/>
  <c r="BH403" i="14"/>
  <c r="BG403" i="14"/>
  <c r="BF403" i="14"/>
  <c r="T403" i="14"/>
  <c r="R403" i="14"/>
  <c r="P403" i="14"/>
  <c r="BI399" i="14"/>
  <c r="BH399" i="14"/>
  <c r="BG399" i="14"/>
  <c r="BF399" i="14"/>
  <c r="T399" i="14"/>
  <c r="R399" i="14"/>
  <c r="P399" i="14"/>
  <c r="BI395" i="14"/>
  <c r="BH395" i="14"/>
  <c r="BG395" i="14"/>
  <c r="BF395" i="14"/>
  <c r="T395" i="14"/>
  <c r="R395" i="14"/>
  <c r="P395" i="14"/>
  <c r="BI392" i="14"/>
  <c r="BH392" i="14"/>
  <c r="BG392" i="14"/>
  <c r="BF392" i="14"/>
  <c r="T392" i="14"/>
  <c r="R392" i="14"/>
  <c r="P392" i="14"/>
  <c r="BI390" i="14"/>
  <c r="BH390" i="14"/>
  <c r="BG390" i="14"/>
  <c r="BF390" i="14"/>
  <c r="T390" i="14"/>
  <c r="R390" i="14"/>
  <c r="P390" i="14"/>
  <c r="BI387" i="14"/>
  <c r="BH387" i="14"/>
  <c r="BG387" i="14"/>
  <c r="BF387" i="14"/>
  <c r="T387" i="14"/>
  <c r="R387" i="14"/>
  <c r="P387" i="14"/>
  <c r="BI385" i="14"/>
  <c r="BH385" i="14"/>
  <c r="BG385" i="14"/>
  <c r="BF385" i="14"/>
  <c r="T385" i="14"/>
  <c r="R385" i="14"/>
  <c r="P385" i="14"/>
  <c r="BI383" i="14"/>
  <c r="BH383" i="14"/>
  <c r="BG383" i="14"/>
  <c r="BF383" i="14"/>
  <c r="T383" i="14"/>
  <c r="R383" i="14"/>
  <c r="P383" i="14"/>
  <c r="BI380" i="14"/>
  <c r="BH380" i="14"/>
  <c r="BG380" i="14"/>
  <c r="BF380" i="14"/>
  <c r="T380" i="14"/>
  <c r="R380" i="14"/>
  <c r="P380" i="14"/>
  <c r="BI378" i="14"/>
  <c r="BH378" i="14"/>
  <c r="BG378" i="14"/>
  <c r="BF378" i="14"/>
  <c r="T378" i="14"/>
  <c r="R378" i="14"/>
  <c r="P378" i="14"/>
  <c r="BI373" i="14"/>
  <c r="BH373" i="14"/>
  <c r="BG373" i="14"/>
  <c r="BF373" i="14"/>
  <c r="T373" i="14"/>
  <c r="R373" i="14"/>
  <c r="P373" i="14"/>
  <c r="BI371" i="14"/>
  <c r="BH371" i="14"/>
  <c r="BG371" i="14"/>
  <c r="BF371" i="14"/>
  <c r="T371" i="14"/>
  <c r="R371" i="14"/>
  <c r="P371" i="14"/>
  <c r="BI369" i="14"/>
  <c r="BH369" i="14"/>
  <c r="BG369" i="14"/>
  <c r="BF369" i="14"/>
  <c r="T369" i="14"/>
  <c r="R369" i="14"/>
  <c r="P369" i="14"/>
  <c r="BI367" i="14"/>
  <c r="BH367" i="14"/>
  <c r="BG367" i="14"/>
  <c r="BF367" i="14"/>
  <c r="T367" i="14"/>
  <c r="R367" i="14"/>
  <c r="P367" i="14"/>
  <c r="BI365" i="14"/>
  <c r="BH365" i="14"/>
  <c r="BG365" i="14"/>
  <c r="BF365" i="14"/>
  <c r="T365" i="14"/>
  <c r="R365" i="14"/>
  <c r="P365" i="14"/>
  <c r="BI363" i="14"/>
  <c r="BH363" i="14"/>
  <c r="BG363" i="14"/>
  <c r="BF363" i="14"/>
  <c r="T363" i="14"/>
  <c r="R363" i="14"/>
  <c r="P363" i="14"/>
  <c r="BI361" i="14"/>
  <c r="BH361" i="14"/>
  <c r="BG361" i="14"/>
  <c r="BF361" i="14"/>
  <c r="T361" i="14"/>
  <c r="R361" i="14"/>
  <c r="P361" i="14"/>
  <c r="BI358" i="14"/>
  <c r="BH358" i="14"/>
  <c r="BG358" i="14"/>
  <c r="BF358" i="14"/>
  <c r="T358" i="14"/>
  <c r="R358" i="14"/>
  <c r="P358" i="14"/>
  <c r="BI354" i="14"/>
  <c r="BH354" i="14"/>
  <c r="BG354" i="14"/>
  <c r="BF354" i="14"/>
  <c r="T354" i="14"/>
  <c r="R354" i="14"/>
  <c r="P354" i="14"/>
  <c r="BI350" i="14"/>
  <c r="BH350" i="14"/>
  <c r="BG350" i="14"/>
  <c r="BF350" i="14"/>
  <c r="T350" i="14"/>
  <c r="R350" i="14"/>
  <c r="P350" i="14"/>
  <c r="BI347" i="14"/>
  <c r="BH347" i="14"/>
  <c r="BG347" i="14"/>
  <c r="BF347" i="14"/>
  <c r="T347" i="14"/>
  <c r="R347" i="14"/>
  <c r="P347" i="14"/>
  <c r="BI343" i="14"/>
  <c r="BH343" i="14"/>
  <c r="BG343" i="14"/>
  <c r="BF343" i="14"/>
  <c r="T343" i="14"/>
  <c r="R343" i="14"/>
  <c r="P343" i="14"/>
  <c r="BI339" i="14"/>
  <c r="BH339" i="14"/>
  <c r="BG339" i="14"/>
  <c r="BF339" i="14"/>
  <c r="T339" i="14"/>
  <c r="R339" i="14"/>
  <c r="P339" i="14"/>
  <c r="BI335" i="14"/>
  <c r="BH335" i="14"/>
  <c r="BG335" i="14"/>
  <c r="BF335" i="14"/>
  <c r="T335" i="14"/>
  <c r="R335" i="14"/>
  <c r="P335" i="14"/>
  <c r="BI332" i="14"/>
  <c r="BH332" i="14"/>
  <c r="BG332" i="14"/>
  <c r="BF332" i="14"/>
  <c r="T332" i="14"/>
  <c r="R332" i="14"/>
  <c r="P332" i="14"/>
  <c r="BI330" i="14"/>
  <c r="BH330" i="14"/>
  <c r="BG330" i="14"/>
  <c r="BF330" i="14"/>
  <c r="T330" i="14"/>
  <c r="R330" i="14"/>
  <c r="P330" i="14"/>
  <c r="BI327" i="14"/>
  <c r="BH327" i="14"/>
  <c r="BG327" i="14"/>
  <c r="BF327" i="14"/>
  <c r="T327" i="14"/>
  <c r="R327" i="14"/>
  <c r="P327" i="14"/>
  <c r="BI325" i="14"/>
  <c r="BH325" i="14"/>
  <c r="BG325" i="14"/>
  <c r="BF325" i="14"/>
  <c r="T325" i="14"/>
  <c r="R325" i="14"/>
  <c r="P325" i="14"/>
  <c r="BI323" i="14"/>
  <c r="BH323" i="14"/>
  <c r="BG323" i="14"/>
  <c r="BF323" i="14"/>
  <c r="T323" i="14"/>
  <c r="R323" i="14"/>
  <c r="P323" i="14"/>
  <c r="BI320" i="14"/>
  <c r="BH320" i="14"/>
  <c r="BG320" i="14"/>
  <c r="BF320" i="14"/>
  <c r="T320" i="14"/>
  <c r="R320" i="14"/>
  <c r="P320" i="14"/>
  <c r="BI318" i="14"/>
  <c r="BH318" i="14"/>
  <c r="BG318" i="14"/>
  <c r="BF318" i="14"/>
  <c r="T318" i="14"/>
  <c r="R318" i="14"/>
  <c r="P318" i="14"/>
  <c r="BI313" i="14"/>
  <c r="BH313" i="14"/>
  <c r="BG313" i="14"/>
  <c r="BF313" i="14"/>
  <c r="T313" i="14"/>
  <c r="R313" i="14"/>
  <c r="P313" i="14"/>
  <c r="BI311" i="14"/>
  <c r="BH311" i="14"/>
  <c r="BG311" i="14"/>
  <c r="BF311" i="14"/>
  <c r="T311" i="14"/>
  <c r="R311" i="14"/>
  <c r="P311" i="14"/>
  <c r="BI309" i="14"/>
  <c r="BH309" i="14"/>
  <c r="BG309" i="14"/>
  <c r="BF309" i="14"/>
  <c r="T309" i="14"/>
  <c r="R309" i="14"/>
  <c r="P309" i="14"/>
  <c r="BI307" i="14"/>
  <c r="BH307" i="14"/>
  <c r="BG307" i="14"/>
  <c r="BF307" i="14"/>
  <c r="T307" i="14"/>
  <c r="R307" i="14"/>
  <c r="P307" i="14"/>
  <c r="BI305" i="14"/>
  <c r="BH305" i="14"/>
  <c r="BG305" i="14"/>
  <c r="BF305" i="14"/>
  <c r="T305" i="14"/>
  <c r="R305" i="14"/>
  <c r="P305" i="14"/>
  <c r="BI303" i="14"/>
  <c r="BH303" i="14"/>
  <c r="BG303" i="14"/>
  <c r="BF303" i="14"/>
  <c r="T303" i="14"/>
  <c r="R303" i="14"/>
  <c r="P303" i="14"/>
  <c r="BI301" i="14"/>
  <c r="BH301" i="14"/>
  <c r="BG301" i="14"/>
  <c r="BF301" i="14"/>
  <c r="T301" i="14"/>
  <c r="R301" i="14"/>
  <c r="P301" i="14"/>
  <c r="BI298" i="14"/>
  <c r="BH298" i="14"/>
  <c r="BG298" i="14"/>
  <c r="BF298" i="14"/>
  <c r="T298" i="14"/>
  <c r="R298" i="14"/>
  <c r="P298" i="14"/>
  <c r="BI294" i="14"/>
  <c r="BH294" i="14"/>
  <c r="BG294" i="14"/>
  <c r="BF294" i="14"/>
  <c r="T294" i="14"/>
  <c r="R294" i="14"/>
  <c r="P294" i="14"/>
  <c r="BI290" i="14"/>
  <c r="BH290" i="14"/>
  <c r="BG290" i="14"/>
  <c r="BF290" i="14"/>
  <c r="T290" i="14"/>
  <c r="R290" i="14"/>
  <c r="P290" i="14"/>
  <c r="BI287" i="14"/>
  <c r="BH287" i="14"/>
  <c r="BG287" i="14"/>
  <c r="BF287" i="14"/>
  <c r="T287" i="14"/>
  <c r="R287" i="14"/>
  <c r="P287" i="14"/>
  <c r="BI283" i="14"/>
  <c r="BH283" i="14"/>
  <c r="BG283" i="14"/>
  <c r="BF283" i="14"/>
  <c r="T283" i="14"/>
  <c r="R283" i="14"/>
  <c r="P283" i="14"/>
  <c r="BI279" i="14"/>
  <c r="BH279" i="14"/>
  <c r="BG279" i="14"/>
  <c r="BF279" i="14"/>
  <c r="T279" i="14"/>
  <c r="R279" i="14"/>
  <c r="P279" i="14"/>
  <c r="BI275" i="14"/>
  <c r="BH275" i="14"/>
  <c r="BG275" i="14"/>
  <c r="BF275" i="14"/>
  <c r="T275" i="14"/>
  <c r="R275" i="14"/>
  <c r="P275" i="14"/>
  <c r="BI272" i="14"/>
  <c r="BH272" i="14"/>
  <c r="BG272" i="14"/>
  <c r="BF272" i="14"/>
  <c r="T272" i="14"/>
  <c r="R272" i="14"/>
  <c r="P272" i="14"/>
  <c r="BI271" i="14"/>
  <c r="BH271" i="14"/>
  <c r="BG271" i="14"/>
  <c r="BF271" i="14"/>
  <c r="T271" i="14"/>
  <c r="R271" i="14"/>
  <c r="P271" i="14"/>
  <c r="BI270" i="14"/>
  <c r="BH270" i="14"/>
  <c r="BG270" i="14"/>
  <c r="BF270" i="14"/>
  <c r="T270" i="14"/>
  <c r="R270" i="14"/>
  <c r="P270" i="14"/>
  <c r="BI269" i="14"/>
  <c r="BH269" i="14"/>
  <c r="BG269" i="14"/>
  <c r="BF269" i="14"/>
  <c r="T269" i="14"/>
  <c r="R269" i="14"/>
  <c r="P269" i="14"/>
  <c r="BI268" i="14"/>
  <c r="BH268" i="14"/>
  <c r="BG268" i="14"/>
  <c r="BF268" i="14"/>
  <c r="T268" i="14"/>
  <c r="R268" i="14"/>
  <c r="P268" i="14"/>
  <c r="BI267" i="14"/>
  <c r="BH267" i="14"/>
  <c r="BG267" i="14"/>
  <c r="BF267" i="14"/>
  <c r="T267" i="14"/>
  <c r="R267" i="14"/>
  <c r="P267" i="14"/>
  <c r="BI266" i="14"/>
  <c r="BH266" i="14"/>
  <c r="BG266" i="14"/>
  <c r="BF266" i="14"/>
  <c r="T266" i="14"/>
  <c r="R266" i="14"/>
  <c r="P266" i="14"/>
  <c r="BI263" i="14"/>
  <c r="BH263" i="14"/>
  <c r="BG263" i="14"/>
  <c r="BF263" i="14"/>
  <c r="T263" i="14"/>
  <c r="R263" i="14"/>
  <c r="P263" i="14"/>
  <c r="BI261" i="14"/>
  <c r="BH261" i="14"/>
  <c r="BG261" i="14"/>
  <c r="BF261" i="14"/>
  <c r="T261" i="14"/>
  <c r="R261" i="14"/>
  <c r="P261" i="14"/>
  <c r="BI258" i="14"/>
  <c r="BH258" i="14"/>
  <c r="BG258" i="14"/>
  <c r="BF258" i="14"/>
  <c r="T258" i="14"/>
  <c r="R258" i="14"/>
  <c r="P258" i="14"/>
  <c r="BI256" i="14"/>
  <c r="BH256" i="14"/>
  <c r="BG256" i="14"/>
  <c r="BF256" i="14"/>
  <c r="T256" i="14"/>
  <c r="R256" i="14"/>
  <c r="P256" i="14"/>
  <c r="BI254" i="14"/>
  <c r="BH254" i="14"/>
  <c r="BG254" i="14"/>
  <c r="BF254" i="14"/>
  <c r="T254" i="14"/>
  <c r="R254" i="14"/>
  <c r="P254" i="14"/>
  <c r="BI251" i="14"/>
  <c r="BH251" i="14"/>
  <c r="BG251" i="14"/>
  <c r="BF251" i="14"/>
  <c r="T251" i="14"/>
  <c r="R251" i="14"/>
  <c r="P251" i="14"/>
  <c r="BI249" i="14"/>
  <c r="BH249" i="14"/>
  <c r="BG249" i="14"/>
  <c r="BF249" i="14"/>
  <c r="T249" i="14"/>
  <c r="R249" i="14"/>
  <c r="P249" i="14"/>
  <c r="BI244" i="14"/>
  <c r="BH244" i="14"/>
  <c r="BG244" i="14"/>
  <c r="BF244" i="14"/>
  <c r="T244" i="14"/>
  <c r="R244" i="14"/>
  <c r="P244" i="14"/>
  <c r="BI242" i="14"/>
  <c r="BH242" i="14"/>
  <c r="BG242" i="14"/>
  <c r="BF242" i="14"/>
  <c r="T242" i="14"/>
  <c r="R242" i="14"/>
  <c r="P242" i="14"/>
  <c r="BI240" i="14"/>
  <c r="BH240" i="14"/>
  <c r="BG240" i="14"/>
  <c r="BF240" i="14"/>
  <c r="T240" i="14"/>
  <c r="R240" i="14"/>
  <c r="P240" i="14"/>
  <c r="BI238" i="14"/>
  <c r="BH238" i="14"/>
  <c r="BG238" i="14"/>
  <c r="BF238" i="14"/>
  <c r="T238" i="14"/>
  <c r="R238" i="14"/>
  <c r="P238" i="14"/>
  <c r="BI236" i="14"/>
  <c r="BH236" i="14"/>
  <c r="BG236" i="14"/>
  <c r="BF236" i="14"/>
  <c r="T236" i="14"/>
  <c r="R236" i="14"/>
  <c r="P236" i="14"/>
  <c r="BI234" i="14"/>
  <c r="BH234" i="14"/>
  <c r="BG234" i="14"/>
  <c r="BF234" i="14"/>
  <c r="T234" i="14"/>
  <c r="R234" i="14"/>
  <c r="P234" i="14"/>
  <c r="BI232" i="14"/>
  <c r="BH232" i="14"/>
  <c r="BG232" i="14"/>
  <c r="BF232" i="14"/>
  <c r="T232" i="14"/>
  <c r="R232" i="14"/>
  <c r="P232" i="14"/>
  <c r="BI229" i="14"/>
  <c r="BH229" i="14"/>
  <c r="BG229" i="14"/>
  <c r="BF229" i="14"/>
  <c r="T229" i="14"/>
  <c r="R229" i="14"/>
  <c r="P229" i="14"/>
  <c r="BI225" i="14"/>
  <c r="BH225" i="14"/>
  <c r="BG225" i="14"/>
  <c r="BF225" i="14"/>
  <c r="T225" i="14"/>
  <c r="R225" i="14"/>
  <c r="P225" i="14"/>
  <c r="BI221" i="14"/>
  <c r="BH221" i="14"/>
  <c r="BG221" i="14"/>
  <c r="BF221" i="14"/>
  <c r="T221" i="14"/>
  <c r="R221" i="14"/>
  <c r="P221" i="14"/>
  <c r="BI218" i="14"/>
  <c r="BH218" i="14"/>
  <c r="BG218" i="14"/>
  <c r="BF218" i="14"/>
  <c r="T218" i="14"/>
  <c r="R218" i="14"/>
  <c r="P218" i="14"/>
  <c r="BI214" i="14"/>
  <c r="BH214" i="14"/>
  <c r="BG214" i="14"/>
  <c r="BF214" i="14"/>
  <c r="T214" i="14"/>
  <c r="R214" i="14"/>
  <c r="P214" i="14"/>
  <c r="BI210" i="14"/>
  <c r="BH210" i="14"/>
  <c r="BG210" i="14"/>
  <c r="BF210" i="14"/>
  <c r="T210" i="14"/>
  <c r="R210" i="14"/>
  <c r="P210" i="14"/>
  <c r="BI206" i="14"/>
  <c r="BH206" i="14"/>
  <c r="BG206" i="14"/>
  <c r="BF206" i="14"/>
  <c r="T206" i="14"/>
  <c r="R206" i="14"/>
  <c r="P206" i="14"/>
  <c r="BI203" i="14"/>
  <c r="BH203" i="14"/>
  <c r="BG203" i="14"/>
  <c r="BF203" i="14"/>
  <c r="T203" i="14"/>
  <c r="R203" i="14"/>
  <c r="P203" i="14"/>
  <c r="BI202" i="14"/>
  <c r="BH202" i="14"/>
  <c r="BG202" i="14"/>
  <c r="BF202" i="14"/>
  <c r="T202" i="14"/>
  <c r="R202" i="14"/>
  <c r="P202" i="14"/>
  <c r="BI201" i="14"/>
  <c r="BH201" i="14"/>
  <c r="BG201" i="14"/>
  <c r="BF201" i="14"/>
  <c r="T201" i="14"/>
  <c r="R201" i="14"/>
  <c r="P201" i="14"/>
  <c r="BI200" i="14"/>
  <c r="BH200" i="14"/>
  <c r="BG200" i="14"/>
  <c r="BF200" i="14"/>
  <c r="T200" i="14"/>
  <c r="R200" i="14"/>
  <c r="P200" i="14"/>
  <c r="BI199" i="14"/>
  <c r="BH199" i="14"/>
  <c r="BG199" i="14"/>
  <c r="BF199" i="14"/>
  <c r="T199" i="14"/>
  <c r="R199" i="14"/>
  <c r="P199" i="14"/>
  <c r="BI198" i="14"/>
  <c r="BH198" i="14"/>
  <c r="BG198" i="14"/>
  <c r="BF198" i="14"/>
  <c r="T198" i="14"/>
  <c r="R198" i="14"/>
  <c r="P198" i="14"/>
  <c r="BI197" i="14"/>
  <c r="BH197" i="14"/>
  <c r="BG197" i="14"/>
  <c r="BF197" i="14"/>
  <c r="T197" i="14"/>
  <c r="R197" i="14"/>
  <c r="P197" i="14"/>
  <c r="BI194" i="14"/>
  <c r="BH194" i="14"/>
  <c r="BG194" i="14"/>
  <c r="BF194" i="14"/>
  <c r="T194" i="14"/>
  <c r="R194" i="14"/>
  <c r="P194" i="14"/>
  <c r="BI192" i="14"/>
  <c r="BH192" i="14"/>
  <c r="BG192" i="14"/>
  <c r="BF192" i="14"/>
  <c r="T192" i="14"/>
  <c r="R192" i="14"/>
  <c r="P192" i="14"/>
  <c r="BI189" i="14"/>
  <c r="BH189" i="14"/>
  <c r="BG189" i="14"/>
  <c r="BF189" i="14"/>
  <c r="T189" i="14"/>
  <c r="R189" i="14"/>
  <c r="P189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2" i="14"/>
  <c r="BH182" i="14"/>
  <c r="BG182" i="14"/>
  <c r="BF182" i="14"/>
  <c r="T182" i="14"/>
  <c r="R182" i="14"/>
  <c r="P182" i="14"/>
  <c r="BI180" i="14"/>
  <c r="BH180" i="14"/>
  <c r="BG180" i="14"/>
  <c r="BF180" i="14"/>
  <c r="T180" i="14"/>
  <c r="R180" i="14"/>
  <c r="P180" i="14"/>
  <c r="BI175" i="14"/>
  <c r="BH175" i="14"/>
  <c r="BG175" i="14"/>
  <c r="BF175" i="14"/>
  <c r="T175" i="14"/>
  <c r="R175" i="14"/>
  <c r="P175" i="14"/>
  <c r="BI173" i="14"/>
  <c r="BH173" i="14"/>
  <c r="BG173" i="14"/>
  <c r="BF173" i="14"/>
  <c r="T173" i="14"/>
  <c r="R173" i="14"/>
  <c r="P173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7" i="14"/>
  <c r="BH167" i="14"/>
  <c r="BG167" i="14"/>
  <c r="BF167" i="14"/>
  <c r="T167" i="14"/>
  <c r="R167" i="14"/>
  <c r="P167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0" i="14"/>
  <c r="BH160" i="14"/>
  <c r="BG160" i="14"/>
  <c r="BF160" i="14"/>
  <c r="T160" i="14"/>
  <c r="R160" i="14"/>
  <c r="P160" i="14"/>
  <c r="BI156" i="14"/>
  <c r="BH156" i="14"/>
  <c r="BG156" i="14"/>
  <c r="BF156" i="14"/>
  <c r="T156" i="14"/>
  <c r="R156" i="14"/>
  <c r="P156" i="14"/>
  <c r="BI152" i="14"/>
  <c r="BH152" i="14"/>
  <c r="BG152" i="14"/>
  <c r="BF152" i="14"/>
  <c r="T152" i="14"/>
  <c r="R152" i="14"/>
  <c r="P152" i="14"/>
  <c r="BI149" i="14"/>
  <c r="BH149" i="14"/>
  <c r="BG149" i="14"/>
  <c r="BF149" i="14"/>
  <c r="T149" i="14"/>
  <c r="R149" i="14"/>
  <c r="P149" i="14"/>
  <c r="BI145" i="14"/>
  <c r="BH145" i="14"/>
  <c r="BG145" i="14"/>
  <c r="BF145" i="14"/>
  <c r="T145" i="14"/>
  <c r="R145" i="14"/>
  <c r="P145" i="14"/>
  <c r="BI141" i="14"/>
  <c r="BH141" i="14"/>
  <c r="BG141" i="14"/>
  <c r="BF141" i="14"/>
  <c r="T141" i="14"/>
  <c r="R141" i="14"/>
  <c r="P141" i="14"/>
  <c r="BI137" i="14"/>
  <c r="BH137" i="14"/>
  <c r="BG137" i="14"/>
  <c r="BF137" i="14"/>
  <c r="T137" i="14"/>
  <c r="R137" i="14"/>
  <c r="P137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30" i="14"/>
  <c r="BH130" i="14"/>
  <c r="BG130" i="14"/>
  <c r="BF130" i="14"/>
  <c r="T130" i="14"/>
  <c r="R130" i="14"/>
  <c r="P130" i="14"/>
  <c r="BI129" i="14"/>
  <c r="BH129" i="14"/>
  <c r="BG129" i="14"/>
  <c r="BF129" i="14"/>
  <c r="T129" i="14"/>
  <c r="R129" i="14"/>
  <c r="P129" i="14"/>
  <c r="BI128" i="14"/>
  <c r="BH128" i="14"/>
  <c r="BG128" i="14"/>
  <c r="BF128" i="14"/>
  <c r="T128" i="14"/>
  <c r="R128" i="14"/>
  <c r="P128" i="14"/>
  <c r="BI125" i="14"/>
  <c r="BH125" i="14"/>
  <c r="BG125" i="14"/>
  <c r="BF125" i="14"/>
  <c r="T125" i="14"/>
  <c r="R125" i="14"/>
  <c r="P125" i="14"/>
  <c r="J119" i="14"/>
  <c r="J118" i="14"/>
  <c r="F118" i="14"/>
  <c r="F116" i="14"/>
  <c r="E114" i="14"/>
  <c r="J92" i="14"/>
  <c r="J91" i="14"/>
  <c r="F91" i="14"/>
  <c r="F89" i="14"/>
  <c r="E87" i="14"/>
  <c r="J18" i="14"/>
  <c r="E18" i="14"/>
  <c r="F119" i="14" s="1"/>
  <c r="J17" i="14"/>
  <c r="J12" i="14"/>
  <c r="J116" i="14" s="1"/>
  <c r="E7" i="14"/>
  <c r="E85" i="14" s="1"/>
  <c r="J37" i="13"/>
  <c r="J36" i="13"/>
  <c r="AY106" i="1"/>
  <c r="J35" i="13"/>
  <c r="AX106" i="1"/>
  <c r="BI203" i="13"/>
  <c r="BH203" i="13"/>
  <c r="BG203" i="13"/>
  <c r="BF203" i="13"/>
  <c r="T203" i="13"/>
  <c r="R203" i="13"/>
  <c r="P203" i="13"/>
  <c r="BI201" i="13"/>
  <c r="BH201" i="13"/>
  <c r="BG201" i="13"/>
  <c r="BF201" i="13"/>
  <c r="T201" i="13"/>
  <c r="R201" i="13"/>
  <c r="P201" i="13"/>
  <c r="BI198" i="13"/>
  <c r="BH198" i="13"/>
  <c r="BG198" i="13"/>
  <c r="BF198" i="13"/>
  <c r="T198" i="13"/>
  <c r="R198" i="13"/>
  <c r="P198" i="13"/>
  <c r="BI194" i="13"/>
  <c r="BH194" i="13"/>
  <c r="BG194" i="13"/>
  <c r="BF194" i="13"/>
  <c r="T194" i="13"/>
  <c r="R194" i="13"/>
  <c r="P194" i="13"/>
  <c r="BI192" i="13"/>
  <c r="BH192" i="13"/>
  <c r="BG192" i="13"/>
  <c r="BF192" i="13"/>
  <c r="T192" i="13"/>
  <c r="R192" i="13"/>
  <c r="P192" i="13"/>
  <c r="BI190" i="13"/>
  <c r="BH190" i="13"/>
  <c r="BG190" i="13"/>
  <c r="BF190" i="13"/>
  <c r="T190" i="13"/>
  <c r="R190" i="13"/>
  <c r="P190" i="13"/>
  <c r="BI187" i="13"/>
  <c r="BH187" i="13"/>
  <c r="BG187" i="13"/>
  <c r="BF187" i="13"/>
  <c r="T187" i="13"/>
  <c r="R187" i="13"/>
  <c r="P187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0" i="13"/>
  <c r="BH180" i="13"/>
  <c r="BG180" i="13"/>
  <c r="BF180" i="13"/>
  <c r="T180" i="13"/>
  <c r="R180" i="13"/>
  <c r="P180" i="13"/>
  <c r="BI177" i="13"/>
  <c r="BH177" i="13"/>
  <c r="BG177" i="13"/>
  <c r="BF177" i="13"/>
  <c r="T177" i="13"/>
  <c r="R177" i="13"/>
  <c r="P177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2" i="13"/>
  <c r="BH172" i="13"/>
  <c r="BG172" i="13"/>
  <c r="BF172" i="13"/>
  <c r="T172" i="13"/>
  <c r="R172" i="13"/>
  <c r="P172" i="13"/>
  <c r="BI170" i="13"/>
  <c r="BH170" i="13"/>
  <c r="BG170" i="13"/>
  <c r="BF170" i="13"/>
  <c r="T170" i="13"/>
  <c r="R170" i="13"/>
  <c r="P170" i="13"/>
  <c r="BI166" i="13"/>
  <c r="BH166" i="13"/>
  <c r="BG166" i="13"/>
  <c r="BF166" i="13"/>
  <c r="T166" i="13"/>
  <c r="R166" i="13"/>
  <c r="P166" i="13"/>
  <c r="BI164" i="13"/>
  <c r="BH164" i="13"/>
  <c r="BG164" i="13"/>
  <c r="BF164" i="13"/>
  <c r="T164" i="13"/>
  <c r="R164" i="13"/>
  <c r="P164" i="13"/>
  <c r="BI162" i="13"/>
  <c r="BH162" i="13"/>
  <c r="BG162" i="13"/>
  <c r="BF162" i="13"/>
  <c r="T162" i="13"/>
  <c r="R162" i="13"/>
  <c r="P162" i="13"/>
  <c r="BI159" i="13"/>
  <c r="BH159" i="13"/>
  <c r="BG159" i="13"/>
  <c r="BF159" i="13"/>
  <c r="T159" i="13"/>
  <c r="R159" i="13"/>
  <c r="P159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48" i="13"/>
  <c r="BH148" i="13"/>
  <c r="BG148" i="13"/>
  <c r="BF148" i="13"/>
  <c r="T148" i="13"/>
  <c r="R148" i="13"/>
  <c r="P148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8" i="13"/>
  <c r="BH138" i="13"/>
  <c r="BG138" i="13"/>
  <c r="BF138" i="13"/>
  <c r="T138" i="13"/>
  <c r="R138" i="13"/>
  <c r="P138" i="13"/>
  <c r="BI135" i="13"/>
  <c r="BH135" i="13"/>
  <c r="BG135" i="13"/>
  <c r="BF135" i="13"/>
  <c r="T135" i="13"/>
  <c r="R135" i="13"/>
  <c r="P135" i="13"/>
  <c r="BI131" i="13"/>
  <c r="BH131" i="13"/>
  <c r="BG131" i="13"/>
  <c r="BF131" i="13"/>
  <c r="T131" i="13"/>
  <c r="R131" i="13"/>
  <c r="P131" i="13"/>
  <c r="BI126" i="13"/>
  <c r="BH126" i="13"/>
  <c r="BG126" i="13"/>
  <c r="BF126" i="13"/>
  <c r="T126" i="13"/>
  <c r="R126" i="13"/>
  <c r="P126" i="13"/>
  <c r="J120" i="13"/>
  <c r="J119" i="13"/>
  <c r="F119" i="13"/>
  <c r="F117" i="13"/>
  <c r="E115" i="13"/>
  <c r="J92" i="13"/>
  <c r="J91" i="13"/>
  <c r="F91" i="13"/>
  <c r="F89" i="13"/>
  <c r="E87" i="13"/>
  <c r="J18" i="13"/>
  <c r="E18" i="13"/>
  <c r="F120" i="13" s="1"/>
  <c r="J17" i="13"/>
  <c r="J12" i="13"/>
  <c r="J89" i="13" s="1"/>
  <c r="E7" i="13"/>
  <c r="E85" i="13" s="1"/>
  <c r="J37" i="12"/>
  <c r="J36" i="12"/>
  <c r="AY105" i="1" s="1"/>
  <c r="J35" i="12"/>
  <c r="AX105" i="1" s="1"/>
  <c r="BI130" i="12"/>
  <c r="BH130" i="12"/>
  <c r="BG130" i="12"/>
  <c r="BF130" i="12"/>
  <c r="T130" i="12"/>
  <c r="T129" i="12" s="1"/>
  <c r="R130" i="12"/>
  <c r="R129" i="12" s="1"/>
  <c r="P130" i="12"/>
  <c r="P129" i="12" s="1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3" i="12"/>
  <c r="BH123" i="12"/>
  <c r="BG123" i="12"/>
  <c r="BF123" i="12"/>
  <c r="T123" i="12"/>
  <c r="T122" i="12" s="1"/>
  <c r="R123" i="12"/>
  <c r="R122" i="12" s="1"/>
  <c r="P123" i="12"/>
  <c r="P122" i="12" s="1"/>
  <c r="J117" i="12"/>
  <c r="J116" i="12"/>
  <c r="F116" i="12"/>
  <c r="F114" i="12"/>
  <c r="E112" i="12"/>
  <c r="J92" i="12"/>
  <c r="J91" i="12"/>
  <c r="F91" i="12"/>
  <c r="F89" i="12"/>
  <c r="E87" i="12"/>
  <c r="J18" i="12"/>
  <c r="E18" i="12"/>
  <c r="F117" i="12" s="1"/>
  <c r="J17" i="12"/>
  <c r="J12" i="12"/>
  <c r="J89" i="12" s="1"/>
  <c r="E7" i="12"/>
  <c r="E110" i="12" s="1"/>
  <c r="J37" i="11"/>
  <c r="J36" i="11"/>
  <c r="AY104" i="1" s="1"/>
  <c r="J35" i="11"/>
  <c r="AX104" i="1" s="1"/>
  <c r="BI213" i="11"/>
  <c r="BH213" i="11"/>
  <c r="BG213" i="11"/>
  <c r="BF213" i="11"/>
  <c r="T213" i="11"/>
  <c r="R213" i="11"/>
  <c r="P213" i="11"/>
  <c r="BI211" i="11"/>
  <c r="BH211" i="11"/>
  <c r="BG211" i="11"/>
  <c r="BF211" i="11"/>
  <c r="T211" i="11"/>
  <c r="R211" i="11"/>
  <c r="P211" i="11"/>
  <c r="BI207" i="11"/>
  <c r="BH207" i="11"/>
  <c r="BG207" i="11"/>
  <c r="BF207" i="11"/>
  <c r="T207" i="11"/>
  <c r="R207" i="11"/>
  <c r="P207" i="11"/>
  <c r="BI203" i="11"/>
  <c r="BH203" i="11"/>
  <c r="BG203" i="11"/>
  <c r="BF203" i="11"/>
  <c r="T203" i="11"/>
  <c r="R203" i="11"/>
  <c r="P203" i="11"/>
  <c r="BI201" i="11"/>
  <c r="BH201" i="11"/>
  <c r="BG201" i="11"/>
  <c r="BF201" i="11"/>
  <c r="T201" i="11"/>
  <c r="R201" i="11"/>
  <c r="P201" i="11"/>
  <c r="BI200" i="11"/>
  <c r="BH200" i="11"/>
  <c r="BG200" i="11"/>
  <c r="BF200" i="11"/>
  <c r="T200" i="11"/>
  <c r="R200" i="11"/>
  <c r="P200" i="11"/>
  <c r="BI196" i="11"/>
  <c r="BH196" i="11"/>
  <c r="BG196" i="11"/>
  <c r="BF196" i="11"/>
  <c r="T196" i="11"/>
  <c r="R196" i="11"/>
  <c r="P196" i="11"/>
  <c r="BI193" i="11"/>
  <c r="BH193" i="11"/>
  <c r="BG193" i="11"/>
  <c r="BF193" i="11"/>
  <c r="T193" i="11"/>
  <c r="R193" i="11"/>
  <c r="P193" i="11"/>
  <c r="BI192" i="11"/>
  <c r="BH192" i="11"/>
  <c r="BG192" i="11"/>
  <c r="BF192" i="11"/>
  <c r="T192" i="11"/>
  <c r="R192" i="11"/>
  <c r="P192" i="11"/>
  <c r="BI190" i="11"/>
  <c r="BH190" i="11"/>
  <c r="BG190" i="11"/>
  <c r="BF190" i="11"/>
  <c r="T190" i="11"/>
  <c r="R190" i="11"/>
  <c r="P190" i="11"/>
  <c r="BI188" i="11"/>
  <c r="BH188" i="11"/>
  <c r="BG188" i="11"/>
  <c r="BF188" i="11"/>
  <c r="T188" i="11"/>
  <c r="R188" i="11"/>
  <c r="P188" i="11"/>
  <c r="BI186" i="11"/>
  <c r="BH186" i="11"/>
  <c r="BG186" i="11"/>
  <c r="BF186" i="11"/>
  <c r="T186" i="11"/>
  <c r="R186" i="11"/>
  <c r="P186" i="11"/>
  <c r="BI185" i="11"/>
  <c r="BH185" i="11"/>
  <c r="BG185" i="11"/>
  <c r="BF185" i="11"/>
  <c r="T185" i="11"/>
  <c r="R185" i="11"/>
  <c r="P185" i="11"/>
  <c r="BI184" i="11"/>
  <c r="BH184" i="11"/>
  <c r="BG184" i="11"/>
  <c r="BF184" i="11"/>
  <c r="T184" i="11"/>
  <c r="R184" i="11"/>
  <c r="P184" i="11"/>
  <c r="BI183" i="11"/>
  <c r="BH183" i="11"/>
  <c r="BG183" i="11"/>
  <c r="BF183" i="11"/>
  <c r="T183" i="11"/>
  <c r="R183" i="11"/>
  <c r="P183" i="11"/>
  <c r="BI182" i="11"/>
  <c r="BH182" i="11"/>
  <c r="BG182" i="11"/>
  <c r="BF182" i="11"/>
  <c r="T182" i="11"/>
  <c r="R182" i="11"/>
  <c r="P182" i="11"/>
  <c r="BI181" i="11"/>
  <c r="BH181" i="11"/>
  <c r="BG181" i="11"/>
  <c r="BF181" i="11"/>
  <c r="T181" i="11"/>
  <c r="R181" i="11"/>
  <c r="P181" i="11"/>
  <c r="BI175" i="11"/>
  <c r="BH175" i="11"/>
  <c r="BG175" i="11"/>
  <c r="BF175" i="11"/>
  <c r="T175" i="11"/>
  <c r="R175" i="11"/>
  <c r="P175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6" i="11"/>
  <c r="BH166" i="11"/>
  <c r="BG166" i="11"/>
  <c r="BF166" i="11"/>
  <c r="T166" i="11"/>
  <c r="R166" i="11"/>
  <c r="P166" i="11"/>
  <c r="BI164" i="11"/>
  <c r="BH164" i="11"/>
  <c r="BG164" i="11"/>
  <c r="BF164" i="11"/>
  <c r="T164" i="11"/>
  <c r="R164" i="11"/>
  <c r="P164" i="11"/>
  <c r="BI159" i="11"/>
  <c r="BH159" i="11"/>
  <c r="BG159" i="11"/>
  <c r="BF159" i="11"/>
  <c r="T159" i="11"/>
  <c r="R159" i="11"/>
  <c r="P159" i="11"/>
  <c r="BI157" i="11"/>
  <c r="BH157" i="11"/>
  <c r="BG157" i="11"/>
  <c r="BF157" i="11"/>
  <c r="T157" i="11"/>
  <c r="R157" i="11"/>
  <c r="P157" i="11"/>
  <c r="BI154" i="11"/>
  <c r="BH154" i="11"/>
  <c r="BG154" i="11"/>
  <c r="BF154" i="11"/>
  <c r="T154" i="11"/>
  <c r="R154" i="11"/>
  <c r="P154" i="11"/>
  <c r="BI153" i="11"/>
  <c r="BH153" i="11"/>
  <c r="BG153" i="11"/>
  <c r="BF153" i="11"/>
  <c r="T153" i="11"/>
  <c r="R153" i="11"/>
  <c r="P153" i="11"/>
  <c r="BI151" i="11"/>
  <c r="BH151" i="11"/>
  <c r="BG151" i="11"/>
  <c r="BF151" i="11"/>
  <c r="T151" i="11"/>
  <c r="R151" i="11"/>
  <c r="P151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9" i="11"/>
  <c r="BH139" i="11"/>
  <c r="BG139" i="11"/>
  <c r="BF139" i="11"/>
  <c r="T139" i="11"/>
  <c r="R139" i="11"/>
  <c r="P139" i="11"/>
  <c r="BI137" i="11"/>
  <c r="BH137" i="11"/>
  <c r="BG137" i="11"/>
  <c r="BF137" i="11"/>
  <c r="T137" i="11"/>
  <c r="R137" i="11"/>
  <c r="P137" i="11"/>
  <c r="BI135" i="11"/>
  <c r="BH135" i="11"/>
  <c r="BG135" i="11"/>
  <c r="BF135" i="11"/>
  <c r="T135" i="11"/>
  <c r="R135" i="11"/>
  <c r="P135" i="11"/>
  <c r="BI128" i="11"/>
  <c r="BH128" i="11"/>
  <c r="BG128" i="11"/>
  <c r="BF128" i="11"/>
  <c r="T128" i="11"/>
  <c r="R128" i="11"/>
  <c r="P128" i="11"/>
  <c r="J122" i="11"/>
  <c r="J121" i="11"/>
  <c r="F121" i="11"/>
  <c r="F119" i="11"/>
  <c r="E117" i="11"/>
  <c r="J92" i="11"/>
  <c r="J91" i="11"/>
  <c r="F91" i="11"/>
  <c r="F89" i="11"/>
  <c r="E87" i="11"/>
  <c r="J18" i="11"/>
  <c r="E18" i="11"/>
  <c r="F92" i="11"/>
  <c r="J17" i="11"/>
  <c r="J12" i="11"/>
  <c r="J89" i="11" s="1"/>
  <c r="E7" i="11"/>
  <c r="E85" i="11" s="1"/>
  <c r="J37" i="10"/>
  <c r="J36" i="10"/>
  <c r="AY103" i="1"/>
  <c r="J35" i="10"/>
  <c r="AX103" i="1" s="1"/>
  <c r="BI132" i="10"/>
  <c r="BH132" i="10"/>
  <c r="BG132" i="10"/>
  <c r="BF132" i="10"/>
  <c r="T132" i="10"/>
  <c r="T131" i="10" s="1"/>
  <c r="R132" i="10"/>
  <c r="R131" i="10" s="1"/>
  <c r="P132" i="10"/>
  <c r="P131" i="10" s="1"/>
  <c r="BI130" i="10"/>
  <c r="BH130" i="10"/>
  <c r="BG130" i="10"/>
  <c r="BF130" i="10"/>
  <c r="T130" i="10"/>
  <c r="R130" i="10"/>
  <c r="P130" i="10"/>
  <c r="BI129" i="10"/>
  <c r="BH129" i="10"/>
  <c r="BG129" i="10"/>
  <c r="BF129" i="10"/>
  <c r="T129" i="10"/>
  <c r="R129" i="10"/>
  <c r="P129" i="10"/>
  <c r="BI128" i="10"/>
  <c r="BH128" i="10"/>
  <c r="BG128" i="10"/>
  <c r="BF128" i="10"/>
  <c r="T128" i="10"/>
  <c r="R128" i="10"/>
  <c r="P128" i="10"/>
  <c r="BI125" i="10"/>
  <c r="BH125" i="10"/>
  <c r="BG125" i="10"/>
  <c r="BF125" i="10"/>
  <c r="T125" i="10"/>
  <c r="R125" i="10"/>
  <c r="P125" i="10"/>
  <c r="BI124" i="10"/>
  <c r="BH124" i="10"/>
  <c r="BG124" i="10"/>
  <c r="BF124" i="10"/>
  <c r="T124" i="10"/>
  <c r="R124" i="10"/>
  <c r="P124" i="10"/>
  <c r="J118" i="10"/>
  <c r="J117" i="10"/>
  <c r="F117" i="10"/>
  <c r="F115" i="10"/>
  <c r="E113" i="10"/>
  <c r="J92" i="10"/>
  <c r="J91" i="10"/>
  <c r="F91" i="10"/>
  <c r="F89" i="10"/>
  <c r="E87" i="10"/>
  <c r="J18" i="10"/>
  <c r="E18" i="10"/>
  <c r="F118" i="10" s="1"/>
  <c r="J17" i="10"/>
  <c r="J12" i="10"/>
  <c r="J115" i="10" s="1"/>
  <c r="E7" i="10"/>
  <c r="E111" i="10" s="1"/>
  <c r="J37" i="9"/>
  <c r="J36" i="9"/>
  <c r="AY102" i="1" s="1"/>
  <c r="J35" i="9"/>
  <c r="AX102" i="1"/>
  <c r="BI209" i="9"/>
  <c r="BH209" i="9"/>
  <c r="BG209" i="9"/>
  <c r="BF209" i="9"/>
  <c r="T209" i="9"/>
  <c r="R209" i="9"/>
  <c r="P209" i="9"/>
  <c r="BI207" i="9"/>
  <c r="BH207" i="9"/>
  <c r="BG207" i="9"/>
  <c r="BF207" i="9"/>
  <c r="T207" i="9"/>
  <c r="R207" i="9"/>
  <c r="P207" i="9"/>
  <c r="BI203" i="9"/>
  <c r="BH203" i="9"/>
  <c r="BG203" i="9"/>
  <c r="BF203" i="9"/>
  <c r="T203" i="9"/>
  <c r="R203" i="9"/>
  <c r="P203" i="9"/>
  <c r="BI201" i="9"/>
  <c r="BH201" i="9"/>
  <c r="BG201" i="9"/>
  <c r="BF201" i="9"/>
  <c r="T201" i="9"/>
  <c r="R201" i="9"/>
  <c r="P201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0" i="9"/>
  <c r="BH190" i="9"/>
  <c r="BG190" i="9"/>
  <c r="BF190" i="9"/>
  <c r="T190" i="9"/>
  <c r="R190" i="9"/>
  <c r="P190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R174" i="9"/>
  <c r="P174" i="9"/>
  <c r="BI171" i="9"/>
  <c r="BH171" i="9"/>
  <c r="BG171" i="9"/>
  <c r="BF171" i="9"/>
  <c r="T171" i="9"/>
  <c r="R171" i="9"/>
  <c r="P171" i="9"/>
  <c r="BI168" i="9"/>
  <c r="BH168" i="9"/>
  <c r="BG168" i="9"/>
  <c r="BF168" i="9"/>
  <c r="T168" i="9"/>
  <c r="R168" i="9"/>
  <c r="P168" i="9"/>
  <c r="BI167" i="9"/>
  <c r="BH167" i="9"/>
  <c r="BG167" i="9"/>
  <c r="BF167" i="9"/>
  <c r="T167" i="9"/>
  <c r="R167" i="9"/>
  <c r="P167" i="9"/>
  <c r="BI166" i="9"/>
  <c r="BH166" i="9"/>
  <c r="BG166" i="9"/>
  <c r="BF166" i="9"/>
  <c r="T166" i="9"/>
  <c r="R166" i="9"/>
  <c r="P166" i="9"/>
  <c r="BI162" i="9"/>
  <c r="BH162" i="9"/>
  <c r="BG162" i="9"/>
  <c r="BF162" i="9"/>
  <c r="T162" i="9"/>
  <c r="R162" i="9"/>
  <c r="P162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4" i="9"/>
  <c r="BH154" i="9"/>
  <c r="BG154" i="9"/>
  <c r="BF154" i="9"/>
  <c r="T154" i="9"/>
  <c r="R154" i="9"/>
  <c r="P154" i="9"/>
  <c r="BI153" i="9"/>
  <c r="BH153" i="9"/>
  <c r="BG153" i="9"/>
  <c r="BF153" i="9"/>
  <c r="T153" i="9"/>
  <c r="R153" i="9"/>
  <c r="P153" i="9"/>
  <c r="BI152" i="9"/>
  <c r="BH152" i="9"/>
  <c r="BG152" i="9"/>
  <c r="BF152" i="9"/>
  <c r="T152" i="9"/>
  <c r="R152" i="9"/>
  <c r="P152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R146" i="9"/>
  <c r="P146" i="9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8" i="9"/>
  <c r="BH128" i="9"/>
  <c r="BG128" i="9"/>
  <c r="BF128" i="9"/>
  <c r="T128" i="9"/>
  <c r="R128" i="9"/>
  <c r="P128" i="9"/>
  <c r="BI126" i="9"/>
  <c r="BH126" i="9"/>
  <c r="BG126" i="9"/>
  <c r="BF126" i="9"/>
  <c r="T126" i="9"/>
  <c r="R126" i="9"/>
  <c r="P126" i="9"/>
  <c r="BI124" i="9"/>
  <c r="BH124" i="9"/>
  <c r="BG124" i="9"/>
  <c r="BF124" i="9"/>
  <c r="T124" i="9"/>
  <c r="R124" i="9"/>
  <c r="P124" i="9"/>
  <c r="J118" i="9"/>
  <c r="J117" i="9"/>
  <c r="F117" i="9"/>
  <c r="F115" i="9"/>
  <c r="E113" i="9"/>
  <c r="J92" i="9"/>
  <c r="J91" i="9"/>
  <c r="F91" i="9"/>
  <c r="F89" i="9"/>
  <c r="E87" i="9"/>
  <c r="J18" i="9"/>
  <c r="E18" i="9"/>
  <c r="F92" i="9"/>
  <c r="J17" i="9"/>
  <c r="J12" i="9"/>
  <c r="J115" i="9" s="1"/>
  <c r="E7" i="9"/>
  <c r="E85" i="9" s="1"/>
  <c r="J37" i="8"/>
  <c r="J36" i="8"/>
  <c r="AY101" i="1"/>
  <c r="J35" i="8"/>
  <c r="AX101" i="1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1" i="8"/>
  <c r="BH131" i="8"/>
  <c r="BG131" i="8"/>
  <c r="BF131" i="8"/>
  <c r="T131" i="8"/>
  <c r="R131" i="8"/>
  <c r="P131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T123" i="8" s="1"/>
  <c r="R124" i="8"/>
  <c r="R123" i="8"/>
  <c r="P124" i="8"/>
  <c r="P123" i="8" s="1"/>
  <c r="J118" i="8"/>
  <c r="J117" i="8"/>
  <c r="F117" i="8"/>
  <c r="F115" i="8"/>
  <c r="E113" i="8"/>
  <c r="J92" i="8"/>
  <c r="J91" i="8"/>
  <c r="F91" i="8"/>
  <c r="F89" i="8"/>
  <c r="E87" i="8"/>
  <c r="J18" i="8"/>
  <c r="E18" i="8"/>
  <c r="F118" i="8" s="1"/>
  <c r="J17" i="8"/>
  <c r="J12" i="8"/>
  <c r="J89" i="8" s="1"/>
  <c r="E7" i="8"/>
  <c r="E111" i="8" s="1"/>
  <c r="J37" i="7"/>
  <c r="J36" i="7"/>
  <c r="AY100" i="1" s="1"/>
  <c r="J35" i="7"/>
  <c r="AX100" i="1"/>
  <c r="BI326" i="7"/>
  <c r="BH326" i="7"/>
  <c r="BG326" i="7"/>
  <c r="BF326" i="7"/>
  <c r="T326" i="7"/>
  <c r="R326" i="7"/>
  <c r="P326" i="7"/>
  <c r="BI324" i="7"/>
  <c r="BH324" i="7"/>
  <c r="BG324" i="7"/>
  <c r="BF324" i="7"/>
  <c r="T324" i="7"/>
  <c r="R324" i="7"/>
  <c r="P324" i="7"/>
  <c r="BI319" i="7"/>
  <c r="BH319" i="7"/>
  <c r="BG319" i="7"/>
  <c r="BF319" i="7"/>
  <c r="T319" i="7"/>
  <c r="R319" i="7"/>
  <c r="P319" i="7"/>
  <c r="BI315" i="7"/>
  <c r="BH315" i="7"/>
  <c r="BG315" i="7"/>
  <c r="BF315" i="7"/>
  <c r="T315" i="7"/>
  <c r="R315" i="7"/>
  <c r="P315" i="7"/>
  <c r="BI312" i="7"/>
  <c r="BH312" i="7"/>
  <c r="BG312" i="7"/>
  <c r="BF312" i="7"/>
  <c r="T312" i="7"/>
  <c r="R312" i="7"/>
  <c r="P312" i="7"/>
  <c r="BI309" i="7"/>
  <c r="BH309" i="7"/>
  <c r="BG309" i="7"/>
  <c r="BF309" i="7"/>
  <c r="T309" i="7"/>
  <c r="R309" i="7"/>
  <c r="P309" i="7"/>
  <c r="BI305" i="7"/>
  <c r="BH305" i="7"/>
  <c r="BG305" i="7"/>
  <c r="BF305" i="7"/>
  <c r="T305" i="7"/>
  <c r="R305" i="7"/>
  <c r="P305" i="7"/>
  <c r="BI303" i="7"/>
  <c r="BH303" i="7"/>
  <c r="BG303" i="7"/>
  <c r="BF303" i="7"/>
  <c r="T303" i="7"/>
  <c r="R303" i="7"/>
  <c r="P303" i="7"/>
  <c r="BI302" i="7"/>
  <c r="BH302" i="7"/>
  <c r="BG302" i="7"/>
  <c r="BF302" i="7"/>
  <c r="T302" i="7"/>
  <c r="R302" i="7"/>
  <c r="P302" i="7"/>
  <c r="BI301" i="7"/>
  <c r="BH301" i="7"/>
  <c r="BG301" i="7"/>
  <c r="BF301" i="7"/>
  <c r="T301" i="7"/>
  <c r="R301" i="7"/>
  <c r="P301" i="7"/>
  <c r="BI300" i="7"/>
  <c r="BH300" i="7"/>
  <c r="BG300" i="7"/>
  <c r="BF300" i="7"/>
  <c r="T300" i="7"/>
  <c r="R300" i="7"/>
  <c r="P300" i="7"/>
  <c r="BI291" i="7"/>
  <c r="BH291" i="7"/>
  <c r="BG291" i="7"/>
  <c r="BF291" i="7"/>
  <c r="T291" i="7"/>
  <c r="T290" i="7" s="1"/>
  <c r="R291" i="7"/>
  <c r="R290" i="7"/>
  <c r="P291" i="7"/>
  <c r="P290" i="7"/>
  <c r="BI289" i="7"/>
  <c r="BH289" i="7"/>
  <c r="BG289" i="7"/>
  <c r="BF289" i="7"/>
  <c r="T289" i="7"/>
  <c r="R289" i="7"/>
  <c r="P289" i="7"/>
  <c r="BI287" i="7"/>
  <c r="BH287" i="7"/>
  <c r="BG287" i="7"/>
  <c r="BF287" i="7"/>
  <c r="T287" i="7"/>
  <c r="R287" i="7"/>
  <c r="P287" i="7"/>
  <c r="BI284" i="7"/>
  <c r="BH284" i="7"/>
  <c r="BG284" i="7"/>
  <c r="BF284" i="7"/>
  <c r="T284" i="7"/>
  <c r="T283" i="7" s="1"/>
  <c r="R284" i="7"/>
  <c r="R283" i="7" s="1"/>
  <c r="P284" i="7"/>
  <c r="P283" i="7" s="1"/>
  <c r="BI282" i="7"/>
  <c r="BH282" i="7"/>
  <c r="BG282" i="7"/>
  <c r="BF282" i="7"/>
  <c r="T282" i="7"/>
  <c r="R282" i="7"/>
  <c r="P282" i="7"/>
  <c r="BI279" i="7"/>
  <c r="BH279" i="7"/>
  <c r="BG279" i="7"/>
  <c r="BF279" i="7"/>
  <c r="T279" i="7"/>
  <c r="R279" i="7"/>
  <c r="P279" i="7"/>
  <c r="BI277" i="7"/>
  <c r="BH277" i="7"/>
  <c r="BG277" i="7"/>
  <c r="BF277" i="7"/>
  <c r="T277" i="7"/>
  <c r="R277" i="7"/>
  <c r="P277" i="7"/>
  <c r="BI276" i="7"/>
  <c r="BH276" i="7"/>
  <c r="BG276" i="7"/>
  <c r="BF276" i="7"/>
  <c r="T276" i="7"/>
  <c r="R276" i="7"/>
  <c r="P276" i="7"/>
  <c r="BI275" i="7"/>
  <c r="BH275" i="7"/>
  <c r="BG275" i="7"/>
  <c r="BF275" i="7"/>
  <c r="T275" i="7"/>
  <c r="R275" i="7"/>
  <c r="P275" i="7"/>
  <c r="BI274" i="7"/>
  <c r="BH274" i="7"/>
  <c r="BG274" i="7"/>
  <c r="BF274" i="7"/>
  <c r="T274" i="7"/>
  <c r="R274" i="7"/>
  <c r="P274" i="7"/>
  <c r="BI273" i="7"/>
  <c r="BH273" i="7"/>
  <c r="BG273" i="7"/>
  <c r="BF273" i="7"/>
  <c r="T273" i="7"/>
  <c r="R273" i="7"/>
  <c r="P273" i="7"/>
  <c r="BI272" i="7"/>
  <c r="BH272" i="7"/>
  <c r="BG272" i="7"/>
  <c r="BF272" i="7"/>
  <c r="T272" i="7"/>
  <c r="R272" i="7"/>
  <c r="P272" i="7"/>
  <c r="BI270" i="7"/>
  <c r="BH270" i="7"/>
  <c r="BG270" i="7"/>
  <c r="BF270" i="7"/>
  <c r="T270" i="7"/>
  <c r="R270" i="7"/>
  <c r="P270" i="7"/>
  <c r="BI268" i="7"/>
  <c r="BH268" i="7"/>
  <c r="BG268" i="7"/>
  <c r="BF268" i="7"/>
  <c r="T268" i="7"/>
  <c r="R268" i="7"/>
  <c r="P268" i="7"/>
  <c r="BI267" i="7"/>
  <c r="BH267" i="7"/>
  <c r="BG267" i="7"/>
  <c r="BF267" i="7"/>
  <c r="T267" i="7"/>
  <c r="R267" i="7"/>
  <c r="P267" i="7"/>
  <c r="BI266" i="7"/>
  <c r="BH266" i="7"/>
  <c r="BG266" i="7"/>
  <c r="BF266" i="7"/>
  <c r="T266" i="7"/>
  <c r="R266" i="7"/>
  <c r="P266" i="7"/>
  <c r="BI265" i="7"/>
  <c r="BH265" i="7"/>
  <c r="BG265" i="7"/>
  <c r="BF265" i="7"/>
  <c r="T265" i="7"/>
  <c r="R265" i="7"/>
  <c r="P265" i="7"/>
  <c r="BI264" i="7"/>
  <c r="BH264" i="7"/>
  <c r="BG264" i="7"/>
  <c r="BF264" i="7"/>
  <c r="T264" i="7"/>
  <c r="R264" i="7"/>
  <c r="P264" i="7"/>
  <c r="BI263" i="7"/>
  <c r="BH263" i="7"/>
  <c r="BG263" i="7"/>
  <c r="BF263" i="7"/>
  <c r="T263" i="7"/>
  <c r="R263" i="7"/>
  <c r="P263" i="7"/>
  <c r="BI262" i="7"/>
  <c r="BH262" i="7"/>
  <c r="BG262" i="7"/>
  <c r="BF262" i="7"/>
  <c r="T262" i="7"/>
  <c r="R262" i="7"/>
  <c r="P262" i="7"/>
  <c r="BI261" i="7"/>
  <c r="BH261" i="7"/>
  <c r="BG261" i="7"/>
  <c r="BF261" i="7"/>
  <c r="T261" i="7"/>
  <c r="R261" i="7"/>
  <c r="P261" i="7"/>
  <c r="BI260" i="7"/>
  <c r="BH260" i="7"/>
  <c r="BG260" i="7"/>
  <c r="BF260" i="7"/>
  <c r="T260" i="7"/>
  <c r="R260" i="7"/>
  <c r="P260" i="7"/>
  <c r="BI259" i="7"/>
  <c r="BH259" i="7"/>
  <c r="BG259" i="7"/>
  <c r="BF259" i="7"/>
  <c r="T259" i="7"/>
  <c r="R259" i="7"/>
  <c r="P259" i="7"/>
  <c r="BI258" i="7"/>
  <c r="BH258" i="7"/>
  <c r="BG258" i="7"/>
  <c r="BF258" i="7"/>
  <c r="T258" i="7"/>
  <c r="R258" i="7"/>
  <c r="P258" i="7"/>
  <c r="BI257" i="7"/>
  <c r="BH257" i="7"/>
  <c r="BG257" i="7"/>
  <c r="BF257" i="7"/>
  <c r="T257" i="7"/>
  <c r="R257" i="7"/>
  <c r="P257" i="7"/>
  <c r="BI256" i="7"/>
  <c r="BH256" i="7"/>
  <c r="BG256" i="7"/>
  <c r="BF256" i="7"/>
  <c r="T256" i="7"/>
  <c r="R256" i="7"/>
  <c r="P256" i="7"/>
  <c r="BI255" i="7"/>
  <c r="BH255" i="7"/>
  <c r="BG255" i="7"/>
  <c r="BF255" i="7"/>
  <c r="T255" i="7"/>
  <c r="R255" i="7"/>
  <c r="P255" i="7"/>
  <c r="BI253" i="7"/>
  <c r="BH253" i="7"/>
  <c r="BG253" i="7"/>
  <c r="BF253" i="7"/>
  <c r="T253" i="7"/>
  <c r="R253" i="7"/>
  <c r="P253" i="7"/>
  <c r="BI246" i="7"/>
  <c r="BH246" i="7"/>
  <c r="BG246" i="7"/>
  <c r="BF246" i="7"/>
  <c r="T246" i="7"/>
  <c r="R246" i="7"/>
  <c r="P246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41" i="7"/>
  <c r="BH241" i="7"/>
  <c r="BG241" i="7"/>
  <c r="BF241" i="7"/>
  <c r="T241" i="7"/>
  <c r="R241" i="7"/>
  <c r="P241" i="7"/>
  <c r="BI240" i="7"/>
  <c r="BH240" i="7"/>
  <c r="BG240" i="7"/>
  <c r="BF240" i="7"/>
  <c r="T240" i="7"/>
  <c r="R240" i="7"/>
  <c r="P240" i="7"/>
  <c r="BI238" i="7"/>
  <c r="BH238" i="7"/>
  <c r="BG238" i="7"/>
  <c r="BF238" i="7"/>
  <c r="T238" i="7"/>
  <c r="R238" i="7"/>
  <c r="P238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4" i="7"/>
  <c r="BH224" i="7"/>
  <c r="BG224" i="7"/>
  <c r="BF224" i="7"/>
  <c r="T224" i="7"/>
  <c r="R224" i="7"/>
  <c r="P224" i="7"/>
  <c r="BI223" i="7"/>
  <c r="BH223" i="7"/>
  <c r="BG223" i="7"/>
  <c r="BF223" i="7"/>
  <c r="T223" i="7"/>
  <c r="R223" i="7"/>
  <c r="P223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4" i="7"/>
  <c r="BH214" i="7"/>
  <c r="BG214" i="7"/>
  <c r="BF214" i="7"/>
  <c r="T214" i="7"/>
  <c r="R214" i="7"/>
  <c r="P214" i="7"/>
  <c r="BI210" i="7"/>
  <c r="BH210" i="7"/>
  <c r="BG210" i="7"/>
  <c r="BF210" i="7"/>
  <c r="T210" i="7"/>
  <c r="R210" i="7"/>
  <c r="P210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4" i="7"/>
  <c r="BH184" i="7"/>
  <c r="BG184" i="7"/>
  <c r="BF184" i="7"/>
  <c r="T184" i="7"/>
  <c r="R184" i="7"/>
  <c r="P184" i="7"/>
  <c r="BI180" i="7"/>
  <c r="BH180" i="7"/>
  <c r="BG180" i="7"/>
  <c r="BF180" i="7"/>
  <c r="T180" i="7"/>
  <c r="R180" i="7"/>
  <c r="P180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J126" i="7"/>
  <c r="J125" i="7"/>
  <c r="F125" i="7"/>
  <c r="F123" i="7"/>
  <c r="E121" i="7"/>
  <c r="J92" i="7"/>
  <c r="J91" i="7"/>
  <c r="F91" i="7"/>
  <c r="F89" i="7"/>
  <c r="E87" i="7"/>
  <c r="J18" i="7"/>
  <c r="E18" i="7"/>
  <c r="F92" i="7" s="1"/>
  <c r="J17" i="7"/>
  <c r="J12" i="7"/>
  <c r="J123" i="7" s="1"/>
  <c r="E7" i="7"/>
  <c r="E119" i="7" s="1"/>
  <c r="J37" i="6"/>
  <c r="J36" i="6"/>
  <c r="AY99" i="1"/>
  <c r="J35" i="6"/>
  <c r="AX99" i="1" s="1"/>
  <c r="BI126" i="6"/>
  <c r="BH126" i="6"/>
  <c r="BG126" i="6"/>
  <c r="BF126" i="6"/>
  <c r="T126" i="6"/>
  <c r="T125" i="6"/>
  <c r="R126" i="6"/>
  <c r="R125" i="6" s="1"/>
  <c r="P126" i="6"/>
  <c r="P125" i="6" s="1"/>
  <c r="BI122" i="6"/>
  <c r="BH122" i="6"/>
  <c r="BG122" i="6"/>
  <c r="BF122" i="6"/>
  <c r="T122" i="6"/>
  <c r="T121" i="6"/>
  <c r="T120" i="6" s="1"/>
  <c r="T119" i="6" s="1"/>
  <c r="R122" i="6"/>
  <c r="R121" i="6" s="1"/>
  <c r="P122" i="6"/>
  <c r="P121" i="6" s="1"/>
  <c r="J116" i="6"/>
  <c r="J115" i="6"/>
  <c r="F115" i="6"/>
  <c r="F113" i="6"/>
  <c r="E111" i="6"/>
  <c r="J92" i="6"/>
  <c r="J91" i="6"/>
  <c r="F91" i="6"/>
  <c r="F89" i="6"/>
  <c r="E87" i="6"/>
  <c r="J18" i="6"/>
  <c r="E18" i="6"/>
  <c r="F116" i="6"/>
  <c r="J17" i="6"/>
  <c r="J12" i="6"/>
  <c r="J89" i="6" s="1"/>
  <c r="E7" i="6"/>
  <c r="E109" i="6" s="1"/>
  <c r="J37" i="5"/>
  <c r="J36" i="5"/>
  <c r="AY98" i="1"/>
  <c r="J35" i="5"/>
  <c r="AX98" i="1"/>
  <c r="BI202" i="5"/>
  <c r="BH202" i="5"/>
  <c r="BG202" i="5"/>
  <c r="BF202" i="5"/>
  <c r="T202" i="5"/>
  <c r="T201" i="5"/>
  <c r="R202" i="5"/>
  <c r="R201" i="5"/>
  <c r="P202" i="5"/>
  <c r="P201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T162" i="5"/>
  <c r="R163" i="5"/>
  <c r="R162" i="5"/>
  <c r="P163" i="5"/>
  <c r="P162" i="5"/>
  <c r="BI160" i="5"/>
  <c r="BH160" i="5"/>
  <c r="BG160" i="5"/>
  <c r="BF160" i="5"/>
  <c r="T160" i="5"/>
  <c r="R160" i="5"/>
  <c r="P160" i="5"/>
  <c r="BI158" i="5"/>
  <c r="BH158" i="5"/>
  <c r="BG158" i="5"/>
  <c r="BF158" i="5"/>
  <c r="T158" i="5"/>
  <c r="R158" i="5"/>
  <c r="P158" i="5"/>
  <c r="BI153" i="5"/>
  <c r="BH153" i="5"/>
  <c r="BG153" i="5"/>
  <c r="BF153" i="5"/>
  <c r="T153" i="5"/>
  <c r="R153" i="5"/>
  <c r="P153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J119" i="5"/>
  <c r="J118" i="5"/>
  <c r="F118" i="5"/>
  <c r="F116" i="5"/>
  <c r="E114" i="5"/>
  <c r="J92" i="5"/>
  <c r="J91" i="5"/>
  <c r="F91" i="5"/>
  <c r="F89" i="5"/>
  <c r="E87" i="5"/>
  <c r="J18" i="5"/>
  <c r="E18" i="5"/>
  <c r="F119" i="5" s="1"/>
  <c r="J17" i="5"/>
  <c r="J12" i="5"/>
  <c r="J89" i="5" s="1"/>
  <c r="E7" i="5"/>
  <c r="E112" i="5" s="1"/>
  <c r="J37" i="4"/>
  <c r="J36" i="4"/>
  <c r="AY97" i="1" s="1"/>
  <c r="J35" i="4"/>
  <c r="AX97" i="1"/>
  <c r="BI514" i="4"/>
  <c r="BH514" i="4"/>
  <c r="BG514" i="4"/>
  <c r="BF514" i="4"/>
  <c r="T514" i="4"/>
  <c r="R514" i="4"/>
  <c r="P514" i="4"/>
  <c r="BI509" i="4"/>
  <c r="BH509" i="4"/>
  <c r="BG509" i="4"/>
  <c r="BF509" i="4"/>
  <c r="T509" i="4"/>
  <c r="R509" i="4"/>
  <c r="P509" i="4"/>
  <c r="BI507" i="4"/>
  <c r="BH507" i="4"/>
  <c r="BG507" i="4"/>
  <c r="BF507" i="4"/>
  <c r="T507" i="4"/>
  <c r="R507" i="4"/>
  <c r="P507" i="4"/>
  <c r="BI503" i="4"/>
  <c r="BH503" i="4"/>
  <c r="BG503" i="4"/>
  <c r="BF503" i="4"/>
  <c r="T503" i="4"/>
  <c r="R503" i="4"/>
  <c r="P503" i="4"/>
  <c r="BI499" i="4"/>
  <c r="BH499" i="4"/>
  <c r="BG499" i="4"/>
  <c r="BF499" i="4"/>
  <c r="T499" i="4"/>
  <c r="R499" i="4"/>
  <c r="P499" i="4"/>
  <c r="BI496" i="4"/>
  <c r="BH496" i="4"/>
  <c r="BG496" i="4"/>
  <c r="BF496" i="4"/>
  <c r="T496" i="4"/>
  <c r="R496" i="4"/>
  <c r="P496" i="4"/>
  <c r="BI495" i="4"/>
  <c r="BH495" i="4"/>
  <c r="BG495" i="4"/>
  <c r="BF495" i="4"/>
  <c r="T495" i="4"/>
  <c r="R495" i="4"/>
  <c r="P495" i="4"/>
  <c r="BI492" i="4"/>
  <c r="BH492" i="4"/>
  <c r="BG492" i="4"/>
  <c r="BF492" i="4"/>
  <c r="T492" i="4"/>
  <c r="R492" i="4"/>
  <c r="P492" i="4"/>
  <c r="BI489" i="4"/>
  <c r="BH489" i="4"/>
  <c r="BG489" i="4"/>
  <c r="BF489" i="4"/>
  <c r="T489" i="4"/>
  <c r="R489" i="4"/>
  <c r="P489" i="4"/>
  <c r="BI486" i="4"/>
  <c r="BH486" i="4"/>
  <c r="BG486" i="4"/>
  <c r="BF486" i="4"/>
  <c r="T486" i="4"/>
  <c r="R486" i="4"/>
  <c r="P486" i="4"/>
  <c r="BI483" i="4"/>
  <c r="BH483" i="4"/>
  <c r="BG483" i="4"/>
  <c r="BF483" i="4"/>
  <c r="T483" i="4"/>
  <c r="R483" i="4"/>
  <c r="P483" i="4"/>
  <c r="BI480" i="4"/>
  <c r="BH480" i="4"/>
  <c r="BG480" i="4"/>
  <c r="BF480" i="4"/>
  <c r="T480" i="4"/>
  <c r="R480" i="4"/>
  <c r="P480" i="4"/>
  <c r="BI478" i="4"/>
  <c r="BH478" i="4"/>
  <c r="BG478" i="4"/>
  <c r="BF478" i="4"/>
  <c r="T478" i="4"/>
  <c r="R478" i="4"/>
  <c r="P478" i="4"/>
  <c r="BI475" i="4"/>
  <c r="BH475" i="4"/>
  <c r="BG475" i="4"/>
  <c r="BF475" i="4"/>
  <c r="T475" i="4"/>
  <c r="R475" i="4"/>
  <c r="P475" i="4"/>
  <c r="BI473" i="4"/>
  <c r="BH473" i="4"/>
  <c r="BG473" i="4"/>
  <c r="BF473" i="4"/>
  <c r="T473" i="4"/>
  <c r="R473" i="4"/>
  <c r="P473" i="4"/>
  <c r="BI471" i="4"/>
  <c r="BH471" i="4"/>
  <c r="BG471" i="4"/>
  <c r="BF471" i="4"/>
  <c r="T471" i="4"/>
  <c r="R471" i="4"/>
  <c r="P471" i="4"/>
  <c r="BI469" i="4"/>
  <c r="BH469" i="4"/>
  <c r="BG469" i="4"/>
  <c r="BF469" i="4"/>
  <c r="T469" i="4"/>
  <c r="R469" i="4"/>
  <c r="P469" i="4"/>
  <c r="BI467" i="4"/>
  <c r="BH467" i="4"/>
  <c r="BG467" i="4"/>
  <c r="BF467" i="4"/>
  <c r="T467" i="4"/>
  <c r="R467" i="4"/>
  <c r="P467" i="4"/>
  <c r="BI465" i="4"/>
  <c r="BH465" i="4"/>
  <c r="BG465" i="4"/>
  <c r="BF465" i="4"/>
  <c r="T465" i="4"/>
  <c r="R465" i="4"/>
  <c r="P465" i="4"/>
  <c r="BI463" i="4"/>
  <c r="BH463" i="4"/>
  <c r="BG463" i="4"/>
  <c r="BF463" i="4"/>
  <c r="T463" i="4"/>
  <c r="R463" i="4"/>
  <c r="P463" i="4"/>
  <c r="BI461" i="4"/>
  <c r="BH461" i="4"/>
  <c r="BG461" i="4"/>
  <c r="BF461" i="4"/>
  <c r="T461" i="4"/>
  <c r="R461" i="4"/>
  <c r="P461" i="4"/>
  <c r="BI457" i="4"/>
  <c r="BH457" i="4"/>
  <c r="BG457" i="4"/>
  <c r="BF457" i="4"/>
  <c r="T457" i="4"/>
  <c r="R457" i="4"/>
  <c r="P457" i="4"/>
  <c r="BI454" i="4"/>
  <c r="BH454" i="4"/>
  <c r="BG454" i="4"/>
  <c r="BF454" i="4"/>
  <c r="T454" i="4"/>
  <c r="R454" i="4"/>
  <c r="P454" i="4"/>
  <c r="BI450" i="4"/>
  <c r="BH450" i="4"/>
  <c r="BG450" i="4"/>
  <c r="BF450" i="4"/>
  <c r="T450" i="4"/>
  <c r="R450" i="4"/>
  <c r="P450" i="4"/>
  <c r="BI447" i="4"/>
  <c r="BH447" i="4"/>
  <c r="BG447" i="4"/>
  <c r="BF447" i="4"/>
  <c r="T447" i="4"/>
  <c r="R447" i="4"/>
  <c r="P447" i="4"/>
  <c r="BI445" i="4"/>
  <c r="BH445" i="4"/>
  <c r="BG445" i="4"/>
  <c r="BF445" i="4"/>
  <c r="T445" i="4"/>
  <c r="R445" i="4"/>
  <c r="P445" i="4"/>
  <c r="BI442" i="4"/>
  <c r="BH442" i="4"/>
  <c r="BG442" i="4"/>
  <c r="BF442" i="4"/>
  <c r="T442" i="4"/>
  <c r="T441" i="4" s="1"/>
  <c r="R442" i="4"/>
  <c r="R441" i="4" s="1"/>
  <c r="P442" i="4"/>
  <c r="P441" i="4" s="1"/>
  <c r="BI439" i="4"/>
  <c r="BH439" i="4"/>
  <c r="BG439" i="4"/>
  <c r="BF439" i="4"/>
  <c r="T439" i="4"/>
  <c r="R439" i="4"/>
  <c r="P439" i="4"/>
  <c r="BI437" i="4"/>
  <c r="BH437" i="4"/>
  <c r="BG437" i="4"/>
  <c r="BF437" i="4"/>
  <c r="T437" i="4"/>
  <c r="R437" i="4"/>
  <c r="P437" i="4"/>
  <c r="BI435" i="4"/>
  <c r="BH435" i="4"/>
  <c r="BG435" i="4"/>
  <c r="BF435" i="4"/>
  <c r="T435" i="4"/>
  <c r="R435" i="4"/>
  <c r="P435" i="4"/>
  <c r="BI434" i="4"/>
  <c r="BH434" i="4"/>
  <c r="BG434" i="4"/>
  <c r="BF434" i="4"/>
  <c r="T434" i="4"/>
  <c r="R434" i="4"/>
  <c r="P434" i="4"/>
  <c r="BI432" i="4"/>
  <c r="BH432" i="4"/>
  <c r="BG432" i="4"/>
  <c r="BF432" i="4"/>
  <c r="T432" i="4"/>
  <c r="R432" i="4"/>
  <c r="P432" i="4"/>
  <c r="BI431" i="4"/>
  <c r="BH431" i="4"/>
  <c r="BG431" i="4"/>
  <c r="BF431" i="4"/>
  <c r="T431" i="4"/>
  <c r="R431" i="4"/>
  <c r="P431" i="4"/>
  <c r="BI429" i="4"/>
  <c r="BH429" i="4"/>
  <c r="BG429" i="4"/>
  <c r="BF429" i="4"/>
  <c r="T429" i="4"/>
  <c r="R429" i="4"/>
  <c r="P429" i="4"/>
  <c r="BI428" i="4"/>
  <c r="BH428" i="4"/>
  <c r="BG428" i="4"/>
  <c r="BF428" i="4"/>
  <c r="T428" i="4"/>
  <c r="R428" i="4"/>
  <c r="P428" i="4"/>
  <c r="BI427" i="4"/>
  <c r="BH427" i="4"/>
  <c r="BG427" i="4"/>
  <c r="BF427" i="4"/>
  <c r="T427" i="4"/>
  <c r="R427" i="4"/>
  <c r="P427" i="4"/>
  <c r="BI426" i="4"/>
  <c r="BH426" i="4"/>
  <c r="BG426" i="4"/>
  <c r="BF426" i="4"/>
  <c r="T426" i="4"/>
  <c r="R426" i="4"/>
  <c r="P426" i="4"/>
  <c r="BI425" i="4"/>
  <c r="BH425" i="4"/>
  <c r="BG425" i="4"/>
  <c r="BF425" i="4"/>
  <c r="T425" i="4"/>
  <c r="R425" i="4"/>
  <c r="P425" i="4"/>
  <c r="BI422" i="4"/>
  <c r="BH422" i="4"/>
  <c r="BG422" i="4"/>
  <c r="BF422" i="4"/>
  <c r="T422" i="4"/>
  <c r="R422" i="4"/>
  <c r="P422" i="4"/>
  <c r="BI421" i="4"/>
  <c r="BH421" i="4"/>
  <c r="BG421" i="4"/>
  <c r="BF421" i="4"/>
  <c r="T421" i="4"/>
  <c r="R421" i="4"/>
  <c r="P421" i="4"/>
  <c r="BI420" i="4"/>
  <c r="BH420" i="4"/>
  <c r="BG420" i="4"/>
  <c r="BF420" i="4"/>
  <c r="T420" i="4"/>
  <c r="R420" i="4"/>
  <c r="P420" i="4"/>
  <c r="BI419" i="4"/>
  <c r="BH419" i="4"/>
  <c r="BG419" i="4"/>
  <c r="BF419" i="4"/>
  <c r="T419" i="4"/>
  <c r="R419" i="4"/>
  <c r="P419" i="4"/>
  <c r="BI418" i="4"/>
  <c r="BH418" i="4"/>
  <c r="BG418" i="4"/>
  <c r="BF418" i="4"/>
  <c r="T418" i="4"/>
  <c r="R418" i="4"/>
  <c r="P418" i="4"/>
  <c r="BI415" i="4"/>
  <c r="BH415" i="4"/>
  <c r="BG415" i="4"/>
  <c r="BF415" i="4"/>
  <c r="T415" i="4"/>
  <c r="R415" i="4"/>
  <c r="P415" i="4"/>
  <c r="BI413" i="4"/>
  <c r="BH413" i="4"/>
  <c r="BG413" i="4"/>
  <c r="BF413" i="4"/>
  <c r="T413" i="4"/>
  <c r="R413" i="4"/>
  <c r="P413" i="4"/>
  <c r="BI412" i="4"/>
  <c r="BH412" i="4"/>
  <c r="BG412" i="4"/>
  <c r="BF412" i="4"/>
  <c r="T412" i="4"/>
  <c r="R412" i="4"/>
  <c r="P412" i="4"/>
  <c r="BI411" i="4"/>
  <c r="BH411" i="4"/>
  <c r="BG411" i="4"/>
  <c r="BF411" i="4"/>
  <c r="T411" i="4"/>
  <c r="R411" i="4"/>
  <c r="P411" i="4"/>
  <c r="BI410" i="4"/>
  <c r="BH410" i="4"/>
  <c r="BG410" i="4"/>
  <c r="BF410" i="4"/>
  <c r="T410" i="4"/>
  <c r="R410" i="4"/>
  <c r="P410" i="4"/>
  <c r="BI406" i="4"/>
  <c r="BH406" i="4"/>
  <c r="BG406" i="4"/>
  <c r="BF406" i="4"/>
  <c r="T406" i="4"/>
  <c r="R406" i="4"/>
  <c r="P406" i="4"/>
  <c r="BI404" i="4"/>
  <c r="BH404" i="4"/>
  <c r="BG404" i="4"/>
  <c r="BF404" i="4"/>
  <c r="T404" i="4"/>
  <c r="R404" i="4"/>
  <c r="P404" i="4"/>
  <c r="BI401" i="4"/>
  <c r="BH401" i="4"/>
  <c r="BG401" i="4"/>
  <c r="BF401" i="4"/>
  <c r="T401" i="4"/>
  <c r="R401" i="4"/>
  <c r="P401" i="4"/>
  <c r="BI399" i="4"/>
  <c r="BH399" i="4"/>
  <c r="BG399" i="4"/>
  <c r="BF399" i="4"/>
  <c r="T399" i="4"/>
  <c r="R399" i="4"/>
  <c r="P399" i="4"/>
  <c r="BI396" i="4"/>
  <c r="BH396" i="4"/>
  <c r="BG396" i="4"/>
  <c r="BF396" i="4"/>
  <c r="T396" i="4"/>
  <c r="R396" i="4"/>
  <c r="P396" i="4"/>
  <c r="BI388" i="4"/>
  <c r="BH388" i="4"/>
  <c r="BG388" i="4"/>
  <c r="BF388" i="4"/>
  <c r="T388" i="4"/>
  <c r="R388" i="4"/>
  <c r="P388" i="4"/>
  <c r="BI386" i="4"/>
  <c r="BH386" i="4"/>
  <c r="BG386" i="4"/>
  <c r="BF386" i="4"/>
  <c r="T386" i="4"/>
  <c r="R386" i="4"/>
  <c r="P386" i="4"/>
  <c r="BI385" i="4"/>
  <c r="BH385" i="4"/>
  <c r="BG385" i="4"/>
  <c r="BF385" i="4"/>
  <c r="T385" i="4"/>
  <c r="R385" i="4"/>
  <c r="P385" i="4"/>
  <c r="BI382" i="4"/>
  <c r="BH382" i="4"/>
  <c r="BG382" i="4"/>
  <c r="BF382" i="4"/>
  <c r="T382" i="4"/>
  <c r="R382" i="4"/>
  <c r="P382" i="4"/>
  <c r="BI381" i="4"/>
  <c r="BH381" i="4"/>
  <c r="BG381" i="4"/>
  <c r="BF381" i="4"/>
  <c r="T381" i="4"/>
  <c r="R381" i="4"/>
  <c r="P381" i="4"/>
  <c r="BI380" i="4"/>
  <c r="BH380" i="4"/>
  <c r="BG380" i="4"/>
  <c r="BF380" i="4"/>
  <c r="T380" i="4"/>
  <c r="R380" i="4"/>
  <c r="P380" i="4"/>
  <c r="BI379" i="4"/>
  <c r="BH379" i="4"/>
  <c r="BG379" i="4"/>
  <c r="BF379" i="4"/>
  <c r="T379" i="4"/>
  <c r="R379" i="4"/>
  <c r="P379" i="4"/>
  <c r="BI378" i="4"/>
  <c r="BH378" i="4"/>
  <c r="BG378" i="4"/>
  <c r="BF378" i="4"/>
  <c r="T378" i="4"/>
  <c r="R378" i="4"/>
  <c r="P378" i="4"/>
  <c r="BI377" i="4"/>
  <c r="BH377" i="4"/>
  <c r="BG377" i="4"/>
  <c r="BF377" i="4"/>
  <c r="T377" i="4"/>
  <c r="R377" i="4"/>
  <c r="P377" i="4"/>
  <c r="BI375" i="4"/>
  <c r="BH375" i="4"/>
  <c r="BG375" i="4"/>
  <c r="BF375" i="4"/>
  <c r="T375" i="4"/>
  <c r="R375" i="4"/>
  <c r="P375" i="4"/>
  <c r="BI374" i="4"/>
  <c r="BH374" i="4"/>
  <c r="BG374" i="4"/>
  <c r="BF374" i="4"/>
  <c r="T374" i="4"/>
  <c r="R374" i="4"/>
  <c r="P374" i="4"/>
  <c r="BI373" i="4"/>
  <c r="BH373" i="4"/>
  <c r="BG373" i="4"/>
  <c r="BF373" i="4"/>
  <c r="T373" i="4"/>
  <c r="R373" i="4"/>
  <c r="P373" i="4"/>
  <c r="BI370" i="4"/>
  <c r="BH370" i="4"/>
  <c r="BG370" i="4"/>
  <c r="BF370" i="4"/>
  <c r="T370" i="4"/>
  <c r="R370" i="4"/>
  <c r="P370" i="4"/>
  <c r="BI364" i="4"/>
  <c r="BH364" i="4"/>
  <c r="BG364" i="4"/>
  <c r="BF364" i="4"/>
  <c r="T364" i="4"/>
  <c r="R364" i="4"/>
  <c r="P364" i="4"/>
  <c r="BI359" i="4"/>
  <c r="BH359" i="4"/>
  <c r="BG359" i="4"/>
  <c r="BF359" i="4"/>
  <c r="T359" i="4"/>
  <c r="R359" i="4"/>
  <c r="P359" i="4"/>
  <c r="BI354" i="4"/>
  <c r="BH354" i="4"/>
  <c r="BG354" i="4"/>
  <c r="BF354" i="4"/>
  <c r="T354" i="4"/>
  <c r="R354" i="4"/>
  <c r="P354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0" i="4"/>
  <c r="BH340" i="4"/>
  <c r="BG340" i="4"/>
  <c r="BF340" i="4"/>
  <c r="T340" i="4"/>
  <c r="R340" i="4"/>
  <c r="P340" i="4"/>
  <c r="BI335" i="4"/>
  <c r="BH335" i="4"/>
  <c r="BG335" i="4"/>
  <c r="BF335" i="4"/>
  <c r="T335" i="4"/>
  <c r="R335" i="4"/>
  <c r="P335" i="4"/>
  <c r="BI333" i="4"/>
  <c r="BH333" i="4"/>
  <c r="BG333" i="4"/>
  <c r="BF333" i="4"/>
  <c r="T333" i="4"/>
  <c r="R333" i="4"/>
  <c r="P333" i="4"/>
  <c r="BI331" i="4"/>
  <c r="BH331" i="4"/>
  <c r="BG331" i="4"/>
  <c r="BF331" i="4"/>
  <c r="T331" i="4"/>
  <c r="R331" i="4"/>
  <c r="P331" i="4"/>
  <c r="BI329" i="4"/>
  <c r="BH329" i="4"/>
  <c r="BG329" i="4"/>
  <c r="BF329" i="4"/>
  <c r="T329" i="4"/>
  <c r="R329" i="4"/>
  <c r="P329" i="4"/>
  <c r="BI327" i="4"/>
  <c r="BH327" i="4"/>
  <c r="BG327" i="4"/>
  <c r="BF327" i="4"/>
  <c r="T327" i="4"/>
  <c r="R327" i="4"/>
  <c r="P327" i="4"/>
  <c r="BI325" i="4"/>
  <c r="BH325" i="4"/>
  <c r="BG325" i="4"/>
  <c r="BF325" i="4"/>
  <c r="T325" i="4"/>
  <c r="R325" i="4"/>
  <c r="P325" i="4"/>
  <c r="BI323" i="4"/>
  <c r="BH323" i="4"/>
  <c r="BG323" i="4"/>
  <c r="BF323" i="4"/>
  <c r="T323" i="4"/>
  <c r="R323" i="4"/>
  <c r="P323" i="4"/>
  <c r="BI321" i="4"/>
  <c r="BH321" i="4"/>
  <c r="BG321" i="4"/>
  <c r="BF321" i="4"/>
  <c r="T321" i="4"/>
  <c r="R321" i="4"/>
  <c r="P321" i="4"/>
  <c r="BI316" i="4"/>
  <c r="BH316" i="4"/>
  <c r="BG316" i="4"/>
  <c r="BF316" i="4"/>
  <c r="T316" i="4"/>
  <c r="T315" i="4" s="1"/>
  <c r="R316" i="4"/>
  <c r="R315" i="4" s="1"/>
  <c r="P316" i="4"/>
  <c r="P315" i="4" s="1"/>
  <c r="BI313" i="4"/>
  <c r="BH313" i="4"/>
  <c r="BG313" i="4"/>
  <c r="BF313" i="4"/>
  <c r="T313" i="4"/>
  <c r="R313" i="4"/>
  <c r="P313" i="4"/>
  <c r="BI311" i="4"/>
  <c r="BH311" i="4"/>
  <c r="BG311" i="4"/>
  <c r="BF311" i="4"/>
  <c r="T311" i="4"/>
  <c r="R311" i="4"/>
  <c r="P311" i="4"/>
  <c r="BI309" i="4"/>
  <c r="BH309" i="4"/>
  <c r="BG309" i="4"/>
  <c r="BF309" i="4"/>
  <c r="T309" i="4"/>
  <c r="R309" i="4"/>
  <c r="P309" i="4"/>
  <c r="BI307" i="4"/>
  <c r="BH307" i="4"/>
  <c r="BG307" i="4"/>
  <c r="BF307" i="4"/>
  <c r="T307" i="4"/>
  <c r="R307" i="4"/>
  <c r="P307" i="4"/>
  <c r="BI305" i="4"/>
  <c r="BH305" i="4"/>
  <c r="BG305" i="4"/>
  <c r="BF305" i="4"/>
  <c r="T305" i="4"/>
  <c r="R305" i="4"/>
  <c r="P305" i="4"/>
  <c r="BI302" i="4"/>
  <c r="BH302" i="4"/>
  <c r="BG302" i="4"/>
  <c r="BF302" i="4"/>
  <c r="T302" i="4"/>
  <c r="R302" i="4"/>
  <c r="P302" i="4"/>
  <c r="BI299" i="4"/>
  <c r="BH299" i="4"/>
  <c r="BG299" i="4"/>
  <c r="BF299" i="4"/>
  <c r="T299" i="4"/>
  <c r="R299" i="4"/>
  <c r="P299" i="4"/>
  <c r="BI296" i="4"/>
  <c r="BH296" i="4"/>
  <c r="BG296" i="4"/>
  <c r="BF296" i="4"/>
  <c r="T296" i="4"/>
  <c r="R296" i="4"/>
  <c r="P296" i="4"/>
  <c r="BI295" i="4"/>
  <c r="BH295" i="4"/>
  <c r="BG295" i="4"/>
  <c r="BF295" i="4"/>
  <c r="T295" i="4"/>
  <c r="R295" i="4"/>
  <c r="P295" i="4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7" i="4"/>
  <c r="BH287" i="4"/>
  <c r="BG287" i="4"/>
  <c r="BF287" i="4"/>
  <c r="T287" i="4"/>
  <c r="R287" i="4"/>
  <c r="P287" i="4"/>
  <c r="BI278" i="4"/>
  <c r="BH278" i="4"/>
  <c r="BG278" i="4"/>
  <c r="BF278" i="4"/>
  <c r="T278" i="4"/>
  <c r="R278" i="4"/>
  <c r="P278" i="4"/>
  <c r="BI274" i="4"/>
  <c r="BH274" i="4"/>
  <c r="BG274" i="4"/>
  <c r="BF274" i="4"/>
  <c r="T274" i="4"/>
  <c r="R274" i="4"/>
  <c r="P274" i="4"/>
  <c r="BI272" i="4"/>
  <c r="BH272" i="4"/>
  <c r="BG272" i="4"/>
  <c r="BF272" i="4"/>
  <c r="T272" i="4"/>
  <c r="R272" i="4"/>
  <c r="P272" i="4"/>
  <c r="BI269" i="4"/>
  <c r="BH269" i="4"/>
  <c r="BG269" i="4"/>
  <c r="BF269" i="4"/>
  <c r="T269" i="4"/>
  <c r="R269" i="4"/>
  <c r="P269" i="4"/>
  <c r="BI266" i="4"/>
  <c r="BH266" i="4"/>
  <c r="BG266" i="4"/>
  <c r="BF266" i="4"/>
  <c r="T266" i="4"/>
  <c r="R266" i="4"/>
  <c r="P266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9" i="4"/>
  <c r="BH259" i="4"/>
  <c r="BG259" i="4"/>
  <c r="BF259" i="4"/>
  <c r="T259" i="4"/>
  <c r="R259" i="4"/>
  <c r="P259" i="4"/>
  <c r="BI258" i="4"/>
  <c r="BH258" i="4"/>
  <c r="BG258" i="4"/>
  <c r="BF258" i="4"/>
  <c r="T258" i="4"/>
  <c r="R258" i="4"/>
  <c r="P258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9" i="4"/>
  <c r="BH229" i="4"/>
  <c r="BG229" i="4"/>
  <c r="BF229" i="4"/>
  <c r="T229" i="4"/>
  <c r="R229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0" i="4"/>
  <c r="BH150" i="4"/>
  <c r="BG150" i="4"/>
  <c r="BF150" i="4"/>
  <c r="T150" i="4"/>
  <c r="R150" i="4"/>
  <c r="P150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J129" i="4"/>
  <c r="J128" i="4"/>
  <c r="F128" i="4"/>
  <c r="F126" i="4"/>
  <c r="E124" i="4"/>
  <c r="J92" i="4"/>
  <c r="J91" i="4"/>
  <c r="F91" i="4"/>
  <c r="F89" i="4"/>
  <c r="E87" i="4"/>
  <c r="J18" i="4"/>
  <c r="E18" i="4"/>
  <c r="F92" i="4" s="1"/>
  <c r="J17" i="4"/>
  <c r="J12" i="4"/>
  <c r="J89" i="4" s="1"/>
  <c r="E7" i="4"/>
  <c r="E85" i="4" s="1"/>
  <c r="J37" i="3"/>
  <c r="J36" i="3"/>
  <c r="AY96" i="1" s="1"/>
  <c r="J35" i="3"/>
  <c r="AX96" i="1" s="1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J115" i="3"/>
  <c r="J114" i="3"/>
  <c r="F114" i="3"/>
  <c r="F112" i="3"/>
  <c r="E110" i="3"/>
  <c r="J92" i="3"/>
  <c r="J91" i="3"/>
  <c r="F91" i="3"/>
  <c r="F89" i="3"/>
  <c r="E87" i="3"/>
  <c r="J18" i="3"/>
  <c r="E18" i="3"/>
  <c r="F92" i="3" s="1"/>
  <c r="J17" i="3"/>
  <c r="J12" i="3"/>
  <c r="J112" i="3" s="1"/>
  <c r="E7" i="3"/>
  <c r="E108" i="3" s="1"/>
  <c r="J37" i="2"/>
  <c r="J36" i="2"/>
  <c r="AY95" i="1" s="1"/>
  <c r="J35" i="2"/>
  <c r="AX95" i="1" s="1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J115" i="2"/>
  <c r="J114" i="2"/>
  <c r="F114" i="2"/>
  <c r="F112" i="2"/>
  <c r="E110" i="2"/>
  <c r="J92" i="2"/>
  <c r="J91" i="2"/>
  <c r="F91" i="2"/>
  <c r="F89" i="2"/>
  <c r="E87" i="2"/>
  <c r="J18" i="2"/>
  <c r="E18" i="2"/>
  <c r="F115" i="2" s="1"/>
  <c r="J17" i="2"/>
  <c r="J12" i="2"/>
  <c r="J89" i="2" s="1"/>
  <c r="E7" i="2"/>
  <c r="E108" i="2" s="1"/>
  <c r="L90" i="1"/>
  <c r="AM90" i="1"/>
  <c r="AM89" i="1"/>
  <c r="L89" i="1"/>
  <c r="AM87" i="1"/>
  <c r="L87" i="1"/>
  <c r="L85" i="1"/>
  <c r="L84" i="1"/>
  <c r="J148" i="3"/>
  <c r="BK136" i="3"/>
  <c r="BK127" i="3"/>
  <c r="J143" i="3"/>
  <c r="J126" i="3"/>
  <c r="BK122" i="3"/>
  <c r="BK126" i="3"/>
  <c r="BK475" i="4"/>
  <c r="J454" i="4"/>
  <c r="BK410" i="4"/>
  <c r="J333" i="4"/>
  <c r="J278" i="4"/>
  <c r="J216" i="4"/>
  <c r="J171" i="4"/>
  <c r="BK469" i="4"/>
  <c r="BK401" i="4"/>
  <c r="J340" i="4"/>
  <c r="J289" i="4"/>
  <c r="BK213" i="4"/>
  <c r="BK157" i="4"/>
  <c r="J465" i="4"/>
  <c r="J428" i="4"/>
  <c r="J380" i="4"/>
  <c r="J316" i="4"/>
  <c r="J244" i="4"/>
  <c r="BK200" i="4"/>
  <c r="J146" i="4"/>
  <c r="J425" i="4"/>
  <c r="BK380" i="4"/>
  <c r="J309" i="4"/>
  <c r="BK233" i="4"/>
  <c r="J176" i="4"/>
  <c r="J483" i="4"/>
  <c r="BK457" i="4"/>
  <c r="BK420" i="4"/>
  <c r="BK340" i="4"/>
  <c r="BK256" i="4"/>
  <c r="BK219" i="4"/>
  <c r="BK138" i="4"/>
  <c r="BK388" i="4"/>
  <c r="J307" i="4"/>
  <c r="J215" i="4"/>
  <c r="J180" i="4"/>
  <c r="J463" i="4"/>
  <c r="BK422" i="4"/>
  <c r="BK327" i="4"/>
  <c r="BK261" i="4"/>
  <c r="J229" i="4"/>
  <c r="J204" i="4"/>
  <c r="J140" i="4"/>
  <c r="J492" i="4"/>
  <c r="J439" i="4"/>
  <c r="BK316" i="4"/>
  <c r="J239" i="4"/>
  <c r="J200" i="5"/>
  <c r="J147" i="5"/>
  <c r="BK182" i="5"/>
  <c r="J174" i="5"/>
  <c r="J135" i="5"/>
  <c r="J202" i="5"/>
  <c r="BK139" i="5"/>
  <c r="BK158" i="5"/>
  <c r="J169" i="5"/>
  <c r="J126" i="6"/>
  <c r="BK287" i="7"/>
  <c r="J207" i="7"/>
  <c r="BK168" i="7"/>
  <c r="BK315" i="7"/>
  <c r="J263" i="7"/>
  <c r="J225" i="7"/>
  <c r="BK176" i="7"/>
  <c r="BK312" i="7"/>
  <c r="BK267" i="7"/>
  <c r="J241" i="7"/>
  <c r="BK222" i="7"/>
  <c r="BK162" i="7"/>
  <c r="J301" i="7"/>
  <c r="BK259" i="7"/>
  <c r="J162" i="7"/>
  <c r="BK305" i="7"/>
  <c r="J267" i="7"/>
  <c r="J240" i="7"/>
  <c r="J222" i="7"/>
  <c r="BK289" i="7"/>
  <c r="BK231" i="7"/>
  <c r="BK142" i="7"/>
  <c r="J287" i="7"/>
  <c r="J253" i="7"/>
  <c r="J224" i="7"/>
  <c r="BK150" i="7"/>
  <c r="J274" i="7"/>
  <c r="BK146" i="13"/>
  <c r="J159" i="13"/>
  <c r="J192" i="13"/>
  <c r="BK140" i="13"/>
  <c r="J143" i="13"/>
  <c r="J180" i="13"/>
  <c r="J418" i="14"/>
  <c r="BK294" i="14"/>
  <c r="BK203" i="14"/>
  <c r="J134" i="14"/>
  <c r="J387" i="14"/>
  <c r="J307" i="14"/>
  <c r="J242" i="14"/>
  <c r="BK187" i="14"/>
  <c r="J427" i="14"/>
  <c r="J350" i="14"/>
  <c r="J251" i="14"/>
  <c r="J200" i="14"/>
  <c r="BK156" i="14"/>
  <c r="BK383" i="14"/>
  <c r="J313" i="14"/>
  <c r="J234" i="14"/>
  <c r="J160" i="14"/>
  <c r="J320" i="14"/>
  <c r="BK271" i="14"/>
  <c r="J221" i="14"/>
  <c r="J145" i="14"/>
  <c r="BK387" i="14"/>
  <c r="BK298" i="14"/>
  <c r="BK263" i="14"/>
  <c r="J192" i="14"/>
  <c r="J378" i="14"/>
  <c r="BK323" i="14"/>
  <c r="J194" i="14"/>
  <c r="BK132" i="14"/>
  <c r="BK421" i="14"/>
  <c r="J361" i="14"/>
  <c r="BK261" i="14"/>
  <c r="J199" i="14"/>
  <c r="J122" i="2"/>
  <c r="BK143" i="3"/>
  <c r="J145" i="3"/>
  <c r="J140" i="3"/>
  <c r="BK139" i="3"/>
  <c r="J150" i="3"/>
  <c r="J149" i="3"/>
  <c r="J495" i="4"/>
  <c r="J461" i="4"/>
  <c r="BK418" i="4"/>
  <c r="J379" i="4"/>
  <c r="BK323" i="4"/>
  <c r="BK243" i="4"/>
  <c r="BK202" i="4"/>
  <c r="J157" i="4"/>
  <c r="BK461" i="4"/>
  <c r="J427" i="4"/>
  <c r="J327" i="4"/>
  <c r="BK250" i="4"/>
  <c r="J194" i="4"/>
  <c r="J174" i="4"/>
  <c r="BK135" i="4"/>
  <c r="BK445" i="4"/>
  <c r="J420" i="4"/>
  <c r="BK377" i="4"/>
  <c r="J321" i="4"/>
  <c r="BK252" i="4"/>
  <c r="BK186" i="4"/>
  <c r="J170" i="4"/>
  <c r="BK419" i="4"/>
  <c r="J377" i="4"/>
  <c r="BK287" i="4"/>
  <c r="BK244" i="4"/>
  <c r="BK146" i="4"/>
  <c r="BK480" i="4"/>
  <c r="J429" i="4"/>
  <c r="BK411" i="4"/>
  <c r="BK349" i="4"/>
  <c r="BK236" i="4"/>
  <c r="BK196" i="4"/>
  <c r="J406" i="4"/>
  <c r="BK373" i="4"/>
  <c r="J295" i="4"/>
  <c r="BK227" i="4"/>
  <c r="BK168" i="4"/>
  <c r="J473" i="4"/>
  <c r="BK429" i="4"/>
  <c r="J378" i="4"/>
  <c r="BK302" i="4"/>
  <c r="BK260" i="4"/>
  <c r="J227" i="4"/>
  <c r="J188" i="4"/>
  <c r="J160" i="4"/>
  <c r="J507" i="4"/>
  <c r="J442" i="4"/>
  <c r="J329" i="4"/>
  <c r="J200" i="4"/>
  <c r="BK195" i="5"/>
  <c r="J141" i="5"/>
  <c r="BK187" i="5"/>
  <c r="J195" i="5"/>
  <c r="J139" i="5"/>
  <c r="J163" i="5"/>
  <c r="BK191" i="5"/>
  <c r="BK131" i="5"/>
  <c r="BK184" i="5"/>
  <c r="BK147" i="5"/>
  <c r="BK133" i="5"/>
  <c r="J312" i="7"/>
  <c r="J232" i="7"/>
  <c r="BK188" i="7"/>
  <c r="BK156" i="7"/>
  <c r="J277" i="7"/>
  <c r="J246" i="7"/>
  <c r="J190" i="7"/>
  <c r="BK140" i="7"/>
  <c r="BK266" i="7"/>
  <c r="BK234" i="7"/>
  <c r="BK204" i="7"/>
  <c r="J156" i="7"/>
  <c r="BK302" i="7"/>
  <c r="BK232" i="7"/>
  <c r="J184" i="7"/>
  <c r="J324" i="7"/>
  <c r="BK268" i="7"/>
  <c r="J255" i="7"/>
  <c r="J223" i="7"/>
  <c r="J284" i="7"/>
  <c r="BK225" i="7"/>
  <c r="J148" i="7"/>
  <c r="J261" i="7"/>
  <c r="BK228" i="7"/>
  <c r="BK180" i="7"/>
  <c r="J282" i="7"/>
  <c r="J176" i="7"/>
  <c r="BK136" i="8"/>
  <c r="J124" i="8"/>
  <c r="BK124" i="8"/>
  <c r="BK124" i="9"/>
  <c r="J174" i="9"/>
  <c r="J200" i="9"/>
  <c r="J155" i="9"/>
  <c r="BK144" i="9"/>
  <c r="BK194" i="9"/>
  <c r="BK150" i="9"/>
  <c r="J124" i="9"/>
  <c r="BK168" i="9"/>
  <c r="J130" i="9"/>
  <c r="BK197" i="9"/>
  <c r="BK148" i="9"/>
  <c r="J197" i="9"/>
  <c r="BK157" i="9"/>
  <c r="J181" i="9"/>
  <c r="BK138" i="9"/>
  <c r="BK129" i="10"/>
  <c r="BK125" i="10"/>
  <c r="J128" i="10"/>
  <c r="BK184" i="11"/>
  <c r="J164" i="11"/>
  <c r="BK213" i="11"/>
  <c r="BK172" i="11"/>
  <c r="J144" i="11"/>
  <c r="BK190" i="11"/>
  <c r="J151" i="11"/>
  <c r="BK183" i="11"/>
  <c r="BK128" i="11"/>
  <c r="BK181" i="11"/>
  <c r="J141" i="11"/>
  <c r="J128" i="11"/>
  <c r="BK182" i="11"/>
  <c r="J157" i="11"/>
  <c r="BK170" i="11"/>
  <c r="J139" i="11"/>
  <c r="J126" i="12"/>
  <c r="BK125" i="12"/>
  <c r="BK203" i="13"/>
  <c r="J175" i="13"/>
  <c r="J198" i="13"/>
  <c r="J153" i="13"/>
  <c r="BK198" i="13"/>
  <c r="J183" i="13"/>
  <c r="BK152" i="13"/>
  <c r="J184" i="13"/>
  <c r="J142" i="13"/>
  <c r="BK175" i="13"/>
  <c r="BK131" i="13"/>
  <c r="BK138" i="13"/>
  <c r="J172" i="13"/>
  <c r="J140" i="13"/>
  <c r="J421" i="14"/>
  <c r="BK305" i="14"/>
  <c r="BK251" i="14"/>
  <c r="BK171" i="14"/>
  <c r="BK433" i="14"/>
  <c r="J309" i="14"/>
  <c r="J256" i="14"/>
  <c r="BK229" i="14"/>
  <c r="J149" i="14"/>
  <c r="J414" i="14"/>
  <c r="J298" i="14"/>
  <c r="BK214" i="14"/>
  <c r="BK130" i="14"/>
  <c r="J385" i="14"/>
  <c r="J287" i="14"/>
  <c r="BK221" i="14"/>
  <c r="J407" i="14"/>
  <c r="BK256" i="14"/>
  <c r="J206" i="14"/>
  <c r="BK175" i="14"/>
  <c r="BK395" i="14"/>
  <c r="BK303" i="14"/>
  <c r="J229" i="14"/>
  <c r="J141" i="14"/>
  <c r="J332" i="14"/>
  <c r="J261" i="14"/>
  <c r="BK165" i="14"/>
  <c r="BK440" i="14"/>
  <c r="BK403" i="14"/>
  <c r="J358" i="14"/>
  <c r="J271" i="14"/>
  <c r="J236" i="14"/>
  <c r="J121" i="2"/>
  <c r="J137" i="3"/>
  <c r="BK147" i="3"/>
  <c r="J125" i="3"/>
  <c r="J138" i="3"/>
  <c r="BK125" i="3"/>
  <c r="BK121" i="3"/>
  <c r="BK463" i="4"/>
  <c r="J419" i="4"/>
  <c r="J370" i="4"/>
  <c r="J313" i="4"/>
  <c r="BK262" i="4"/>
  <c r="J209" i="4"/>
  <c r="J165" i="4"/>
  <c r="J486" i="4"/>
  <c r="BK375" i="4"/>
  <c r="BK274" i="4"/>
  <c r="BK225" i="4"/>
  <c r="J190" i="4"/>
  <c r="J172" i="4"/>
  <c r="BK495" i="4"/>
  <c r="BK421" i="4"/>
  <c r="BK379" i="4"/>
  <c r="BK313" i="4"/>
  <c r="BK204" i="4"/>
  <c r="BK178" i="4"/>
  <c r="BK141" i="4"/>
  <c r="BK359" i="4"/>
  <c r="J266" i="4"/>
  <c r="BK190" i="4"/>
  <c r="BK503" i="4"/>
  <c r="BK467" i="4"/>
  <c r="J421" i="4"/>
  <c r="J359" i="4"/>
  <c r="J269" i="4"/>
  <c r="J233" i="4"/>
  <c r="BK171" i="4"/>
  <c r="J374" i="4"/>
  <c r="BK240" i="4"/>
  <c r="J192" i="4"/>
  <c r="J499" i="4"/>
  <c r="J445" i="4"/>
  <c r="J388" i="4"/>
  <c r="J287" i="4"/>
  <c r="J234" i="4"/>
  <c r="J196" i="4"/>
  <c r="BK150" i="4"/>
  <c r="BK509" i="4"/>
  <c r="J382" i="4"/>
  <c r="J256" i="4"/>
  <c r="J168" i="4"/>
  <c r="BK188" i="5"/>
  <c r="J153" i="5"/>
  <c r="J192" i="5"/>
  <c r="BK186" i="5"/>
  <c r="J186" i="5"/>
  <c r="J137" i="5"/>
  <c r="BK192" i="5"/>
  <c r="BK135" i="5"/>
  <c r="BK122" i="6"/>
  <c r="J257" i="7"/>
  <c r="J194" i="7"/>
  <c r="J152" i="7"/>
  <c r="BK260" i="7"/>
  <c r="BK240" i="7"/>
  <c r="J204" i="7"/>
  <c r="BK324" i="7"/>
  <c r="J275" i="7"/>
  <c r="J256" i="7"/>
  <c r="J228" i="7"/>
  <c r="J166" i="7"/>
  <c r="J303" i="7"/>
  <c r="BK261" i="7"/>
  <c r="BK224" i="7"/>
  <c r="BK166" i="7"/>
  <c r="J319" i="7"/>
  <c r="BK257" i="7"/>
  <c r="J236" i="7"/>
  <c r="BK186" i="7"/>
  <c r="BK245" i="7"/>
  <c r="BK199" i="7"/>
  <c r="BK132" i="7"/>
  <c r="J230" i="7"/>
  <c r="BK154" i="7"/>
  <c r="J226" i="7"/>
  <c r="BK144" i="7"/>
  <c r="J129" i="8"/>
  <c r="J128" i="8"/>
  <c r="BK143" i="9"/>
  <c r="J194" i="9"/>
  <c r="J203" i="9"/>
  <c r="J157" i="9"/>
  <c r="BK152" i="9"/>
  <c r="J132" i="9"/>
  <c r="J152" i="9"/>
  <c r="J138" i="9"/>
  <c r="BK183" i="9"/>
  <c r="J162" i="9"/>
  <c r="J201" i="9"/>
  <c r="BK190" i="9"/>
  <c r="BK132" i="9"/>
  <c r="BK162" i="9"/>
  <c r="BK128" i="9"/>
  <c r="BK153" i="9"/>
  <c r="BK130" i="10"/>
  <c r="J129" i="10"/>
  <c r="BK132" i="10"/>
  <c r="BK193" i="11"/>
  <c r="BK175" i="11"/>
  <c r="BK144" i="11"/>
  <c r="J201" i="11"/>
  <c r="BK186" i="11"/>
  <c r="J146" i="11"/>
  <c r="BK135" i="11"/>
  <c r="J185" i="11"/>
  <c r="J166" i="11"/>
  <c r="J203" i="11"/>
  <c r="J175" i="11"/>
  <c r="BK162" i="13"/>
  <c r="BK201" i="13"/>
  <c r="BK185" i="13"/>
  <c r="BK148" i="13"/>
  <c r="BK135" i="13"/>
  <c r="J154" i="13"/>
  <c r="BK180" i="13"/>
  <c r="J151" i="13"/>
  <c r="BK164" i="13"/>
  <c r="J131" i="13"/>
  <c r="J148" i="13"/>
  <c r="J440" i="14"/>
  <c r="BK354" i="14"/>
  <c r="J283" i="14"/>
  <c r="BK210" i="14"/>
  <c r="J133" i="14"/>
  <c r="BK378" i="14"/>
  <c r="BK249" i="14"/>
  <c r="BK200" i="14"/>
  <c r="J182" i="14"/>
  <c r="BK438" i="14"/>
  <c r="BK371" i="14"/>
  <c r="BK307" i="14"/>
  <c r="J249" i="14"/>
  <c r="BK182" i="14"/>
  <c r="BK137" i="14"/>
  <c r="J392" i="14"/>
  <c r="J272" i="14"/>
  <c r="BK399" i="14"/>
  <c r="BK392" i="14"/>
  <c r="J390" i="14"/>
  <c r="BK380" i="14"/>
  <c r="BK367" i="14"/>
  <c r="J365" i="14"/>
  <c r="BK363" i="14"/>
  <c r="J354" i="14"/>
  <c r="BK335" i="14"/>
  <c r="BK318" i="14"/>
  <c r="BK238" i="14"/>
  <c r="BK418" i="14"/>
  <c r="BK325" i="14"/>
  <c r="J270" i="14"/>
  <c r="BK199" i="14"/>
  <c r="BK429" i="14"/>
  <c r="J327" i="14"/>
  <c r="J225" i="14"/>
  <c r="J169" i="14"/>
  <c r="J130" i="14"/>
  <c r="BK414" i="14"/>
  <c r="J369" i="14"/>
  <c r="BK275" i="14"/>
  <c r="J185" i="14"/>
  <c r="BK150" i="3"/>
  <c r="J139" i="3"/>
  <c r="J121" i="3"/>
  <c r="J122" i="3"/>
  <c r="BK149" i="3"/>
  <c r="J134" i="3"/>
  <c r="J135" i="3"/>
  <c r="BK134" i="3"/>
  <c r="J478" i="4"/>
  <c r="BK450" i="4"/>
  <c r="J413" i="4"/>
  <c r="BK345" i="4"/>
  <c r="BK305" i="4"/>
  <c r="J260" i="4"/>
  <c r="J219" i="4"/>
  <c r="BK174" i="4"/>
  <c r="J503" i="4"/>
  <c r="BK442" i="4"/>
  <c r="J354" i="4"/>
  <c r="BK290" i="4"/>
  <c r="BK248" i="4"/>
  <c r="BK198" i="4"/>
  <c r="J154" i="4"/>
  <c r="BK489" i="4"/>
  <c r="BK435" i="4"/>
  <c r="BK413" i="4"/>
  <c r="BK370" i="4"/>
  <c r="J272" i="4"/>
  <c r="BK241" i="4"/>
  <c r="J184" i="4"/>
  <c r="BK163" i="4"/>
  <c r="BK412" i="4"/>
  <c r="J373" i="4"/>
  <c r="J296" i="4"/>
  <c r="BK258" i="4"/>
  <c r="J220" i="4"/>
  <c r="J163" i="4"/>
  <c r="BK486" i="4"/>
  <c r="J432" i="4"/>
  <c r="J415" i="4"/>
  <c r="BK321" i="4"/>
  <c r="BK246" i="4"/>
  <c r="J202" i="4"/>
  <c r="J412" i="4"/>
  <c r="J381" i="4"/>
  <c r="J335" i="4"/>
  <c r="J263" i="4"/>
  <c r="J225" i="4"/>
  <c r="J186" i="4"/>
  <c r="BK483" i="4"/>
  <c r="BK431" i="4"/>
  <c r="BK333" i="4"/>
  <c r="BK295" i="4"/>
  <c r="J236" i="4"/>
  <c r="J206" i="4"/>
  <c r="BK170" i="4"/>
  <c r="J514" i="4"/>
  <c r="J480" i="4"/>
  <c r="J431" i="4"/>
  <c r="BK354" i="4"/>
  <c r="J248" i="4"/>
  <c r="BK176" i="4"/>
  <c r="J184" i="5"/>
  <c r="J131" i="5"/>
  <c r="J188" i="5"/>
  <c r="J191" i="5"/>
  <c r="BK137" i="5"/>
  <c r="BK149" i="5"/>
  <c r="BK163" i="5"/>
  <c r="BK202" i="5"/>
  <c r="BK169" i="5"/>
  <c r="BK174" i="5"/>
  <c r="BK153" i="5"/>
  <c r="BK326" i="7"/>
  <c r="J221" i="7"/>
  <c r="J180" i="7"/>
  <c r="J305" i="7"/>
  <c r="J264" i="7"/>
  <c r="BK241" i="7"/>
  <c r="BK205" i="7"/>
  <c r="J154" i="7"/>
  <c r="J276" i="7"/>
  <c r="BK264" i="7"/>
  <c r="BK242" i="7"/>
  <c r="BK226" i="7"/>
  <c r="J168" i="7"/>
  <c r="BK265" i="7"/>
  <c r="BK255" i="7"/>
  <c r="J203" i="7"/>
  <c r="BK152" i="7"/>
  <c r="BK277" i="7"/>
  <c r="J265" i="7"/>
  <c r="BK237" i="7"/>
  <c r="BK217" i="7"/>
  <c r="J234" i="7"/>
  <c r="BK206" i="7"/>
  <c r="J309" i="7"/>
  <c r="J273" i="7"/>
  <c r="BK235" i="7"/>
  <c r="BK210" i="7"/>
  <c r="BK301" i="7"/>
  <c r="J217" i="7"/>
  <c r="BK173" i="7"/>
  <c r="J207" i="9"/>
  <c r="BK159" i="9"/>
  <c r="J150" i="9"/>
  <c r="BK200" i="9"/>
  <c r="BK171" i="9"/>
  <c r="BK126" i="9"/>
  <c r="BK167" i="9"/>
  <c r="J171" i="9"/>
  <c r="J132" i="10"/>
  <c r="BK207" i="11"/>
  <c r="J154" i="11"/>
  <c r="BK159" i="11"/>
  <c r="BK192" i="11"/>
  <c r="J193" i="11"/>
  <c r="J184" i="11"/>
  <c r="BK196" i="11"/>
  <c r="BK153" i="11"/>
  <c r="J123" i="12"/>
  <c r="BK130" i="12"/>
  <c r="J138" i="13"/>
  <c r="J146" i="13"/>
  <c r="J190" i="13"/>
  <c r="BK143" i="13"/>
  <c r="BK159" i="13"/>
  <c r="J164" i="13"/>
  <c r="BK431" i="14"/>
  <c r="J347" i="14"/>
  <c r="BK254" i="14"/>
  <c r="J187" i="14"/>
  <c r="J438" i="14"/>
  <c r="J325" i="14"/>
  <c r="BK266" i="14"/>
  <c r="J203" i="14"/>
  <c r="J175" i="14"/>
  <c r="BK131" i="14"/>
  <c r="J383" i="14"/>
  <c r="BK347" i="14"/>
  <c r="BK279" i="14"/>
  <c r="BK197" i="14"/>
  <c r="J152" i="14"/>
  <c r="J445" i="14"/>
  <c r="BK330" i="14"/>
  <c r="J275" i="14"/>
  <c r="BK198" i="14"/>
  <c r="BK152" i="14"/>
  <c r="J171" i="14"/>
  <c r="J399" i="14"/>
  <c r="J301" i="14"/>
  <c r="BK258" i="14"/>
  <c r="J403" i="14"/>
  <c r="J311" i="14"/>
  <c r="J197" i="14"/>
  <c r="BK149" i="14"/>
  <c r="J410" i="14"/>
  <c r="J339" i="14"/>
  <c r="J258" i="14"/>
  <c r="BK133" i="14"/>
  <c r="BK134" i="14"/>
  <c r="J131" i="14"/>
  <c r="J371" i="14"/>
  <c r="BK272" i="14"/>
  <c r="BK206" i="14"/>
  <c r="BK443" i="14"/>
  <c r="J343" i="14"/>
  <c r="BK218" i="14"/>
  <c r="J163" i="14"/>
  <c r="J425" i="14"/>
  <c r="BK385" i="14"/>
  <c r="BK343" i="14"/>
  <c r="J267" i="14"/>
  <c r="J210" i="14"/>
  <c r="BK125" i="14"/>
  <c r="BK121" i="2"/>
  <c r="BK145" i="3"/>
  <c r="J123" i="3"/>
  <c r="BK135" i="3"/>
  <c r="BK123" i="3"/>
  <c r="J136" i="3"/>
  <c r="BK140" i="3"/>
  <c r="J127" i="3"/>
  <c r="BK465" i="4"/>
  <c r="J435" i="4"/>
  <c r="J364" i="4"/>
  <c r="J299" i="4"/>
  <c r="BK234" i="4"/>
  <c r="BK172" i="4"/>
  <c r="BK492" i="4"/>
  <c r="J434" i="4"/>
  <c r="BK382" i="4"/>
  <c r="J311" i="4"/>
  <c r="J254" i="4"/>
  <c r="J211" i="4"/>
  <c r="J173" i="4"/>
  <c r="BK499" i="4"/>
  <c r="BK439" i="4"/>
  <c r="BK386" i="4"/>
  <c r="BK331" i="4"/>
  <c r="BK263" i="4"/>
  <c r="BK211" i="4"/>
  <c r="BK180" i="4"/>
  <c r="BK144" i="4"/>
  <c r="J410" i="4"/>
  <c r="BK374" i="4"/>
  <c r="J305" i="4"/>
  <c r="J250" i="4"/>
  <c r="BK216" i="4"/>
  <c r="J496" i="4"/>
  <c r="J469" i="4"/>
  <c r="J404" i="4"/>
  <c r="BK307" i="4"/>
  <c r="J241" i="4"/>
  <c r="BK154" i="4"/>
  <c r="BK404" i="4"/>
  <c r="J331" i="4"/>
  <c r="J243" i="4"/>
  <c r="BK206" i="4"/>
  <c r="BK167" i="4"/>
  <c r="J471" i="4"/>
  <c r="BK427" i="4"/>
  <c r="J349" i="4"/>
  <c r="J290" i="4"/>
  <c r="BK259" i="4"/>
  <c r="BK218" i="4"/>
  <c r="J182" i="4"/>
  <c r="J137" i="4"/>
  <c r="BK478" i="4"/>
  <c r="BK426" i="4"/>
  <c r="BK278" i="4"/>
  <c r="BK160" i="4"/>
  <c r="J160" i="5"/>
  <c r="BK197" i="5"/>
  <c r="J175" i="5"/>
  <c r="BK145" i="5"/>
  <c r="J189" i="5"/>
  <c r="J197" i="5"/>
  <c r="BK141" i="5"/>
  <c r="BK185" i="5"/>
  <c r="J182" i="5"/>
  <c r="BK166" i="5"/>
  <c r="BK126" i="6"/>
  <c r="BK274" i="7"/>
  <c r="J206" i="7"/>
  <c r="J158" i="7"/>
  <c r="J300" i="7"/>
  <c r="J268" i="7"/>
  <c r="BK230" i="7"/>
  <c r="J188" i="7"/>
  <c r="BK146" i="7"/>
  <c r="BK282" i="7"/>
  <c r="BK263" i="7"/>
  <c r="J237" i="7"/>
  <c r="J173" i="7"/>
  <c r="J315" i="7"/>
  <c r="BK270" i="7"/>
  <c r="J227" i="7"/>
  <c r="BK170" i="7"/>
  <c r="J140" i="7"/>
  <c r="J270" i="7"/>
  <c r="BK262" i="7"/>
  <c r="J235" i="7"/>
  <c r="J199" i="7"/>
  <c r="BK258" i="7"/>
  <c r="BK196" i="7"/>
  <c r="BK303" i="7"/>
  <c r="BK246" i="7"/>
  <c r="J196" i="7"/>
  <c r="J279" i="7"/>
  <c r="J132" i="7"/>
  <c r="BK135" i="8"/>
  <c r="BK128" i="8"/>
  <c r="J136" i="8"/>
  <c r="BK131" i="8"/>
  <c r="J135" i="8"/>
  <c r="BK203" i="9"/>
  <c r="BK130" i="9"/>
  <c r="BK177" i="9"/>
  <c r="J209" i="9"/>
  <c r="J167" i="9"/>
  <c r="J148" i="9"/>
  <c r="BK209" i="9"/>
  <c r="J166" i="9"/>
  <c r="J144" i="9"/>
  <c r="J190" i="9"/>
  <c r="J154" i="9"/>
  <c r="BK207" i="9"/>
  <c r="J195" i="9"/>
  <c r="BK136" i="9"/>
  <c r="BK174" i="9"/>
  <c r="J159" i="9"/>
  <c r="BK195" i="9"/>
  <c r="J141" i="9"/>
  <c r="J130" i="10"/>
  <c r="BK128" i="10"/>
  <c r="J125" i="10"/>
  <c r="J196" i="11"/>
  <c r="J183" i="11"/>
  <c r="BK157" i="11"/>
  <c r="BK203" i="11"/>
  <c r="J192" i="11"/>
  <c r="BK151" i="11"/>
  <c r="BK141" i="11"/>
  <c r="J171" i="11"/>
  <c r="J211" i="11"/>
  <c r="J190" i="11"/>
  <c r="BK148" i="11"/>
  <c r="BK200" i="11"/>
  <c r="J170" i="11"/>
  <c r="J137" i="11"/>
  <c r="BK211" i="11"/>
  <c r="J181" i="11"/>
  <c r="J159" i="11"/>
  <c r="J188" i="11"/>
  <c r="BK164" i="11"/>
  <c r="J148" i="11"/>
  <c r="BK126" i="12"/>
  <c r="J130" i="12"/>
  <c r="BK123" i="12"/>
  <c r="J187" i="13"/>
  <c r="J174" i="13"/>
  <c r="J201" i="13"/>
  <c r="BK192" i="13"/>
  <c r="BK151" i="13"/>
  <c r="BK190" i="13"/>
  <c r="BK155" i="13"/>
  <c r="BK154" i="13"/>
  <c r="J194" i="13"/>
  <c r="J155" i="13"/>
  <c r="BK194" i="13"/>
  <c r="J162" i="13"/>
  <c r="J166" i="13"/>
  <c r="BK184" i="13"/>
  <c r="J141" i="13"/>
  <c r="J429" i="14"/>
  <c r="J335" i="14"/>
  <c r="J269" i="14"/>
  <c r="BK194" i="14"/>
  <c r="J132" i="14"/>
  <c r="J330" i="14"/>
  <c r="BK268" i="14"/>
  <c r="J202" i="14"/>
  <c r="BK145" i="14"/>
  <c r="J367" i="14"/>
  <c r="J290" i="14"/>
  <c r="BK236" i="14"/>
  <c r="J167" i="14"/>
  <c r="J125" i="14"/>
  <c r="J380" i="14"/>
  <c r="J294" i="14"/>
  <c r="J240" i="14"/>
  <c r="BK167" i="14"/>
  <c r="BK332" i="14"/>
  <c r="BK313" i="14"/>
  <c r="BK225" i="14"/>
  <c r="J137" i="14"/>
  <c r="BK373" i="14"/>
  <c r="BK283" i="14"/>
  <c r="J201" i="14"/>
  <c r="BK361" i="14"/>
  <c r="J318" i="14"/>
  <c r="BK201" i="14"/>
  <c r="J156" i="14"/>
  <c r="J433" i="14"/>
  <c r="BK390" i="14"/>
  <c r="J305" i="14"/>
  <c r="J180" i="14"/>
  <c r="BK122" i="2"/>
  <c r="J146" i="3"/>
  <c r="BK124" i="3"/>
  <c r="BK138" i="3"/>
  <c r="J124" i="3"/>
  <c r="BK146" i="3"/>
  <c r="BK137" i="3"/>
  <c r="BK496" i="4"/>
  <c r="J467" i="4"/>
  <c r="J437" i="4"/>
  <c r="BK385" i="4"/>
  <c r="BK309" i="4"/>
  <c r="J261" i="4"/>
  <c r="BK231" i="4"/>
  <c r="BK194" i="4"/>
  <c r="J138" i="4"/>
  <c r="J457" i="4"/>
  <c r="J426" i="4"/>
  <c r="BK329" i="4"/>
  <c r="J262" i="4"/>
  <c r="BK242" i="4"/>
  <c r="J178" i="4"/>
  <c r="BK140" i="4"/>
  <c r="BK434" i="4"/>
  <c r="J418" i="4"/>
  <c r="J375" i="4"/>
  <c r="BK299" i="4"/>
  <c r="J213" i="4"/>
  <c r="BK173" i="4"/>
  <c r="BK139" i="4"/>
  <c r="J399" i="4"/>
  <c r="BK311" i="4"/>
  <c r="BK272" i="4"/>
  <c r="BK239" i="4"/>
  <c r="BK175" i="4"/>
  <c r="J475" i="4"/>
  <c r="BK425" i="4"/>
  <c r="J385" i="4"/>
  <c r="BK254" i="4"/>
  <c r="J198" i="4"/>
  <c r="J144" i="4"/>
  <c r="J396" i="4"/>
  <c r="J345" i="4"/>
  <c r="J246" i="4"/>
  <c r="BK188" i="4"/>
  <c r="J489" i="4"/>
  <c r="BK432" i="4"/>
  <c r="BK396" i="4"/>
  <c r="BK325" i="4"/>
  <c r="BK269" i="4"/>
  <c r="J252" i="4"/>
  <c r="J217" i="4"/>
  <c r="BK165" i="4"/>
  <c r="J509" i="4"/>
  <c r="BK454" i="4"/>
  <c r="BK364" i="4"/>
  <c r="BK215" i="4"/>
  <c r="J190" i="5"/>
  <c r="J158" i="5"/>
  <c r="BK189" i="5"/>
  <c r="BK125" i="5"/>
  <c r="J143" i="5"/>
  <c r="J166" i="5"/>
  <c r="BK171" i="5"/>
  <c r="J187" i="5"/>
  <c r="J185" i="5"/>
  <c r="J145" i="5"/>
  <c r="J289" i="7"/>
  <c r="BK223" i="7"/>
  <c r="BK137" i="7"/>
  <c r="BK291" i="7"/>
  <c r="BK256" i="7"/>
  <c r="BK236" i="7"/>
  <c r="BK194" i="7"/>
  <c r="J150" i="7"/>
  <c r="BK309" i="7"/>
  <c r="J258" i="7"/>
  <c r="J231" i="7"/>
  <c r="BK214" i="7"/>
  <c r="BK148" i="7"/>
  <c r="J262" i="7"/>
  <c r="BK221" i="7"/>
  <c r="BK158" i="7"/>
  <c r="BK279" i="7"/>
  <c r="BK253" i="7"/>
  <c r="J210" i="7"/>
  <c r="BK273" i="7"/>
  <c r="J219" i="7"/>
  <c r="J137" i="7"/>
  <c r="BK275" i="7"/>
  <c r="J229" i="7"/>
  <c r="BK219" i="7"/>
  <c r="J291" i="7"/>
  <c r="BK184" i="7"/>
  <c r="BK166" i="13"/>
  <c r="BK141" i="13"/>
  <c r="BK170" i="13"/>
  <c r="BK172" i="13"/>
  <c r="J135" i="13"/>
  <c r="J170" i="13"/>
  <c r="BK445" i="14"/>
  <c r="J395" i="14"/>
  <c r="BK301" i="14"/>
  <c r="J244" i="14"/>
  <c r="BK169" i="14"/>
  <c r="J431" i="14"/>
  <c r="BK270" i="14"/>
  <c r="BK234" i="14"/>
  <c r="BK192" i="14"/>
  <c r="BK128" i="14"/>
  <c r="BK358" i="14"/>
  <c r="J232" i="14"/>
  <c r="BK160" i="14"/>
  <c r="BK447" i="14"/>
  <c r="BK350" i="14"/>
  <c r="J279" i="14"/>
  <c r="BK267" i="14"/>
  <c r="J165" i="14"/>
  <c r="BK309" i="14"/>
  <c r="J218" i="14"/>
  <c r="BK189" i="14"/>
  <c r="BK410" i="14"/>
  <c r="BK365" i="14"/>
  <c r="BK290" i="14"/>
  <c r="BK163" i="14"/>
  <c r="BK369" i="14"/>
  <c r="J268" i="14"/>
  <c r="BK185" i="14"/>
  <c r="BK427" i="14"/>
  <c r="J373" i="14"/>
  <c r="BK327" i="14"/>
  <c r="BK242" i="14"/>
  <c r="J173" i="14"/>
  <c r="AS94" i="1"/>
  <c r="BK148" i="3"/>
  <c r="J147" i="3"/>
  <c r="BK473" i="4"/>
  <c r="J411" i="4"/>
  <c r="J325" i="4"/>
  <c r="J242" i="4"/>
  <c r="J218" i="4"/>
  <c r="BK507" i="4"/>
  <c r="BK447" i="4"/>
  <c r="BK378" i="4"/>
  <c r="J302" i="4"/>
  <c r="J258" i="4"/>
  <c r="BK217" i="4"/>
  <c r="BK184" i="4"/>
  <c r="J139" i="4"/>
  <c r="J450" i="4"/>
  <c r="J422" i="4"/>
  <c r="BK406" i="4"/>
  <c r="J323" i="4"/>
  <c r="BK220" i="4"/>
  <c r="BK182" i="4"/>
  <c r="J135" i="4"/>
  <c r="J386" i="4"/>
  <c r="BK335" i="4"/>
  <c r="J259" i="4"/>
  <c r="BK209" i="4"/>
  <c r="BK137" i="4"/>
  <c r="BK471" i="4"/>
  <c r="BK428" i="4"/>
  <c r="BK399" i="4"/>
  <c r="J274" i="4"/>
  <c r="J240" i="4"/>
  <c r="J167" i="4"/>
  <c r="J401" i="4"/>
  <c r="BK296" i="4"/>
  <c r="BK229" i="4"/>
  <c r="J150" i="4"/>
  <c r="BK437" i="4"/>
  <c r="BK381" i="4"/>
  <c r="BK266" i="4"/>
  <c r="J231" i="4"/>
  <c r="J175" i="4"/>
  <c r="BK514" i="4"/>
  <c r="J447" i="4"/>
  <c r="BK415" i="4"/>
  <c r="BK289" i="4"/>
  <c r="BK192" i="4"/>
  <c r="J141" i="4"/>
  <c r="BK175" i="5"/>
  <c r="J125" i="5"/>
  <c r="J128" i="5"/>
  <c r="J171" i="5"/>
  <c r="BK200" i="5"/>
  <c r="J133" i="5"/>
  <c r="BK160" i="5"/>
  <c r="BK190" i="5"/>
  <c r="BK128" i="5"/>
  <c r="J149" i="5"/>
  <c r="BK143" i="5"/>
  <c r="J122" i="6"/>
  <c r="J238" i="7"/>
  <c r="BK190" i="7"/>
  <c r="BK319" i="7"/>
  <c r="BK272" i="7"/>
  <c r="J245" i="7"/>
  <c r="BK207" i="7"/>
  <c r="J326" i="7"/>
  <c r="J259" i="7"/>
  <c r="BK229" i="7"/>
  <c r="BK203" i="7"/>
  <c r="J144" i="7"/>
  <c r="BK276" i="7"/>
  <c r="J260" i="7"/>
  <c r="J205" i="7"/>
  <c r="J146" i="7"/>
  <c r="BK284" i="7"/>
  <c r="J266" i="7"/>
  <c r="BK238" i="7"/>
  <c r="J170" i="7"/>
  <c r="J242" i="7"/>
  <c r="J186" i="7"/>
  <c r="BK300" i="7"/>
  <c r="J272" i="7"/>
  <c r="BK227" i="7"/>
  <c r="J302" i="7"/>
  <c r="J214" i="7"/>
  <c r="J142" i="7"/>
  <c r="J131" i="8"/>
  <c r="BK129" i="8"/>
  <c r="BK141" i="9"/>
  <c r="BK181" i="9"/>
  <c r="J153" i="9"/>
  <c r="J183" i="9"/>
  <c r="BK154" i="9"/>
  <c r="J136" i="9"/>
  <c r="J168" i="9"/>
  <c r="J146" i="9"/>
  <c r="BK201" i="9"/>
  <c r="BK166" i="9"/>
  <c r="J143" i="9"/>
  <c r="J177" i="9"/>
  <c r="J126" i="9"/>
  <c r="BK146" i="9"/>
  <c r="BK155" i="9"/>
  <c r="J128" i="9"/>
  <c r="BK124" i="10"/>
  <c r="J124" i="10"/>
  <c r="J213" i="11"/>
  <c r="BK171" i="11"/>
  <c r="BK139" i="11"/>
  <c r="J200" i="11"/>
  <c r="BK154" i="11"/>
  <c r="BK201" i="11"/>
  <c r="J172" i="11"/>
  <c r="J207" i="11"/>
  <c r="BK185" i="11"/>
  <c r="BK137" i="11"/>
  <c r="J182" i="11"/>
  <c r="BK146" i="11"/>
  <c r="BK188" i="11"/>
  <c r="BK166" i="11"/>
  <c r="J186" i="11"/>
  <c r="J153" i="11"/>
  <c r="J135" i="11"/>
  <c r="J128" i="12"/>
  <c r="BK128" i="12"/>
  <c r="J125" i="12"/>
  <c r="J177" i="13"/>
  <c r="BK126" i="13"/>
  <c r="J185" i="13"/>
  <c r="J126" i="13"/>
  <c r="BK187" i="13"/>
  <c r="BK142" i="13"/>
  <c r="J203" i="13"/>
  <c r="BK153" i="13"/>
  <c r="BK177" i="13"/>
  <c r="BK174" i="13"/>
  <c r="J152" i="13"/>
  <c r="BK183" i="13"/>
  <c r="J443" i="14"/>
  <c r="BK320" i="14"/>
  <c r="J263" i="14"/>
  <c r="BK180" i="14"/>
  <c r="BK129" i="14"/>
  <c r="J303" i="14"/>
  <c r="BK240" i="14"/>
  <c r="J198" i="14"/>
  <c r="BK141" i="14"/>
  <c r="BK407" i="14"/>
  <c r="BK311" i="14"/>
  <c r="BK244" i="14"/>
  <c r="BK173" i="14"/>
  <c r="BK423" i="14"/>
  <c r="J323" i="14"/>
  <c r="BK269" i="14"/>
  <c r="J214" i="14"/>
  <c r="BK425" i="14"/>
  <c r="J254" i="14"/>
  <c r="BK202" i="14"/>
  <c r="J447" i="14"/>
  <c r="BK339" i="14"/>
  <c r="BK232" i="14"/>
  <c r="J423" i="14"/>
  <c r="J266" i="14"/>
  <c r="J189" i="14"/>
  <c r="J129" i="14"/>
  <c r="J363" i="14"/>
  <c r="BK287" i="14"/>
  <c r="J238" i="14"/>
  <c r="J128" i="14"/>
  <c r="R120" i="6" l="1"/>
  <c r="R119" i="6" s="1"/>
  <c r="F34" i="11"/>
  <c r="P120" i="6"/>
  <c r="P119" i="6" s="1"/>
  <c r="AU99" i="1" s="1"/>
  <c r="T120" i="2"/>
  <c r="T119" i="2" s="1"/>
  <c r="T118" i="2" s="1"/>
  <c r="BK120" i="3"/>
  <c r="J120" i="3" s="1"/>
  <c r="J98" i="3" s="1"/>
  <c r="T134" i="4"/>
  <c r="R294" i="4"/>
  <c r="R376" i="4"/>
  <c r="T456" i="4"/>
  <c r="T502" i="4"/>
  <c r="T501" i="4"/>
  <c r="R165" i="5"/>
  <c r="BK193" i="7"/>
  <c r="J193" i="7" s="1"/>
  <c r="J101" i="7" s="1"/>
  <c r="R299" i="7"/>
  <c r="P127" i="8"/>
  <c r="P122" i="8" s="1"/>
  <c r="T134" i="8"/>
  <c r="T133" i="8"/>
  <c r="P135" i="9"/>
  <c r="BK127" i="10"/>
  <c r="R143" i="11"/>
  <c r="R150" i="11"/>
  <c r="R149" i="11" s="1"/>
  <c r="BK187" i="11"/>
  <c r="J187" i="11" s="1"/>
  <c r="J105" i="11" s="1"/>
  <c r="T124" i="12"/>
  <c r="T121" i="12" s="1"/>
  <c r="T120" i="12" s="1"/>
  <c r="R125" i="13"/>
  <c r="R124" i="13" s="1"/>
  <c r="P137" i="13"/>
  <c r="P136" i="13" s="1"/>
  <c r="R145" i="13"/>
  <c r="BK124" i="14"/>
  <c r="BK260" i="14"/>
  <c r="J260" i="14" s="1"/>
  <c r="J100" i="14" s="1"/>
  <c r="P120" i="3"/>
  <c r="P119" i="3"/>
  <c r="P118" i="3"/>
  <c r="AU96" i="1" s="1"/>
  <c r="T268" i="4"/>
  <c r="R320" i="4"/>
  <c r="BK369" i="4"/>
  <c r="J369" i="4" s="1"/>
  <c r="J103" i="4" s="1"/>
  <c r="P430" i="4"/>
  <c r="P456" i="4"/>
  <c r="BK502" i="4"/>
  <c r="BK501" i="4" s="1"/>
  <c r="J501" i="4" s="1"/>
  <c r="J111" i="4" s="1"/>
  <c r="T165" i="5"/>
  <c r="T131" i="7"/>
  <c r="T172" i="7"/>
  <c r="T183" i="7"/>
  <c r="T278" i="7"/>
  <c r="P286" i="7"/>
  <c r="P285" i="7" s="1"/>
  <c r="BK323" i="7"/>
  <c r="J323" i="7" s="1"/>
  <c r="J109" i="7" s="1"/>
  <c r="R127" i="8"/>
  <c r="R122" i="8"/>
  <c r="BK135" i="9"/>
  <c r="P127" i="10"/>
  <c r="P126" i="10" s="1"/>
  <c r="BK143" i="11"/>
  <c r="J143" i="11" s="1"/>
  <c r="J99" i="11" s="1"/>
  <c r="T156" i="11"/>
  <c r="R180" i="11"/>
  <c r="P124" i="12"/>
  <c r="P121" i="12"/>
  <c r="P120" i="12" s="1"/>
  <c r="AU105" i="1" s="1"/>
  <c r="BK137" i="13"/>
  <c r="J137" i="13" s="1"/>
  <c r="J100" i="13" s="1"/>
  <c r="BK145" i="13"/>
  <c r="J145" i="13" s="1"/>
  <c r="J102" i="13" s="1"/>
  <c r="R124" i="14"/>
  <c r="P260" i="14"/>
  <c r="P134" i="4"/>
  <c r="P294" i="4"/>
  <c r="T376" i="4"/>
  <c r="R456" i="4"/>
  <c r="R502" i="4"/>
  <c r="R501" i="4"/>
  <c r="P124" i="5"/>
  <c r="P196" i="5"/>
  <c r="BK131" i="7"/>
  <c r="BK172" i="7"/>
  <c r="J172" i="7" s="1"/>
  <c r="J99" i="7" s="1"/>
  <c r="P183" i="7"/>
  <c r="BK278" i="7"/>
  <c r="J278" i="7" s="1"/>
  <c r="J102" i="7" s="1"/>
  <c r="T299" i="7"/>
  <c r="R134" i="8"/>
  <c r="R133" i="8" s="1"/>
  <c r="BK123" i="9"/>
  <c r="J123" i="9" s="1"/>
  <c r="J98" i="9" s="1"/>
  <c r="R180" i="9"/>
  <c r="T127" i="10"/>
  <c r="T126" i="10" s="1"/>
  <c r="BK156" i="11"/>
  <c r="P187" i="11"/>
  <c r="BK125" i="13"/>
  <c r="J125" i="13"/>
  <c r="J98" i="13" s="1"/>
  <c r="R137" i="13"/>
  <c r="R136" i="13" s="1"/>
  <c r="P145" i="13"/>
  <c r="P124" i="14"/>
  <c r="R260" i="14"/>
  <c r="P268" i="4"/>
  <c r="P320" i="4"/>
  <c r="P369" i="4"/>
  <c r="R430" i="4"/>
  <c r="T444" i="4"/>
  <c r="R477" i="4"/>
  <c r="BK124" i="5"/>
  <c r="BK196" i="5"/>
  <c r="J196" i="5" s="1"/>
  <c r="J101" i="5" s="1"/>
  <c r="R193" i="7"/>
  <c r="R286" i="7"/>
  <c r="R285" i="7" s="1"/>
  <c r="T127" i="8"/>
  <c r="T122" i="8" s="1"/>
  <c r="T121" i="8" s="1"/>
  <c r="P123" i="9"/>
  <c r="P122" i="9" s="1"/>
  <c r="BK180" i="9"/>
  <c r="J180" i="9" s="1"/>
  <c r="J101" i="9" s="1"/>
  <c r="BK123" i="10"/>
  <c r="J123" i="10" s="1"/>
  <c r="J98" i="10" s="1"/>
  <c r="P143" i="11"/>
  <c r="T150" i="11"/>
  <c r="T149" i="11" s="1"/>
  <c r="R187" i="11"/>
  <c r="P125" i="13"/>
  <c r="P124" i="13" s="1"/>
  <c r="BK163" i="13"/>
  <c r="J163" i="13" s="1"/>
  <c r="J103" i="13" s="1"/>
  <c r="T191" i="14"/>
  <c r="T329" i="14"/>
  <c r="T120" i="3"/>
  <c r="T119" i="3" s="1"/>
  <c r="T118" i="3" s="1"/>
  <c r="R268" i="4"/>
  <c r="T320" i="4"/>
  <c r="R369" i="4"/>
  <c r="BK430" i="4"/>
  <c r="J430" i="4" s="1"/>
  <c r="J105" i="4" s="1"/>
  <c r="BK444" i="4"/>
  <c r="P477" i="4"/>
  <c r="BK165" i="5"/>
  <c r="J165" i="5" s="1"/>
  <c r="J100" i="5" s="1"/>
  <c r="T193" i="7"/>
  <c r="BK299" i="7"/>
  <c r="J299" i="7" s="1"/>
  <c r="J108" i="7" s="1"/>
  <c r="R323" i="7"/>
  <c r="R123" i="9"/>
  <c r="R122" i="9" s="1"/>
  <c r="P180" i="9"/>
  <c r="R123" i="10"/>
  <c r="R122" i="10" s="1"/>
  <c r="BK127" i="11"/>
  <c r="J127" i="11" s="1"/>
  <c r="J98" i="11" s="1"/>
  <c r="T143" i="11"/>
  <c r="P150" i="11"/>
  <c r="P149" i="11" s="1"/>
  <c r="BK180" i="11"/>
  <c r="J180" i="11" s="1"/>
  <c r="J104" i="11" s="1"/>
  <c r="T125" i="13"/>
  <c r="T124" i="13" s="1"/>
  <c r="T137" i="13"/>
  <c r="T136" i="13" s="1"/>
  <c r="T145" i="13"/>
  <c r="R191" i="14"/>
  <c r="R329" i="14"/>
  <c r="BK389" i="14"/>
  <c r="J389" i="14" s="1"/>
  <c r="J102" i="14" s="1"/>
  <c r="BK120" i="2"/>
  <c r="J120" i="2" s="1"/>
  <c r="J98" i="2" s="1"/>
  <c r="R120" i="3"/>
  <c r="R119" i="3" s="1"/>
  <c r="R118" i="3" s="1"/>
  <c r="BK268" i="4"/>
  <c r="J268" i="4" s="1"/>
  <c r="J99" i="4" s="1"/>
  <c r="BK320" i="4"/>
  <c r="J320" i="4"/>
  <c r="J102" i="4" s="1"/>
  <c r="T369" i="4"/>
  <c r="T430" i="4"/>
  <c r="BK456" i="4"/>
  <c r="J456" i="4" s="1"/>
  <c r="J109" i="4" s="1"/>
  <c r="P502" i="4"/>
  <c r="P501" i="4" s="1"/>
  <c r="R124" i="5"/>
  <c r="T196" i="5"/>
  <c r="R131" i="7"/>
  <c r="R172" i="7"/>
  <c r="R183" i="7"/>
  <c r="P278" i="7"/>
  <c r="BK286" i="7"/>
  <c r="T323" i="7"/>
  <c r="BK127" i="8"/>
  <c r="J127" i="8" s="1"/>
  <c r="J99" i="8" s="1"/>
  <c r="R135" i="9"/>
  <c r="R134" i="9" s="1"/>
  <c r="P123" i="10"/>
  <c r="P122" i="10" s="1"/>
  <c r="P127" i="11"/>
  <c r="P126" i="11" s="1"/>
  <c r="R156" i="11"/>
  <c r="R155" i="11" s="1"/>
  <c r="T180" i="11"/>
  <c r="BK124" i="12"/>
  <c r="J124" i="12"/>
  <c r="J99" i="12"/>
  <c r="T163" i="13"/>
  <c r="T144" i="13" s="1"/>
  <c r="T124" i="14"/>
  <c r="T260" i="14"/>
  <c r="R389" i="14"/>
  <c r="P120" i="2"/>
  <c r="P119" i="2" s="1"/>
  <c r="P118" i="2" s="1"/>
  <c r="AU95" i="1" s="1"/>
  <c r="R134" i="4"/>
  <c r="R133" i="4" s="1"/>
  <c r="T294" i="4"/>
  <c r="BK376" i="4"/>
  <c r="J376" i="4"/>
  <c r="J104" i="4"/>
  <c r="P444" i="4"/>
  <c r="P443" i="4" s="1"/>
  <c r="BK477" i="4"/>
  <c r="J477" i="4" s="1"/>
  <c r="J110" i="4" s="1"/>
  <c r="T124" i="5"/>
  <c r="R196" i="5"/>
  <c r="P193" i="7"/>
  <c r="P299" i="7"/>
  <c r="P134" i="8"/>
  <c r="P133" i="8" s="1"/>
  <c r="T135" i="9"/>
  <c r="R127" i="10"/>
  <c r="R126" i="10" s="1"/>
  <c r="T127" i="11"/>
  <c r="T126" i="11" s="1"/>
  <c r="BK150" i="11"/>
  <c r="BK149" i="11" s="1"/>
  <c r="J149" i="11" s="1"/>
  <c r="J100" i="11" s="1"/>
  <c r="T187" i="11"/>
  <c r="R124" i="12"/>
  <c r="R121" i="12" s="1"/>
  <c r="R120" i="12" s="1"/>
  <c r="R163" i="13"/>
  <c r="P191" i="14"/>
  <c r="BK329" i="14"/>
  <c r="J329" i="14" s="1"/>
  <c r="J101" i="14" s="1"/>
  <c r="T389" i="14"/>
  <c r="R120" i="2"/>
  <c r="R119" i="2" s="1"/>
  <c r="R118" i="2" s="1"/>
  <c r="BK134" i="4"/>
  <c r="J134" i="4" s="1"/>
  <c r="J98" i="4" s="1"/>
  <c r="BK294" i="4"/>
  <c r="J294" i="4" s="1"/>
  <c r="J100" i="4" s="1"/>
  <c r="P376" i="4"/>
  <c r="R444" i="4"/>
  <c r="R443" i="4"/>
  <c r="T477" i="4"/>
  <c r="P165" i="5"/>
  <c r="P131" i="7"/>
  <c r="P172" i="7"/>
  <c r="BK183" i="7"/>
  <c r="J183" i="7" s="1"/>
  <c r="J100" i="7" s="1"/>
  <c r="R278" i="7"/>
  <c r="T286" i="7"/>
  <c r="T285" i="7"/>
  <c r="P323" i="7"/>
  <c r="BK134" i="8"/>
  <c r="BK133" i="8" s="1"/>
  <c r="J133" i="8" s="1"/>
  <c r="J100" i="8" s="1"/>
  <c r="T123" i="9"/>
  <c r="T122" i="9" s="1"/>
  <c r="T180" i="9"/>
  <c r="T123" i="10"/>
  <c r="T122" i="10" s="1"/>
  <c r="R127" i="11"/>
  <c r="R126" i="11" s="1"/>
  <c r="P156" i="11"/>
  <c r="P155" i="11" s="1"/>
  <c r="P180" i="11"/>
  <c r="P163" i="13"/>
  <c r="P144" i="13" s="1"/>
  <c r="BK191" i="14"/>
  <c r="J191" i="14" s="1"/>
  <c r="J99" i="14" s="1"/>
  <c r="P329" i="14"/>
  <c r="P389" i="14"/>
  <c r="BK201" i="5"/>
  <c r="J201" i="5" s="1"/>
  <c r="J102" i="5" s="1"/>
  <c r="BK441" i="4"/>
  <c r="J441" i="4" s="1"/>
  <c r="J106" i="4" s="1"/>
  <c r="BK162" i="5"/>
  <c r="J162" i="5"/>
  <c r="J99" i="5" s="1"/>
  <c r="BK125" i="6"/>
  <c r="J125" i="6" s="1"/>
  <c r="J99" i="6" s="1"/>
  <c r="BK121" i="6"/>
  <c r="J121" i="6" s="1"/>
  <c r="J98" i="6" s="1"/>
  <c r="BK131" i="10"/>
  <c r="J131" i="10" s="1"/>
  <c r="J101" i="10" s="1"/>
  <c r="BK122" i="12"/>
  <c r="J122" i="12" s="1"/>
  <c r="J98" i="12" s="1"/>
  <c r="BK129" i="12"/>
  <c r="J129" i="12"/>
  <c r="J100" i="12" s="1"/>
  <c r="BK290" i="7"/>
  <c r="J290" i="7" s="1"/>
  <c r="J106" i="7" s="1"/>
  <c r="BK283" i="7"/>
  <c r="J283" i="7" s="1"/>
  <c r="J103" i="7" s="1"/>
  <c r="BK315" i="4"/>
  <c r="J315" i="4" s="1"/>
  <c r="J101" i="4" s="1"/>
  <c r="BK123" i="8"/>
  <c r="BK122" i="8" s="1"/>
  <c r="E112" i="14"/>
  <c r="BE131" i="14"/>
  <c r="BE149" i="14"/>
  <c r="BE197" i="14"/>
  <c r="BE201" i="14"/>
  <c r="BE214" i="14"/>
  <c r="BE279" i="14"/>
  <c r="BE313" i="14"/>
  <c r="BE320" i="14"/>
  <c r="BE347" i="14"/>
  <c r="BE350" i="14"/>
  <c r="BE378" i="14"/>
  <c r="BE383" i="14"/>
  <c r="BE173" i="14"/>
  <c r="BE180" i="14"/>
  <c r="BE203" i="14"/>
  <c r="BE210" i="14"/>
  <c r="BE229" i="14"/>
  <c r="BE234" i="14"/>
  <c r="BE238" i="14"/>
  <c r="BE251" i="14"/>
  <c r="BE256" i="14"/>
  <c r="BE283" i="14"/>
  <c r="BE298" i="14"/>
  <c r="BE307" i="14"/>
  <c r="BE335" i="14"/>
  <c r="BE354" i="14"/>
  <c r="BE418" i="14"/>
  <c r="F92" i="14"/>
  <c r="BE129" i="14"/>
  <c r="BE130" i="14"/>
  <c r="BE152" i="14"/>
  <c r="BE156" i="14"/>
  <c r="BE171" i="14"/>
  <c r="BE175" i="14"/>
  <c r="BE221" i="14"/>
  <c r="BE240" i="14"/>
  <c r="BE242" i="14"/>
  <c r="BE268" i="14"/>
  <c r="BE309" i="14"/>
  <c r="BE311" i="14"/>
  <c r="BE332" i="14"/>
  <c r="BE367" i="14"/>
  <c r="BE380" i="14"/>
  <c r="BE403" i="14"/>
  <c r="BE425" i="14"/>
  <c r="BK124" i="13"/>
  <c r="BK136" i="13"/>
  <c r="J136" i="13" s="1"/>
  <c r="J99" i="13" s="1"/>
  <c r="J89" i="14"/>
  <c r="BE128" i="14"/>
  <c r="BE133" i="14"/>
  <c r="BE167" i="14"/>
  <c r="BE244" i="14"/>
  <c r="BE269" i="14"/>
  <c r="BE305" i="14"/>
  <c r="BE327" i="14"/>
  <c r="BE421" i="14"/>
  <c r="BE427" i="14"/>
  <c r="BE447" i="14"/>
  <c r="BE132" i="14"/>
  <c r="BE137" i="14"/>
  <c r="BE182" i="14"/>
  <c r="BE185" i="14"/>
  <c r="BE187" i="14"/>
  <c r="BE189" i="14"/>
  <c r="BE200" i="14"/>
  <c r="BE202" i="14"/>
  <c r="BE218" i="14"/>
  <c r="BE254" i="14"/>
  <c r="BE301" i="14"/>
  <c r="BE361" i="14"/>
  <c r="BE390" i="14"/>
  <c r="BE399" i="14"/>
  <c r="BE407" i="14"/>
  <c r="BE414" i="14"/>
  <c r="BE429" i="14"/>
  <c r="BE433" i="14"/>
  <c r="BE440" i="14"/>
  <c r="BE192" i="14"/>
  <c r="BE198" i="14"/>
  <c r="BE206" i="14"/>
  <c r="BE258" i="14"/>
  <c r="BE261" i="14"/>
  <c r="BE263" i="14"/>
  <c r="BE266" i="14"/>
  <c r="BE270" i="14"/>
  <c r="BE271" i="14"/>
  <c r="BE275" i="14"/>
  <c r="BE303" i="14"/>
  <c r="BE339" i="14"/>
  <c r="BE365" i="14"/>
  <c r="BE385" i="14"/>
  <c r="BE387" i="14"/>
  <c r="BE431" i="14"/>
  <c r="BE443" i="14"/>
  <c r="BE445" i="14"/>
  <c r="BK144" i="13"/>
  <c r="J144" i="13" s="1"/>
  <c r="J101" i="13" s="1"/>
  <c r="BE125" i="14"/>
  <c r="BE134" i="14"/>
  <c r="BE163" i="14"/>
  <c r="BE169" i="14"/>
  <c r="BE194" i="14"/>
  <c r="BE267" i="14"/>
  <c r="BE272" i="14"/>
  <c r="BE290" i="14"/>
  <c r="BE294" i="14"/>
  <c r="BE318" i="14"/>
  <c r="BE343" i="14"/>
  <c r="BE363" i="14"/>
  <c r="BE369" i="14"/>
  <c r="BE371" i="14"/>
  <c r="BE373" i="14"/>
  <c r="BE392" i="14"/>
  <c r="BE395" i="14"/>
  <c r="BE141" i="14"/>
  <c r="BE145" i="14"/>
  <c r="BE160" i="14"/>
  <c r="BE165" i="14"/>
  <c r="BE199" i="14"/>
  <c r="BE225" i="14"/>
  <c r="BE232" i="14"/>
  <c r="BE236" i="14"/>
  <c r="BE249" i="14"/>
  <c r="BE287" i="14"/>
  <c r="BE323" i="14"/>
  <c r="BE325" i="14"/>
  <c r="BE330" i="14"/>
  <c r="BE358" i="14"/>
  <c r="BE410" i="14"/>
  <c r="BE423" i="14"/>
  <c r="BE438" i="14"/>
  <c r="J117" i="13"/>
  <c r="BE126" i="13"/>
  <c r="BE152" i="13"/>
  <c r="BE185" i="13"/>
  <c r="BK121" i="12"/>
  <c r="J121" i="12" s="1"/>
  <c r="J97" i="12" s="1"/>
  <c r="E113" i="13"/>
  <c r="BE141" i="13"/>
  <c r="BE146" i="13"/>
  <c r="BE162" i="13"/>
  <c r="BE184" i="13"/>
  <c r="BE143" i="13"/>
  <c r="BE153" i="13"/>
  <c r="F92" i="13"/>
  <c r="BE140" i="13"/>
  <c r="BE172" i="13"/>
  <c r="BE177" i="13"/>
  <c r="BE190" i="13"/>
  <c r="BE142" i="13"/>
  <c r="BE148" i="13"/>
  <c r="BE155" i="13"/>
  <c r="BE170" i="13"/>
  <c r="BE180" i="13"/>
  <c r="BE187" i="13"/>
  <c r="BE192" i="13"/>
  <c r="BE194" i="13"/>
  <c r="BE198" i="13"/>
  <c r="BE201" i="13"/>
  <c r="BE203" i="13"/>
  <c r="BE131" i="13"/>
  <c r="BE159" i="13"/>
  <c r="BE164" i="13"/>
  <c r="BE174" i="13"/>
  <c r="BE175" i="13"/>
  <c r="BE135" i="13"/>
  <c r="BE138" i="13"/>
  <c r="BE151" i="13"/>
  <c r="BE154" i="13"/>
  <c r="BE166" i="13"/>
  <c r="BE183" i="13"/>
  <c r="BK126" i="11"/>
  <c r="J156" i="11"/>
  <c r="J103" i="11" s="1"/>
  <c r="BE123" i="12"/>
  <c r="J150" i="11"/>
  <c r="J101" i="11" s="1"/>
  <c r="BE130" i="12"/>
  <c r="J114" i="12"/>
  <c r="E85" i="12"/>
  <c r="BE125" i="12"/>
  <c r="BE126" i="12"/>
  <c r="BE128" i="12"/>
  <c r="F92" i="12"/>
  <c r="F122" i="11"/>
  <c r="BE144" i="11"/>
  <c r="BE157" i="11"/>
  <c r="BE159" i="11"/>
  <c r="BE171" i="11"/>
  <c r="BE200" i="11"/>
  <c r="BE201" i="11"/>
  <c r="BE207" i="11"/>
  <c r="BE211" i="11"/>
  <c r="BE146" i="11"/>
  <c r="BE172" i="11"/>
  <c r="BE175" i="11"/>
  <c r="BE185" i="11"/>
  <c r="BE186" i="11"/>
  <c r="BE193" i="11"/>
  <c r="J127" i="10"/>
  <c r="J100" i="10" s="1"/>
  <c r="BE151" i="11"/>
  <c r="BE164" i="11"/>
  <c r="J119" i="11"/>
  <c r="BE154" i="11"/>
  <c r="BE170" i="11"/>
  <c r="E115" i="11"/>
  <c r="BE139" i="11"/>
  <c r="BE153" i="11"/>
  <c r="BE183" i="11"/>
  <c r="BE184" i="11"/>
  <c r="BE196" i="11"/>
  <c r="BE128" i="11"/>
  <c r="BE135" i="11"/>
  <c r="BE137" i="11"/>
  <c r="BE141" i="11"/>
  <c r="BE148" i="11"/>
  <c r="BE166" i="11"/>
  <c r="BE181" i="11"/>
  <c r="BE182" i="11"/>
  <c r="BE188" i="11"/>
  <c r="BE190" i="11"/>
  <c r="BE192" i="11"/>
  <c r="BE203" i="11"/>
  <c r="BE213" i="11"/>
  <c r="BA104" i="1"/>
  <c r="BK122" i="9"/>
  <c r="F92" i="10"/>
  <c r="J135" i="9"/>
  <c r="J100" i="9" s="1"/>
  <c r="BE128" i="10"/>
  <c r="BE129" i="10"/>
  <c r="BE130" i="10"/>
  <c r="E85" i="10"/>
  <c r="BE132" i="10"/>
  <c r="J89" i="10"/>
  <c r="BE124" i="10"/>
  <c r="BE125" i="10"/>
  <c r="J123" i="8"/>
  <c r="J98" i="8" s="1"/>
  <c r="BE144" i="9"/>
  <c r="BE148" i="9"/>
  <c r="BE174" i="9"/>
  <c r="BE183" i="9"/>
  <c r="BE201" i="9"/>
  <c r="J89" i="9"/>
  <c r="F118" i="9"/>
  <c r="BE153" i="9"/>
  <c r="BE155" i="9"/>
  <c r="BE166" i="9"/>
  <c r="BE168" i="9"/>
  <c r="BE177" i="9"/>
  <c r="BE194" i="9"/>
  <c r="E111" i="9"/>
  <c r="BE154" i="9"/>
  <c r="BE171" i="9"/>
  <c r="BE203" i="9"/>
  <c r="J134" i="8"/>
  <c r="J101" i="8"/>
  <c r="BE136" i="9"/>
  <c r="BE152" i="9"/>
  <c r="BE167" i="9"/>
  <c r="BE126" i="9"/>
  <c r="BE162" i="9"/>
  <c r="BE190" i="9"/>
  <c r="BE207" i="9"/>
  <c r="BE138" i="9"/>
  <c r="BE141" i="9"/>
  <c r="BE159" i="9"/>
  <c r="BE124" i="9"/>
  <c r="BE128" i="9"/>
  <c r="BE130" i="9"/>
  <c r="BE132" i="9"/>
  <c r="BE143" i="9"/>
  <c r="BE146" i="9"/>
  <c r="BE150" i="9"/>
  <c r="BE157" i="9"/>
  <c r="BE181" i="9"/>
  <c r="BE195" i="9"/>
  <c r="BE197" i="9"/>
  <c r="BE200" i="9"/>
  <c r="BE209" i="9"/>
  <c r="J131" i="7"/>
  <c r="J98" i="7" s="1"/>
  <c r="E85" i="8"/>
  <c r="F92" i="8"/>
  <c r="J286" i="7"/>
  <c r="J105" i="7" s="1"/>
  <c r="J115" i="8"/>
  <c r="BE128" i="8"/>
  <c r="BE135" i="8"/>
  <c r="BE124" i="8"/>
  <c r="BE129" i="8"/>
  <c r="BE131" i="8"/>
  <c r="BE136" i="8"/>
  <c r="J89" i="7"/>
  <c r="BE154" i="7"/>
  <c r="BE186" i="7"/>
  <c r="BE199" i="7"/>
  <c r="BE222" i="7"/>
  <c r="BE224" i="7"/>
  <c r="F126" i="7"/>
  <c r="BE144" i="7"/>
  <c r="BE166" i="7"/>
  <c r="BE168" i="7"/>
  <c r="BE231" i="7"/>
  <c r="BE232" i="7"/>
  <c r="BE234" i="7"/>
  <c r="BE241" i="7"/>
  <c r="BE245" i="7"/>
  <c r="BE256" i="7"/>
  <c r="BE266" i="7"/>
  <c r="BE277" i="7"/>
  <c r="BE291" i="7"/>
  <c r="BE301" i="7"/>
  <c r="BE312" i="7"/>
  <c r="BK120" i="6"/>
  <c r="J120" i="6" s="1"/>
  <c r="J97" i="6" s="1"/>
  <c r="BE152" i="7"/>
  <c r="BE158" i="7"/>
  <c r="BE228" i="7"/>
  <c r="BE229" i="7"/>
  <c r="BE230" i="7"/>
  <c r="BE236" i="7"/>
  <c r="BE237" i="7"/>
  <c r="BE259" i="7"/>
  <c r="BE272" i="7"/>
  <c r="BE276" i="7"/>
  <c r="BE300" i="7"/>
  <c r="BE302" i="7"/>
  <c r="E85" i="7"/>
  <c r="BE137" i="7"/>
  <c r="BE146" i="7"/>
  <c r="BE150" i="7"/>
  <c r="BE162" i="7"/>
  <c r="BE203" i="7"/>
  <c r="BE204" i="7"/>
  <c r="BE206" i="7"/>
  <c r="BE260" i="7"/>
  <c r="BE261" i="7"/>
  <c r="BE275" i="7"/>
  <c r="BE303" i="7"/>
  <c r="BE326" i="7"/>
  <c r="BE156" i="7"/>
  <c r="BE190" i="7"/>
  <c r="BE196" i="7"/>
  <c r="BE207" i="7"/>
  <c r="BE210" i="7"/>
  <c r="BE223" i="7"/>
  <c r="BE238" i="7"/>
  <c r="BE240" i="7"/>
  <c r="BE246" i="7"/>
  <c r="BE253" i="7"/>
  <c r="BE257" i="7"/>
  <c r="BE258" i="7"/>
  <c r="BE263" i="7"/>
  <c r="BE264" i="7"/>
  <c r="BE268" i="7"/>
  <c r="BE273" i="7"/>
  <c r="BE274" i="7"/>
  <c r="BE279" i="7"/>
  <c r="BE287" i="7"/>
  <c r="BE289" i="7"/>
  <c r="BE140" i="7"/>
  <c r="BE176" i="7"/>
  <c r="BE180" i="7"/>
  <c r="BE188" i="7"/>
  <c r="BE194" i="7"/>
  <c r="BE205" i="7"/>
  <c r="BE255" i="7"/>
  <c r="BE262" i="7"/>
  <c r="BE265" i="7"/>
  <c r="BE305" i="7"/>
  <c r="BE315" i="7"/>
  <c r="BE319" i="7"/>
  <c r="BE132" i="7"/>
  <c r="BE170" i="7"/>
  <c r="BE173" i="7"/>
  <c r="BE184" i="7"/>
  <c r="BE217" i="7"/>
  <c r="BE221" i="7"/>
  <c r="BE227" i="7"/>
  <c r="BE235" i="7"/>
  <c r="BE242" i="7"/>
  <c r="BE267" i="7"/>
  <c r="BE270" i="7"/>
  <c r="BE282" i="7"/>
  <c r="BE324" i="7"/>
  <c r="BE142" i="7"/>
  <c r="BE148" i="7"/>
  <c r="BE214" i="7"/>
  <c r="BE219" i="7"/>
  <c r="BE225" i="7"/>
  <c r="BE226" i="7"/>
  <c r="BE284" i="7"/>
  <c r="BE309" i="7"/>
  <c r="E85" i="6"/>
  <c r="F92" i="6"/>
  <c r="J124" i="5"/>
  <c r="J98" i="5"/>
  <c r="J113" i="6"/>
  <c r="BE126" i="6"/>
  <c r="BE122" i="6"/>
  <c r="F92" i="5"/>
  <c r="BE169" i="5"/>
  <c r="BE184" i="5"/>
  <c r="BE186" i="5"/>
  <c r="BE189" i="5"/>
  <c r="BE191" i="5"/>
  <c r="J444" i="4"/>
  <c r="J108" i="4" s="1"/>
  <c r="BE128" i="5"/>
  <c r="BE163" i="5"/>
  <c r="BE195" i="5"/>
  <c r="J116" i="5"/>
  <c r="BE139" i="5"/>
  <c r="BE141" i="5"/>
  <c r="BE149" i="5"/>
  <c r="BE153" i="5"/>
  <c r="BE166" i="5"/>
  <c r="BE147" i="5"/>
  <c r="BE158" i="5"/>
  <c r="BE174" i="5"/>
  <c r="BE175" i="5"/>
  <c r="BE187" i="5"/>
  <c r="BE188" i="5"/>
  <c r="E85" i="5"/>
  <c r="BE125" i="5"/>
  <c r="BE160" i="5"/>
  <c r="BE182" i="5"/>
  <c r="BE202" i="5"/>
  <c r="BE131" i="5"/>
  <c r="BE190" i="5"/>
  <c r="BE133" i="5"/>
  <c r="BE137" i="5"/>
  <c r="BE145" i="5"/>
  <c r="BE171" i="5"/>
  <c r="BE200" i="5"/>
  <c r="BE135" i="5"/>
  <c r="BE143" i="5"/>
  <c r="BE185" i="5"/>
  <c r="BE192" i="5"/>
  <c r="BE197" i="5"/>
  <c r="BK119" i="3"/>
  <c r="J119" i="3" s="1"/>
  <c r="J97" i="3" s="1"/>
  <c r="J126" i="4"/>
  <c r="BE135" i="4"/>
  <c r="BE138" i="4"/>
  <c r="BE144" i="4"/>
  <c r="BE150" i="4"/>
  <c r="BE154" i="4"/>
  <c r="BE157" i="4"/>
  <c r="BE170" i="4"/>
  <c r="BE178" i="4"/>
  <c r="BE198" i="4"/>
  <c r="BE202" i="4"/>
  <c r="BE220" i="4"/>
  <c r="BE225" i="4"/>
  <c r="BE231" i="4"/>
  <c r="BE241" i="4"/>
  <c r="BE242" i="4"/>
  <c r="BE243" i="4"/>
  <c r="BE262" i="4"/>
  <c r="BE266" i="4"/>
  <c r="BE269" i="4"/>
  <c r="BE272" i="4"/>
  <c r="BE295" i="4"/>
  <c r="BE299" i="4"/>
  <c r="BE302" i="4"/>
  <c r="BE325" i="4"/>
  <c r="BE386" i="4"/>
  <c r="BE388" i="4"/>
  <c r="BE404" i="4"/>
  <c r="BE406" i="4"/>
  <c r="BE411" i="4"/>
  <c r="BE425" i="4"/>
  <c r="BE429" i="4"/>
  <c r="BE437" i="4"/>
  <c r="BE473" i="4"/>
  <c r="BE496" i="4"/>
  <c r="BE499" i="4"/>
  <c r="BE507" i="4"/>
  <c r="BE509" i="4"/>
  <c r="BE514" i="4"/>
  <c r="BE173" i="4"/>
  <c r="BE200" i="4"/>
  <c r="BE211" i="4"/>
  <c r="BE359" i="4"/>
  <c r="BE364" i="4"/>
  <c r="BE374" i="4"/>
  <c r="BE375" i="4"/>
  <c r="BE401" i="4"/>
  <c r="BE426" i="4"/>
  <c r="BE428" i="4"/>
  <c r="BE435" i="4"/>
  <c r="BE469" i="4"/>
  <c r="BE475" i="4"/>
  <c r="BE480" i="4"/>
  <c r="BE486" i="4"/>
  <c r="BE503" i="4"/>
  <c r="BE141" i="4"/>
  <c r="BE209" i="4"/>
  <c r="BE236" i="4"/>
  <c r="BE252" i="4"/>
  <c r="BE256" i="4"/>
  <c r="BE258" i="4"/>
  <c r="BE274" i="4"/>
  <c r="BE278" i="4"/>
  <c r="BE287" i="4"/>
  <c r="BE316" i="4"/>
  <c r="BE327" i="4"/>
  <c r="BE331" i="4"/>
  <c r="BE377" i="4"/>
  <c r="BE379" i="4"/>
  <c r="BE382" i="4"/>
  <c r="BE410" i="4"/>
  <c r="BE415" i="4"/>
  <c r="BE419" i="4"/>
  <c r="BE421" i="4"/>
  <c r="F129" i="4"/>
  <c r="BE190" i="4"/>
  <c r="BE194" i="4"/>
  <c r="BE229" i="4"/>
  <c r="BE248" i="4"/>
  <c r="BE250" i="4"/>
  <c r="BE260" i="4"/>
  <c r="BE261" i="4"/>
  <c r="BE263" i="4"/>
  <c r="BE290" i="4"/>
  <c r="BE296" i="4"/>
  <c r="BE309" i="4"/>
  <c r="BE311" i="4"/>
  <c r="BE313" i="4"/>
  <c r="BE329" i="4"/>
  <c r="BE373" i="4"/>
  <c r="BE378" i="4"/>
  <c r="BE381" i="4"/>
  <c r="BE422" i="4"/>
  <c r="BE427" i="4"/>
  <c r="BE461" i="4"/>
  <c r="BE463" i="4"/>
  <c r="BE478" i="4"/>
  <c r="BE495" i="4"/>
  <c r="BE168" i="4"/>
  <c r="BE174" i="4"/>
  <c r="BE182" i="4"/>
  <c r="BE192" i="4"/>
  <c r="BE204" i="4"/>
  <c r="BE215" i="4"/>
  <c r="BE254" i="4"/>
  <c r="BE289" i="4"/>
  <c r="BE321" i="4"/>
  <c r="BE323" i="4"/>
  <c r="BE349" i="4"/>
  <c r="BE420" i="4"/>
  <c r="E122" i="4"/>
  <c r="BE137" i="4"/>
  <c r="BE165" i="4"/>
  <c r="BE171" i="4"/>
  <c r="BE172" i="4"/>
  <c r="BE188" i="4"/>
  <c r="BE196" i="4"/>
  <c r="BE216" i="4"/>
  <c r="BE217" i="4"/>
  <c r="BE218" i="4"/>
  <c r="BE227" i="4"/>
  <c r="BE234" i="4"/>
  <c r="BE305" i="4"/>
  <c r="BE335" i="4"/>
  <c r="BE340" i="4"/>
  <c r="BE354" i="4"/>
  <c r="BE442" i="4"/>
  <c r="BE160" i="4"/>
  <c r="BE163" i="4"/>
  <c r="BE167" i="4"/>
  <c r="BE175" i="4"/>
  <c r="BE180" i="4"/>
  <c r="BE186" i="4"/>
  <c r="BE206" i="4"/>
  <c r="BE219" i="4"/>
  <c r="BE233" i="4"/>
  <c r="BE239" i="4"/>
  <c r="BE244" i="4"/>
  <c r="BE246" i="4"/>
  <c r="BE259" i="4"/>
  <c r="BE307" i="4"/>
  <c r="BE333" i="4"/>
  <c r="BE345" i="4"/>
  <c r="BE370" i="4"/>
  <c r="BE380" i="4"/>
  <c r="BE385" i="4"/>
  <c r="BE399" i="4"/>
  <c r="BE412" i="4"/>
  <c r="BE413" i="4"/>
  <c r="BE418" i="4"/>
  <c r="BE439" i="4"/>
  <c r="BE445" i="4"/>
  <c r="BE450" i="4"/>
  <c r="BE454" i="4"/>
  <c r="BE465" i="4"/>
  <c r="BE467" i="4"/>
  <c r="BE483" i="4"/>
  <c r="BE489" i="4"/>
  <c r="BE139" i="4"/>
  <c r="BE140" i="4"/>
  <c r="BE146" i="4"/>
  <c r="BE176" i="4"/>
  <c r="BE184" i="4"/>
  <c r="BE213" i="4"/>
  <c r="BE240" i="4"/>
  <c r="BE396" i="4"/>
  <c r="BE431" i="4"/>
  <c r="BE432" i="4"/>
  <c r="BE434" i="4"/>
  <c r="BE447" i="4"/>
  <c r="BE457" i="4"/>
  <c r="BE471" i="4"/>
  <c r="BE492" i="4"/>
  <c r="BE122" i="3"/>
  <c r="BE124" i="3"/>
  <c r="BE137" i="3"/>
  <c r="BE138" i="3"/>
  <c r="BE143" i="3"/>
  <c r="BK119" i="2"/>
  <c r="J119" i="2"/>
  <c r="J97" i="2" s="1"/>
  <c r="BE125" i="3"/>
  <c r="F115" i="3"/>
  <c r="BE121" i="3"/>
  <c r="BE123" i="3"/>
  <c r="BE139" i="3"/>
  <c r="BE146" i="3"/>
  <c r="BE147" i="3"/>
  <c r="E85" i="3"/>
  <c r="BE150" i="3"/>
  <c r="BE148" i="3"/>
  <c r="BE126" i="3"/>
  <c r="BE127" i="3"/>
  <c r="BE135" i="3"/>
  <c r="BE136" i="3"/>
  <c r="BE145" i="3"/>
  <c r="J89" i="3"/>
  <c r="BE134" i="3"/>
  <c r="BE140" i="3"/>
  <c r="BE149" i="3"/>
  <c r="E85" i="2"/>
  <c r="J112" i="2"/>
  <c r="BE121" i="2"/>
  <c r="BE122" i="2"/>
  <c r="F92" i="2"/>
  <c r="F35" i="2"/>
  <c r="BB95" i="1" s="1"/>
  <c r="F37" i="3"/>
  <c r="BD96" i="1"/>
  <c r="F36" i="5"/>
  <c r="BC98" i="1" s="1"/>
  <c r="F37" i="5"/>
  <c r="BD98" i="1" s="1"/>
  <c r="F35" i="7"/>
  <c r="BB100" i="1" s="1"/>
  <c r="F35" i="9"/>
  <c r="BB102" i="1"/>
  <c r="F37" i="12"/>
  <c r="BD105" i="1" s="1"/>
  <c r="F37" i="13"/>
  <c r="BD106" i="1" s="1"/>
  <c r="F36" i="2"/>
  <c r="BC95" i="1" s="1"/>
  <c r="F37" i="4"/>
  <c r="BD97" i="1" s="1"/>
  <c r="F36" i="7"/>
  <c r="BC100" i="1" s="1"/>
  <c r="F35" i="12"/>
  <c r="BB105" i="1" s="1"/>
  <c r="F34" i="13"/>
  <c r="BA106" i="1" s="1"/>
  <c r="F36" i="14"/>
  <c r="BC107" i="1" s="1"/>
  <c r="J34" i="2"/>
  <c r="AW95" i="1" s="1"/>
  <c r="J34" i="4"/>
  <c r="AW97" i="1" s="1"/>
  <c r="F35" i="8"/>
  <c r="BB101" i="1" s="1"/>
  <c r="F34" i="9"/>
  <c r="BA102" i="1" s="1"/>
  <c r="F35" i="10"/>
  <c r="BB103" i="1" s="1"/>
  <c r="F37" i="11"/>
  <c r="BD104" i="1" s="1"/>
  <c r="F35" i="14"/>
  <c r="BB107" i="1" s="1"/>
  <c r="F35" i="3"/>
  <c r="BB96" i="1" s="1"/>
  <c r="F35" i="4"/>
  <c r="BB97" i="1" s="1"/>
  <c r="J34" i="8"/>
  <c r="AW101" i="1" s="1"/>
  <c r="F37" i="8"/>
  <c r="BD101" i="1" s="1"/>
  <c r="J34" i="9"/>
  <c r="AW102" i="1" s="1"/>
  <c r="J34" i="10"/>
  <c r="AW103" i="1" s="1"/>
  <c r="J34" i="11"/>
  <c r="AW104" i="1" s="1"/>
  <c r="F34" i="12"/>
  <c r="BA105" i="1" s="1"/>
  <c r="F36" i="13"/>
  <c r="BC106" i="1" s="1"/>
  <c r="F37" i="14"/>
  <c r="BD107" i="1" s="1"/>
  <c r="F37" i="2"/>
  <c r="BD95" i="1" s="1"/>
  <c r="F34" i="4"/>
  <c r="BA97" i="1" s="1"/>
  <c r="F37" i="7"/>
  <c r="BD100" i="1" s="1"/>
  <c r="J34" i="12"/>
  <c r="AW105" i="1" s="1"/>
  <c r="J34" i="13"/>
  <c r="AW106" i="1" s="1"/>
  <c r="F34" i="3"/>
  <c r="BA96" i="1" s="1"/>
  <c r="F36" i="4"/>
  <c r="BC97" i="1" s="1"/>
  <c r="F36" i="8"/>
  <c r="BC101" i="1" s="1"/>
  <c r="F34" i="8"/>
  <c r="BA101" i="1" s="1"/>
  <c r="F37" i="9"/>
  <c r="BD102" i="1"/>
  <c r="F37" i="10"/>
  <c r="BD103" i="1"/>
  <c r="F36" i="11"/>
  <c r="BC104" i="1"/>
  <c r="F34" i="14"/>
  <c r="BA107" i="1"/>
  <c r="F34" i="2"/>
  <c r="BA95" i="1"/>
  <c r="F36" i="3"/>
  <c r="BC96" i="1"/>
  <c r="F35" i="5"/>
  <c r="BB98" i="1"/>
  <c r="J34" i="5"/>
  <c r="AW98" i="1"/>
  <c r="J34" i="6"/>
  <c r="AW99" i="1"/>
  <c r="F37" i="6"/>
  <c r="BD99" i="1"/>
  <c r="J34" i="7"/>
  <c r="AW100" i="1"/>
  <c r="F34" i="10"/>
  <c r="BA103" i="1"/>
  <c r="F36" i="10"/>
  <c r="BC103" i="1"/>
  <c r="F35" i="11"/>
  <c r="BB104" i="1"/>
  <c r="J34" i="14"/>
  <c r="AW107" i="1"/>
  <c r="J34" i="3"/>
  <c r="AW96" i="1"/>
  <c r="F34" i="5"/>
  <c r="BA98" i="1"/>
  <c r="F34" i="6"/>
  <c r="BA99" i="1"/>
  <c r="F35" i="6"/>
  <c r="BB99" i="1"/>
  <c r="F36" i="6"/>
  <c r="BC99" i="1" s="1"/>
  <c r="F34" i="7"/>
  <c r="BA100" i="1"/>
  <c r="F36" i="9"/>
  <c r="BC102" i="1" s="1"/>
  <c r="F36" i="12"/>
  <c r="BC105" i="1"/>
  <c r="F35" i="13"/>
  <c r="BB106" i="1" s="1"/>
  <c r="P130" i="7" l="1"/>
  <c r="R132" i="4"/>
  <c r="T123" i="5"/>
  <c r="T122" i="5" s="1"/>
  <c r="R144" i="13"/>
  <c r="P121" i="10"/>
  <c r="AU103" i="1" s="1"/>
  <c r="R125" i="11"/>
  <c r="BK121" i="8"/>
  <c r="J121" i="8" s="1"/>
  <c r="J122" i="8"/>
  <c r="J97" i="8" s="1"/>
  <c r="T121" i="10"/>
  <c r="BK133" i="4"/>
  <c r="BK298" i="7"/>
  <c r="J298" i="7" s="1"/>
  <c r="J107" i="7" s="1"/>
  <c r="J502" i="4"/>
  <c r="J112" i="4" s="1"/>
  <c r="R121" i="9"/>
  <c r="BK443" i="4"/>
  <c r="J443" i="4"/>
  <c r="J107" i="4"/>
  <c r="T155" i="11"/>
  <c r="T125" i="11"/>
  <c r="R298" i="7"/>
  <c r="P121" i="8"/>
  <c r="AU101" i="1" s="1"/>
  <c r="T123" i="14"/>
  <c r="T122" i="14"/>
  <c r="BK155" i="11"/>
  <c r="J155" i="11" s="1"/>
  <c r="J102" i="11" s="1"/>
  <c r="P123" i="5"/>
  <c r="P122" i="5" s="1"/>
  <c r="AU98" i="1" s="1"/>
  <c r="BK134" i="9"/>
  <c r="J134" i="9" s="1"/>
  <c r="J99" i="9" s="1"/>
  <c r="BK123" i="14"/>
  <c r="BK122" i="14" s="1"/>
  <c r="J122" i="14" s="1"/>
  <c r="J30" i="14" s="1"/>
  <c r="AG107" i="1" s="1"/>
  <c r="P125" i="11"/>
  <c r="AU104" i="1"/>
  <c r="BK130" i="7"/>
  <c r="J130" i="7" s="1"/>
  <c r="J97" i="7" s="1"/>
  <c r="R123" i="13"/>
  <c r="R123" i="5"/>
  <c r="R122" i="5" s="1"/>
  <c r="T123" i="13"/>
  <c r="R121" i="10"/>
  <c r="BK123" i="5"/>
  <c r="BK122" i="5" s="1"/>
  <c r="J122" i="5" s="1"/>
  <c r="J96" i="5" s="1"/>
  <c r="R121" i="8"/>
  <c r="R130" i="7"/>
  <c r="R129" i="7" s="1"/>
  <c r="BK126" i="10"/>
  <c r="J126" i="10" s="1"/>
  <c r="J99" i="10" s="1"/>
  <c r="T134" i="9"/>
  <c r="T121" i="9"/>
  <c r="BK285" i="7"/>
  <c r="J285" i="7"/>
  <c r="J104" i="7" s="1"/>
  <c r="P123" i="13"/>
  <c r="AU106" i="1" s="1"/>
  <c r="T443" i="4"/>
  <c r="P133" i="4"/>
  <c r="P132" i="4"/>
  <c r="AU97" i="1"/>
  <c r="T133" i="4"/>
  <c r="T132" i="4" s="1"/>
  <c r="P298" i="7"/>
  <c r="P129" i="7" s="1"/>
  <c r="AU100" i="1" s="1"/>
  <c r="P123" i="14"/>
  <c r="P122" i="14" s="1"/>
  <c r="AU107" i="1" s="1"/>
  <c r="T298" i="7"/>
  <c r="T129" i="7" s="1"/>
  <c r="R123" i="14"/>
  <c r="R122" i="14" s="1"/>
  <c r="T130" i="7"/>
  <c r="P134" i="9"/>
  <c r="P121" i="9" s="1"/>
  <c r="AU102" i="1" s="1"/>
  <c r="J124" i="14"/>
  <c r="J98" i="14" s="1"/>
  <c r="BK122" i="10"/>
  <c r="J122" i="10" s="1"/>
  <c r="J97" i="10" s="1"/>
  <c r="BK123" i="13"/>
  <c r="J123" i="13" s="1"/>
  <c r="J96" i="13" s="1"/>
  <c r="J124" i="13"/>
  <c r="J97" i="13" s="1"/>
  <c r="BK120" i="12"/>
  <c r="J120" i="12" s="1"/>
  <c r="J30" i="12" s="1"/>
  <c r="AG105" i="1" s="1"/>
  <c r="J126" i="11"/>
  <c r="J97" i="11"/>
  <c r="J122" i="9"/>
  <c r="J97" i="9"/>
  <c r="BK119" i="6"/>
  <c r="J119" i="6"/>
  <c r="J30" i="6" s="1"/>
  <c r="AG99" i="1" s="1"/>
  <c r="J133" i="4"/>
  <c r="J97" i="4"/>
  <c r="BK118" i="3"/>
  <c r="J118" i="3" s="1"/>
  <c r="J96" i="3" s="1"/>
  <c r="BK118" i="2"/>
  <c r="J118" i="2" s="1"/>
  <c r="J96" i="2" s="1"/>
  <c r="J33" i="3"/>
  <c r="AV96" i="1" s="1"/>
  <c r="AT96" i="1" s="1"/>
  <c r="F33" i="8"/>
  <c r="AZ101" i="1" s="1"/>
  <c r="F33" i="9"/>
  <c r="AZ102" i="1" s="1"/>
  <c r="J33" i="12"/>
  <c r="AV105" i="1"/>
  <c r="AT105" i="1" s="1"/>
  <c r="F33" i="13"/>
  <c r="AZ106" i="1" s="1"/>
  <c r="J33" i="2"/>
  <c r="AV95" i="1"/>
  <c r="AT95" i="1" s="1"/>
  <c r="J33" i="6"/>
  <c r="AV99" i="1" s="1"/>
  <c r="AT99" i="1" s="1"/>
  <c r="J33" i="7"/>
  <c r="AV100" i="1" s="1"/>
  <c r="AT100" i="1" s="1"/>
  <c r="BD94" i="1"/>
  <c r="W33" i="1" s="1"/>
  <c r="BC94" i="1"/>
  <c r="AY94" i="1" s="1"/>
  <c r="F33" i="5"/>
  <c r="AZ98" i="1" s="1"/>
  <c r="J33" i="9"/>
  <c r="AV102" i="1" s="1"/>
  <c r="AT102" i="1" s="1"/>
  <c r="F33" i="12"/>
  <c r="AZ105" i="1" s="1"/>
  <c r="J33" i="14"/>
  <c r="AV107" i="1" s="1"/>
  <c r="AT107" i="1" s="1"/>
  <c r="F33" i="4"/>
  <c r="AZ97" i="1" s="1"/>
  <c r="F33" i="2"/>
  <c r="AZ95" i="1" s="1"/>
  <c r="J33" i="5"/>
  <c r="AV98" i="1" s="1"/>
  <c r="AT98" i="1" s="1"/>
  <c r="F33" i="10"/>
  <c r="AZ103" i="1" s="1"/>
  <c r="J33" i="11"/>
  <c r="AV104" i="1"/>
  <c r="AT104" i="1" s="1"/>
  <c r="J33" i="13"/>
  <c r="AV106" i="1" s="1"/>
  <c r="AT106" i="1" s="1"/>
  <c r="F33" i="3"/>
  <c r="AZ96" i="1" s="1"/>
  <c r="F33" i="7"/>
  <c r="AZ100" i="1" s="1"/>
  <c r="F33" i="14"/>
  <c r="AZ107" i="1" s="1"/>
  <c r="J33" i="4"/>
  <c r="AV97" i="1" s="1"/>
  <c r="AT97" i="1" s="1"/>
  <c r="F33" i="6"/>
  <c r="AZ99" i="1" s="1"/>
  <c r="J33" i="8"/>
  <c r="AV101" i="1" s="1"/>
  <c r="AT101" i="1" s="1"/>
  <c r="J33" i="10"/>
  <c r="AV103" i="1" s="1"/>
  <c r="AT103" i="1" s="1"/>
  <c r="F33" i="11"/>
  <c r="AZ104" i="1" s="1"/>
  <c r="BB94" i="1"/>
  <c r="W31" i="1" s="1"/>
  <c r="BA94" i="1"/>
  <c r="W30" i="1" s="1"/>
  <c r="AN107" i="1" l="1"/>
  <c r="J96" i="8"/>
  <c r="J30" i="8"/>
  <c r="AG101" i="1" s="1"/>
  <c r="AN101" i="1" s="1"/>
  <c r="BK132" i="4"/>
  <c r="J132" i="4"/>
  <c r="J96" i="4" s="1"/>
  <c r="J123" i="14"/>
  <c r="J97" i="14" s="1"/>
  <c r="BK129" i="7"/>
  <c r="J129" i="7" s="1"/>
  <c r="J96" i="7" s="1"/>
  <c r="BK121" i="10"/>
  <c r="J121" i="10" s="1"/>
  <c r="J30" i="10" s="1"/>
  <c r="AG103" i="1" s="1"/>
  <c r="J96" i="14"/>
  <c r="J123" i="5"/>
  <c r="J97" i="5" s="1"/>
  <c r="BK125" i="11"/>
  <c r="J125" i="11" s="1"/>
  <c r="J30" i="11" s="1"/>
  <c r="AG104" i="1" s="1"/>
  <c r="BK121" i="9"/>
  <c r="J121" i="9" s="1"/>
  <c r="J96" i="9" s="1"/>
  <c r="J39" i="14"/>
  <c r="AN105" i="1"/>
  <c r="J96" i="12"/>
  <c r="J39" i="12"/>
  <c r="J39" i="8"/>
  <c r="AN99" i="1"/>
  <c r="J96" i="6"/>
  <c r="J39" i="6"/>
  <c r="AU94" i="1"/>
  <c r="W32" i="1"/>
  <c r="J30" i="5"/>
  <c r="AG98" i="1"/>
  <c r="AW94" i="1"/>
  <c r="AK30" i="1"/>
  <c r="J30" i="3"/>
  <c r="AG96" i="1" s="1"/>
  <c r="AN96" i="1" s="1"/>
  <c r="J30" i="13"/>
  <c r="AG106" i="1" s="1"/>
  <c r="AN106" i="1" s="1"/>
  <c r="AZ94" i="1"/>
  <c r="W29" i="1" s="1"/>
  <c r="AX94" i="1"/>
  <c r="J30" i="2"/>
  <c r="AG95" i="1" s="1"/>
  <c r="J39" i="10" l="1"/>
  <c r="J39" i="11"/>
  <c r="J39" i="5"/>
  <c r="J96" i="10"/>
  <c r="J96" i="11"/>
  <c r="J39" i="13"/>
  <c r="J39" i="3"/>
  <c r="J39" i="2"/>
  <c r="AN95" i="1"/>
  <c r="AN98" i="1"/>
  <c r="AN104" i="1"/>
  <c r="AN103" i="1"/>
  <c r="J30" i="7"/>
  <c r="AG100" i="1" s="1"/>
  <c r="AN100" i="1" s="1"/>
  <c r="J30" i="4"/>
  <c r="AG97" i="1" s="1"/>
  <c r="AN97" i="1" s="1"/>
  <c r="AV94" i="1"/>
  <c r="AK29" i="1" s="1"/>
  <c r="J30" i="9"/>
  <c r="AG102" i="1"/>
  <c r="AN102" i="1"/>
  <c r="J39" i="4" l="1"/>
  <c r="J39" i="7"/>
  <c r="J39" i="9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<sst xmlns="http://schemas.openxmlformats.org/spreadsheetml/2006/main" count="18986" uniqueCount="2123">
  <si>
    <t>Export Komplet</t>
  </si>
  <si>
    <t/>
  </si>
  <si>
    <t>2.0</t>
  </si>
  <si>
    <t>ZAMOK</t>
  </si>
  <si>
    <t>False</t>
  </si>
  <si>
    <t>{6b076034-7a08-40e9-98ef-230a54f2af48}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</si>
  <si>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</si>
  <si>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</si>
  <si>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</si>
  <si>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</si>
  <si>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</si>
  <si>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</si>
  <si>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</si>
  <si>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</si>
  <si>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20201121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</si>
  <si>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</si>
  <si>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</si>
  <si>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Výškovická ul. prostor mezi ul. Svornosti a Čujkovova, Ostrava-Jih</t>
  </si>
  <si>
    <t>KSO:</t>
  </si>
  <si>
    <t>CC-CZ:</t>
  </si>
  <si>
    <t>Místo:</t>
  </si>
  <si>
    <t>ul. Výškovická</t>
  </si>
  <si>
    <t>Datum:</t>
  </si>
  <si>
    <t>27. 10. 2021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</si>
  <si>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</si>
  <si>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</si>
  <si>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</si>
  <si>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</si>
  <si>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</si>
  <si>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</si>
  <si>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</si>
  <si>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Ing. Bc. Roman Fildán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</si>
  <si>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</si>
  <si>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</si>
  <si>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</si>
  <si>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</si>
  <si>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</si>
  <si>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</si>
  <si>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</si>
  <si>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</si>
  <si>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</si>
  <si>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</si>
  <si>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</si>
  <si>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</si>
  <si>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</si>
  <si>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</si>
  <si>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</si>
  <si>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</si>
  <si>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</si>
  <si>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</si>
  <si>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</si>
  <si>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</si>
  <si>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</si>
  <si>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</si>
  <si>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</si>
  <si>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</si>
  <si>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</si>
  <si>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</si>
  <si>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</si>
  <si>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</si>
  <si>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</si>
  <si>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</si>
  <si>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</si>
  <si>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</si>
  <si>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</si>
  <si>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</si>
  <si>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</si>
  <si>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</si>
  <si>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</si>
  <si>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</si>
  <si>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</si>
  <si>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</si>
  <si>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</si>
  <si>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</si>
  <si>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</si>
  <si>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</si>
  <si>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</si>
  <si>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</si>
  <si>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</si>
  <si>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</si>
  <si>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</si>
  <si>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vedlejší rozpočtové náklady - uznatelné</t>
  </si>
  <si>
    <t>STA</t>
  </si>
  <si>
    <t>1</t>
  </si>
  <si>
    <t>{83b03d64-380f-4f5c-99fa-14090656243b}</t>
  </si>
  <si>
    <t>2</t>
  </si>
  <si>
    <t>002</t>
  </si>
  <si>
    <t>vedlejší rozpočtové náklady - neuznatelné</t>
  </si>
  <si>
    <t>{68b26b9c-babf-4545-bdf0-c55381d1e9c1}</t>
  </si>
  <si>
    <t>003</t>
  </si>
  <si>
    <t>SO 101 KOMUNIKACE - uznatelné</t>
  </si>
  <si>
    <t>{9c2342d4-f0b2-4c1a-8b53-546fdfb0d36e}</t>
  </si>
  <si>
    <t>004</t>
  </si>
  <si>
    <t>SO 301 ODVODNĚNÍ KOMUNIKACE - uznatelné</t>
  </si>
  <si>
    <t>{015bb1ad-b3c6-415e-a1cd-9d6449116dfa}</t>
  </si>
  <si>
    <t>005</t>
  </si>
  <si>
    <t>SO 301 ODVODNĚNÍ KOMUNIKACE - neuznatelné</t>
  </si>
  <si>
    <t>{340fac61-1cfc-4f30-9d8a-59f7172d09f8}</t>
  </si>
  <si>
    <t>006</t>
  </si>
  <si>
    <t>SO 302 PŘÍPOJKA, ROZVOD VODY A FONTÁNA - uznatelné</t>
  </si>
  <si>
    <t>{377810ff-2898-45d6-a4ea-c771c868149b}</t>
  </si>
  <si>
    <t>007</t>
  </si>
  <si>
    <t>SO 302 PŘÍPOJKA, ROZVOD VODY A FONTÁNA - neuznatelné</t>
  </si>
  <si>
    <t>{364a385c-cc88-4901-8ec9-95d016439d65}</t>
  </si>
  <si>
    <t>008</t>
  </si>
  <si>
    <t>SO 401 VEŘEJNÉ OSVĚTLENÍ - uznatelné</t>
  </si>
  <si>
    <t>{cbb20c0c-e1fa-4374-99e5-0f36a52b0db5}</t>
  </si>
  <si>
    <t>009</t>
  </si>
  <si>
    <t>SO 401 VEŘEJNÉ OSVĚTLENÍ - neuznatelné</t>
  </si>
  <si>
    <t>{d1731a79-17d5-4ae7-a7f5-c71686c190a5}</t>
  </si>
  <si>
    <t>010</t>
  </si>
  <si>
    <t>SO 402 KAMEROVÝ SYSTÉM - uznatelné</t>
  </si>
  <si>
    <t>{9ff0670f-cd4c-42b9-b82c-821169216d2e}</t>
  </si>
  <si>
    <t>011</t>
  </si>
  <si>
    <t>SO 402 KAMEROVÝ SYSTÉM - neuznatelné</t>
  </si>
  <si>
    <t>{b219f69d-f390-4ced-93d9-7741a3d8fef9}</t>
  </si>
  <si>
    <t>012</t>
  </si>
  <si>
    <t>SO 403 STANICE PRO ELEKTROKOLA - neuznatelné</t>
  </si>
  <si>
    <t>{e1608fc5-8f61-4806-91c3-8ded384d3ece}</t>
  </si>
  <si>
    <t>013</t>
  </si>
  <si>
    <t>5 LETÁ UDRŽOVACÍ PÉČE - neuznatelné</t>
  </si>
  <si>
    <t>{481ce3a9-0811-47e3-803c-88596a82222c}</t>
  </si>
  <si>
    <t>KRYCÍ LIST SOUPISU PRACÍ</t>
  </si>
  <si>
    <t>Objekt:</t>
  </si>
  <si>
    <t>001 - vedlejší rozpočtové náklady - uznatelné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</si>
  <si>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</si>
  <si>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</si>
  <si>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</si>
  <si>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</si>
  <si>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</si>
  <si>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</si>
  <si>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VRN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</si>
  <si>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</si>
  <si>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</si>
  <si>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</si>
  <si>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</si>
  <si>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</si>
  <si>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</si>
  <si>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</si>
  <si>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</si>
  <si>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</si>
  <si>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</si>
  <si>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</si>
  <si>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</si>
  <si>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</si>
  <si>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</si>
  <si>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</si>
  <si>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5</t>
  </si>
  <si>
    <t>ROZPOCET</t>
  </si>
  <si>
    <t>VRN</t>
  </si>
  <si>
    <t>M</t>
  </si>
  <si>
    <t>015</t>
  </si>
  <si>
    <t>dočasné zajištění podzemních sítí  proti poškození</t>
  </si>
  <si>
    <t>kpl</t>
  </si>
  <si>
    <t>8</t>
  </si>
  <si>
    <t>4</t>
  </si>
  <si>
    <t>422929104</t>
  </si>
  <si>
    <t>016</t>
  </si>
  <si>
    <t>Čistění komunikací</t>
  </si>
  <si>
    <t>-1400031697</t>
  </si>
  <si>
    <t>ploty</t>
  </si>
  <si>
    <t>m</t>
  </si>
  <si>
    <t>1836</t>
  </si>
  <si>
    <t>002 - vedlejší rozpočtové náklady - neuznatelné</t>
  </si>
  <si>
    <t>Vytýčení stávajících inženýrských sítí.</t>
  </si>
  <si>
    <t>-1841738434</t>
  </si>
  <si>
    <t>Administrativní činnost pro zajištění záborů pozemků, uzavírek komunikací a dopravních opatření</t>
  </si>
  <si>
    <t>1780697206</t>
  </si>
  <si>
    <t>3</t>
  </si>
  <si>
    <t>022</t>
  </si>
  <si>
    <t>aktualizace dokladových částí  projektové  dokumentace</t>
  </si>
  <si>
    <t>1588565870</t>
  </si>
  <si>
    <t>Geodetické zaměření realizovaných objektů</t>
  </si>
  <si>
    <t>-2043415083</t>
  </si>
  <si>
    <t xml:space="preserve">Zpracování dokumentace skutečného provedení stavby </t>
  </si>
  <si>
    <t>-513007095</t>
  </si>
  <si>
    <t>6</t>
  </si>
  <si>
    <t>Vyhotovení geometrických plánů pro vklad do KN</t>
  </si>
  <si>
    <t>-453718963</t>
  </si>
  <si>
    <t>7</t>
  </si>
  <si>
    <t>Statické zatěžovací zkoušky zhutnění</t>
  </si>
  <si>
    <t>kus</t>
  </si>
  <si>
    <t>484508382</t>
  </si>
  <si>
    <t>VV</t>
  </si>
  <si>
    <t>dle D1.1.1</t>
  </si>
  <si>
    <t>statické zkoušky na pláni</t>
  </si>
  <si>
    <t>pod finálními vrstvami</t>
  </si>
  <si>
    <t>Součet</t>
  </si>
  <si>
    <t>Dočasné dopravní značení a čištění tohoto značení po dobu realizace akce</t>
  </si>
  <si>
    <t>-453868337</t>
  </si>
  <si>
    <t>9</t>
  </si>
  <si>
    <t>zajištění bezpečnosti účastníků realizace akce a veřejnosti, zajištění staveniště, zajištění bezpečnosti silničního provozu, provizorní ohrazení výkopu, dočasné stezky, koridory, bezpečnostní tabulky</t>
  </si>
  <si>
    <t>-643241358</t>
  </si>
  <si>
    <t>10</t>
  </si>
  <si>
    <t>zařízení staveniště zhotovitele - chemické WC+kancelář+sklady</t>
  </si>
  <si>
    <t>610095100</t>
  </si>
  <si>
    <t>11</t>
  </si>
  <si>
    <t>017</t>
  </si>
  <si>
    <t xml:space="preserve">Náklady na vytýčení stavby </t>
  </si>
  <si>
    <t>-259691168</t>
  </si>
  <si>
    <t>12</t>
  </si>
  <si>
    <t>018</t>
  </si>
  <si>
    <t>Náklady na projektovou (dílenskou) dokumentaci zhotovitele</t>
  </si>
  <si>
    <t>280461324</t>
  </si>
  <si>
    <t>13</t>
  </si>
  <si>
    <t>019</t>
  </si>
  <si>
    <t>Pasportizace území před zahájením stavby  dle požadavku odboru dopravy</t>
  </si>
  <si>
    <t>550554108</t>
  </si>
  <si>
    <t>14</t>
  </si>
  <si>
    <t>K</t>
  </si>
  <si>
    <t>119003227</t>
  </si>
  <si>
    <t>Mobilní plotová zábrana vyplněná dráty výšky do 2,2 m pro zabezpečení výkopu zřízení</t>
  </si>
  <si>
    <t>-1239793428</t>
  </si>
  <si>
    <t>dle F2.b</t>
  </si>
  <si>
    <t>915+130+295+120+152+224</t>
  </si>
  <si>
    <t>119003228</t>
  </si>
  <si>
    <t>Mobilní plotová zábrana vyplněná dráty výšky do 2,2 m pro zabezpečení výkopu odstranění</t>
  </si>
  <si>
    <t>999423193</t>
  </si>
  <si>
    <t>16</t>
  </si>
  <si>
    <t>R001N</t>
  </si>
  <si>
    <t>náklady za pronájem mobilního oplocení po dobu 6 měsíců</t>
  </si>
  <si>
    <t>1998162496</t>
  </si>
  <si>
    <t>17</t>
  </si>
  <si>
    <t>Koordinační a kompletační činnost dodavatele</t>
  </si>
  <si>
    <t>-520638869</t>
  </si>
  <si>
    <t>18</t>
  </si>
  <si>
    <t>Náklady na veškeré energie související s realizací akce</t>
  </si>
  <si>
    <t>-1641480058</t>
  </si>
  <si>
    <t>19</t>
  </si>
  <si>
    <t>Zábory cizích pozemků (veřejných i soukromých)</t>
  </si>
  <si>
    <t>-811837696</t>
  </si>
  <si>
    <t>20</t>
  </si>
  <si>
    <t xml:space="preserve">Informační tabule s údaji o stavbě (velikost cca 1,5 x 1 m – dle grafického návrhu investora) </t>
  </si>
  <si>
    <t>-309259146</t>
  </si>
  <si>
    <t>014</t>
  </si>
  <si>
    <t>Náklady za vypouštění čerpané podzemní vody do veřejné kanalizace</t>
  </si>
  <si>
    <t>166864995</t>
  </si>
  <si>
    <t>bo1025</t>
  </si>
  <si>
    <t>1014,8</t>
  </si>
  <si>
    <t>cyklo</t>
  </si>
  <si>
    <t>m2</t>
  </si>
  <si>
    <t>690,7</t>
  </si>
  <si>
    <t>gtx</t>
  </si>
  <si>
    <t>6265,72</t>
  </si>
  <si>
    <t>chráničky</t>
  </si>
  <si>
    <t>153</t>
  </si>
  <si>
    <t>izolace</t>
  </si>
  <si>
    <t>268,2</t>
  </si>
  <si>
    <t>keře</t>
  </si>
  <si>
    <t>42</t>
  </si>
  <si>
    <t>křižovatka</t>
  </si>
  <si>
    <t>100,1</t>
  </si>
  <si>
    <t>003 - SO 101 KOMUNIKACE - uznatelné</t>
  </si>
  <si>
    <t>litý</t>
  </si>
  <si>
    <t>5216,2</t>
  </si>
  <si>
    <t>napojení</t>
  </si>
  <si>
    <t>475,05</t>
  </si>
  <si>
    <t>obsyp</t>
  </si>
  <si>
    <t>m3</t>
  </si>
  <si>
    <t>177,2</t>
  </si>
  <si>
    <t>odkop</t>
  </si>
  <si>
    <t>753,051</t>
  </si>
  <si>
    <t>odvoz</t>
  </si>
  <si>
    <t>1012,801</t>
  </si>
  <si>
    <t>ornice</t>
  </si>
  <si>
    <t>93,3</t>
  </si>
  <si>
    <t>pláň</t>
  </si>
  <si>
    <t>4085,2</t>
  </si>
  <si>
    <t>plošná3030p</t>
  </si>
  <si>
    <t>181,7</t>
  </si>
  <si>
    <t>plošná3030s</t>
  </si>
  <si>
    <t>71,9</t>
  </si>
  <si>
    <t>plošná6060</t>
  </si>
  <si>
    <t>2906,8</t>
  </si>
  <si>
    <t>popínavky</t>
  </si>
  <si>
    <t>sadovky</t>
  </si>
  <si>
    <t>1604</t>
  </si>
  <si>
    <t>sedáky</t>
  </si>
  <si>
    <t>2,656</t>
  </si>
  <si>
    <t>slepci</t>
  </si>
  <si>
    <t>83,5</t>
  </si>
  <si>
    <t>trativod</t>
  </si>
  <si>
    <t>886</t>
  </si>
  <si>
    <t>trávník</t>
  </si>
  <si>
    <t>1550</t>
  </si>
  <si>
    <t>voda</t>
  </si>
  <si>
    <t>24,06</t>
  </si>
  <si>
    <t>žlutá</t>
  </si>
  <si>
    <t>50,5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</si>
  <si>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</si>
  <si>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</si>
  <si>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</si>
  <si>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</si>
  <si>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</si>
  <si>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</si>
  <si>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</si>
  <si>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</si>
  <si>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</si>
  <si>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</si>
  <si>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</si>
  <si>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</si>
  <si>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767 - Konstrukce zámečnické</t>
  </si>
  <si>
    <t>M - Práce a dodávky M</t>
  </si>
  <si>
    <t xml:space="preserve">    46-M - Zemní práce při extr.mont.pracích</t>
  </si>
  <si>
    <t>Zemní práce</t>
  </si>
  <si>
    <t>111151111</t>
  </si>
  <si>
    <t>Pokosení trávníku parterového plochy do 1000 m2 s odvozem do 20 km v rovině a svahu do 1:5</t>
  </si>
  <si>
    <t>-1350206545</t>
  </si>
  <si>
    <t>3*trávník</t>
  </si>
  <si>
    <t>112101101</t>
  </si>
  <si>
    <t>Odstranění stromů listnatých průměru kmene do 300 mm</t>
  </si>
  <si>
    <t>-113394904</t>
  </si>
  <si>
    <t>112101102</t>
  </si>
  <si>
    <t>Odstranění stromů listnatých průměru kmene do 500 mm</t>
  </si>
  <si>
    <t>2025278926</t>
  </si>
  <si>
    <t>112201112</t>
  </si>
  <si>
    <t>Odstranění pařezů D do 0,3 m v rovině a svahu 1:5 s odklizením do 20 m a zasypáním jámy</t>
  </si>
  <si>
    <t>1928978531</t>
  </si>
  <si>
    <t>112201114</t>
  </si>
  <si>
    <t>Odstranění pařezů D do 0,5 m v rovině a svahu 1:5 s odklizením do 20 m a zasypáním jámy</t>
  </si>
  <si>
    <t>565844179</t>
  </si>
  <si>
    <t>113106121</t>
  </si>
  <si>
    <t>Rozebrání dlažeb z betonových nebo kamenných dlaždic komunikací pro pěší ručně</t>
  </si>
  <si>
    <t>102886992</t>
  </si>
  <si>
    <t>4,8</t>
  </si>
  <si>
    <t>113107232</t>
  </si>
  <si>
    <t>Odstranění podkladu z betonu prostého tl 300 mm strojně pl přes 200 m2</t>
  </si>
  <si>
    <t>2141478848</t>
  </si>
  <si>
    <t>113107242</t>
  </si>
  <si>
    <t>Odstranění podkladu pl přes 200 m2 živičných tl 100 mm</t>
  </si>
  <si>
    <t>1111677998</t>
  </si>
  <si>
    <t>litý asfalt vč. asf. podkladu</t>
  </si>
  <si>
    <t>113152112</t>
  </si>
  <si>
    <t>Odstranění podkladů zpevněných ploch z kameniva drceného</t>
  </si>
  <si>
    <t>228632023</t>
  </si>
  <si>
    <t>litý*0,14</t>
  </si>
  <si>
    <t>cyklo*0,13</t>
  </si>
  <si>
    <t>113202111</t>
  </si>
  <si>
    <t>Vytrhání obrub krajníků obrubníků stojatých</t>
  </si>
  <si>
    <t>-310947499</t>
  </si>
  <si>
    <t>7,3+128+11+45+2*2,5+37*2+2*2+3*2+2*(8+5,4)</t>
  </si>
  <si>
    <t>119001422</t>
  </si>
  <si>
    <t>Dočasné zajištění kabelů a kabelových tratí z 6 volně ložených kabelů</t>
  </si>
  <si>
    <t>1185113179</t>
  </si>
  <si>
    <t>dle C3</t>
  </si>
  <si>
    <t>121103111</t>
  </si>
  <si>
    <t>Skrývka zemin schopných zúrodnění v rovině a svahu do 1:5</t>
  </si>
  <si>
    <t>936713916</t>
  </si>
  <si>
    <t>622*0,15</t>
  </si>
  <si>
    <t>122351106</t>
  </si>
  <si>
    <t>Odkopávky a prokopávky nezapažené v hornině třídy těžitelnosti II, skupiny 4 objem do 5000 m3 strojně</t>
  </si>
  <si>
    <t>-1952443856</t>
  </si>
  <si>
    <t>cyklo*0,27+(plošná6060+plošná3030p+plošná3030s+křižovatka+slepci+žlutá)*0,14+bo1025*0,3*0,3</t>
  </si>
  <si>
    <t>129001101</t>
  </si>
  <si>
    <t>Příplatek za ztížení odkopávky nebo prokopávky v blízkosti inženýrských sítí</t>
  </si>
  <si>
    <t>-815410749</t>
  </si>
  <si>
    <t>chráničky*0,5*2</t>
  </si>
  <si>
    <t>131111332R</t>
  </si>
  <si>
    <t>Vrtání jamek pro značky D do 200 mm - ručně s motorovým vrtákem</t>
  </si>
  <si>
    <t>964040007</t>
  </si>
  <si>
    <t>132153301</t>
  </si>
  <si>
    <t>Hloubení rýh pro sběrné a svodné drény rýhovačem hl do 1,0 m v hornině třídy těžitelnosti I a II, skupiny 1 až 4</t>
  </si>
  <si>
    <t>-154406002</t>
  </si>
  <si>
    <t>162201401</t>
  </si>
  <si>
    <t>Vodorovné přemístění větví stromů listnatých do 1 km D kmene do 300 mm</t>
  </si>
  <si>
    <t>1681064672</t>
  </si>
  <si>
    <t>162201402</t>
  </si>
  <si>
    <t>Vodorovné přemístění větví stromů listnatých do 1 km D kmene do 500 mm</t>
  </si>
  <si>
    <t>-225887150</t>
  </si>
  <si>
    <t>162201411</t>
  </si>
  <si>
    <t>Vodorovné přemístění kmenů stromů listnatých do 1 km D kmene do 300 mm</t>
  </si>
  <si>
    <t>-743565371</t>
  </si>
  <si>
    <t>162201412</t>
  </si>
  <si>
    <t>Vodorovné přemístění kmenů stromů listnatých do 1 km D kmene do 500 mm</t>
  </si>
  <si>
    <t>-971734975</t>
  </si>
  <si>
    <t>162201421</t>
  </si>
  <si>
    <t>Vodorovné přemístění pařezů do 1 km D do 300 mm</t>
  </si>
  <si>
    <t>1978171000</t>
  </si>
  <si>
    <t>22</t>
  </si>
  <si>
    <t>162201422</t>
  </si>
  <si>
    <t>Vodorovné přemístění pařezů do 1 km D do 500 mm</t>
  </si>
  <si>
    <t>-1921382312</t>
  </si>
  <si>
    <t>23</t>
  </si>
  <si>
    <t>162301931</t>
  </si>
  <si>
    <t>Příplatek k vodorovnému přemístění větví stromů listnatých D kmene do 300 mm ZKD 1 km</t>
  </si>
  <si>
    <t>195983903</t>
  </si>
  <si>
    <t>10*9</t>
  </si>
  <si>
    <t>24</t>
  </si>
  <si>
    <t>162301932</t>
  </si>
  <si>
    <t>Příplatek k vodorovnému přemístění větví stromů listnatých D kmene do 500 mm ZKD 1 km</t>
  </si>
  <si>
    <t>943552767</t>
  </si>
  <si>
    <t>3*9</t>
  </si>
  <si>
    <t>25</t>
  </si>
  <si>
    <t>162301951</t>
  </si>
  <si>
    <t>Příplatek k vodorovnému přemístění kmenů stromů listnatých D kmene do 300 mm ZKD 1 km</t>
  </si>
  <si>
    <t>-43955124</t>
  </si>
  <si>
    <t>26</t>
  </si>
  <si>
    <t>162301952</t>
  </si>
  <si>
    <t>Příplatek k vodorovnému přemístění kmenů stromů listnatých D kmene do 500 mm ZKD 1 km</t>
  </si>
  <si>
    <t>1164689864</t>
  </si>
  <si>
    <t>27</t>
  </si>
  <si>
    <t>162301971</t>
  </si>
  <si>
    <t>Příplatek k vodorovnému přemístění pařezů D 300 mm ZKD 1 km</t>
  </si>
  <si>
    <t>-484960572</t>
  </si>
  <si>
    <t>28</t>
  </si>
  <si>
    <t>162301972</t>
  </si>
  <si>
    <t>Příplatek k vodorovnému přemístění pařezů D 500 mm ZKD 1 km</t>
  </si>
  <si>
    <t>450766270</t>
  </si>
  <si>
    <t>29</t>
  </si>
  <si>
    <t>162351103</t>
  </si>
  <si>
    <t>Vodorovné přemístění do 500 m výkopku/sypaniny z horniny třídy těžitelnosti I, skupiny 1 až 3</t>
  </si>
  <si>
    <t>-2057656988</t>
  </si>
  <si>
    <t>ornice*2</t>
  </si>
  <si>
    <t>30</t>
  </si>
  <si>
    <t>162751137</t>
  </si>
  <si>
    <t>Vodorovné přemístění do 10000 m výkopku/sypaniny z horniny třídy těžitelnosti II, skupiny 4 a 5</t>
  </si>
  <si>
    <t>-681994908</t>
  </si>
  <si>
    <t>odkop+trativod*0,5*0,5+chráničky*0,5*0,5</t>
  </si>
  <si>
    <t>31</t>
  </si>
  <si>
    <t>167151101</t>
  </si>
  <si>
    <t>Nakládání výkopku z hornin třídy těžitelnosti I, skupiny 1 až 3 do 100 m3</t>
  </si>
  <si>
    <t>1377126871</t>
  </si>
  <si>
    <t>2*ornice</t>
  </si>
  <si>
    <t>32</t>
  </si>
  <si>
    <t>167151112</t>
  </si>
  <si>
    <t>Nakládání výkopku z hornin třídy těžitelnosti II, skupiny 4 a 5 přes 100 m3</t>
  </si>
  <si>
    <t>698238265</t>
  </si>
  <si>
    <t>33</t>
  </si>
  <si>
    <t>171201221</t>
  </si>
  <si>
    <t>Poplatek za uložení na skládce (skládkovné) zeminy a kamení kód odpadu 17 05 04</t>
  </si>
  <si>
    <t>t</t>
  </si>
  <si>
    <t>947002509</t>
  </si>
  <si>
    <t>odvoz*1,7</t>
  </si>
  <si>
    <t>34</t>
  </si>
  <si>
    <t>171251201</t>
  </si>
  <si>
    <t>Uložení sypaniny na skládky nebo meziskládky</t>
  </si>
  <si>
    <t>-1003759281</t>
  </si>
  <si>
    <t>35</t>
  </si>
  <si>
    <t>175151101</t>
  </si>
  <si>
    <t>Obsypání potrubí strojně sypaninou bez prohození, uloženou do 3 m</t>
  </si>
  <si>
    <t>974396147</t>
  </si>
  <si>
    <t>trativod*0,4*0,5</t>
  </si>
  <si>
    <t>36</t>
  </si>
  <si>
    <t>583439320R</t>
  </si>
  <si>
    <t>kamenivo drcené hrubé frakce 16-32</t>
  </si>
  <si>
    <t>-240088632</t>
  </si>
  <si>
    <t>obsyp*1,9</t>
  </si>
  <si>
    <t>37</t>
  </si>
  <si>
    <t>181311103</t>
  </si>
  <si>
    <t>Rozprostření ornice tl vrstvy do 200 mm v rovině nebo ve svahu do 1:5 ručně</t>
  </si>
  <si>
    <t>-508488836</t>
  </si>
  <si>
    <t>keře+trávník+popínavky</t>
  </si>
  <si>
    <t>38</t>
  </si>
  <si>
    <t>181451141</t>
  </si>
  <si>
    <t>Založení parterového trávníku výsevem plochy přes 1000 m2 v rovině a ve svahu do 1:5</t>
  </si>
  <si>
    <t>-144495641</t>
  </si>
  <si>
    <t>dle D1.1.2.a</t>
  </si>
  <si>
    <t>39</t>
  </si>
  <si>
    <t>005724200</t>
  </si>
  <si>
    <t>osivo směs travní parková okrasná</t>
  </si>
  <si>
    <t>kg</t>
  </si>
  <si>
    <t>1188985520</t>
  </si>
  <si>
    <t>trávník*0,03</t>
  </si>
  <si>
    <t>40</t>
  </si>
  <si>
    <t>181951114</t>
  </si>
  <si>
    <t>Úprava pláně v hornině třídy těžitelnosti II, skupiny 4 a 5 se zhutněním strojně</t>
  </si>
  <si>
    <t>559577026</t>
  </si>
  <si>
    <t>cyklo+plošná6060+plošná3030p+plošná3030s+křižovatka+slepci+žlutá</t>
  </si>
  <si>
    <t>41</t>
  </si>
  <si>
    <t>183101313</t>
  </si>
  <si>
    <t>Jamky pro výsadbu s výměnou 100 % půdy zeminy tř 1 až 4 objem do 0,05 m3 v rovině a svahu do 1:5</t>
  </si>
  <si>
    <t>244506006</t>
  </si>
  <si>
    <t>528+300+2*8+8+2*8</t>
  </si>
  <si>
    <t>183101321</t>
  </si>
  <si>
    <t>Jamky pro výsadbu s výměnou 100 % půdy zeminy tř 1 až 4 objem do 1 m3 v rovině a svahu do 1:5</t>
  </si>
  <si>
    <t>-1124127164</t>
  </si>
  <si>
    <t>43</t>
  </si>
  <si>
    <t>R8001</t>
  </si>
  <si>
    <t>Kůly frézované 3 m</t>
  </si>
  <si>
    <t>550373939</t>
  </si>
  <si>
    <t>44</t>
  </si>
  <si>
    <t>R8002</t>
  </si>
  <si>
    <t>Úvazky a spojovací materiál  (stromy dle TZ)</t>
  </si>
  <si>
    <t>694951726</t>
  </si>
  <si>
    <t>45</t>
  </si>
  <si>
    <t>R8003</t>
  </si>
  <si>
    <t xml:space="preserve">Juta na bandáž kmene </t>
  </si>
  <si>
    <t>1867312557</t>
  </si>
  <si>
    <t>46</t>
  </si>
  <si>
    <t>R8004</t>
  </si>
  <si>
    <t>Chránička paty kmene       (stromy dle TZ)</t>
  </si>
  <si>
    <t>-787418630</t>
  </si>
  <si>
    <t>47</t>
  </si>
  <si>
    <t>183205112</t>
  </si>
  <si>
    <t>Založení záhonu v rovině a svahu do 1:5 zemina tř 3</t>
  </si>
  <si>
    <t>-1074838662</t>
  </si>
  <si>
    <t>48</t>
  </si>
  <si>
    <t>183403114</t>
  </si>
  <si>
    <t>Obdělání půdy kultivátorováním v rovině a svahu do 1:5</t>
  </si>
  <si>
    <t>-1749526963</t>
  </si>
  <si>
    <t>49</t>
  </si>
  <si>
    <t>183403153</t>
  </si>
  <si>
    <t>Obdělání půdy hrabáním v rovině a svahu do 1:5</t>
  </si>
  <si>
    <t>631132859</t>
  </si>
  <si>
    <t>50</t>
  </si>
  <si>
    <t>183403161</t>
  </si>
  <si>
    <t>Obdělání půdy válením v rovině a svahu do 1:5</t>
  </si>
  <si>
    <t>953706332</t>
  </si>
  <si>
    <t>51</t>
  </si>
  <si>
    <t>183552431.1</t>
  </si>
  <si>
    <t>Hnojení tekutými hnojivy se zapravením do půdy v množství do 2 t/ha ploch do 5 ha sklonu do 5°</t>
  </si>
  <si>
    <t>ha</t>
  </si>
  <si>
    <t>-1367332860</t>
  </si>
  <si>
    <t>sadovky*0,0001</t>
  </si>
  <si>
    <t>52</t>
  </si>
  <si>
    <t>184102110</t>
  </si>
  <si>
    <t>Výsadba dřeviny s balem D do 0,1 m do jamky se zalitím v rovině a svahu do 1:5</t>
  </si>
  <si>
    <t>-229816100</t>
  </si>
  <si>
    <t>53</t>
  </si>
  <si>
    <t>251911550112</t>
  </si>
  <si>
    <t>hnojivo průmyslové Cererit (bal. 5 kg)</t>
  </si>
  <si>
    <t>1565802754</t>
  </si>
  <si>
    <t>sadovky*0,03</t>
  </si>
  <si>
    <t>54</t>
  </si>
  <si>
    <t>R102</t>
  </si>
  <si>
    <t>ochrana kmene bedněním - zřízení</t>
  </si>
  <si>
    <t>1338921252</t>
  </si>
  <si>
    <t>2*0,5*4*2</t>
  </si>
  <si>
    <t>55</t>
  </si>
  <si>
    <t>R103</t>
  </si>
  <si>
    <t>ochrana kmene bedněním - odstranění</t>
  </si>
  <si>
    <t>1407037399</t>
  </si>
  <si>
    <t>56</t>
  </si>
  <si>
    <t>184102116</t>
  </si>
  <si>
    <t>Výsadba dřeviny s balem D do 0,8 m do jamky se zalitím v rovině a svahu do 1:5</t>
  </si>
  <si>
    <t>890468129</t>
  </si>
  <si>
    <t>57</t>
  </si>
  <si>
    <t>184215133</t>
  </si>
  <si>
    <t>Ukotvení kmene dřevin třemi kůly D do 0,1 m délky do 3 m</t>
  </si>
  <si>
    <t>-1983943964</t>
  </si>
  <si>
    <t>58</t>
  </si>
  <si>
    <t>184215411</t>
  </si>
  <si>
    <t>Zhotovení závlahové mísy dřevin D do 0,5 m v rovině nebo na svahu do 1:5</t>
  </si>
  <si>
    <t>-1931224984</t>
  </si>
  <si>
    <t>59</t>
  </si>
  <si>
    <t>184501131</t>
  </si>
  <si>
    <t>Zhotovení obalu z juty ve dvou vrstvách v rovině a svahu do 1:5</t>
  </si>
  <si>
    <t>1881865512</t>
  </si>
  <si>
    <t>60</t>
  </si>
  <si>
    <t>184801131.1</t>
  </si>
  <si>
    <t>Ošetřování vysazených dřevin ve skupinách v rovině a svahu do 1:5</t>
  </si>
  <si>
    <t>-437209923</t>
  </si>
  <si>
    <t>keře+popínavky</t>
  </si>
  <si>
    <t>61</t>
  </si>
  <si>
    <t>184802111</t>
  </si>
  <si>
    <t>Chemické odplevelení před založením kultury nad 20 m2 postřikem na široko v rovině a svahu do 1:5</t>
  </si>
  <si>
    <t>-938706351</t>
  </si>
  <si>
    <t>62</t>
  </si>
  <si>
    <t>25234001</t>
  </si>
  <si>
    <t>herbicid totální systémový neselektivní</t>
  </si>
  <si>
    <t>litr</t>
  </si>
  <si>
    <t>-79422090</t>
  </si>
  <si>
    <t>(sadovky*8)/10000</t>
  </si>
  <si>
    <t>63</t>
  </si>
  <si>
    <t>184911431</t>
  </si>
  <si>
    <t>Mulčování rostlin kůrou tl. do 0,15 m v rovině a svahu do 1:5</t>
  </si>
  <si>
    <t>1996946363</t>
  </si>
  <si>
    <t>popínavky+keře</t>
  </si>
  <si>
    <t>64</t>
  </si>
  <si>
    <t>10391100</t>
  </si>
  <si>
    <t>kůra mulčovací VL</t>
  </si>
  <si>
    <t>-470157788</t>
  </si>
  <si>
    <t>0,15*(popínavky+keře)</t>
  </si>
  <si>
    <t>65</t>
  </si>
  <si>
    <t>R101</t>
  </si>
  <si>
    <t xml:space="preserve">Trávníkový substrát  </t>
  </si>
  <si>
    <t>270451061</t>
  </si>
  <si>
    <t>(sadovky*0,15)/2,5</t>
  </si>
  <si>
    <t>66</t>
  </si>
  <si>
    <t>185804312</t>
  </si>
  <si>
    <t>Zalití rostlin vodou plocha přes 20 m2</t>
  </si>
  <si>
    <t>370003100</t>
  </si>
  <si>
    <t>sadovky*0,015</t>
  </si>
  <si>
    <t>67</t>
  </si>
  <si>
    <t>R801</t>
  </si>
  <si>
    <t>Zlatice prostřední (Forsythia x intermedia 'Maluch') 20-30cm, kontejner 2L</t>
  </si>
  <si>
    <t>1974631012</t>
  </si>
  <si>
    <t>68</t>
  </si>
  <si>
    <t>R801sjs</t>
  </si>
  <si>
    <t>Tavolník japonský (Spiraea japonica ´Shirobana´) 20-30cm, kontejner 2L</t>
  </si>
  <si>
    <t>-790764025</t>
  </si>
  <si>
    <t>69</t>
  </si>
  <si>
    <t>R801fa</t>
  </si>
  <si>
    <t>Opletka čínská (Fallopia aubertii) 20-30cm, kontejner 2L</t>
  </si>
  <si>
    <t>1290038430</t>
  </si>
  <si>
    <t>70</t>
  </si>
  <si>
    <t>R801ptv</t>
  </si>
  <si>
    <t>Přísavník trojcípý (Parthenocissus tricuspuidata "Veitchii") 20-30cm, kontejner 2L</t>
  </si>
  <si>
    <t>955224104</t>
  </si>
  <si>
    <t>71</t>
  </si>
  <si>
    <t>R801cvl</t>
  </si>
  <si>
    <t>Plamének plotní (Clematis vitalba L) 20-30cm, kontejner 2L</t>
  </si>
  <si>
    <t>-770034147</t>
  </si>
  <si>
    <t>72</t>
  </si>
  <si>
    <t>R801nv01</t>
  </si>
  <si>
    <t xml:space="preserve">Svitel latnatý (Koelreuteria paniculata), s balem o vel. 14-16 cm </t>
  </si>
  <si>
    <t>1425311248</t>
  </si>
  <si>
    <t>náhradní výsadba na parc. č. 783/8, ul. Výškovická 80-92, v k. ú. Zábřeh nad Odrou</t>
  </si>
  <si>
    <t>73</t>
  </si>
  <si>
    <t>185851121</t>
  </si>
  <si>
    <t>Dovoz vody pro zálivku rostlin za vzdálenost do 1000 m</t>
  </si>
  <si>
    <t>558577376</t>
  </si>
  <si>
    <t>Zakládání</t>
  </si>
  <si>
    <t>74</t>
  </si>
  <si>
    <t>212755214</t>
  </si>
  <si>
    <t>Trativody z drenážních trubek plastových flexibilních D 100 mm bez lože</t>
  </si>
  <si>
    <t>-370516534</t>
  </si>
  <si>
    <t>dle D1.1.2.d</t>
  </si>
  <si>
    <t>443*2</t>
  </si>
  <si>
    <t>75</t>
  </si>
  <si>
    <t>213141112</t>
  </si>
  <si>
    <t>Zřízení vrstvy z geotextilie v rovině nebo ve sklonu do 1:5 š do 6 m</t>
  </si>
  <si>
    <t>138951108</t>
  </si>
  <si>
    <t>1,1*(cyklo+plošná6060+plošná3030p+plošná3030s+křižovatka+slepci+žlutá)+trativod*0,4*5</t>
  </si>
  <si>
    <t>76</t>
  </si>
  <si>
    <t>69311083</t>
  </si>
  <si>
    <t>geotextilie netkaná PP 300g/m2</t>
  </si>
  <si>
    <t>689966205</t>
  </si>
  <si>
    <t>Přepočteno koeficientem 1,2 (pro přesahy)</t>
  </si>
  <si>
    <t>6265,72*1,2 'Přepočtené koeficientem množství</t>
  </si>
  <si>
    <t>77</t>
  </si>
  <si>
    <t>275313911</t>
  </si>
  <si>
    <t>Základové patky z betonu tř. C 30/37</t>
  </si>
  <si>
    <t>-1636705791</t>
  </si>
  <si>
    <t>dle D1.1.2.c; D1.1.2.a; D1.1.1</t>
  </si>
  <si>
    <t>koše</t>
  </si>
  <si>
    <t>0,3*0,3*0,3*(8+4)</t>
  </si>
  <si>
    <t>hrazení</t>
  </si>
  <si>
    <t>4,6*0,8*0,3*5</t>
  </si>
  <si>
    <t>přístřešek MHD</t>
  </si>
  <si>
    <t>0,75*1,1*0,6*4</t>
  </si>
  <si>
    <t>78</t>
  </si>
  <si>
    <t>275351121</t>
  </si>
  <si>
    <t>Zřízení bednění základových patek</t>
  </si>
  <si>
    <t>1642700957</t>
  </si>
  <si>
    <t>0,3*0,3*4*(4+8)+2*(0,3+4,6)*0,8*5+2*(0,75+1,1)*0,6*4</t>
  </si>
  <si>
    <t>79</t>
  </si>
  <si>
    <t>275351122</t>
  </si>
  <si>
    <t>Odstranění bednění základových patek</t>
  </si>
  <si>
    <t>-846671022</t>
  </si>
  <si>
    <t>80</t>
  </si>
  <si>
    <t>279113132</t>
  </si>
  <si>
    <t>Základová zeď tl do 200 mm z tvárnic ztraceného bednění včetně výplně z betonu tř. C 16/20</t>
  </si>
  <si>
    <t>1933308904</t>
  </si>
  <si>
    <t>stojany na kola</t>
  </si>
  <si>
    <t>0,4*0,5*2*12</t>
  </si>
  <si>
    <t>Svislé a kompletní konstrukce</t>
  </si>
  <si>
    <t>81</t>
  </si>
  <si>
    <t>338171123R</t>
  </si>
  <si>
    <t>Osazování sloupků značek se zabetonováním</t>
  </si>
  <si>
    <t>1629156111</t>
  </si>
  <si>
    <t>82</t>
  </si>
  <si>
    <t>339921131</t>
  </si>
  <si>
    <t>Osazování betonových palisád do betonového základu v řadě výšky prvku do 0,5 m</t>
  </si>
  <si>
    <t>2115228529</t>
  </si>
  <si>
    <t>dle D1.1.2.a; D1.1.2.d</t>
  </si>
  <si>
    <t>83</t>
  </si>
  <si>
    <t>339921132</t>
  </si>
  <si>
    <t>Osazování betonových palisád do betonového základu v řadě výšky prvku přes 0,5 do 1 m</t>
  </si>
  <si>
    <t>276954661</t>
  </si>
  <si>
    <t>1,3+1,3+1,3+19,5+21</t>
  </si>
  <si>
    <t>84</t>
  </si>
  <si>
    <t>339921133</t>
  </si>
  <si>
    <t>Osazování betonových palisád do betonového základu v řadě výšky prvku přes 1 do 1,5 m</t>
  </si>
  <si>
    <t>-1281945293</t>
  </si>
  <si>
    <t>26+1,4</t>
  </si>
  <si>
    <t>85</t>
  </si>
  <si>
    <t>R301p1</t>
  </si>
  <si>
    <t>betonová palisáda šedá 165/120mm, š. 165mm, v=400mm</t>
  </si>
  <si>
    <t>1017951408</t>
  </si>
  <si>
    <t>9/0,12</t>
  </si>
  <si>
    <t>86</t>
  </si>
  <si>
    <t>R301p2</t>
  </si>
  <si>
    <t>betonová palisáda šedá 165/120mm, š. 165mm, v=600mm</t>
  </si>
  <si>
    <t>-348753499</t>
  </si>
  <si>
    <t>1,3/0,12+0,167</t>
  </si>
  <si>
    <t>87</t>
  </si>
  <si>
    <t>R301p3</t>
  </si>
  <si>
    <t>betonová palisáda šedá 165/120mm, š. 165mm, v=800mm</t>
  </si>
  <si>
    <t>-1292202425</t>
  </si>
  <si>
    <t>(1,3+19,5+21)/0,12+0,667</t>
  </si>
  <si>
    <t>88</t>
  </si>
  <si>
    <t>R301p4</t>
  </si>
  <si>
    <t>betonová palisáda šedá 165/120mm, š. 165mm, v=1000mm</t>
  </si>
  <si>
    <t>-120623424</t>
  </si>
  <si>
    <t>89</t>
  </si>
  <si>
    <t>R301p5</t>
  </si>
  <si>
    <t>betonová palisáda šedá 165/120mm, š. 165mm, v=1200mm</t>
  </si>
  <si>
    <t>281416976</t>
  </si>
  <si>
    <t>(1,4+26)/0,12+0,667</t>
  </si>
  <si>
    <t>Vodorovné konstrukce</t>
  </si>
  <si>
    <t>90</t>
  </si>
  <si>
    <t>451573111</t>
  </si>
  <si>
    <t>Lože pod potrubí otevřený výkop ze štěrkopísku</t>
  </si>
  <si>
    <t>-1907653558</t>
  </si>
  <si>
    <t>trativod*0,4*0,1</t>
  </si>
  <si>
    <t>chráničky*0,5*0,1</t>
  </si>
  <si>
    <t>Komunikace pozemní</t>
  </si>
  <si>
    <t>91</t>
  </si>
  <si>
    <t>564851111</t>
  </si>
  <si>
    <t>Podklad ze štěrkodrtě ŠD tl 150 mm</t>
  </si>
  <si>
    <t>1083916048</t>
  </si>
  <si>
    <t>plošná6060+plošná3030p+plošná3030s+křižovatka+žlutá+slepci</t>
  </si>
  <si>
    <t>92</t>
  </si>
  <si>
    <t>564871111</t>
  </si>
  <si>
    <t>Podklad ze štěrkodrtě ŠD tl 250 mm</t>
  </si>
  <si>
    <t>1578614220</t>
  </si>
  <si>
    <t>93</t>
  </si>
  <si>
    <t>564871116</t>
  </si>
  <si>
    <t>Podklad ze štěrkodrtě ŠD tl. 300 mm</t>
  </si>
  <si>
    <t>1254847832</t>
  </si>
  <si>
    <t>cyklo+plošná6060+plošná3030p+plošná3030s+křižovatka+slepci+žlutá+0,3*bo1025</t>
  </si>
  <si>
    <t>94</t>
  </si>
  <si>
    <t>596211111</t>
  </si>
  <si>
    <t>Kladení zámkové dlažby komunikací pro pěší tl 60 mm skupiny A pl do 100 m2</t>
  </si>
  <si>
    <t>-145662771</t>
  </si>
  <si>
    <t>křižovatka+slepci+žlutá</t>
  </si>
  <si>
    <t>95</t>
  </si>
  <si>
    <t>596211213</t>
  </si>
  <si>
    <t>Kladení zámkové dlažby komunikací pro pěší tl 80 mm skupiny A pl přes 300 m2</t>
  </si>
  <si>
    <t>-181979472</t>
  </si>
  <si>
    <t>96</t>
  </si>
  <si>
    <t>596811120</t>
  </si>
  <si>
    <t>Kladení betonové dlažby komunikací pro pěší do lože z kameniva vel do 0,09 m2 plochy do 50 m2</t>
  </si>
  <si>
    <t>-1001287394</t>
  </si>
  <si>
    <t>plošná3030p+plošná3030s</t>
  </si>
  <si>
    <t>97</t>
  </si>
  <si>
    <t>596811312</t>
  </si>
  <si>
    <t>Kladení velkoformátové betonové dlažby tl do 100 mm velikosti do 0,5 m2 pl přes 300 m2</t>
  </si>
  <si>
    <t>797256484</t>
  </si>
  <si>
    <t>98</t>
  </si>
  <si>
    <t>R007cbf</t>
  </si>
  <si>
    <t>dlažba zámková 200/200mm tl.80mm červená bez fazety</t>
  </si>
  <si>
    <t>-1470200676</t>
  </si>
  <si>
    <t>Přepočteno koeficientem 1,05 (pro prořez 5%)</t>
  </si>
  <si>
    <t>690,7*1,05 'Přepočtené koeficientem množství</t>
  </si>
  <si>
    <t>99</t>
  </si>
  <si>
    <t>R008pdt</t>
  </si>
  <si>
    <t>plošná dlažba tryskaná 60/60/6,2 cm šedá</t>
  </si>
  <si>
    <t>1462433899</t>
  </si>
  <si>
    <t>2906,8*1,05 'Přepočtené koeficientem množství</t>
  </si>
  <si>
    <t>100</t>
  </si>
  <si>
    <t>R009pdt2</t>
  </si>
  <si>
    <t>plošná dlažba tryskaná 30/30/6,2cm písková, řezaný formát</t>
  </si>
  <si>
    <t>1856052890</t>
  </si>
  <si>
    <t>101</t>
  </si>
  <si>
    <t>R010pdt3</t>
  </si>
  <si>
    <t>plošná dlažba 30/30/6 šedá</t>
  </si>
  <si>
    <t>995195265</t>
  </si>
  <si>
    <t>71,9*1,05 'Přepočtené koeficientem množství</t>
  </si>
  <si>
    <t>102</t>
  </si>
  <si>
    <t>R011zdsl</t>
  </si>
  <si>
    <t>zámková dlažba reliéfní červená 10/20cm, tl. 60mm</t>
  </si>
  <si>
    <t>-1464832141</t>
  </si>
  <si>
    <t>83,5*1,05 'Přepočtené koeficientem množství</t>
  </si>
  <si>
    <t>103</t>
  </si>
  <si>
    <t>R012zdzl</t>
  </si>
  <si>
    <t>zámková dlažba žlutá 10/20cm, tl. 60mm</t>
  </si>
  <si>
    <t>818924055</t>
  </si>
  <si>
    <t>50,5*1,05 'Přepočtené koeficientem množství</t>
  </si>
  <si>
    <t>104</t>
  </si>
  <si>
    <t>R013zdzlt</t>
  </si>
  <si>
    <t>zámková dlažba 20/20cm tl.60mm šedá</t>
  </si>
  <si>
    <t>570335259</t>
  </si>
  <si>
    <t>100,1*1,05 'Přepočtené koeficientem množství</t>
  </si>
  <si>
    <t>Trubní vedení</t>
  </si>
  <si>
    <t>105</t>
  </si>
  <si>
    <t>895983219R</t>
  </si>
  <si>
    <t>Zřízení vpusti kanalizační dvorní z dílců DN 300/100</t>
  </si>
  <si>
    <t>-946964824</t>
  </si>
  <si>
    <t>dle D1.1.2.e</t>
  </si>
  <si>
    <t>106</t>
  </si>
  <si>
    <t>899331111</t>
  </si>
  <si>
    <t>Výšková úprava uličního vstupu nebo vpusti do 200 mm zvýšením poklopu</t>
  </si>
  <si>
    <t>-164488910</t>
  </si>
  <si>
    <t>107</t>
  </si>
  <si>
    <t>R895dv</t>
  </si>
  <si>
    <t>dodání sestavy betonových dílců dvorní vpusti vč. mříže a pozink.  kalového koše</t>
  </si>
  <si>
    <t>1972612377</t>
  </si>
  <si>
    <t>108</t>
  </si>
  <si>
    <t>899431111</t>
  </si>
  <si>
    <t>Výšková úprava uličního vstupu nebo vpusti do 200 mm zvýšením krycího hrnce, šoupěte nebo hydrantu</t>
  </si>
  <si>
    <t>518816439</t>
  </si>
  <si>
    <t>Ostatní konstrukce a práce, bourání</t>
  </si>
  <si>
    <t>109</t>
  </si>
  <si>
    <t>914111111</t>
  </si>
  <si>
    <t>Montáž svislé dopravní značky do velikosti 1 m2 objímkami na sloupek nebo konzolu</t>
  </si>
  <si>
    <t>1380558946</t>
  </si>
  <si>
    <t>110</t>
  </si>
  <si>
    <t>40445419</t>
  </si>
  <si>
    <t>značka dopravní svislá nereflexní FeZn prolis D 500mm</t>
  </si>
  <si>
    <t>-1625938610</t>
  </si>
  <si>
    <t>111</t>
  </si>
  <si>
    <t>404452250</t>
  </si>
  <si>
    <t>sloupek Zn 60 - 350</t>
  </si>
  <si>
    <t>2044281461</t>
  </si>
  <si>
    <t>112</t>
  </si>
  <si>
    <t>404452400</t>
  </si>
  <si>
    <t>patka hliníková HP 60</t>
  </si>
  <si>
    <t>-2026209457</t>
  </si>
  <si>
    <t>113</t>
  </si>
  <si>
    <t>404452530</t>
  </si>
  <si>
    <t>víčko plastové na sloupek 60</t>
  </si>
  <si>
    <t>-1594943249</t>
  </si>
  <si>
    <t>114</t>
  </si>
  <si>
    <t>915131115</t>
  </si>
  <si>
    <t>Vodorovné dopravní značení přechody pro chodce, šipky, symboly základní žlutá barva</t>
  </si>
  <si>
    <t>436313633</t>
  </si>
  <si>
    <t>dle C4</t>
  </si>
  <si>
    <t>0,5*4*2*5+1*10+0,35*2*(4+4,4+4,6+5+4,3)</t>
  </si>
  <si>
    <t>115</t>
  </si>
  <si>
    <t>915621111</t>
  </si>
  <si>
    <t>Předznačení vodorovného plošného značení</t>
  </si>
  <si>
    <t>-1588130707</t>
  </si>
  <si>
    <t>116</t>
  </si>
  <si>
    <t>916231213</t>
  </si>
  <si>
    <t>Osazení chodníkového obrubníku betonového stojatého s boční opěrou do lože z betonu prostého</t>
  </si>
  <si>
    <t>1255628228</t>
  </si>
  <si>
    <t>117</t>
  </si>
  <si>
    <t>59217017</t>
  </si>
  <si>
    <t>obrubník betonový chodníkový 100x10x25 cm</t>
  </si>
  <si>
    <t>829314373</t>
  </si>
  <si>
    <t>dle D1.1.2.a; D1.1.2.c</t>
  </si>
  <si>
    <t>73,7+4,2+2,7+23,8+2*5,1+4+6,3+2,5+6,4+6,3+2,6+5,9+5,6+16*3,5+26,9+4,5+3*4,7+34,6+7+3*2+3,8+2*4,5+3,6+11,8+14,1</t>
  </si>
  <si>
    <t>16,5+2,7*2+5+3,5+10,7+3*3,2+14,9*2+4*3,5+19,5+2*(8+3,7)+3,1+5,4+57,2+26,1+10,7+2*15,9+2*0,5+3+4,2+7,1+7,1+4,2</t>
  </si>
  <si>
    <t>5+15,2+2*9,9+9,8*2+4,3*2+2*24,5+10,9+37,2+22,3+2*28+2*23,1+7,5*2+7,5*2+9,3*2+3,5+2,9+8,7+3+6,5+4,7+3,2</t>
  </si>
  <si>
    <t>1014,8*1,05 'Přepočtené koeficientem množství</t>
  </si>
  <si>
    <t>118</t>
  </si>
  <si>
    <t>R912S</t>
  </si>
  <si>
    <t>dodání a osazení bet.schodišťového stupně 1000/350/150mm vč. lože z drti tl.40mm (barva šedá, hladký)</t>
  </si>
  <si>
    <t>-719048570</t>
  </si>
  <si>
    <t>dle D1.1.2.a; D1.1.1</t>
  </si>
  <si>
    <t>3*4,25+10*5+4,6*7+4,4*7+6*4+0,25</t>
  </si>
  <si>
    <t>119</t>
  </si>
  <si>
    <t>919731123R</t>
  </si>
  <si>
    <t>Zarovnání styčné plochy podkladu nebo krytu živičného tl do 200 mm modifikovanou zálivkou</t>
  </si>
  <si>
    <t>-1073926006</t>
  </si>
  <si>
    <t>120</t>
  </si>
  <si>
    <t>919735113</t>
  </si>
  <si>
    <t>Řezání stávajícího živičného krytu hl do 150 mm</t>
  </si>
  <si>
    <t>2106016824</t>
  </si>
  <si>
    <t>7,32+5,73+8,9+2,2+11,2+11,2+124,2+32,7+58,3+65,6+65,6+52,7+29,4</t>
  </si>
  <si>
    <t>121</t>
  </si>
  <si>
    <t>938908411</t>
  </si>
  <si>
    <t>Čištění vozovek splachováním vodou</t>
  </si>
  <si>
    <t>-42242829</t>
  </si>
  <si>
    <t>122</t>
  </si>
  <si>
    <t>981513114</t>
  </si>
  <si>
    <t>Demolice konstrukcí objektů z betonu železového těžkou mechanizací</t>
  </si>
  <si>
    <t>460238579</t>
  </si>
  <si>
    <t>zídky</t>
  </si>
  <si>
    <t>42,8*1,2</t>
  </si>
  <si>
    <t>123</t>
  </si>
  <si>
    <t>LV1</t>
  </si>
  <si>
    <t>lavička (LV) - dodání vč. montáže</t>
  </si>
  <si>
    <t>1265745310</t>
  </si>
  <si>
    <t>124</t>
  </si>
  <si>
    <t>OK</t>
  </si>
  <si>
    <t>odpadkový koš (OK) - dodání vč. montáže a kotvení</t>
  </si>
  <si>
    <t>-1126492962</t>
  </si>
  <si>
    <t>125</t>
  </si>
  <si>
    <t>R358st</t>
  </si>
  <si>
    <t>stojan na kola (SK) - ocel RAL 7016 - dodání a montáž vč.kotvení</t>
  </si>
  <si>
    <t>-1206409763</t>
  </si>
  <si>
    <t>126</t>
  </si>
  <si>
    <t>R901111</t>
  </si>
  <si>
    <t>reprofilace povrchu stávajících konstrukcí schodišť v podchodech (zděná zábradlí, stěny) - adhezní můstek, armovací sklolaminátová tkanina, stěrka, probarvená omítka RAL 7016 - mtž vč. dodání, vč. odstranění nesoudržných částí povrchů</t>
  </si>
  <si>
    <t>1909186685</t>
  </si>
  <si>
    <t>10*2+15+30</t>
  </si>
  <si>
    <t>127</t>
  </si>
  <si>
    <t>020</t>
  </si>
  <si>
    <t>ochrana a úprava teplovodního kolektoru - reprofilace sanačními hmotami na bázi polymerbetonu, opatření 2x penetračním asfaltovým lakem + dvojnásobná izolace natavením hydroizolačními SBS asfaltovými pásy</t>
  </si>
  <si>
    <t>795238201</t>
  </si>
  <si>
    <t>dle C3; D1.1.1</t>
  </si>
  <si>
    <t>4,5*4+10*12*6</t>
  </si>
  <si>
    <t>128</t>
  </si>
  <si>
    <t>R901dl</t>
  </si>
  <si>
    <t>demontáž lavičky vč. odvozu a likvidace</t>
  </si>
  <si>
    <t>79182598</t>
  </si>
  <si>
    <t>129</t>
  </si>
  <si>
    <t>R981</t>
  </si>
  <si>
    <t>vybourání uliční betonové vpusti vč.likvidace, utěsnění potrubí a odvozu</t>
  </si>
  <si>
    <t>2141909535</t>
  </si>
  <si>
    <t>130</t>
  </si>
  <si>
    <t>R902kv</t>
  </si>
  <si>
    <t>demontáž betonových květináčů vč. likvidace</t>
  </si>
  <si>
    <t>314307719</t>
  </si>
  <si>
    <t>131</t>
  </si>
  <si>
    <t>R903oo</t>
  </si>
  <si>
    <t>demontáž a repase košů na tříděný odpad - vyčištění a nátěr lakem RAL 7016, zpětná montáž</t>
  </si>
  <si>
    <t>896634580</t>
  </si>
  <si>
    <t>132</t>
  </si>
  <si>
    <t>R903to</t>
  </si>
  <si>
    <t>demontáž košů vč. odvozu na sklad správce</t>
  </si>
  <si>
    <t>1917116730</t>
  </si>
  <si>
    <t>133</t>
  </si>
  <si>
    <t>R904pp</t>
  </si>
  <si>
    <t>demontáž a likvidace plakátovacích ploch</t>
  </si>
  <si>
    <t>515464713</t>
  </si>
  <si>
    <t>134</t>
  </si>
  <si>
    <t>R999plr</t>
  </si>
  <si>
    <t>repase plastiky - vyčištění, odstranění rzi, tmelení, obnova nátěru celoplošně</t>
  </si>
  <si>
    <t>-200032381</t>
  </si>
  <si>
    <t>135</t>
  </si>
  <si>
    <t>R999pltr</t>
  </si>
  <si>
    <t>demontáž a transfer stávající kovové plastiky na dílnu k repasi</t>
  </si>
  <si>
    <t>601079620</t>
  </si>
  <si>
    <t>136</t>
  </si>
  <si>
    <t>R999pltrzp</t>
  </si>
  <si>
    <t>zpětný transfer plastiky na místo vč. montáže</t>
  </si>
  <si>
    <t>980477313</t>
  </si>
  <si>
    <t>137</t>
  </si>
  <si>
    <t>R999plzkce</t>
  </si>
  <si>
    <t>základová konstrukce plastiky z oceli a betonu vč. výkopu, konzol, kotevní sady a kotevní desky dle D1.1.2.c - dodání a montáž</t>
  </si>
  <si>
    <t>1583131538</t>
  </si>
  <si>
    <t>997</t>
  </si>
  <si>
    <t>Přesun sutě</t>
  </si>
  <si>
    <t>138</t>
  </si>
  <si>
    <t>997006512</t>
  </si>
  <si>
    <t>Vodorovné doprava suti s naložením a složením na skládku do 1 km</t>
  </si>
  <si>
    <t>-410778250</t>
  </si>
  <si>
    <t>139</t>
  </si>
  <si>
    <t>997006519</t>
  </si>
  <si>
    <t>Příplatek k vodorovnému přemístění suti na skládku ZKD 1 km přes 1 km</t>
  </si>
  <si>
    <t>1642746766</t>
  </si>
  <si>
    <t>5743,651*9 'Přepočtené koeficientem množství</t>
  </si>
  <si>
    <t>140</t>
  </si>
  <si>
    <t>997221645RR</t>
  </si>
  <si>
    <t>Poplatek za uložení na skládce (skládkovné) odpadu asfaltového s obsahem dehtu</t>
  </si>
  <si>
    <t>1823388132</t>
  </si>
  <si>
    <t>141</t>
  </si>
  <si>
    <t>997221825R</t>
  </si>
  <si>
    <t>Poplatek za uložení na skládce (skládkovné) stavebního odpadu železobetonového kód odpadu 170 101</t>
  </si>
  <si>
    <t>-1335249944</t>
  </si>
  <si>
    <t>123,778</t>
  </si>
  <si>
    <t>142</t>
  </si>
  <si>
    <t>997221855R</t>
  </si>
  <si>
    <t>Poplatek za uložení na skládce (skládkovné) zeminy a kameniva kód odpadu 170 504</t>
  </si>
  <si>
    <t>1847827020</t>
  </si>
  <si>
    <t>1066,077</t>
  </si>
  <si>
    <t>143</t>
  </si>
  <si>
    <t>997221861</t>
  </si>
  <si>
    <t>Poplatek za uložení stavebního odpadu na recyklační skládce (skládkovné) z prostého betonu pod kódem 17 01 01</t>
  </si>
  <si>
    <t>-754276448</t>
  </si>
  <si>
    <t>3260,125+62,956</t>
  </si>
  <si>
    <t>998</t>
  </si>
  <si>
    <t>Přesun hmot</t>
  </si>
  <si>
    <t>144</t>
  </si>
  <si>
    <t>998225111</t>
  </si>
  <si>
    <t>Přesun hmot pro pozemní komunikace s krytem z kamene, monolitickým betonovým nebo živičným</t>
  </si>
  <si>
    <t>-2018903551</t>
  </si>
  <si>
    <t>PSV</t>
  </si>
  <si>
    <t>Práce a dodávky PSV</t>
  </si>
  <si>
    <t>711</t>
  </si>
  <si>
    <t>Izolace proti vodě, vlhkosti a plynům</t>
  </si>
  <si>
    <t>145</t>
  </si>
  <si>
    <t>711112012</t>
  </si>
  <si>
    <t>Provedení izolace proti zemní vlhkosti svislé za studena nátěrem tekutou lepenkou</t>
  </si>
  <si>
    <t>-1723527907</t>
  </si>
  <si>
    <t>146</t>
  </si>
  <si>
    <t>711132101</t>
  </si>
  <si>
    <t>Provedení izolace proti zemní vlhkosti pásy na sucho svislé AIP nebo tkaninou</t>
  </si>
  <si>
    <t>2075056622</t>
  </si>
  <si>
    <t>styk s budovou</t>
  </si>
  <si>
    <t>(443+2*2)*0,6</t>
  </si>
  <si>
    <t>147</t>
  </si>
  <si>
    <t>628560000</t>
  </si>
  <si>
    <t xml:space="preserve">pás asfaltovaný modifikovaný SBS </t>
  </si>
  <si>
    <t>-821230180</t>
  </si>
  <si>
    <t>Přepočteno koeficientem 1,1 (pro prořez 10%)</t>
  </si>
  <si>
    <t>268,2*1,1 'Přepočtené koeficientem množství</t>
  </si>
  <si>
    <t>148</t>
  </si>
  <si>
    <t>R711gs</t>
  </si>
  <si>
    <t>Gumoasfaltová hydroizolace 10 kg</t>
  </si>
  <si>
    <t>2117017449</t>
  </si>
  <si>
    <t>(izolace/2)/10</t>
  </si>
  <si>
    <t>762</t>
  </si>
  <si>
    <t>Konstrukce tesařské</t>
  </si>
  <si>
    <t>149</t>
  </si>
  <si>
    <t>762521108</t>
  </si>
  <si>
    <t>Položení podlahy z hrubých fošen na sraz</t>
  </si>
  <si>
    <t>-840060761</t>
  </si>
  <si>
    <t>dle D1.1.2.c</t>
  </si>
  <si>
    <t>lavičky v přístřešku MHD</t>
  </si>
  <si>
    <t>3,2*0,415*2</t>
  </si>
  <si>
    <t>150</t>
  </si>
  <si>
    <t>60516111</t>
  </si>
  <si>
    <t>řezivo modřínové sušené hoblované tl 50mm</t>
  </si>
  <si>
    <t>437398780</t>
  </si>
  <si>
    <t>sedáky*0,05</t>
  </si>
  <si>
    <t>151</t>
  </si>
  <si>
    <t>762595001</t>
  </si>
  <si>
    <t>Spojovací prostředky pro položení dřevěných podlah a zakrytí kanálů</t>
  </si>
  <si>
    <t>-374524645</t>
  </si>
  <si>
    <t>152</t>
  </si>
  <si>
    <t>783101203</t>
  </si>
  <si>
    <t>Jemné obroušení podkladu truhlářských konstrukcí před provedením nátěru</t>
  </si>
  <si>
    <t>1130783310</t>
  </si>
  <si>
    <t>sedáky*2</t>
  </si>
  <si>
    <t>783101401</t>
  </si>
  <si>
    <t>Ometení podkladu truhlářských konstrukcí před provedením nátěru</t>
  </si>
  <si>
    <t>-1240746729</t>
  </si>
  <si>
    <t>154</t>
  </si>
  <si>
    <t>783123121</t>
  </si>
  <si>
    <t>Dvojnásobný napouštěcí fungicidní akrylátový nátěr truhlářských konstrukcí</t>
  </si>
  <si>
    <t>-1043917909</t>
  </si>
  <si>
    <t>155</t>
  </si>
  <si>
    <t>783124101</t>
  </si>
  <si>
    <t>Základní jednonásobný akrylátový nátěr truhlářských konstrukcí</t>
  </si>
  <si>
    <t>-98871293</t>
  </si>
  <si>
    <t>156</t>
  </si>
  <si>
    <t>783128101</t>
  </si>
  <si>
    <t>Lazurovací jednonásobný akrylátový nátěr truhlářských konstrukcí</t>
  </si>
  <si>
    <t>-1005260384</t>
  </si>
  <si>
    <t>157</t>
  </si>
  <si>
    <t>783132101</t>
  </si>
  <si>
    <t>Lokální tmelení truhlářských konstrukcí včetně přebroušení epoxidovým tmelem plochy do 10%</t>
  </si>
  <si>
    <t>-787345156</t>
  </si>
  <si>
    <t>767</t>
  </si>
  <si>
    <t>Konstrukce zámečnické</t>
  </si>
  <si>
    <t>158</t>
  </si>
  <si>
    <t>767161823</t>
  </si>
  <si>
    <t>Demontáž zábradlí schodišťového nerozebíratelného hmotnosti 1 m zábradlí do 20 kg do suti</t>
  </si>
  <si>
    <t>-1673747613</t>
  </si>
  <si>
    <t>2*7</t>
  </si>
  <si>
    <t>159</t>
  </si>
  <si>
    <t>R301ocm</t>
  </si>
  <si>
    <t xml:space="preserve">nosná ocelová konstrukce přístřešku z žárového zinku + nátěr RAL7016 - dodání + montáž </t>
  </si>
  <si>
    <t>-1106092295</t>
  </si>
  <si>
    <t>850</t>
  </si>
  <si>
    <t>160</t>
  </si>
  <si>
    <t>R301hrz</t>
  </si>
  <si>
    <t xml:space="preserve">nosná ocelová konstrukce hrazení z žárového zinku + nátěr RAL7016 - dodání + montáž </t>
  </si>
  <si>
    <t>-72994236</t>
  </si>
  <si>
    <t>dle D1.1.2.c; D1.1.2.a</t>
  </si>
  <si>
    <t>5*33,5*5</t>
  </si>
  <si>
    <t>161</t>
  </si>
  <si>
    <t>R301hrzv</t>
  </si>
  <si>
    <t>výplň hrazení z tahokovu A/MR-62x20x3 nerez  - dodání + montáž vč.kotvení</t>
  </si>
  <si>
    <t>-1449064064</t>
  </si>
  <si>
    <t>1,3*0,74*5*5</t>
  </si>
  <si>
    <t>162</t>
  </si>
  <si>
    <t>R302ps</t>
  </si>
  <si>
    <t>střecha z polykarbonátových čirých desek tl. 10mm UV stabilní vč. krycích lišt a kotvení - dodání a montáž</t>
  </si>
  <si>
    <t>-1435946286</t>
  </si>
  <si>
    <t>11,24*1,932</t>
  </si>
  <si>
    <t>163</t>
  </si>
  <si>
    <t>R302psbs</t>
  </si>
  <si>
    <t>bezpečnostní kalené sklo přístřešku tl. 10mm - dodání a montáž vč. kotvení</t>
  </si>
  <si>
    <t>1691884546</t>
  </si>
  <si>
    <t>21,5</t>
  </si>
  <si>
    <t>164</t>
  </si>
  <si>
    <t>R302ks</t>
  </si>
  <si>
    <t>kotvení přístřešku - 4x nerez. závitová tyč dl. 300mm M20 s nerez maticemi a kotevní patkou 250/250/10mm žár. zinek - dodání a montáž</t>
  </si>
  <si>
    <t>-1530134736</t>
  </si>
  <si>
    <t>165</t>
  </si>
  <si>
    <t>R767001</t>
  </si>
  <si>
    <t>zábradlí z oceli s třítyčovou výplní (spodní zarážka pro hůl), madlo a sloupky ∅40/2mm, výplň ∅20/2mm, žárové zinkování dle DIN EN ISO 1461,  tryskání - sweping, základní nátěr epoxidový + vrchní nátěr polyuretanový vč.kotvení</t>
  </si>
  <si>
    <t>-1067244525</t>
  </si>
  <si>
    <t>dle D1.1.2.a; D1.1.2.c; D1.1.2.d</t>
  </si>
  <si>
    <t>1,09*(5,3+19,5+21+26+9+3,9+8,9)</t>
  </si>
  <si>
    <t>166</t>
  </si>
  <si>
    <t>R76700122</t>
  </si>
  <si>
    <t>madlo ∅40/2mm, konzolky ∅20/2mm, krycí rozety, žárové zinkování dle DIN EN ISO 1461,  tryskání - sweping, základní nátěr epoxidový + vrchní nátěr polyuretanový vč.kotvení do zdiva</t>
  </si>
  <si>
    <t>512</t>
  </si>
  <si>
    <t>1740277326</t>
  </si>
  <si>
    <t>1,09*(11,2+1,05+2,1)</t>
  </si>
  <si>
    <t>Práce a dodávky M</t>
  </si>
  <si>
    <t>46-M</t>
  </si>
  <si>
    <t>Zemní práce při extr.mont.pracích</t>
  </si>
  <si>
    <t>167</t>
  </si>
  <si>
    <t>460070753</t>
  </si>
  <si>
    <t>Hloubení nezapažených jam pro ostatní konstrukce ručně v hornině tř 3</t>
  </si>
  <si>
    <t>-1271329782</t>
  </si>
  <si>
    <t>sondy</t>
  </si>
  <si>
    <t>2*25</t>
  </si>
  <si>
    <t>168</t>
  </si>
  <si>
    <t>460520174</t>
  </si>
  <si>
    <t>Montáž trubek ochranných plastových ohebných do 110 mm uložených do rýhy</t>
  </si>
  <si>
    <t>-1950699383</t>
  </si>
  <si>
    <t>2*chráničky</t>
  </si>
  <si>
    <t>169</t>
  </si>
  <si>
    <t>345713550R</t>
  </si>
  <si>
    <t>trubka elektroinstalační d110mm</t>
  </si>
  <si>
    <t>122947050</t>
  </si>
  <si>
    <t>8+4*15+4*12,5+10+25</t>
  </si>
  <si>
    <t>153*1,05 'Přepočtené koeficientem množství</t>
  </si>
  <si>
    <t>170</t>
  </si>
  <si>
    <t>R46001</t>
  </si>
  <si>
    <t>dělená chránička z plastu D110mm</t>
  </si>
  <si>
    <t>1395168001</t>
  </si>
  <si>
    <t>fr032</t>
  </si>
  <si>
    <t>46,025</t>
  </si>
  <si>
    <t>lože</t>
  </si>
  <si>
    <t>16,585</t>
  </si>
  <si>
    <t>97,644</t>
  </si>
  <si>
    <t>322,619</t>
  </si>
  <si>
    <t>pažení1</t>
  </si>
  <si>
    <t>470,112</t>
  </si>
  <si>
    <t>pažení2</t>
  </si>
  <si>
    <t>159,6</t>
  </si>
  <si>
    <t>potrubí</t>
  </si>
  <si>
    <t>157,95</t>
  </si>
  <si>
    <t>004 - SO 301 ODVODNĚNÍ KOMUNIKACE - uznatelné</t>
  </si>
  <si>
    <t>rýhy</t>
  </si>
  <si>
    <t>246,809</t>
  </si>
  <si>
    <t>šachty</t>
  </si>
  <si>
    <t>75,81</t>
  </si>
  <si>
    <t>zásyp</t>
  </si>
  <si>
    <t>183,03</t>
  </si>
  <si>
    <t>132354205</t>
  </si>
  <si>
    <t>Hloubení zapažených rýh š do 2000 mm v hornině třídy těžitelnosti II, skupiny 4 objem do 1000 m3</t>
  </si>
  <si>
    <t>-1838797822</t>
  </si>
  <si>
    <t>dle D1.2.3.c</t>
  </si>
  <si>
    <t>1,05*(5,54*1,8+71,35*1,5+3,75*1,5+54,26*1,4+0,75*1,8+16,7*1,6)+1,05*1,5*(0,8+3,9+0,4+0,5)</t>
  </si>
  <si>
    <t>133354103</t>
  </si>
  <si>
    <t>Hloubení šachet zapažených v hornině třídy těžitelnosti II, skupiny 4 objem do 100 m3</t>
  </si>
  <si>
    <t>-703451488</t>
  </si>
  <si>
    <t>dle D1.2.3.e</t>
  </si>
  <si>
    <t>1,9*1,9*(9+2*6)</t>
  </si>
  <si>
    <t>151101101</t>
  </si>
  <si>
    <t>Zřízení příložného pažení a rozepření stěn rýh hl do 2 m</t>
  </si>
  <si>
    <t>-1090764631</t>
  </si>
  <si>
    <t>(rýhy/1,05)*2</t>
  </si>
  <si>
    <t>151101111</t>
  </si>
  <si>
    <t>Odstranění příložného pažení a rozepření stěn rýh hl do 2 m</t>
  </si>
  <si>
    <t>-1827232328</t>
  </si>
  <si>
    <t>151301103</t>
  </si>
  <si>
    <t>Zřízení hnaného pažení a rozepření stěn rýh hl do 8 m</t>
  </si>
  <si>
    <t>522723509</t>
  </si>
  <si>
    <t>1,9*4*(9+2*6)</t>
  </si>
  <si>
    <t>151301113</t>
  </si>
  <si>
    <t>Odstranění hnaného pažení a rozepření stěn rýh hl do 8 m</t>
  </si>
  <si>
    <t>-1235305771</t>
  </si>
  <si>
    <t>1859308770</t>
  </si>
  <si>
    <t>rýhy+šachty</t>
  </si>
  <si>
    <t>-519232885</t>
  </si>
  <si>
    <t>1453147879</t>
  </si>
  <si>
    <t>-997745643</t>
  </si>
  <si>
    <t>174151101</t>
  </si>
  <si>
    <t>Zásyp jam, šachet rýh nebo kolem objektů sypaninou se zhutněním</t>
  </si>
  <si>
    <t>843273681</t>
  </si>
  <si>
    <t>rýhy+šachty-lože-obsyp-pi*0,62*0,62*(9+2*6)</t>
  </si>
  <si>
    <t>1528581323</t>
  </si>
  <si>
    <t>potrubí*0,45*1,05</t>
  </si>
  <si>
    <t>fr032/2</t>
  </si>
  <si>
    <t>583441720</t>
  </si>
  <si>
    <t>štěrkodrť frakce 0-32 třída C</t>
  </si>
  <si>
    <t>-1411906316</t>
  </si>
  <si>
    <t>dle D2.1.b.4</t>
  </si>
  <si>
    <t>pi*0,5*0,5*0,3*2*3</t>
  </si>
  <si>
    <t>((pi*0,85*0,85)-(pi*0,62*0,62))*(9+2*6)*2</t>
  </si>
  <si>
    <t>583442000</t>
  </si>
  <si>
    <t>štěrkodrť frakce 0-63 třída C</t>
  </si>
  <si>
    <t>-1624995932</t>
  </si>
  <si>
    <t>zásyp*1,9</t>
  </si>
  <si>
    <t>583373310R</t>
  </si>
  <si>
    <t>štěrkopísek frakce 0-22</t>
  </si>
  <si>
    <t>-742715401</t>
  </si>
  <si>
    <t>potrubí*1,05*0,45*2</t>
  </si>
  <si>
    <t>451572111</t>
  </si>
  <si>
    <t>Lože pod potrubí otevřený výkop z kameniva drobného těženého</t>
  </si>
  <si>
    <t>837884814</t>
  </si>
  <si>
    <t>potrubí*1,05*0,1</t>
  </si>
  <si>
    <t>871313121</t>
  </si>
  <si>
    <t>Montáž kanalizačního potrubí z PVC těsněné gumovým kroužkem otevřený výkop sklon do 20 % DN 160</t>
  </si>
  <si>
    <t>-1147334880</t>
  </si>
  <si>
    <t>134,9+0,75+16,7+0,4+0,8+3,9+0,5</t>
  </si>
  <si>
    <t>871315221R</t>
  </si>
  <si>
    <t>montáž potrubí uvnitř šachty vč. tvarovek</t>
  </si>
  <si>
    <t>21428836</t>
  </si>
  <si>
    <t>7+2*4</t>
  </si>
  <si>
    <t>894211111RR</t>
  </si>
  <si>
    <t xml:space="preserve">zřízení vsakovací šachty </t>
  </si>
  <si>
    <t>30215506</t>
  </si>
  <si>
    <t>dle D1.2.3.a</t>
  </si>
  <si>
    <t>9+2*6</t>
  </si>
  <si>
    <t>R156415</t>
  </si>
  <si>
    <t>poklop s rámem B125 - beton + litina, větraný vč. tlumící vložky</t>
  </si>
  <si>
    <t>-896563353</t>
  </si>
  <si>
    <t>286114600</t>
  </si>
  <si>
    <t>trubka kanalizace plastová KGEM-160x1000 mm SN8</t>
  </si>
  <si>
    <t>-1298833885</t>
  </si>
  <si>
    <t>uvnitř šachet</t>
  </si>
  <si>
    <t>172,95*1,05 'Přepočtené koeficientem množství</t>
  </si>
  <si>
    <t>R112255</t>
  </si>
  <si>
    <t xml:space="preserve">betonová skruž 1000/1000/120mm  </t>
  </si>
  <si>
    <t>1864365120</t>
  </si>
  <si>
    <t>5+5+8</t>
  </si>
  <si>
    <t>R131214</t>
  </si>
  <si>
    <t>betonový konus 1000/625mm s kapsovým stupadlem</t>
  </si>
  <si>
    <t>-57700611</t>
  </si>
  <si>
    <t>R806</t>
  </si>
  <si>
    <t>PRSTENEC VYROVNÁVACÍ BETON 625x120/100mm</t>
  </si>
  <si>
    <t>-1447013017</t>
  </si>
  <si>
    <t>R809</t>
  </si>
  <si>
    <t>PRSTENEC VYROVNÁVACÍ BETON 625x120/40mm</t>
  </si>
  <si>
    <t>1623811876</t>
  </si>
  <si>
    <t>894812003</t>
  </si>
  <si>
    <t>Revizní a čistící šachta z PP šachtové dno DN 400/150 pravý a levý přítok</t>
  </si>
  <si>
    <t>2019396038</t>
  </si>
  <si>
    <t>894812033</t>
  </si>
  <si>
    <t>Revizní a čistící šachta z PP DN 400 šachtová roura korugovaná bez hrdla světlé hloubky 2000 mm</t>
  </si>
  <si>
    <t>-1186424781</t>
  </si>
  <si>
    <t>894812041</t>
  </si>
  <si>
    <t>Příplatek k rourám revizní a čistící šachty z PP DN 400 za uříznutí šachtové roury</t>
  </si>
  <si>
    <t>-370378425</t>
  </si>
  <si>
    <t>894812062</t>
  </si>
  <si>
    <t>Revizní a čistící šachta z PP DN 400 poklop litinový s betonovým rámem pro třídu zatížení B125</t>
  </si>
  <si>
    <t>-1603966934</t>
  </si>
  <si>
    <t>899103112</t>
  </si>
  <si>
    <t>Osazení poklopů litinových nebo ocelových včetně rámů pro třídu zatížení B125, C250</t>
  </si>
  <si>
    <t>-360242293</t>
  </si>
  <si>
    <t>R801otv</t>
  </si>
  <si>
    <t>navrtání otvorů do spodních skruží</t>
  </si>
  <si>
    <t>-1024897630</t>
  </si>
  <si>
    <t>6*18*3</t>
  </si>
  <si>
    <t>R801tv</t>
  </si>
  <si>
    <t>dodání a montáž tvarovek, geotextilie a dlaždic uvnitř šachet</t>
  </si>
  <si>
    <t>226063983</t>
  </si>
  <si>
    <t>938906143R</t>
  </si>
  <si>
    <t>Pročištění potrubí DN 130-160</t>
  </si>
  <si>
    <t>777624505</t>
  </si>
  <si>
    <t>čištění před kamerovou revizí</t>
  </si>
  <si>
    <t>R901N</t>
  </si>
  <si>
    <t>jádrová navrtávka D150 vč. speciální vodotěsné průchodky vč. dodání materiálu</t>
  </si>
  <si>
    <t>-1206714847</t>
  </si>
  <si>
    <t>998276201R</t>
  </si>
  <si>
    <t>Přesun hmot, trub.vedení plast. obsypaná kamenivem</t>
  </si>
  <si>
    <t>617994883</t>
  </si>
  <si>
    <t>005 - SO 301 ODVODNĚNÍ KOMUNIKACE - neuznatelné</t>
  </si>
  <si>
    <t>359901211</t>
  </si>
  <si>
    <t>Monitoring stoky jakékoli výšky na nové kanalizaci</t>
  </si>
  <si>
    <t>1080857708</t>
  </si>
  <si>
    <t>dle D1.1.b.4</t>
  </si>
  <si>
    <t>17,8</t>
  </si>
  <si>
    <t>892312121</t>
  </si>
  <si>
    <t>Tlaková zkouška vzduchem potrubí DN 150 těsnícím vakem ucpávkovým</t>
  </si>
  <si>
    <t>úsek</t>
  </si>
  <si>
    <t>454740388</t>
  </si>
  <si>
    <t>cyky325</t>
  </si>
  <si>
    <t>cyky525</t>
  </si>
  <si>
    <t>dvr75</t>
  </si>
  <si>
    <t>fontány</t>
  </si>
  <si>
    <t>22,88</t>
  </si>
  <si>
    <t>6,373</t>
  </si>
  <si>
    <t>5,325</t>
  </si>
  <si>
    <t>1,365</t>
  </si>
  <si>
    <t>006 - SO 302 PŘÍPOJKA, ROZVOD VODY A FONTÁNA - uznatelné</t>
  </si>
  <si>
    <t>9,33</t>
  </si>
  <si>
    <t>95,59</t>
  </si>
  <si>
    <t>79,68</t>
  </si>
  <si>
    <t>85,5</t>
  </si>
  <si>
    <t>0,5</t>
  </si>
  <si>
    <t>potrubí2</t>
  </si>
  <si>
    <t>12,5</t>
  </si>
  <si>
    <t>potrubí32</t>
  </si>
  <si>
    <t>180,5</t>
  </si>
  <si>
    <t>potrubí322</t>
  </si>
  <si>
    <t>21,2</t>
  </si>
  <si>
    <t>27,3</t>
  </si>
  <si>
    <t>45,41</t>
  </si>
  <si>
    <t>64,151</t>
  </si>
  <si>
    <t xml:space="preserve">    741 - Elektroinstalace - silnoproud</t>
  </si>
  <si>
    <t xml:space="preserve">    21-M - Elektromontáže</t>
  </si>
  <si>
    <t>1689856635</t>
  </si>
  <si>
    <t>dle D1.3.2.a</t>
  </si>
  <si>
    <t>1,05*2*(0,5+12,5)</t>
  </si>
  <si>
    <t>2*6,5*2,2*0,8</t>
  </si>
  <si>
    <t>273149005</t>
  </si>
  <si>
    <t>dle D1.3.2.e</t>
  </si>
  <si>
    <t>1,9*1,9*6+2,5*2,5*3,8</t>
  </si>
  <si>
    <t>-375729515</t>
  </si>
  <si>
    <t>(rýhy/1,05)*2+0,8*2*(2*6,5+2,4+1,9)</t>
  </si>
  <si>
    <t>-618026484</t>
  </si>
  <si>
    <t>1172326804</t>
  </si>
  <si>
    <t>1,9*4*6+1,9+2,5*3,8*4</t>
  </si>
  <si>
    <t>-2127147544</t>
  </si>
  <si>
    <t>-1223883464</t>
  </si>
  <si>
    <t>rýhy+šachty+fontány</t>
  </si>
  <si>
    <t>-1796885524</t>
  </si>
  <si>
    <t>985764003</t>
  </si>
  <si>
    <t>-1216287571</t>
  </si>
  <si>
    <t>288933590</t>
  </si>
  <si>
    <t>rýhy+šachty-lože-obsyp-pi*0,62*0,62*6-pi*0,9*0,9*3,2+fontány-0,75*5,1*0,7*2</t>
  </si>
  <si>
    <t>136309940</t>
  </si>
  <si>
    <t>(potrubí+potrubí2)*0,45*1,05</t>
  </si>
  <si>
    <t>1455578463</t>
  </si>
  <si>
    <t>((pi*0,85*0,85)-(pi*0,62*0,62))*6</t>
  </si>
  <si>
    <t>-2086781309</t>
  </si>
  <si>
    <t>-328038830</t>
  </si>
  <si>
    <t>1719282383</t>
  </si>
  <si>
    <t>1,9*(fontány-2*0,75*5,1*0,7)</t>
  </si>
  <si>
    <t>422686338</t>
  </si>
  <si>
    <t>(2*5,506+1,4+0,9)*0,2*2</t>
  </si>
  <si>
    <t>1026069929</t>
  </si>
  <si>
    <t>Přepočteno koeficientem 1,5 (pro prořez a přesahy 50%)</t>
  </si>
  <si>
    <t>5,325*1,5 'Přepočtené koeficientem množství</t>
  </si>
  <si>
    <t>594985920</t>
  </si>
  <si>
    <t>0,5*(1,4+0,9)*5,1*2</t>
  </si>
  <si>
    <t>451541111</t>
  </si>
  <si>
    <t>Lože pod potrubí otevřený výkop ze štěrkodrtě</t>
  </si>
  <si>
    <t>714477480</t>
  </si>
  <si>
    <t>2*2*0,1+2,5*2,5*0,1</t>
  </si>
  <si>
    <t>-1896128080</t>
  </si>
  <si>
    <t>(potrubí+potrubí2)*1,05*0,1</t>
  </si>
  <si>
    <t>452311141</t>
  </si>
  <si>
    <t>Podkladní desky z betonu prostého tř. C 16/20 otevřený výkop</t>
  </si>
  <si>
    <t>-1389859069</t>
  </si>
  <si>
    <t>1,65*1,65*0,1+2*2*0,1</t>
  </si>
  <si>
    <t>R45grd</t>
  </si>
  <si>
    <t>krycí desky z černého granitu tl. 10cm vč. otvorů a zabroušení hran (prvky dl. 1,7m) - dodání a montáž</t>
  </si>
  <si>
    <t>-491894914</t>
  </si>
  <si>
    <t>0,5*(0,52+0,98)*5,1*2</t>
  </si>
  <si>
    <t>871161141RR</t>
  </si>
  <si>
    <t>Montáž potrubí z PE100 SDR 11, D 32 x 3,0 mm u fontány a v šachtách</t>
  </si>
  <si>
    <t>-834605964</t>
  </si>
  <si>
    <t>6*1,2+3*3+5</t>
  </si>
  <si>
    <t>871161211</t>
  </si>
  <si>
    <t>Montáž potrubí z PE100 SDR 11 otevřený výkop svařovaných elektrotvarovkou D 32 x 3,0 mm</t>
  </si>
  <si>
    <t>1444769691</t>
  </si>
  <si>
    <t>dle D1.3.2.d</t>
  </si>
  <si>
    <t>79+81+2+1+2,3+15,2</t>
  </si>
  <si>
    <t>286135950</t>
  </si>
  <si>
    <t>potrubí dvouvrstvé PE100 s 10% signalizační vrstvou, SDR 11, 32x3,0. L=12m</t>
  </si>
  <si>
    <t>-1784272048</t>
  </si>
  <si>
    <t>potrubí32+potrubí322</t>
  </si>
  <si>
    <t>201,7*1,05 'Přepočtené koeficientem množství</t>
  </si>
  <si>
    <t>286149610123</t>
  </si>
  <si>
    <t>T KUS ELEKTRO   32/  32  PE 100 SDR 11</t>
  </si>
  <si>
    <t>-67963643</t>
  </si>
  <si>
    <t>R803</t>
  </si>
  <si>
    <t>KOLENO ELEKTRO    32/45° PE 100 SDR 11</t>
  </si>
  <si>
    <t>283267715</t>
  </si>
  <si>
    <t>R804</t>
  </si>
  <si>
    <t>KOLENO ELEKTRO    32/30° PE 100 SDR 11</t>
  </si>
  <si>
    <t>-1329024871</t>
  </si>
  <si>
    <t>R8045</t>
  </si>
  <si>
    <t>KOLENO ELEKTRO    32/90° PE 100 SDR 11</t>
  </si>
  <si>
    <t>695307875</t>
  </si>
  <si>
    <t>871263121</t>
  </si>
  <si>
    <t>Montáž kanalizačního potrubí z PVC těsněné gumovým kroužkem otevřený výkop sklon do 20 % DN 110</t>
  </si>
  <si>
    <t>-1528952961</t>
  </si>
  <si>
    <t>28611113</t>
  </si>
  <si>
    <t>trubka kanalizační PVC DN 110x1000mm SN4</t>
  </si>
  <si>
    <t>-1904814230</t>
  </si>
  <si>
    <t>12,5*1,05 'Přepočtené koeficientem množství</t>
  </si>
  <si>
    <t>967558478</t>
  </si>
  <si>
    <t>-222126500</t>
  </si>
  <si>
    <t>877161101</t>
  </si>
  <si>
    <t>Montáž elektrospojek na vodovodním potrubí z PE trub d 32</t>
  </si>
  <si>
    <t>471343298</t>
  </si>
  <si>
    <t>286159690</t>
  </si>
  <si>
    <t>SPOJKA ELEKTRO   32 PE 100 SDR 11</t>
  </si>
  <si>
    <t>979564451</t>
  </si>
  <si>
    <t>R871iso</t>
  </si>
  <si>
    <t>SPOJKA ISO  32 - 32  - dodání a ontáž</t>
  </si>
  <si>
    <t>1402651809</t>
  </si>
  <si>
    <t>R871red</t>
  </si>
  <si>
    <t>redukce 1 - 1/2" mosaz - dodání a montáž</t>
  </si>
  <si>
    <t>-1273455482</t>
  </si>
  <si>
    <t>R871hvn</t>
  </si>
  <si>
    <t>hadicový ventil nezámrzný nerez 1/2" - dodání a montáž</t>
  </si>
  <si>
    <t>850735689</t>
  </si>
  <si>
    <t>R871uzvn</t>
  </si>
  <si>
    <t>uzavírací ventil nerez 1" - dodání a montáž</t>
  </si>
  <si>
    <t>1601302123</t>
  </si>
  <si>
    <t>R871f</t>
  </si>
  <si>
    <t>filtr 1" nerez - dodání a montáž</t>
  </si>
  <si>
    <t>1178905409</t>
  </si>
  <si>
    <t>R871zk</t>
  </si>
  <si>
    <t>zpětná klapka nerez 1" - dodání + montáž</t>
  </si>
  <si>
    <t>-2135279333</t>
  </si>
  <si>
    <t>R871sk</t>
  </si>
  <si>
    <t>sací koš nerez na potrubí 1" - dodání a montáž</t>
  </si>
  <si>
    <t>1520589134</t>
  </si>
  <si>
    <t>R871tr</t>
  </si>
  <si>
    <t>nerez tryska regulovatelná 1" - dodání amontáž</t>
  </si>
  <si>
    <t>-1551990917</t>
  </si>
  <si>
    <t>R871cr</t>
  </si>
  <si>
    <t>PONORNÉ ČERPADLO NA STEJNOSMĚRNÝ PROUD 12-24V PRO TRVALÝ PROVOZ - 120W - dodání a montáž</t>
  </si>
  <si>
    <t>661853342</t>
  </si>
  <si>
    <t>R871elmg</t>
  </si>
  <si>
    <t>elektromagnetický ventil nerez 1" - dodání a montáž</t>
  </si>
  <si>
    <t>-1577187485</t>
  </si>
  <si>
    <t>877161110</t>
  </si>
  <si>
    <t>Montáž elektrokolen 45° na vodovodním potrubí z PE trub d 32</t>
  </si>
  <si>
    <t>2133805297</t>
  </si>
  <si>
    <t>3+2</t>
  </si>
  <si>
    <t>877161112</t>
  </si>
  <si>
    <t>Montáž elektrokolen 90° na vodovodním potrubí z PE trub d 32</t>
  </si>
  <si>
    <t>1607545455</t>
  </si>
  <si>
    <t>877161113</t>
  </si>
  <si>
    <t>Montáž elektro T-kusů na vodovodním potrubí z PE trub d 32</t>
  </si>
  <si>
    <t>607400741</t>
  </si>
  <si>
    <t>422213040RR</t>
  </si>
  <si>
    <t>navrtávací PAS na litinu/ocel/AC DN 350 -    2" s uzáv. - dodání a montáž</t>
  </si>
  <si>
    <t>899462635</t>
  </si>
  <si>
    <t>R807</t>
  </si>
  <si>
    <t>ZS ventilová G1"- 2" /  1,7m - 2,7m teleskopická - dodání a montáž</t>
  </si>
  <si>
    <t>-348800941</t>
  </si>
  <si>
    <t>892233122</t>
  </si>
  <si>
    <t>Proplach a dezinfekce vodovodního potrubí DN od 40 do 70</t>
  </si>
  <si>
    <t>-416241670</t>
  </si>
  <si>
    <t>893811163</t>
  </si>
  <si>
    <t>Osazení vodoměrné šachty kruhové z PP samonosné pro běžné zatížení průměru do 1,2 m hloubky do 1,6 m</t>
  </si>
  <si>
    <t>880729617</t>
  </si>
  <si>
    <t>vodoměrná šachta tubusová D40cm vč. vystrojení s litinovým poklopem (bez vodoměru) hloubky do 1,9m</t>
  </si>
  <si>
    <t>-840308507</t>
  </si>
  <si>
    <t>894211111RRR</t>
  </si>
  <si>
    <t xml:space="preserve">zřízení retenční šachty </t>
  </si>
  <si>
    <t>1149090679</t>
  </si>
  <si>
    <t>-1468682727</t>
  </si>
  <si>
    <t>-1964909383</t>
  </si>
  <si>
    <t>4,5*1,05 'Přepočtené koeficientem množství</t>
  </si>
  <si>
    <t>-1408526690</t>
  </si>
  <si>
    <t>-705311319</t>
  </si>
  <si>
    <t>338011110</t>
  </si>
  <si>
    <t>-1050944354</t>
  </si>
  <si>
    <t>894812001</t>
  </si>
  <si>
    <t>Revizní a čistící šachta z PP šachtové dno DN 400/150 přímý tok</t>
  </si>
  <si>
    <t>-1057644262</t>
  </si>
  <si>
    <t>-2143443107</t>
  </si>
  <si>
    <t>1561063410</t>
  </si>
  <si>
    <t>602132576</t>
  </si>
  <si>
    <t>894812051</t>
  </si>
  <si>
    <t>Revizní a čistící šachta z PP DN 400 poklop plastový pochůzí pro třídu zatížení A15</t>
  </si>
  <si>
    <t>-1076695372</t>
  </si>
  <si>
    <t>R894pki</t>
  </si>
  <si>
    <t>příplatek za vlepení izolace pod poklop XPS tl. 200mm dle D1.3.2.e</t>
  </si>
  <si>
    <t>-1891517637</t>
  </si>
  <si>
    <t>-1850941782</t>
  </si>
  <si>
    <t>203516964</t>
  </si>
  <si>
    <t>899401111</t>
  </si>
  <si>
    <t>Osazení poklopů litinových ventilových</t>
  </si>
  <si>
    <t>994835522</t>
  </si>
  <si>
    <t>422914020</t>
  </si>
  <si>
    <t>poklop litinový typ 510-ventilový</t>
  </si>
  <si>
    <t>122396700</t>
  </si>
  <si>
    <t>899721111</t>
  </si>
  <si>
    <t>Signalizační vodič DN do 150 mm na potrubí</t>
  </si>
  <si>
    <t>616884486</t>
  </si>
  <si>
    <t>899722114</t>
  </si>
  <si>
    <t>Krytí potrubí z plastů výstražnou fólií z PVC 40 cm</t>
  </si>
  <si>
    <t>452487751</t>
  </si>
  <si>
    <t>R801tvr</t>
  </si>
  <si>
    <t>dodání a montáž tvarovek uvnitř retenční šachty</t>
  </si>
  <si>
    <t>-1948684066</t>
  </si>
  <si>
    <t>R1312155</t>
  </si>
  <si>
    <t>šachtové dno v provedení - kyneta + nástupnice z betonu s nátěrem, DN1000mm, H=1000mm</t>
  </si>
  <si>
    <t>-1935303506</t>
  </si>
  <si>
    <t>R13121555</t>
  </si>
  <si>
    <t>šachtové dno v provedení - kyneta + nástupnice z betonu s nátěrem, DN1500mm</t>
  </si>
  <si>
    <t>2007004366</t>
  </si>
  <si>
    <t>R131215566</t>
  </si>
  <si>
    <t>zákrytová deska, DN1500/1000mm, H=250mm</t>
  </si>
  <si>
    <t>-564298727</t>
  </si>
  <si>
    <t>R131215567</t>
  </si>
  <si>
    <t>zákrytová deska DN1000/625, H=200mm</t>
  </si>
  <si>
    <t>234322878</t>
  </si>
  <si>
    <t>R11225678</t>
  </si>
  <si>
    <t>betonová skruž 1500/1000/150mm</t>
  </si>
  <si>
    <t>-1555126772</t>
  </si>
  <si>
    <t>-134093372</t>
  </si>
  <si>
    <t>-1629585108</t>
  </si>
  <si>
    <t>-208834792</t>
  </si>
  <si>
    <t>741</t>
  </si>
  <si>
    <t>Elektroinstalace - silnoproud</t>
  </si>
  <si>
    <t>741128021</t>
  </si>
  <si>
    <t>Příplatek k montáži kabelů za zatažení vodiče a kabelu do 0,75 kg</t>
  </si>
  <si>
    <t>-1803727804</t>
  </si>
  <si>
    <t>cyky525+cyky325</t>
  </si>
  <si>
    <t>741130025</t>
  </si>
  <si>
    <t>Ukončení vodič izolovaný do 16 mm2 na svorkovnici</t>
  </si>
  <si>
    <t>792572161</t>
  </si>
  <si>
    <t>R301nrz</t>
  </si>
  <si>
    <t>nerezová konstrukce fontán - dodání a montáž</t>
  </si>
  <si>
    <t>-2087295739</t>
  </si>
  <si>
    <t>plechy</t>
  </si>
  <si>
    <t>16*(4*(5,506+5,105+0,518+0,9))*0,63</t>
  </si>
  <si>
    <t>1,013*(1,4+0,9)*0,5*5,5*2*16</t>
  </si>
  <si>
    <t>L profily</t>
  </si>
  <si>
    <t>15,7*(12*1,4+12*5,5)</t>
  </si>
  <si>
    <t>21-M</t>
  </si>
  <si>
    <t>Elektromontáže</t>
  </si>
  <si>
    <t>R222</t>
  </si>
  <si>
    <t xml:space="preserve">dodání a montáž fotovoltaického panelu  </t>
  </si>
  <si>
    <t>256</t>
  </si>
  <si>
    <t>-1992997230</t>
  </si>
  <si>
    <t>R228</t>
  </si>
  <si>
    <t>řídící mikroprocesorová jednotka s akumulátory 4x 74Ah, 12V, E11 - dodání a montáž</t>
  </si>
  <si>
    <t>-832792604</t>
  </si>
  <si>
    <t>R233</t>
  </si>
  <si>
    <t>hladinové čidlo - dodání a montáž</t>
  </si>
  <si>
    <t>750240528</t>
  </si>
  <si>
    <t>210021063</t>
  </si>
  <si>
    <t>Osazení výstražné fólie z PVC</t>
  </si>
  <si>
    <t>-550179827</t>
  </si>
  <si>
    <t>693113110R</t>
  </si>
  <si>
    <t>výstražná fólie z polyethylenu šíře 33 cm s potiskem</t>
  </si>
  <si>
    <t>-894198341</t>
  </si>
  <si>
    <t>105*1,1 'Přepočtené koeficientem množství</t>
  </si>
  <si>
    <t>210812011</t>
  </si>
  <si>
    <t>Montáž kabel Cu plný kulatý do 1 kV 3x1,5 až 6 mm2 uložený volně nebo v liště (např. CYKY)</t>
  </si>
  <si>
    <t>-1637175362</t>
  </si>
  <si>
    <t>210812061</t>
  </si>
  <si>
    <t>Montáž kabel Cu plný kulatý do 1 kV 5x1,5 až 2,5 mm2 uložený volně nebo v liště (např. CYKY)</t>
  </si>
  <si>
    <t>2114003457</t>
  </si>
  <si>
    <t>34111090</t>
  </si>
  <si>
    <t>kabel silový s Cu jádrem 1kV 5x1,5mm2 (CYKY)</t>
  </si>
  <si>
    <t>-1508378887</t>
  </si>
  <si>
    <t>22*1,05 'Přepočtené koeficientem množství</t>
  </si>
  <si>
    <t>34111036</t>
  </si>
  <si>
    <t>kabel silový s Cu jádrem 1kV 3x2,5mm2 (CYKY)</t>
  </si>
  <si>
    <t>1779052805</t>
  </si>
  <si>
    <t>83*1,05 'Přepočtené koeficientem množství</t>
  </si>
  <si>
    <t>460520173</t>
  </si>
  <si>
    <t>Montáž trubek ochranných plastových ohebných do 90 mm uložených do rýhy</t>
  </si>
  <si>
    <t>1687735724</t>
  </si>
  <si>
    <t>345713530R</t>
  </si>
  <si>
    <t>trubka elektroinstalační ohebná d75mm</t>
  </si>
  <si>
    <t>-26739940</t>
  </si>
  <si>
    <t>cyky325+cyky525</t>
  </si>
  <si>
    <t>105*1,05 'Přepočtené koeficientem množství</t>
  </si>
  <si>
    <t>007 - SO 302 PŘÍPOJKA, ROZVOD VODY A FONTÁNA - neuznatelné</t>
  </si>
  <si>
    <t>-1942270838</t>
  </si>
  <si>
    <t>potrubí+potrubí2</t>
  </si>
  <si>
    <t>R8922br</t>
  </si>
  <si>
    <t>bakteriologický rozbor vody</t>
  </si>
  <si>
    <t>653398503</t>
  </si>
  <si>
    <t>892271111</t>
  </si>
  <si>
    <t>Tlaková zkouška vodou potrubí DN 100 nebo 125</t>
  </si>
  <si>
    <t>-1007306007</t>
  </si>
  <si>
    <t>237515770</t>
  </si>
  <si>
    <t>R235</t>
  </si>
  <si>
    <t>oživení a zprovoznění technologie vč. revize a zaškolení obsluhy</t>
  </si>
  <si>
    <t>-595019878</t>
  </si>
  <si>
    <t>210280351</t>
  </si>
  <si>
    <t>Zkoušky kabelů silových do 1 kV, počtu a průřezu žil do 4x25 mm2</t>
  </si>
  <si>
    <t>-578930049</t>
  </si>
  <si>
    <t>cyky315</t>
  </si>
  <si>
    <t>cyky410</t>
  </si>
  <si>
    <t>zemnič</t>
  </si>
  <si>
    <t>008 - SO 401 VEŘEJNÉ OSVĚTLENÍ - uznatelné</t>
  </si>
  <si>
    <t>-1655860873</t>
  </si>
  <si>
    <t>dvr75+cyky315</t>
  </si>
  <si>
    <t>-1218195019</t>
  </si>
  <si>
    <t>741420021</t>
  </si>
  <si>
    <t>Montáž svorka hromosvodná se 2 šrouby</t>
  </si>
  <si>
    <t>1027152951</t>
  </si>
  <si>
    <t>3+3</t>
  </si>
  <si>
    <t>354420130</t>
  </si>
  <si>
    <t>svorka uzemnění  SS Cu spojovací</t>
  </si>
  <si>
    <t>751550979</t>
  </si>
  <si>
    <t>354420160</t>
  </si>
  <si>
    <t>svorka uzemnění  SP Cu  připojovací</t>
  </si>
  <si>
    <t>-1423924769</t>
  </si>
  <si>
    <t>686044105</t>
  </si>
  <si>
    <t>-1898279134</t>
  </si>
  <si>
    <t>1,05*cyky410</t>
  </si>
  <si>
    <t>210202013RR</t>
  </si>
  <si>
    <t>Montáž svítidla na stožár</t>
  </si>
  <si>
    <t>1984723499</t>
  </si>
  <si>
    <t>M0055</t>
  </si>
  <si>
    <t>dodání LED svítidla výložníkového</t>
  </si>
  <si>
    <t>-869529543</t>
  </si>
  <si>
    <t>M006</t>
  </si>
  <si>
    <t>demontáž stáv.rozvodu vč.odvozu a likvidace</t>
  </si>
  <si>
    <t>365664447</t>
  </si>
  <si>
    <t>M00766</t>
  </si>
  <si>
    <t>demontáž stáv.  stožárů vč. svítidel a výložníků</t>
  </si>
  <si>
    <t>812027859</t>
  </si>
  <si>
    <t>210204011</t>
  </si>
  <si>
    <t>Montáž stožárů osvětlení ocelových samostatně stojících délky do 12 m</t>
  </si>
  <si>
    <t>-187120644</t>
  </si>
  <si>
    <t>M21st1</t>
  </si>
  <si>
    <t>dodání 3stupňového stožáru, jm. délky 6,2m,  pozink</t>
  </si>
  <si>
    <t>475243503</t>
  </si>
  <si>
    <t>M21st22</t>
  </si>
  <si>
    <t>dodání 3stupňového stožáru, jm. délky 6,2m s kotevní přírubou a patkou, pozink</t>
  </si>
  <si>
    <t>-751119764</t>
  </si>
  <si>
    <t>210204103</t>
  </si>
  <si>
    <t>Montáž výložníků osvětlení jednoramenných sloupových hmotnosti do 35 kg</t>
  </si>
  <si>
    <t>-2011881735</t>
  </si>
  <si>
    <t>M00770</t>
  </si>
  <si>
    <t>dodání jednoramenného výložníku, vyložení 2,5m, pozink</t>
  </si>
  <si>
    <t>-191854812</t>
  </si>
  <si>
    <t>210204203</t>
  </si>
  <si>
    <t>Montáž elektrovýzbroje stožárů osvětlení 3 okruhy</t>
  </si>
  <si>
    <t>-152497256</t>
  </si>
  <si>
    <t>M004</t>
  </si>
  <si>
    <t>Dodávka výzbroje stožáru osvětlení se třemi obvody, chráněné pojistkami</t>
  </si>
  <si>
    <t>sada</t>
  </si>
  <si>
    <t>-1069078153</t>
  </si>
  <si>
    <t>210220002</t>
  </si>
  <si>
    <t>Montáž uzemňovacích vedení vodičů FeZn pomocí svorek na povrchu drátem nebo lanem do 10 mm</t>
  </si>
  <si>
    <t>-331078420</t>
  </si>
  <si>
    <t>dle D1.4.2.b</t>
  </si>
  <si>
    <t>354410730</t>
  </si>
  <si>
    <t>drát průměr 10 mm FeZn</t>
  </si>
  <si>
    <t>-545394709</t>
  </si>
  <si>
    <t>0,62*zemnič</t>
  </si>
  <si>
    <t>39,68*1,05 'Přepočtené koeficientem množství</t>
  </si>
  <si>
    <t>210290891</t>
  </si>
  <si>
    <t>Doplnění orientačních štítků na kabel (při revizi)</t>
  </si>
  <si>
    <t>1637790272</t>
  </si>
  <si>
    <t>M005</t>
  </si>
  <si>
    <t>kabelový štítek</t>
  </si>
  <si>
    <t>1057379160</t>
  </si>
  <si>
    <t>210810005</t>
  </si>
  <si>
    <t>Montáž měděných kabelů CYKY, CYKYD, CYKYDY, NYM, NYY, YSLY 750 V 3x1,5 mm2 uložených volně</t>
  </si>
  <si>
    <t>-1078081077</t>
  </si>
  <si>
    <t>dle D1.4.2.c</t>
  </si>
  <si>
    <t>2*(8+2*2,5+2)</t>
  </si>
  <si>
    <t>341110300</t>
  </si>
  <si>
    <t>kabel silový s Cu jádrem CYKY 3x1,5 mm2</t>
  </si>
  <si>
    <t>-1129980224</t>
  </si>
  <si>
    <t>cyky315*1,05</t>
  </si>
  <si>
    <t>210812033</t>
  </si>
  <si>
    <t>Montáž kabel Cu plný kulatý do 1 kV 4x6 až 10 mm2 uložený volně nebo v liště (CYKY)</t>
  </si>
  <si>
    <t>936783816</t>
  </si>
  <si>
    <t>dle D1.4.2.d</t>
  </si>
  <si>
    <t>30+30+2*2</t>
  </si>
  <si>
    <t>34111076</t>
  </si>
  <si>
    <t>kabel silový s Cu jádrem 1 kV 4x10mm2</t>
  </si>
  <si>
    <t>676755636</t>
  </si>
  <si>
    <t>cyky410*1,05</t>
  </si>
  <si>
    <t>460050303</t>
  </si>
  <si>
    <t>Hloubení nezapažených jam pro stožáry jednoduché s patkou na rovině ručně v hornině tř 3</t>
  </si>
  <si>
    <t>935804023</t>
  </si>
  <si>
    <t>460080035</t>
  </si>
  <si>
    <t>Základové konstrukce ze ŽB tř. C 25/30</t>
  </si>
  <si>
    <t>-840869005</t>
  </si>
  <si>
    <t>1*3,14*0,25*0,25*0,35</t>
  </si>
  <si>
    <t>1*0,9*0,9*0,45</t>
  </si>
  <si>
    <t>0,8*0,8*1,7</t>
  </si>
  <si>
    <t>0,7*0,7*0,1</t>
  </si>
  <si>
    <t>460080202</t>
  </si>
  <si>
    <t>Zřízení zabudovaného bednění základových konstrukcí</t>
  </si>
  <si>
    <t>740974749</t>
  </si>
  <si>
    <t>1*1,5*3,14*0,4</t>
  </si>
  <si>
    <t>286111230</t>
  </si>
  <si>
    <t>trubka kanalizační hladká hrdlovaná D 400 x 9,8 x 5000 mm</t>
  </si>
  <si>
    <t>1353831164</t>
  </si>
  <si>
    <t>460150163</t>
  </si>
  <si>
    <t>Hloubení kabelových zapažených i nezapažených rýh ručně š 35 cm, hl 80 cm, v hornině tř 3</t>
  </si>
  <si>
    <t>-1669024379</t>
  </si>
  <si>
    <t>cyky410-4</t>
  </si>
  <si>
    <t>460421101</t>
  </si>
  <si>
    <t>Lože kabelů z písku nebo štěrkopísku tl 10 cm nad kabel, bez zakrytí, šířky lože do 65 cm</t>
  </si>
  <si>
    <t>-766149891</t>
  </si>
  <si>
    <t>460470011</t>
  </si>
  <si>
    <t>Provizorní zajištění kabelů ve výkopech při jejich křížení</t>
  </si>
  <si>
    <t>1031195613</t>
  </si>
  <si>
    <t>801150756</t>
  </si>
  <si>
    <t>1745807759</t>
  </si>
  <si>
    <t>64*1,05 'Přepočtené koeficientem množství</t>
  </si>
  <si>
    <t>460560163</t>
  </si>
  <si>
    <t>Zásyp rýh ručně šířky 35 cm, hloubky 80 cm, z horniny třídy 3</t>
  </si>
  <si>
    <t>2004310600</t>
  </si>
  <si>
    <t>460620013</t>
  </si>
  <si>
    <t>Provizorní úprava terénu se zhutněním, v hornině tř 3</t>
  </si>
  <si>
    <t>-1575008581</t>
  </si>
  <si>
    <t>2*(cyky410-4)</t>
  </si>
  <si>
    <t>009 - SO 401 VEŘEJNÉ OSVĚTLENÍ - neuznatelné</t>
  </si>
  <si>
    <t>741810003</t>
  </si>
  <si>
    <t>Celková prohlídka elektrického rozvodu a zařízení do 1 milionu Kč</t>
  </si>
  <si>
    <t>-46044100</t>
  </si>
  <si>
    <t>741820102</t>
  </si>
  <si>
    <t>Měření intenzity osvětlení</t>
  </si>
  <si>
    <t>soubor</t>
  </si>
  <si>
    <t>697105839</t>
  </si>
  <si>
    <t>210280211</t>
  </si>
  <si>
    <t>Měření zemních odporů zemniče prvního nebo samostatného</t>
  </si>
  <si>
    <t>1666049807</t>
  </si>
  <si>
    <t>210280215</t>
  </si>
  <si>
    <t>Připlatek k měření zemních odporů prvního zemniče za každý další zemnič v síti</t>
  </si>
  <si>
    <t>-1751056441</t>
  </si>
  <si>
    <t>1651784219</t>
  </si>
  <si>
    <t>460010024</t>
  </si>
  <si>
    <t>Vytyčení trasy vedení kabelového podzemního v zastavěném prostoru</t>
  </si>
  <si>
    <t>km</t>
  </si>
  <si>
    <t>138646609</t>
  </si>
  <si>
    <t>0,001*(cyky410-4)</t>
  </si>
  <si>
    <t>578</t>
  </si>
  <si>
    <t>hdpe40</t>
  </si>
  <si>
    <t>506</t>
  </si>
  <si>
    <t>mikro</t>
  </si>
  <si>
    <t>4,656</t>
  </si>
  <si>
    <t>opto</t>
  </si>
  <si>
    <t>010 - SO 402 KAMEROVÝ SYSTÉM - uznatelné</t>
  </si>
  <si>
    <t xml:space="preserve">    22-M - Montáže technologických zařízení pro dopravní stavby</t>
  </si>
  <si>
    <t>122351101</t>
  </si>
  <si>
    <t>Odkopávky a prokopávky nezapažené v hornině třídy těžitelnosti II, skupiny 4 objem do 20 m3 strojně</t>
  </si>
  <si>
    <t>1077928940</t>
  </si>
  <si>
    <t>dle D1.5.2.c</t>
  </si>
  <si>
    <t>kabelová komora</t>
  </si>
  <si>
    <t>1,8*1,8*1,2</t>
  </si>
  <si>
    <t>základ</t>
  </si>
  <si>
    <t>0,8*0,8*1,2</t>
  </si>
  <si>
    <t>634728157</t>
  </si>
  <si>
    <t>-1193267768</t>
  </si>
  <si>
    <t>-188066794</t>
  </si>
  <si>
    <t>odkop*1,7</t>
  </si>
  <si>
    <t>-1114332993</t>
  </si>
  <si>
    <t>-1412064026</t>
  </si>
  <si>
    <t>-1282361015</t>
  </si>
  <si>
    <t>0,8*1,2*4</t>
  </si>
  <si>
    <t>1154578304</t>
  </si>
  <si>
    <t>-928595419</t>
  </si>
  <si>
    <t>cyky325+mikro+opto</t>
  </si>
  <si>
    <t>1310432346</t>
  </si>
  <si>
    <t>D44</t>
  </si>
  <si>
    <t>RDAT - router 19", optický switch, vytápění 100W, 2x baterie 74Ah v plastovém pilíři - dodání a montáž</t>
  </si>
  <si>
    <t>469394634</t>
  </si>
  <si>
    <t>21001010-R1</t>
  </si>
  <si>
    <t xml:space="preserve">montáž optického kabelu </t>
  </si>
  <si>
    <t>-348010086</t>
  </si>
  <si>
    <t>D3</t>
  </si>
  <si>
    <t>Optický kabel venkovní, 4 vlákna, SM</t>
  </si>
  <si>
    <t>-709176724</t>
  </si>
  <si>
    <t>44+4</t>
  </si>
  <si>
    <t>48*1,1 'Přepočtené koeficientem množství</t>
  </si>
  <si>
    <t>1201974340</t>
  </si>
  <si>
    <t>1182999816</t>
  </si>
  <si>
    <t>578*1,1 'Přepočtené koeficientem množství</t>
  </si>
  <si>
    <t>2137055261</t>
  </si>
  <si>
    <t>-506532895</t>
  </si>
  <si>
    <t>210812001</t>
  </si>
  <si>
    <t>Montáž kabel Cu plný kulatý do 1 kV 2x1,5 až 6 mm2 uložený volně nebo v liště (např. CYKY)</t>
  </si>
  <si>
    <t>1522272877</t>
  </si>
  <si>
    <t>1193779242</t>
  </si>
  <si>
    <t>dle D1.5.2.d</t>
  </si>
  <si>
    <t>10+44+4+4+3+9+8</t>
  </si>
  <si>
    <t>82*1,05 'Přepočtené koeficientem množství</t>
  </si>
  <si>
    <t>22-M</t>
  </si>
  <si>
    <t>Montáže technologických zařízení pro dopravní stavby</t>
  </si>
  <si>
    <t>D11</t>
  </si>
  <si>
    <t>Kamera venkovní otáčecí vč. dodání kotevního materiálu - dle D1.5.1</t>
  </si>
  <si>
    <t>1589864922</t>
  </si>
  <si>
    <t>D12op</t>
  </si>
  <si>
    <t>dodání a montáž technologické skříňky s optopřevodníkem na stožár</t>
  </si>
  <si>
    <t>-859613626</t>
  </si>
  <si>
    <t>220182027</t>
  </si>
  <si>
    <t>Montáž koncovky nebo záslepky bez svařování na HDPE trubku</t>
  </si>
  <si>
    <t>87602386</t>
  </si>
  <si>
    <t>220182093</t>
  </si>
  <si>
    <t>Ukončení optického kabelu v optorozvaděči pro SZZ s 6ti optickými vlákny včetně závěrečného měření</t>
  </si>
  <si>
    <t>-660004072</t>
  </si>
  <si>
    <t>220731022RR</t>
  </si>
  <si>
    <t>Montáž kamery a kotevní konstrukce</t>
  </si>
  <si>
    <t>1473674381</t>
  </si>
  <si>
    <t>220731042</t>
  </si>
  <si>
    <t>Nastavení kamery otočné a pevné v krytu</t>
  </si>
  <si>
    <t>-737512353</t>
  </si>
  <si>
    <t>187332636</t>
  </si>
  <si>
    <t>-893869573</t>
  </si>
  <si>
    <t>-95353224</t>
  </si>
  <si>
    <t>460520162</t>
  </si>
  <si>
    <t>Montáž trubek ochranných plastových tuhých D do 50 mm uložených do rýhy</t>
  </si>
  <si>
    <t>-186615864</t>
  </si>
  <si>
    <t>34571361</t>
  </si>
  <si>
    <t>trubka elektroinstalační HDPE tuhá dvouplášťová korugovaná D 41/50mm</t>
  </si>
  <si>
    <t>-215638796</t>
  </si>
  <si>
    <t>115+205+4*2+126+mikro*0,5+opto</t>
  </si>
  <si>
    <t>506*1,05 'Přepočtené koeficientem množství</t>
  </si>
  <si>
    <t>R354kom</t>
  </si>
  <si>
    <t>kabelová komora 800/795/1220mm (d/š/hl.), poklop B125 - dodání a montáž</t>
  </si>
  <si>
    <t>-1841029159</t>
  </si>
  <si>
    <t>-521986126</t>
  </si>
  <si>
    <t>1647901686</t>
  </si>
  <si>
    <t>cyky325-10+hdpe40</t>
  </si>
  <si>
    <t>578*1,05 'Přepočtené koeficientem množství</t>
  </si>
  <si>
    <t>R46M1</t>
  </si>
  <si>
    <t xml:space="preserve">Mikrotrubička tlustostěnná 14/10 mm HDPE </t>
  </si>
  <si>
    <t>-290329840</t>
  </si>
  <si>
    <t>Přepočteno koeficientem 1,2 (pro prořez 20%)</t>
  </si>
  <si>
    <t>2*4</t>
  </si>
  <si>
    <t>8*1,2 'Přepočtené koeficientem množství</t>
  </si>
  <si>
    <t>-1539167378</t>
  </si>
  <si>
    <t>-185891553</t>
  </si>
  <si>
    <t>2*dvr75</t>
  </si>
  <si>
    <t>011 - SO 402 KAMEROVÝ SYSTÉM - neuznatelné</t>
  </si>
  <si>
    <t>-469754993</t>
  </si>
  <si>
    <t>220182023</t>
  </si>
  <si>
    <t>Kontrola tlakutěsnosti HDPE trubky od 1m do 2000 m</t>
  </si>
  <si>
    <t>-1964042763</t>
  </si>
  <si>
    <t>220182025</t>
  </si>
  <si>
    <t>Kontrola průchodnosti trubky pro optický kabel do 2000 m</t>
  </si>
  <si>
    <t>-815787375</t>
  </si>
  <si>
    <t>opto*0,001</t>
  </si>
  <si>
    <t>220731051</t>
  </si>
  <si>
    <t>Provedení kamerové zkoušky s montáží</t>
  </si>
  <si>
    <t>1396523357</t>
  </si>
  <si>
    <t>-988921440</t>
  </si>
  <si>
    <t>0,001*(dvr75+hdpe40)</t>
  </si>
  <si>
    <t>cyky34</t>
  </si>
  <si>
    <t>110,27</t>
  </si>
  <si>
    <t>8,108</t>
  </si>
  <si>
    <t>rýha1</t>
  </si>
  <si>
    <t>114,333</t>
  </si>
  <si>
    <t>rýha2</t>
  </si>
  <si>
    <t>0,7</t>
  </si>
  <si>
    <t>vedení1</t>
  </si>
  <si>
    <t>20,87</t>
  </si>
  <si>
    <t>žlab</t>
  </si>
  <si>
    <t>89,4</t>
  </si>
  <si>
    <t>012 - SO 403 STANICE PRO ELEKTROKOLA - neuznatelné</t>
  </si>
  <si>
    <t>274313911</t>
  </si>
  <si>
    <t>Základové pásy z betonu tř. C 30/37</t>
  </si>
  <si>
    <t>797171342</t>
  </si>
  <si>
    <t>základ pod stanici</t>
  </si>
  <si>
    <t>4,063*0,25*0,3</t>
  </si>
  <si>
    <t>0,5*0,7*0,8</t>
  </si>
  <si>
    <t>274351121</t>
  </si>
  <si>
    <t>Zřízení bednění základových pasů rovného</t>
  </si>
  <si>
    <t>15083466</t>
  </si>
  <si>
    <t>0,3*(4,063*2)</t>
  </si>
  <si>
    <t>0,8*2*(0,7+0,5)</t>
  </si>
  <si>
    <t>274351122</t>
  </si>
  <si>
    <t>Odstranění bednění základových pasů rovného</t>
  </si>
  <si>
    <t>-1929625755</t>
  </si>
  <si>
    <t>-1354715935</t>
  </si>
  <si>
    <t>841018884</t>
  </si>
  <si>
    <t>-1064891761</t>
  </si>
  <si>
    <t>574278405</t>
  </si>
  <si>
    <t>-555514698</t>
  </si>
  <si>
    <t>1045140932</t>
  </si>
  <si>
    <t>-2128245953</t>
  </si>
  <si>
    <t>cyky34*1,05</t>
  </si>
  <si>
    <t>-544014526</t>
  </si>
  <si>
    <t>1765285014</t>
  </si>
  <si>
    <t>612766067</t>
  </si>
  <si>
    <t>1611274941</t>
  </si>
  <si>
    <t>-1566170468</t>
  </si>
  <si>
    <t>17,27+3,6</t>
  </si>
  <si>
    <t>34111042</t>
  </si>
  <si>
    <t>kabel silový s Cu jádrem 1kV 3x4mm2 (CYKY)</t>
  </si>
  <si>
    <t>405749325</t>
  </si>
  <si>
    <t>zahrnut prořez 5%</t>
  </si>
  <si>
    <t>M0655</t>
  </si>
  <si>
    <t>dodání a osazení elektroměrového rozváděče 1f (4A)</t>
  </si>
  <si>
    <t>-704090986</t>
  </si>
  <si>
    <t>1155202113</t>
  </si>
  <si>
    <t>cyky34*0,001</t>
  </si>
  <si>
    <t>1020528531</t>
  </si>
  <si>
    <t>4,063</t>
  </si>
  <si>
    <t>460150303</t>
  </si>
  <si>
    <t>Hloubení kabelových zapažených i nezapažených rýh ručně š 50 cm, hl 120 cm, v hornině tř 3</t>
  </si>
  <si>
    <t>1342712384</t>
  </si>
  <si>
    <t>1041370187</t>
  </si>
  <si>
    <t>-444953488</t>
  </si>
  <si>
    <t>460520133</t>
  </si>
  <si>
    <t>Osazení tvárnic kabelových betonových do rýhy s obsypem bez výkopových prací 4-otvorových</t>
  </si>
  <si>
    <t>346069027</t>
  </si>
  <si>
    <t>592133920</t>
  </si>
  <si>
    <t>žlab kabelový TK 1, T 2N, TK 2 a T 2NK AZD 29-100 100x31x26 cm</t>
  </si>
  <si>
    <t>1191153506</t>
  </si>
  <si>
    <t>žlab*1,05</t>
  </si>
  <si>
    <t>592133450</t>
  </si>
  <si>
    <t>poklop kabelového žlabu TK 2 AZD 28-50 50x23x4 cm</t>
  </si>
  <si>
    <t>196695636</t>
  </si>
  <si>
    <t>žlab*2</t>
  </si>
  <si>
    <t>2116837526</t>
  </si>
  <si>
    <t>R210chrhd</t>
  </si>
  <si>
    <t>chránička PVC 40mm</t>
  </si>
  <si>
    <t>219094215</t>
  </si>
  <si>
    <t>-389108904</t>
  </si>
  <si>
    <t>-1536968487</t>
  </si>
  <si>
    <t>vedení1*1,05</t>
  </si>
  <si>
    <t>228944884</t>
  </si>
  <si>
    <t>460560303</t>
  </si>
  <si>
    <t>Zásyp rýh ručně šířky 50 cm, hloubky 120 cm, z horniny třídy 3</t>
  </si>
  <si>
    <t>1874648787</t>
  </si>
  <si>
    <t>460600023</t>
  </si>
  <si>
    <t>Vodorovné přemístění horniny jakékoliv třídy do 1000 m</t>
  </si>
  <si>
    <t>1561121059</t>
  </si>
  <si>
    <t>rýha1*0,2*0,35</t>
  </si>
  <si>
    <t>rýha2*0,3*0,5</t>
  </si>
  <si>
    <t>460600031</t>
  </si>
  <si>
    <t>Příplatek k vodorovnému přemístění horniny za každých dalších 1000 m</t>
  </si>
  <si>
    <t>1306835350</t>
  </si>
  <si>
    <t>8,108*9 'Přepočtené koeficientem množství</t>
  </si>
  <si>
    <t>R001p</t>
  </si>
  <si>
    <t>poplatek za uložení výkopku</t>
  </si>
  <si>
    <t>-1972634131</t>
  </si>
  <si>
    <t>-32595992</t>
  </si>
  <si>
    <t>cyky34*2</t>
  </si>
  <si>
    <t>stromy</t>
  </si>
  <si>
    <t>ks</t>
  </si>
  <si>
    <t>316,24</t>
  </si>
  <si>
    <t>keřeapop</t>
  </si>
  <si>
    <t>keře a popínavky</t>
  </si>
  <si>
    <t>013 - 5 LETÁ UDRŽOVACÍ PÉČE - neuznatelné</t>
  </si>
  <si>
    <t xml:space="preserve">    RP1 - 1 rok</t>
  </si>
  <si>
    <t xml:space="preserve">    RP2 - 2 rok</t>
  </si>
  <si>
    <t xml:space="preserve">    RP3 - 3 rok</t>
  </si>
  <si>
    <t xml:space="preserve">    RP4 - 4 rok</t>
  </si>
  <si>
    <t xml:space="preserve">    RP5 - 5 rok</t>
  </si>
  <si>
    <t>RP1</t>
  </si>
  <si>
    <t>1 rok</t>
  </si>
  <si>
    <t>446590042</t>
  </si>
  <si>
    <t>uhynulí jedinci 10%</t>
  </si>
  <si>
    <t>1184516764</t>
  </si>
  <si>
    <t>-181819151</t>
  </si>
  <si>
    <t>1910412303</t>
  </si>
  <si>
    <t>37745078</t>
  </si>
  <si>
    <t>714356490</t>
  </si>
  <si>
    <t>-1836839868</t>
  </si>
  <si>
    <t>184911421</t>
  </si>
  <si>
    <t>Mulčování rostlin kůrou tl do 0,1 m v rovině a svahu do 1:5</t>
  </si>
  <si>
    <t>1440551072</t>
  </si>
  <si>
    <t>doplnění mulče 10%</t>
  </si>
  <si>
    <t>keřeapop*0,1</t>
  </si>
  <si>
    <t>-181797608</t>
  </si>
  <si>
    <t>keřeapop*0,1*0,1</t>
  </si>
  <si>
    <t>0,54*0,103 'Přepočtené koeficientem množství</t>
  </si>
  <si>
    <t>185804514</t>
  </si>
  <si>
    <t>Odplevelení souvislých keřových skupin v rovině a svahu do 1:5</t>
  </si>
  <si>
    <t>-1874639554</t>
  </si>
  <si>
    <t>4*keřeapop</t>
  </si>
  <si>
    <t>111151221</t>
  </si>
  <si>
    <t>Pokosení trávníku parkového plochy do 10000 m2 s odvozem do 20 km v rovině a svahu do 1:5</t>
  </si>
  <si>
    <t>-1542616863</t>
  </si>
  <si>
    <t>10*trávník</t>
  </si>
  <si>
    <t>2000306886</t>
  </si>
  <si>
    <t>jarní vyhrabání</t>
  </si>
  <si>
    <t>183552431</t>
  </si>
  <si>
    <t>1035647958</t>
  </si>
  <si>
    <t>2*trávník*0,0001</t>
  </si>
  <si>
    <t>1*keřeapop*0,0001</t>
  </si>
  <si>
    <t>251911550</t>
  </si>
  <si>
    <t>1320173788</t>
  </si>
  <si>
    <t>0,03*2*trávník</t>
  </si>
  <si>
    <t>0,03*2*keřeapop</t>
  </si>
  <si>
    <t>1216021410</t>
  </si>
  <si>
    <t>oprava ukotvení stromů</t>
  </si>
  <si>
    <t>184801121</t>
  </si>
  <si>
    <t>Ošetřování vysazených dřevin soliterních v rovině a svahu do 1:5</t>
  </si>
  <si>
    <t>2145082828</t>
  </si>
  <si>
    <t>5*stromy</t>
  </si>
  <si>
    <t>184802611</t>
  </si>
  <si>
    <t>Chemické odplevelení po založení kultury postřikem na široko v rovině a svahu do 1:5</t>
  </si>
  <si>
    <t>441413338</t>
  </si>
  <si>
    <t>R8001sh</t>
  </si>
  <si>
    <t>selektivní herbicid proti dvouděložným rostlinám</t>
  </si>
  <si>
    <t>l</t>
  </si>
  <si>
    <t>1116753376</t>
  </si>
  <si>
    <t>0,0008*5*keřeapop+0,0008*trávník</t>
  </si>
  <si>
    <t>184807103</t>
  </si>
  <si>
    <t>Okopání sazenic zemina 3</t>
  </si>
  <si>
    <t>-2068964130</t>
  </si>
  <si>
    <t>5*keřeapop</t>
  </si>
  <si>
    <t>184817114</t>
  </si>
  <si>
    <t>Řez trvalek ve vegetačním období v rovině nebo ve svahu do 1:5 odstranění odkvetlých květenství plošně</t>
  </si>
  <si>
    <t>1946016930</t>
  </si>
  <si>
    <t>231,6*8</t>
  </si>
  <si>
    <t>184911111</t>
  </si>
  <si>
    <t>Znovuuvázání dřeviny ke kůlům</t>
  </si>
  <si>
    <t>-921703703</t>
  </si>
  <si>
    <t>-1529856446</t>
  </si>
  <si>
    <t>20*trávník*0,01</t>
  </si>
  <si>
    <t>5*keřeapop*0,02</t>
  </si>
  <si>
    <t>7*stromy*0,03</t>
  </si>
  <si>
    <t>185804513</t>
  </si>
  <si>
    <t>Odplevelení dřevin soliterních v rovině a svahu do 1:5</t>
  </si>
  <si>
    <t>-961378230</t>
  </si>
  <si>
    <t>stromy*pi*0,75*0,75</t>
  </si>
  <si>
    <t>185811112</t>
  </si>
  <si>
    <t>Shrabání listí bez pokryvných rostlin vrstvy přes 50 do 100 mm pl do 1000 m2 v rovině a svahu do 1:5</t>
  </si>
  <si>
    <t>-1970579808</t>
  </si>
  <si>
    <t>podzimní hrabání</t>
  </si>
  <si>
    <t>trávník*2</t>
  </si>
  <si>
    <t>-1064764327</t>
  </si>
  <si>
    <t>R801obkm</t>
  </si>
  <si>
    <t>odstranění obrostu kmene</t>
  </si>
  <si>
    <t>634727903</t>
  </si>
  <si>
    <t>R801odpp</t>
  </si>
  <si>
    <t>odpíchnutí okrajů keřů a popínavek</t>
  </si>
  <si>
    <t>355179347</t>
  </si>
  <si>
    <t>2*2*(4,5*5+8+6)</t>
  </si>
  <si>
    <t>RP2</t>
  </si>
  <si>
    <t>2 rok</t>
  </si>
  <si>
    <t>184852322</t>
  </si>
  <si>
    <t>Řez stromu výchovný alejových stromů výšky přes 4 do 6 m</t>
  </si>
  <si>
    <t>-630031799</t>
  </si>
  <si>
    <t>-856544809</t>
  </si>
  <si>
    <t>-999801790</t>
  </si>
  <si>
    <t>626985299</t>
  </si>
  <si>
    <t>-1997842883</t>
  </si>
  <si>
    <t>1588281132</t>
  </si>
  <si>
    <t>-1012110379</t>
  </si>
  <si>
    <t>-601946627</t>
  </si>
  <si>
    <t>1191070219</t>
  </si>
  <si>
    <t>273050348</t>
  </si>
  <si>
    <t>2018458360</t>
  </si>
  <si>
    <t>-992976945</t>
  </si>
  <si>
    <t>-578205460</t>
  </si>
  <si>
    <t>-544425818</t>
  </si>
  <si>
    <t>-577774927</t>
  </si>
  <si>
    <t>1582616231</t>
  </si>
  <si>
    <t>1328155624</t>
  </si>
  <si>
    <t>-320211109</t>
  </si>
  <si>
    <t>-1543258867</t>
  </si>
  <si>
    <t>532138012</t>
  </si>
  <si>
    <t>365644212</t>
  </si>
  <si>
    <t>1970337935</t>
  </si>
  <si>
    <t>228569686</t>
  </si>
  <si>
    <t>78411692</t>
  </si>
  <si>
    <t>2112039438</t>
  </si>
  <si>
    <t>-164429997</t>
  </si>
  <si>
    <t>1437946088</t>
  </si>
  <si>
    <t>-536673863</t>
  </si>
  <si>
    <t>RP3</t>
  </si>
  <si>
    <t>3 rok</t>
  </si>
  <si>
    <t>R801odstjt</t>
  </si>
  <si>
    <t>odstranění jutového obalu</t>
  </si>
  <si>
    <t>-907702411</t>
  </si>
  <si>
    <t>1629093826</t>
  </si>
  <si>
    <t>1345173179</t>
  </si>
  <si>
    <t>674018424</t>
  </si>
  <si>
    <t>1885945015</t>
  </si>
  <si>
    <t>884997504</t>
  </si>
  <si>
    <t>675401207</t>
  </si>
  <si>
    <t>1459971488</t>
  </si>
  <si>
    <t>529987311</t>
  </si>
  <si>
    <t>-636600067</t>
  </si>
  <si>
    <t>1460348459</t>
  </si>
  <si>
    <t>1613347085</t>
  </si>
  <si>
    <t>727193935</t>
  </si>
  <si>
    <t>-1478191478</t>
  </si>
  <si>
    <t>501520764</t>
  </si>
  <si>
    <t>1968120039</t>
  </si>
  <si>
    <t>1029411745</t>
  </si>
  <si>
    <t>1563196937</t>
  </si>
  <si>
    <t>1789965315</t>
  </si>
  <si>
    <t>-582445628</t>
  </si>
  <si>
    <t>-135702291</t>
  </si>
  <si>
    <t>-683942278</t>
  </si>
  <si>
    <t>1955284077</t>
  </si>
  <si>
    <t>5*stromy*0,03</t>
  </si>
  <si>
    <t>-1782184594</t>
  </si>
  <si>
    <t>836593622</t>
  </si>
  <si>
    <t>-1453362372</t>
  </si>
  <si>
    <t>316</t>
  </si>
  <si>
    <t>-800954938</t>
  </si>
  <si>
    <t>-1568372347</t>
  </si>
  <si>
    <t>RP4</t>
  </si>
  <si>
    <t>4 rok</t>
  </si>
  <si>
    <t>-1867905794</t>
  </si>
  <si>
    <t>542208150</t>
  </si>
  <si>
    <t>716967582</t>
  </si>
  <si>
    <t>619917895</t>
  </si>
  <si>
    <t>2*keřeapop</t>
  </si>
  <si>
    <t>-2002889427</t>
  </si>
  <si>
    <t>946405410</t>
  </si>
  <si>
    <t>1491348821</t>
  </si>
  <si>
    <t>1550675342</t>
  </si>
  <si>
    <t>114309227</t>
  </si>
  <si>
    <t>382245263</t>
  </si>
  <si>
    <t>-1636830151</t>
  </si>
  <si>
    <t>199452102</t>
  </si>
  <si>
    <t>26615426</t>
  </si>
  <si>
    <t>3*keřeapop</t>
  </si>
  <si>
    <t>1229829402</t>
  </si>
  <si>
    <t>-253861945</t>
  </si>
  <si>
    <t>1060537473</t>
  </si>
  <si>
    <t>2*keřeapop*0,02</t>
  </si>
  <si>
    <t>1088835452</t>
  </si>
  <si>
    <t>-967055296</t>
  </si>
  <si>
    <t>-1674499964</t>
  </si>
  <si>
    <t>312,76</t>
  </si>
  <si>
    <t>-1179376883</t>
  </si>
  <si>
    <t>1041448360</t>
  </si>
  <si>
    <t>RP5</t>
  </si>
  <si>
    <t>5 rok</t>
  </si>
  <si>
    <t>R801odstk</t>
  </si>
  <si>
    <t xml:space="preserve">odstranění kotvení </t>
  </si>
  <si>
    <t>-867411946</t>
  </si>
  <si>
    <t>-1840372177</t>
  </si>
  <si>
    <t>38900457</t>
  </si>
  <si>
    <t>-664216127</t>
  </si>
  <si>
    <t>1574416143</t>
  </si>
  <si>
    <t>-782417803</t>
  </si>
  <si>
    <t>-730839451</t>
  </si>
  <si>
    <t>1892752636</t>
  </si>
  <si>
    <t>-303516302</t>
  </si>
  <si>
    <t>-1962196647</t>
  </si>
  <si>
    <t>-934686852</t>
  </si>
  <si>
    <t>-1622211116</t>
  </si>
  <si>
    <t>2055184757</t>
  </si>
  <si>
    <t>-1794917517</t>
  </si>
  <si>
    <t>217211880</t>
  </si>
  <si>
    <t>72020655</t>
  </si>
  <si>
    <t>866505810</t>
  </si>
  <si>
    <t>-2002544663</t>
  </si>
  <si>
    <t>1458897913</t>
  </si>
  <si>
    <t>1346961845</t>
  </si>
  <si>
    <t>-1093815405</t>
  </si>
  <si>
    <t>SEZNAM FIGUR</t>
  </si>
  <si>
    <t>Výměra</t>
  </si>
  <si>
    <t xml:space="preserve"> 002</t>
  </si>
  <si>
    <t>Použití figury:</t>
  </si>
  <si>
    <t xml:space="preserve"> 003</t>
  </si>
  <si>
    <t xml:space="preserve"> 004</t>
  </si>
  <si>
    <t xml:space="preserve"> 006</t>
  </si>
  <si>
    <t xml:space="preserve"> 007</t>
  </si>
  <si>
    <t xml:space="preserve"> 008</t>
  </si>
  <si>
    <t xml:space="preserve"> 009</t>
  </si>
  <si>
    <t xml:space="preserve"> 010</t>
  </si>
  <si>
    <t xml:space="preserve"> 011</t>
  </si>
  <si>
    <t xml:space="preserve"> 012</t>
  </si>
  <si>
    <t xml:space="preserve"> 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</si>
</sst>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22" fillId="4" borderId="7" xfId="0" applyFont="1" applyFill="1" applyBorder="1" applyAlignment="1" applyProtection="1">
      <alignment horizontal="right" vertical="center"/>
    </xf>
    <xf numFmtId="0" fontId="22" fillId="4" borderId="7" xfId="0" applyFont="1" applyFill="1" applyBorder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6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3"/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7" t="s">
        <v>14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2"/>
      <c r="AQ5" s="22"/>
      <c r="AR5" s="20"/>
      <c r="BE5" s="294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9" t="s">
        <v>17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2"/>
      <c r="AQ6" s="22"/>
      <c r="AR6" s="20"/>
      <c r="BE6" s="295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95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95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95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95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95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95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95"/>
      <c r="BS13" s="17" t="s">
        <v>6</v>
      </c>
    </row>
    <row r="14" spans="1:74" ht="12.75">
      <c r="B14" s="21"/>
      <c r="C14" s="22"/>
      <c r="D14" s="22"/>
      <c r="E14" s="300" t="s">
        <v>29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95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95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95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95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95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295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95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95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95"/>
    </row>
    <row r="23" spans="1:71" s="1" customFormat="1" ht="16.5" customHeight="1">
      <c r="B23" s="21"/>
      <c r="C23" s="22"/>
      <c r="D23" s="22"/>
      <c r="E23" s="302" t="s">
        <v>1</v>
      </c>
      <c r="F23" s="302"/>
      <c r="G23" s="302"/>
      <c r="H23" s="302"/>
      <c r="I23" s="302"/>
      <c r="J23" s="302"/>
      <c r="K23" s="302"/>
      <c r="L23" s="302"/>
      <c r="M23" s="302"/>
      <c r="N23" s="302"/>
      <c r="O23" s="302"/>
      <c r="P23" s="302"/>
      <c r="Q23" s="302"/>
      <c r="R23" s="302"/>
      <c r="S23" s="302"/>
      <c r="T23" s="302"/>
      <c r="U23" s="302"/>
      <c r="V23" s="302"/>
      <c r="W23" s="302"/>
      <c r="X23" s="302"/>
      <c r="Y23" s="302"/>
      <c r="Z23" s="302"/>
      <c r="AA23" s="302"/>
      <c r="AB23" s="302"/>
      <c r="AC23" s="302"/>
      <c r="AD23" s="302"/>
      <c r="AE23" s="302"/>
      <c r="AF23" s="302"/>
      <c r="AG23" s="302"/>
      <c r="AH23" s="302"/>
      <c r="AI23" s="302"/>
      <c r="AJ23" s="302"/>
      <c r="AK23" s="302"/>
      <c r="AL23" s="302"/>
      <c r="AM23" s="302"/>
      <c r="AN23" s="302"/>
      <c r="AO23" s="22"/>
      <c r="AP23" s="22"/>
      <c r="AQ23" s="22"/>
      <c r="AR23" s="20"/>
      <c r="BE23" s="295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95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95"/>
    </row>
    <row r="26" spans="1:71" s="2" customFormat="1" ht="25.9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3">
        <f>ROUND(AG94,2)</f>
        <v>0</v>
      </c>
      <c r="AL26" s="304"/>
      <c r="AM26" s="304"/>
      <c r="AN26" s="304"/>
      <c r="AO26" s="304"/>
      <c r="AP26" s="36"/>
      <c r="AQ26" s="36"/>
      <c r="AR26" s="39"/>
      <c r="BE26" s="295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95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05" t="s">
        <v>36</v>
      </c>
      <c r="M28" s="305"/>
      <c r="N28" s="305"/>
      <c r="O28" s="305"/>
      <c r="P28" s="305"/>
      <c r="Q28" s="36"/>
      <c r="R28" s="36"/>
      <c r="S28" s="36"/>
      <c r="T28" s="36"/>
      <c r="U28" s="36"/>
      <c r="V28" s="36"/>
      <c r="W28" s="305" t="s">
        <v>37</v>
      </c>
      <c r="X28" s="305"/>
      <c r="Y28" s="305"/>
      <c r="Z28" s="305"/>
      <c r="AA28" s="305"/>
      <c r="AB28" s="305"/>
      <c r="AC28" s="305"/>
      <c r="AD28" s="305"/>
      <c r="AE28" s="305"/>
      <c r="AF28" s="36"/>
      <c r="AG28" s="36"/>
      <c r="AH28" s="36"/>
      <c r="AI28" s="36"/>
      <c r="AJ28" s="36"/>
      <c r="AK28" s="305" t="s">
        <v>38</v>
      </c>
      <c r="AL28" s="305"/>
      <c r="AM28" s="305"/>
      <c r="AN28" s="305"/>
      <c r="AO28" s="305"/>
      <c r="AP28" s="36"/>
      <c r="AQ28" s="36"/>
      <c r="AR28" s="39"/>
      <c r="BE28" s="295"/>
    </row>
    <row r="29" spans="1:71" s="3" customFormat="1" ht="14.45" customHeight="1">
      <c r="B29" s="40"/>
      <c r="C29" s="41"/>
      <c r="D29" s="29" t="s">
        <v>39</v>
      </c>
      <c r="E29" s="41"/>
      <c r="F29" s="29" t="s">
        <v>40</v>
      </c>
      <c r="G29" s="41"/>
      <c r="H29" s="41"/>
      <c r="I29" s="41"/>
      <c r="J29" s="41"/>
      <c r="K29" s="41"/>
      <c r="L29" s="291">
        <v>0.21</v>
      </c>
      <c r="M29" s="290"/>
      <c r="N29" s="290"/>
      <c r="O29" s="290"/>
      <c r="P29" s="290"/>
      <c r="Q29" s="41"/>
      <c r="R29" s="41"/>
      <c r="S29" s="41"/>
      <c r="T29" s="41"/>
      <c r="U29" s="41"/>
      <c r="V29" s="41"/>
      <c r="W29" s="289">
        <f>ROUND(AZ94, 2)</f>
        <v>0</v>
      </c>
      <c r="X29" s="290"/>
      <c r="Y29" s="290"/>
      <c r="Z29" s="290"/>
      <c r="AA29" s="290"/>
      <c r="AB29" s="290"/>
      <c r="AC29" s="290"/>
      <c r="AD29" s="290"/>
      <c r="AE29" s="290"/>
      <c r="AF29" s="41"/>
      <c r="AG29" s="41"/>
      <c r="AH29" s="41"/>
      <c r="AI29" s="41"/>
      <c r="AJ29" s="41"/>
      <c r="AK29" s="289">
        <f>ROUND(AV94, 2)</f>
        <v>0</v>
      </c>
      <c r="AL29" s="290"/>
      <c r="AM29" s="290"/>
      <c r="AN29" s="290"/>
      <c r="AO29" s="290"/>
      <c r="AP29" s="41"/>
      <c r="AQ29" s="41"/>
      <c r="AR29" s="42"/>
      <c r="BE29" s="296"/>
    </row>
    <row r="30" spans="1:71" s="3" customFormat="1" ht="14.45" customHeight="1">
      <c r="B30" s="40"/>
      <c r="C30" s="41"/>
      <c r="D30" s="41"/>
      <c r="E30" s="41"/>
      <c r="F30" s="29" t="s">
        <v>41</v>
      </c>
      <c r="G30" s="41"/>
      <c r="H30" s="41"/>
      <c r="I30" s="41"/>
      <c r="J30" s="41"/>
      <c r="K30" s="41"/>
      <c r="L30" s="291">
        <v>0.15</v>
      </c>
      <c r="M30" s="290"/>
      <c r="N30" s="290"/>
      <c r="O30" s="290"/>
      <c r="P30" s="290"/>
      <c r="Q30" s="41"/>
      <c r="R30" s="41"/>
      <c r="S30" s="41"/>
      <c r="T30" s="41"/>
      <c r="U30" s="41"/>
      <c r="V30" s="41"/>
      <c r="W30" s="289">
        <f>ROUND(BA94, 2)</f>
        <v>0</v>
      </c>
      <c r="X30" s="290"/>
      <c r="Y30" s="290"/>
      <c r="Z30" s="290"/>
      <c r="AA30" s="290"/>
      <c r="AB30" s="290"/>
      <c r="AC30" s="290"/>
      <c r="AD30" s="290"/>
      <c r="AE30" s="290"/>
      <c r="AF30" s="41"/>
      <c r="AG30" s="41"/>
      <c r="AH30" s="41"/>
      <c r="AI30" s="41"/>
      <c r="AJ30" s="41"/>
      <c r="AK30" s="289">
        <f>ROUND(AW94, 2)</f>
        <v>0</v>
      </c>
      <c r="AL30" s="290"/>
      <c r="AM30" s="290"/>
      <c r="AN30" s="290"/>
      <c r="AO30" s="290"/>
      <c r="AP30" s="41"/>
      <c r="AQ30" s="41"/>
      <c r="AR30" s="42"/>
      <c r="BE30" s="296"/>
    </row>
    <row r="31" spans="1:71" s="3" customFormat="1" ht="14.45" hidden="1" customHeight="1">
      <c r="B31" s="40"/>
      <c r="C31" s="41"/>
      <c r="D31" s="41"/>
      <c r="E31" s="41"/>
      <c r="F31" s="29" t="s">
        <v>42</v>
      </c>
      <c r="G31" s="41"/>
      <c r="H31" s="41"/>
      <c r="I31" s="41"/>
      <c r="J31" s="41"/>
      <c r="K31" s="41"/>
      <c r="L31" s="291">
        <v>0.21</v>
      </c>
      <c r="M31" s="290"/>
      <c r="N31" s="290"/>
      <c r="O31" s="290"/>
      <c r="P31" s="290"/>
      <c r="Q31" s="41"/>
      <c r="R31" s="41"/>
      <c r="S31" s="41"/>
      <c r="T31" s="41"/>
      <c r="U31" s="41"/>
      <c r="V31" s="41"/>
      <c r="W31" s="289">
        <f>ROUND(BB94, 2)</f>
        <v>0</v>
      </c>
      <c r="X31" s="290"/>
      <c r="Y31" s="290"/>
      <c r="Z31" s="290"/>
      <c r="AA31" s="290"/>
      <c r="AB31" s="290"/>
      <c r="AC31" s="290"/>
      <c r="AD31" s="290"/>
      <c r="AE31" s="290"/>
      <c r="AF31" s="41"/>
      <c r="AG31" s="41"/>
      <c r="AH31" s="41"/>
      <c r="AI31" s="41"/>
      <c r="AJ31" s="41"/>
      <c r="AK31" s="289">
        <v>0</v>
      </c>
      <c r="AL31" s="290"/>
      <c r="AM31" s="290"/>
      <c r="AN31" s="290"/>
      <c r="AO31" s="290"/>
      <c r="AP31" s="41"/>
      <c r="AQ31" s="41"/>
      <c r="AR31" s="42"/>
      <c r="BE31" s="296"/>
    </row>
    <row r="32" spans="1:71" s="3" customFormat="1" ht="14.45" hidden="1" customHeight="1">
      <c r="B32" s="40"/>
      <c r="C32" s="41"/>
      <c r="D32" s="41"/>
      <c r="E32" s="41"/>
      <c r="F32" s="29" t="s">
        <v>43</v>
      </c>
      <c r="G32" s="41"/>
      <c r="H32" s="41"/>
      <c r="I32" s="41"/>
      <c r="J32" s="41"/>
      <c r="K32" s="41"/>
      <c r="L32" s="291">
        <v>0.15</v>
      </c>
      <c r="M32" s="290"/>
      <c r="N32" s="290"/>
      <c r="O32" s="290"/>
      <c r="P32" s="290"/>
      <c r="Q32" s="41"/>
      <c r="R32" s="41"/>
      <c r="S32" s="41"/>
      <c r="T32" s="41"/>
      <c r="U32" s="41"/>
      <c r="V32" s="41"/>
      <c r="W32" s="289">
        <f>ROUND(BC94, 2)</f>
        <v>0</v>
      </c>
      <c r="X32" s="290"/>
      <c r="Y32" s="290"/>
      <c r="Z32" s="290"/>
      <c r="AA32" s="290"/>
      <c r="AB32" s="290"/>
      <c r="AC32" s="290"/>
      <c r="AD32" s="290"/>
      <c r="AE32" s="290"/>
      <c r="AF32" s="41"/>
      <c r="AG32" s="41"/>
      <c r="AH32" s="41"/>
      <c r="AI32" s="41"/>
      <c r="AJ32" s="41"/>
      <c r="AK32" s="289">
        <v>0</v>
      </c>
      <c r="AL32" s="290"/>
      <c r="AM32" s="290"/>
      <c r="AN32" s="290"/>
      <c r="AO32" s="290"/>
      <c r="AP32" s="41"/>
      <c r="AQ32" s="41"/>
      <c r="AR32" s="42"/>
      <c r="BE32" s="296"/>
    </row>
    <row r="33" spans="1:57" s="3" customFormat="1" ht="14.45" hidden="1" customHeight="1">
      <c r="B33" s="40"/>
      <c r="C33" s="41"/>
      <c r="D33" s="41"/>
      <c r="E33" s="41"/>
      <c r="F33" s="29" t="s">
        <v>44</v>
      </c>
      <c r="G33" s="41"/>
      <c r="H33" s="41"/>
      <c r="I33" s="41"/>
      <c r="J33" s="41"/>
      <c r="K33" s="41"/>
      <c r="L33" s="291">
        <v>0</v>
      </c>
      <c r="M33" s="290"/>
      <c r="N33" s="290"/>
      <c r="O33" s="290"/>
      <c r="P33" s="290"/>
      <c r="Q33" s="41"/>
      <c r="R33" s="41"/>
      <c r="S33" s="41"/>
      <c r="T33" s="41"/>
      <c r="U33" s="41"/>
      <c r="V33" s="41"/>
      <c r="W33" s="289">
        <f>ROUND(BD94, 2)</f>
        <v>0</v>
      </c>
      <c r="X33" s="290"/>
      <c r="Y33" s="290"/>
      <c r="Z33" s="290"/>
      <c r="AA33" s="290"/>
      <c r="AB33" s="290"/>
      <c r="AC33" s="290"/>
      <c r="AD33" s="290"/>
      <c r="AE33" s="290"/>
      <c r="AF33" s="41"/>
      <c r="AG33" s="41"/>
      <c r="AH33" s="41"/>
      <c r="AI33" s="41"/>
      <c r="AJ33" s="41"/>
      <c r="AK33" s="289">
        <v>0</v>
      </c>
      <c r="AL33" s="290"/>
      <c r="AM33" s="290"/>
      <c r="AN33" s="290"/>
      <c r="AO33" s="290"/>
      <c r="AP33" s="41"/>
      <c r="AQ33" s="41"/>
      <c r="AR33" s="42"/>
      <c r="BE33" s="296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295"/>
    </row>
    <row r="35" spans="1:57" s="2" customFormat="1" ht="25.9" customHeight="1">
      <c r="A35" s="34"/>
      <c r="B35" s="35"/>
      <c r="C35" s="43"/>
      <c r="D35" s="44" t="s">
        <v>45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46</v>
      </c>
      <c r="U35" s="45"/>
      <c r="V35" s="45"/>
      <c r="W35" s="45"/>
      <c r="X35" s="282" t="s">
        <v>47</v>
      </c>
      <c r="Y35" s="280"/>
      <c r="Z35" s="280"/>
      <c r="AA35" s="280"/>
      <c r="AB35" s="280"/>
      <c r="AC35" s="45"/>
      <c r="AD35" s="45"/>
      <c r="AE35" s="45"/>
      <c r="AF35" s="45"/>
      <c r="AG35" s="45"/>
      <c r="AH35" s="45"/>
      <c r="AI35" s="45"/>
      <c r="AJ35" s="45"/>
      <c r="AK35" s="279">
        <f>SUM(AK26:AK33)</f>
        <v>0</v>
      </c>
      <c r="AL35" s="280"/>
      <c r="AM35" s="280"/>
      <c r="AN35" s="280"/>
      <c r="AO35" s="281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48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49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50</v>
      </c>
      <c r="AI60" s="38"/>
      <c r="AJ60" s="38"/>
      <c r="AK60" s="38"/>
      <c r="AL60" s="38"/>
      <c r="AM60" s="52" t="s">
        <v>51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52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53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50</v>
      </c>
      <c r="AI75" s="38"/>
      <c r="AJ75" s="38"/>
      <c r="AK75" s="38"/>
      <c r="AL75" s="38"/>
      <c r="AM75" s="52" t="s">
        <v>51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20201121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306" t="str">
        <f>K6</f>
        <v>Výškovická ul. prostor mezi ul. Svornosti a Čujkovova, Ostrava-Jih</v>
      </c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307"/>
      <c r="AL85" s="307"/>
      <c r="AM85" s="307"/>
      <c r="AN85" s="307"/>
      <c r="AO85" s="307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>ul. Výškovická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86" t="str">
        <f>IF(AN8= "","",AN8)</f>
        <v>27. 10. 2021</v>
      </c>
      <c r="AN87" s="286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24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Městský obvod Ostrava – Jih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287" t="str">
        <f>IF(E17="","",E17)</f>
        <v>Ing. Bc. Roman Fildán</v>
      </c>
      <c r="AN89" s="288"/>
      <c r="AO89" s="288"/>
      <c r="AP89" s="288"/>
      <c r="AQ89" s="36"/>
      <c r="AR89" s="39"/>
      <c r="AS89" s="273" t="s">
        <v>55</v>
      </c>
      <c r="AT89" s="274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15.2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33</v>
      </c>
      <c r="AJ90" s="36"/>
      <c r="AK90" s="36"/>
      <c r="AL90" s="36"/>
      <c r="AM90" s="287" t="str">
        <f>IF(E20="","",E20)</f>
        <v>Ing. Bc. Roman Fildán</v>
      </c>
      <c r="AN90" s="288"/>
      <c r="AO90" s="288"/>
      <c r="AP90" s="288"/>
      <c r="AQ90" s="36"/>
      <c r="AR90" s="39"/>
      <c r="AS90" s="275"/>
      <c r="AT90" s="276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277"/>
      <c r="AT91" s="278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310" t="s">
        <v>56</v>
      </c>
      <c r="D92" s="285"/>
      <c r="E92" s="285"/>
      <c r="F92" s="285"/>
      <c r="G92" s="285"/>
      <c r="H92" s="73"/>
      <c r="I92" s="308" t="s">
        <v>57</v>
      </c>
      <c r="J92" s="285"/>
      <c r="K92" s="285"/>
      <c r="L92" s="285"/>
      <c r="M92" s="285"/>
      <c r="N92" s="285"/>
      <c r="O92" s="285"/>
      <c r="P92" s="285"/>
      <c r="Q92" s="285"/>
      <c r="R92" s="285"/>
      <c r="S92" s="285"/>
      <c r="T92" s="285"/>
      <c r="U92" s="285"/>
      <c r="V92" s="285"/>
      <c r="W92" s="285"/>
      <c r="X92" s="285"/>
      <c r="Y92" s="285"/>
      <c r="Z92" s="285"/>
      <c r="AA92" s="285"/>
      <c r="AB92" s="285"/>
      <c r="AC92" s="285"/>
      <c r="AD92" s="285"/>
      <c r="AE92" s="285"/>
      <c r="AF92" s="285"/>
      <c r="AG92" s="284" t="s">
        <v>58</v>
      </c>
      <c r="AH92" s="285"/>
      <c r="AI92" s="285"/>
      <c r="AJ92" s="285"/>
      <c r="AK92" s="285"/>
      <c r="AL92" s="285"/>
      <c r="AM92" s="285"/>
      <c r="AN92" s="308" t="s">
        <v>59</v>
      </c>
      <c r="AO92" s="285"/>
      <c r="AP92" s="309"/>
      <c r="AQ92" s="74" t="s">
        <v>60</v>
      </c>
      <c r="AR92" s="39"/>
      <c r="AS92" s="75" t="s">
        <v>61</v>
      </c>
      <c r="AT92" s="76" t="s">
        <v>62</v>
      </c>
      <c r="AU92" s="76" t="s">
        <v>63</v>
      </c>
      <c r="AV92" s="76" t="s">
        <v>64</v>
      </c>
      <c r="AW92" s="76" t="s">
        <v>65</v>
      </c>
      <c r="AX92" s="76" t="s">
        <v>66</v>
      </c>
      <c r="AY92" s="76" t="s">
        <v>67</v>
      </c>
      <c r="AZ92" s="76" t="s">
        <v>68</v>
      </c>
      <c r="BA92" s="76" t="s">
        <v>69</v>
      </c>
      <c r="BB92" s="76" t="s">
        <v>70</v>
      </c>
      <c r="BC92" s="76" t="s">
        <v>71</v>
      </c>
      <c r="BD92" s="77" t="s">
        <v>72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73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3">
        <f>ROUND(SUM(AG95:AG107),2)</f>
        <v>0</v>
      </c>
      <c r="AH94" s="293"/>
      <c r="AI94" s="293"/>
      <c r="AJ94" s="293"/>
      <c r="AK94" s="293"/>
      <c r="AL94" s="293"/>
      <c r="AM94" s="293"/>
      <c r="AN94" s="272">
        <f t="shared" ref="AN94:AN107" si="0">SUM(AG94,AT94)</f>
        <v>0</v>
      </c>
      <c r="AO94" s="272"/>
      <c r="AP94" s="272"/>
      <c r="AQ94" s="85" t="s">
        <v>1</v>
      </c>
      <c r="AR94" s="86"/>
      <c r="AS94" s="87">
        <f>ROUND(SUM(AS95:AS107),2)</f>
        <v>0</v>
      </c>
      <c r="AT94" s="88">
        <f t="shared" ref="AT94:AT107" si="1">ROUND(SUM(AV94:AW94),2)</f>
        <v>0</v>
      </c>
      <c r="AU94" s="89">
        <f>ROUND(SUM(AU95:AU107),5)</f>
        <v>0</v>
      </c>
      <c r="AV94" s="88">
        <f>ROUND(AZ94*L29,2)</f>
        <v>0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ROUND(SUM(AZ95:AZ107),2)</f>
        <v>0</v>
      </c>
      <c r="BA94" s="88">
        <f>ROUND(SUM(BA95:BA107),2)</f>
        <v>0</v>
      </c>
      <c r="BB94" s="88">
        <f>ROUND(SUM(BB95:BB107),2)</f>
        <v>0</v>
      </c>
      <c r="BC94" s="88">
        <f>ROUND(SUM(BC95:BC107),2)</f>
        <v>0</v>
      </c>
      <c r="BD94" s="90">
        <f>ROUND(SUM(BD95:BD107),2)</f>
        <v>0</v>
      </c>
      <c r="BS94" s="91" t="s">
        <v>74</v>
      </c>
      <c r="BT94" s="91" t="s">
        <v>75</v>
      </c>
      <c r="BU94" s="92" t="s">
        <v>76</v>
      </c>
      <c r="BV94" s="91" t="s">
        <v>77</v>
      </c>
      <c r="BW94" s="91" t="s">
        <v>5</v>
      </c>
      <c r="BX94" s="91" t="s">
        <v>78</v>
      </c>
      <c r="CL94" s="91" t="s">
        <v>1</v>
      </c>
    </row>
    <row r="95" spans="1:91" s="7" customFormat="1" ht="16.5" customHeight="1">
      <c r="A95" s="93" t="s">
        <v>79</v>
      </c>
      <c r="B95" s="94"/>
      <c r="C95" s="95"/>
      <c r="D95" s="292" t="s">
        <v>80</v>
      </c>
      <c r="E95" s="292"/>
      <c r="F95" s="292"/>
      <c r="G95" s="292"/>
      <c r="H95" s="292"/>
      <c r="I95" s="96"/>
      <c r="J95" s="292" t="s">
        <v>81</v>
      </c>
      <c r="K95" s="292"/>
      <c r="L95" s="292"/>
      <c r="M95" s="292"/>
      <c r="N95" s="292"/>
      <c r="O95" s="292"/>
      <c r="P95" s="292"/>
      <c r="Q95" s="292"/>
      <c r="R95" s="292"/>
      <c r="S95" s="292"/>
      <c r="T95" s="292"/>
      <c r="U95" s="292"/>
      <c r="V95" s="292"/>
      <c r="W95" s="292"/>
      <c r="X95" s="292"/>
      <c r="Y95" s="292"/>
      <c r="Z95" s="292"/>
      <c r="AA95" s="292"/>
      <c r="AB95" s="292"/>
      <c r="AC95" s="292"/>
      <c r="AD95" s="292"/>
      <c r="AE95" s="292"/>
      <c r="AF95" s="292"/>
      <c r="AG95" s="270">
        <f>'001 - vedlejší rozpočtové...'!J30</f>
        <v>0</v>
      </c>
      <c r="AH95" s="271"/>
      <c r="AI95" s="271"/>
      <c r="AJ95" s="271"/>
      <c r="AK95" s="271"/>
      <c r="AL95" s="271"/>
      <c r="AM95" s="271"/>
      <c r="AN95" s="270">
        <f t="shared" si="0"/>
        <v>0</v>
      </c>
      <c r="AO95" s="271"/>
      <c r="AP95" s="271"/>
      <c r="AQ95" s="97" t="s">
        <v>82</v>
      </c>
      <c r="AR95" s="98"/>
      <c r="AS95" s="99">
        <v>0</v>
      </c>
      <c r="AT95" s="100">
        <f t="shared" si="1"/>
        <v>0</v>
      </c>
      <c r="AU95" s="101">
        <f>'001 - vedlejší rozpočtové...'!P118</f>
        <v>0</v>
      </c>
      <c r="AV95" s="100">
        <f>'001 - vedlejší rozpočtové...'!J33</f>
        <v>0</v>
      </c>
      <c r="AW95" s="100">
        <f>'001 - vedlejší rozpočtové...'!J34</f>
        <v>0</v>
      </c>
      <c r="AX95" s="100">
        <f>'001 - vedlejší rozpočtové...'!J35</f>
        <v>0</v>
      </c>
      <c r="AY95" s="100">
        <f>'001 - vedlejší rozpočtové...'!J36</f>
        <v>0</v>
      </c>
      <c r="AZ95" s="100">
        <f>'001 - vedlejší rozpočtové...'!F33</f>
        <v>0</v>
      </c>
      <c r="BA95" s="100">
        <f>'001 - vedlejší rozpočtové...'!F34</f>
        <v>0</v>
      </c>
      <c r="BB95" s="100">
        <f>'001 - vedlejší rozpočtové...'!F35</f>
        <v>0</v>
      </c>
      <c r="BC95" s="100">
        <f>'001 - vedlejší rozpočtové...'!F36</f>
        <v>0</v>
      </c>
      <c r="BD95" s="102">
        <f>'001 - vedlejší rozpočtové...'!F37</f>
        <v>0</v>
      </c>
      <c r="BT95" s="103" t="s">
        <v>83</v>
      </c>
      <c r="BV95" s="103" t="s">
        <v>77</v>
      </c>
      <c r="BW95" s="103" t="s">
        <v>84</v>
      </c>
      <c r="BX95" s="103" t="s">
        <v>5</v>
      </c>
      <c r="CL95" s="103" t="s">
        <v>1</v>
      </c>
      <c r="CM95" s="103" t="s">
        <v>85</v>
      </c>
    </row>
    <row r="96" spans="1:91" s="7" customFormat="1" ht="24.75" customHeight="1">
      <c r="A96" s="93" t="s">
        <v>79</v>
      </c>
      <c r="B96" s="94"/>
      <c r="C96" s="95"/>
      <c r="D96" s="292" t="s">
        <v>86</v>
      </c>
      <c r="E96" s="292"/>
      <c r="F96" s="292"/>
      <c r="G96" s="292"/>
      <c r="H96" s="292"/>
      <c r="I96" s="96"/>
      <c r="J96" s="292" t="s">
        <v>87</v>
      </c>
      <c r="K96" s="292"/>
      <c r="L96" s="292"/>
      <c r="M96" s="292"/>
      <c r="N96" s="292"/>
      <c r="O96" s="292"/>
      <c r="P96" s="292"/>
      <c r="Q96" s="292"/>
      <c r="R96" s="292"/>
      <c r="S96" s="292"/>
      <c r="T96" s="292"/>
      <c r="U96" s="292"/>
      <c r="V96" s="292"/>
      <c r="W96" s="292"/>
      <c r="X96" s="292"/>
      <c r="Y96" s="292"/>
      <c r="Z96" s="292"/>
      <c r="AA96" s="292"/>
      <c r="AB96" s="292"/>
      <c r="AC96" s="292"/>
      <c r="AD96" s="292"/>
      <c r="AE96" s="292"/>
      <c r="AF96" s="292"/>
      <c r="AG96" s="270">
        <f>'002 - vedlejší rozpočtové...'!J30</f>
        <v>0</v>
      </c>
      <c r="AH96" s="271"/>
      <c r="AI96" s="271"/>
      <c r="AJ96" s="271"/>
      <c r="AK96" s="271"/>
      <c r="AL96" s="271"/>
      <c r="AM96" s="271"/>
      <c r="AN96" s="270">
        <f t="shared" si="0"/>
        <v>0</v>
      </c>
      <c r="AO96" s="271"/>
      <c r="AP96" s="271"/>
      <c r="AQ96" s="97" t="s">
        <v>82</v>
      </c>
      <c r="AR96" s="98"/>
      <c r="AS96" s="99">
        <v>0</v>
      </c>
      <c r="AT96" s="100">
        <f t="shared" si="1"/>
        <v>0</v>
      </c>
      <c r="AU96" s="101">
        <f>'002 - vedlejší rozpočtové...'!P118</f>
        <v>0</v>
      </c>
      <c r="AV96" s="100">
        <f>'002 - vedlejší rozpočtové...'!J33</f>
        <v>0</v>
      </c>
      <c r="AW96" s="100">
        <f>'002 - vedlejší rozpočtové...'!J34</f>
        <v>0</v>
      </c>
      <c r="AX96" s="100">
        <f>'002 - vedlejší rozpočtové...'!J35</f>
        <v>0</v>
      </c>
      <c r="AY96" s="100">
        <f>'002 - vedlejší rozpočtové...'!J36</f>
        <v>0</v>
      </c>
      <c r="AZ96" s="100">
        <f>'002 - vedlejší rozpočtové...'!F33</f>
        <v>0</v>
      </c>
      <c r="BA96" s="100">
        <f>'002 - vedlejší rozpočtové...'!F34</f>
        <v>0</v>
      </c>
      <c r="BB96" s="100">
        <f>'002 - vedlejší rozpočtové...'!F35</f>
        <v>0</v>
      </c>
      <c r="BC96" s="100">
        <f>'002 - vedlejší rozpočtové...'!F36</f>
        <v>0</v>
      </c>
      <c r="BD96" s="102">
        <f>'002 - vedlejší rozpočtové...'!F37</f>
        <v>0</v>
      </c>
      <c r="BT96" s="103" t="s">
        <v>83</v>
      </c>
      <c r="BV96" s="103" t="s">
        <v>77</v>
      </c>
      <c r="BW96" s="103" t="s">
        <v>88</v>
      </c>
      <c r="BX96" s="103" t="s">
        <v>5</v>
      </c>
      <c r="CL96" s="103" t="s">
        <v>1</v>
      </c>
      <c r="CM96" s="103" t="s">
        <v>85</v>
      </c>
    </row>
    <row r="97" spans="1:91" s="7" customFormat="1" ht="16.5" customHeight="1">
      <c r="A97" s="93" t="s">
        <v>79</v>
      </c>
      <c r="B97" s="94"/>
      <c r="C97" s="95"/>
      <c r="D97" s="292" t="s">
        <v>89</v>
      </c>
      <c r="E97" s="292"/>
      <c r="F97" s="292"/>
      <c r="G97" s="292"/>
      <c r="H97" s="292"/>
      <c r="I97" s="96"/>
      <c r="J97" s="292" t="s">
        <v>90</v>
      </c>
      <c r="K97" s="292"/>
      <c r="L97" s="292"/>
      <c r="M97" s="292"/>
      <c r="N97" s="292"/>
      <c r="O97" s="292"/>
      <c r="P97" s="292"/>
      <c r="Q97" s="292"/>
      <c r="R97" s="292"/>
      <c r="S97" s="292"/>
      <c r="T97" s="292"/>
      <c r="U97" s="292"/>
      <c r="V97" s="292"/>
      <c r="W97" s="292"/>
      <c r="X97" s="292"/>
      <c r="Y97" s="292"/>
      <c r="Z97" s="292"/>
      <c r="AA97" s="292"/>
      <c r="AB97" s="292"/>
      <c r="AC97" s="292"/>
      <c r="AD97" s="292"/>
      <c r="AE97" s="292"/>
      <c r="AF97" s="292"/>
      <c r="AG97" s="270">
        <f>'003 - SO 101 KOMUNIKACE -...'!J30</f>
        <v>0</v>
      </c>
      <c r="AH97" s="271"/>
      <c r="AI97" s="271"/>
      <c r="AJ97" s="271"/>
      <c r="AK97" s="271"/>
      <c r="AL97" s="271"/>
      <c r="AM97" s="271"/>
      <c r="AN97" s="270">
        <f t="shared" si="0"/>
        <v>0</v>
      </c>
      <c r="AO97" s="271"/>
      <c r="AP97" s="271"/>
      <c r="AQ97" s="97" t="s">
        <v>82</v>
      </c>
      <c r="AR97" s="98"/>
      <c r="AS97" s="99">
        <v>0</v>
      </c>
      <c r="AT97" s="100">
        <f t="shared" si="1"/>
        <v>0</v>
      </c>
      <c r="AU97" s="101">
        <f>'003 - SO 101 KOMUNIKACE -...'!P132</f>
        <v>0</v>
      </c>
      <c r="AV97" s="100">
        <f>'003 - SO 101 KOMUNIKACE -...'!J33</f>
        <v>0</v>
      </c>
      <c r="AW97" s="100">
        <f>'003 - SO 101 KOMUNIKACE -...'!J34</f>
        <v>0</v>
      </c>
      <c r="AX97" s="100">
        <f>'003 - SO 101 KOMUNIKACE -...'!J35</f>
        <v>0</v>
      </c>
      <c r="AY97" s="100">
        <f>'003 - SO 101 KOMUNIKACE -...'!J36</f>
        <v>0</v>
      </c>
      <c r="AZ97" s="100">
        <f>'003 - SO 101 KOMUNIKACE -...'!F33</f>
        <v>0</v>
      </c>
      <c r="BA97" s="100">
        <f>'003 - SO 101 KOMUNIKACE -...'!F34</f>
        <v>0</v>
      </c>
      <c r="BB97" s="100">
        <f>'003 - SO 101 KOMUNIKACE -...'!F35</f>
        <v>0</v>
      </c>
      <c r="BC97" s="100">
        <f>'003 - SO 101 KOMUNIKACE -...'!F36</f>
        <v>0</v>
      </c>
      <c r="BD97" s="102">
        <f>'003 - SO 101 KOMUNIKACE -...'!F37</f>
        <v>0</v>
      </c>
      <c r="BT97" s="103" t="s">
        <v>83</v>
      </c>
      <c r="BV97" s="103" t="s">
        <v>77</v>
      </c>
      <c r="BW97" s="103" t="s">
        <v>91</v>
      </c>
      <c r="BX97" s="103" t="s">
        <v>5</v>
      </c>
      <c r="CL97" s="103" t="s">
        <v>1</v>
      </c>
      <c r="CM97" s="103" t="s">
        <v>85</v>
      </c>
    </row>
    <row r="98" spans="1:91" s="7" customFormat="1" ht="24.75" customHeight="1">
      <c r="A98" s="93" t="s">
        <v>79</v>
      </c>
      <c r="B98" s="94"/>
      <c r="C98" s="95"/>
      <c r="D98" s="292" t="s">
        <v>92</v>
      </c>
      <c r="E98" s="292"/>
      <c r="F98" s="292"/>
      <c r="G98" s="292"/>
      <c r="H98" s="292"/>
      <c r="I98" s="96"/>
      <c r="J98" s="292" t="s">
        <v>93</v>
      </c>
      <c r="K98" s="292"/>
      <c r="L98" s="292"/>
      <c r="M98" s="292"/>
      <c r="N98" s="292"/>
      <c r="O98" s="292"/>
      <c r="P98" s="292"/>
      <c r="Q98" s="292"/>
      <c r="R98" s="292"/>
      <c r="S98" s="292"/>
      <c r="T98" s="292"/>
      <c r="U98" s="292"/>
      <c r="V98" s="292"/>
      <c r="W98" s="292"/>
      <c r="X98" s="292"/>
      <c r="Y98" s="292"/>
      <c r="Z98" s="292"/>
      <c r="AA98" s="292"/>
      <c r="AB98" s="292"/>
      <c r="AC98" s="292"/>
      <c r="AD98" s="292"/>
      <c r="AE98" s="292"/>
      <c r="AF98" s="292"/>
      <c r="AG98" s="270">
        <f>'004 - SO 301 ODVODNĚNÍ KO...'!J30</f>
        <v>0</v>
      </c>
      <c r="AH98" s="271"/>
      <c r="AI98" s="271"/>
      <c r="AJ98" s="271"/>
      <c r="AK98" s="271"/>
      <c r="AL98" s="271"/>
      <c r="AM98" s="271"/>
      <c r="AN98" s="270">
        <f t="shared" si="0"/>
        <v>0</v>
      </c>
      <c r="AO98" s="271"/>
      <c r="AP98" s="271"/>
      <c r="AQ98" s="97" t="s">
        <v>82</v>
      </c>
      <c r="AR98" s="98"/>
      <c r="AS98" s="99">
        <v>0</v>
      </c>
      <c r="AT98" s="100">
        <f t="shared" si="1"/>
        <v>0</v>
      </c>
      <c r="AU98" s="101">
        <f>'004 - SO 301 ODVODNĚNÍ KO...'!P122</f>
        <v>0</v>
      </c>
      <c r="AV98" s="100">
        <f>'004 - SO 301 ODVODNĚNÍ KO...'!J33</f>
        <v>0</v>
      </c>
      <c r="AW98" s="100">
        <f>'004 - SO 301 ODVODNĚNÍ KO...'!J34</f>
        <v>0</v>
      </c>
      <c r="AX98" s="100">
        <f>'004 - SO 301 ODVODNĚNÍ KO...'!J35</f>
        <v>0</v>
      </c>
      <c r="AY98" s="100">
        <f>'004 - SO 301 ODVODNĚNÍ KO...'!J36</f>
        <v>0</v>
      </c>
      <c r="AZ98" s="100">
        <f>'004 - SO 301 ODVODNĚNÍ KO...'!F33</f>
        <v>0</v>
      </c>
      <c r="BA98" s="100">
        <f>'004 - SO 301 ODVODNĚNÍ KO...'!F34</f>
        <v>0</v>
      </c>
      <c r="BB98" s="100">
        <f>'004 - SO 301 ODVODNĚNÍ KO...'!F35</f>
        <v>0</v>
      </c>
      <c r="BC98" s="100">
        <f>'004 - SO 301 ODVODNĚNÍ KO...'!F36</f>
        <v>0</v>
      </c>
      <c r="BD98" s="102">
        <f>'004 - SO 301 ODVODNĚNÍ KO...'!F37</f>
        <v>0</v>
      </c>
      <c r="BT98" s="103" t="s">
        <v>83</v>
      </c>
      <c r="BV98" s="103" t="s">
        <v>77</v>
      </c>
      <c r="BW98" s="103" t="s">
        <v>94</v>
      </c>
      <c r="BX98" s="103" t="s">
        <v>5</v>
      </c>
      <c r="CL98" s="103" t="s">
        <v>1</v>
      </c>
      <c r="CM98" s="103" t="s">
        <v>85</v>
      </c>
    </row>
    <row r="99" spans="1:91" s="7" customFormat="1" ht="24.75" customHeight="1">
      <c r="A99" s="93" t="s">
        <v>79</v>
      </c>
      <c r="B99" s="94"/>
      <c r="C99" s="95"/>
      <c r="D99" s="292" t="s">
        <v>95</v>
      </c>
      <c r="E99" s="292"/>
      <c r="F99" s="292"/>
      <c r="G99" s="292"/>
      <c r="H99" s="292"/>
      <c r="I99" s="96"/>
      <c r="J99" s="292" t="s">
        <v>96</v>
      </c>
      <c r="K99" s="292"/>
      <c r="L99" s="292"/>
      <c r="M99" s="292"/>
      <c r="N99" s="292"/>
      <c r="O99" s="292"/>
      <c r="P99" s="292"/>
      <c r="Q99" s="292"/>
      <c r="R99" s="292"/>
      <c r="S99" s="292"/>
      <c r="T99" s="292"/>
      <c r="U99" s="292"/>
      <c r="V99" s="292"/>
      <c r="W99" s="292"/>
      <c r="X99" s="292"/>
      <c r="Y99" s="292"/>
      <c r="Z99" s="292"/>
      <c r="AA99" s="292"/>
      <c r="AB99" s="292"/>
      <c r="AC99" s="292"/>
      <c r="AD99" s="292"/>
      <c r="AE99" s="292"/>
      <c r="AF99" s="292"/>
      <c r="AG99" s="270">
        <f>'005 - SO 301 ODVODNĚNÍ KO...'!J30</f>
        <v>0</v>
      </c>
      <c r="AH99" s="271"/>
      <c r="AI99" s="271"/>
      <c r="AJ99" s="271"/>
      <c r="AK99" s="271"/>
      <c r="AL99" s="271"/>
      <c r="AM99" s="271"/>
      <c r="AN99" s="270">
        <f t="shared" si="0"/>
        <v>0</v>
      </c>
      <c r="AO99" s="271"/>
      <c r="AP99" s="271"/>
      <c r="AQ99" s="97" t="s">
        <v>82</v>
      </c>
      <c r="AR99" s="98"/>
      <c r="AS99" s="99">
        <v>0</v>
      </c>
      <c r="AT99" s="100">
        <f t="shared" si="1"/>
        <v>0</v>
      </c>
      <c r="AU99" s="101">
        <f>'005 - SO 301 ODVODNĚNÍ KO...'!P119</f>
        <v>0</v>
      </c>
      <c r="AV99" s="100">
        <f>'005 - SO 301 ODVODNĚNÍ KO...'!J33</f>
        <v>0</v>
      </c>
      <c r="AW99" s="100">
        <f>'005 - SO 301 ODVODNĚNÍ KO...'!J34</f>
        <v>0</v>
      </c>
      <c r="AX99" s="100">
        <f>'005 - SO 301 ODVODNĚNÍ KO...'!J35</f>
        <v>0</v>
      </c>
      <c r="AY99" s="100">
        <f>'005 - SO 301 ODVODNĚNÍ KO...'!J36</f>
        <v>0</v>
      </c>
      <c r="AZ99" s="100">
        <f>'005 - SO 301 ODVODNĚNÍ KO...'!F33</f>
        <v>0</v>
      </c>
      <c r="BA99" s="100">
        <f>'005 - SO 301 ODVODNĚNÍ KO...'!F34</f>
        <v>0</v>
      </c>
      <c r="BB99" s="100">
        <f>'005 - SO 301 ODVODNĚNÍ KO...'!F35</f>
        <v>0</v>
      </c>
      <c r="BC99" s="100">
        <f>'005 - SO 301 ODVODNĚNÍ KO...'!F36</f>
        <v>0</v>
      </c>
      <c r="BD99" s="102">
        <f>'005 - SO 301 ODVODNĚNÍ KO...'!F37</f>
        <v>0</v>
      </c>
      <c r="BT99" s="103" t="s">
        <v>83</v>
      </c>
      <c r="BV99" s="103" t="s">
        <v>77</v>
      </c>
      <c r="BW99" s="103" t="s">
        <v>97</v>
      </c>
      <c r="BX99" s="103" t="s">
        <v>5</v>
      </c>
      <c r="CL99" s="103" t="s">
        <v>1</v>
      </c>
      <c r="CM99" s="103" t="s">
        <v>85</v>
      </c>
    </row>
    <row r="100" spans="1:91" s="7" customFormat="1" ht="24.75" customHeight="1">
      <c r="A100" s="93" t="s">
        <v>79</v>
      </c>
      <c r="B100" s="94"/>
      <c r="C100" s="95"/>
      <c r="D100" s="292" t="s">
        <v>98</v>
      </c>
      <c r="E100" s="292"/>
      <c r="F100" s="292"/>
      <c r="G100" s="292"/>
      <c r="H100" s="292"/>
      <c r="I100" s="96"/>
      <c r="J100" s="292" t="s">
        <v>99</v>
      </c>
      <c r="K100" s="292"/>
      <c r="L100" s="292"/>
      <c r="M100" s="292"/>
      <c r="N100" s="292"/>
      <c r="O100" s="292"/>
      <c r="P100" s="292"/>
      <c r="Q100" s="292"/>
      <c r="R100" s="292"/>
      <c r="S100" s="292"/>
      <c r="T100" s="292"/>
      <c r="U100" s="292"/>
      <c r="V100" s="292"/>
      <c r="W100" s="292"/>
      <c r="X100" s="292"/>
      <c r="Y100" s="292"/>
      <c r="Z100" s="292"/>
      <c r="AA100" s="292"/>
      <c r="AB100" s="292"/>
      <c r="AC100" s="292"/>
      <c r="AD100" s="292"/>
      <c r="AE100" s="292"/>
      <c r="AF100" s="292"/>
      <c r="AG100" s="270">
        <f>'006 - SO 302 PŘÍPOJKA, RO...'!J30</f>
        <v>0</v>
      </c>
      <c r="AH100" s="271"/>
      <c r="AI100" s="271"/>
      <c r="AJ100" s="271"/>
      <c r="AK100" s="271"/>
      <c r="AL100" s="271"/>
      <c r="AM100" s="271"/>
      <c r="AN100" s="270">
        <f t="shared" si="0"/>
        <v>0</v>
      </c>
      <c r="AO100" s="271"/>
      <c r="AP100" s="271"/>
      <c r="AQ100" s="97" t="s">
        <v>82</v>
      </c>
      <c r="AR100" s="98"/>
      <c r="AS100" s="99">
        <v>0</v>
      </c>
      <c r="AT100" s="100">
        <f t="shared" si="1"/>
        <v>0</v>
      </c>
      <c r="AU100" s="101">
        <f>'006 - SO 302 PŘÍPOJKA, RO...'!P129</f>
        <v>0</v>
      </c>
      <c r="AV100" s="100">
        <f>'006 - SO 302 PŘÍPOJKA, RO...'!J33</f>
        <v>0</v>
      </c>
      <c r="AW100" s="100">
        <f>'006 - SO 302 PŘÍPOJKA, RO...'!J34</f>
        <v>0</v>
      </c>
      <c r="AX100" s="100">
        <f>'006 - SO 302 PŘÍPOJKA, RO...'!J35</f>
        <v>0</v>
      </c>
      <c r="AY100" s="100">
        <f>'006 - SO 302 PŘÍPOJKA, RO...'!J36</f>
        <v>0</v>
      </c>
      <c r="AZ100" s="100">
        <f>'006 - SO 302 PŘÍPOJKA, RO...'!F33</f>
        <v>0</v>
      </c>
      <c r="BA100" s="100">
        <f>'006 - SO 302 PŘÍPOJKA, RO...'!F34</f>
        <v>0</v>
      </c>
      <c r="BB100" s="100">
        <f>'006 - SO 302 PŘÍPOJKA, RO...'!F35</f>
        <v>0</v>
      </c>
      <c r="BC100" s="100">
        <f>'006 - SO 302 PŘÍPOJKA, RO...'!F36</f>
        <v>0</v>
      </c>
      <c r="BD100" s="102">
        <f>'006 - SO 302 PŘÍPOJKA, RO...'!F37</f>
        <v>0</v>
      </c>
      <c r="BT100" s="103" t="s">
        <v>83</v>
      </c>
      <c r="BV100" s="103" t="s">
        <v>77</v>
      </c>
      <c r="BW100" s="103" t="s">
        <v>100</v>
      </c>
      <c r="BX100" s="103" t="s">
        <v>5</v>
      </c>
      <c r="CL100" s="103" t="s">
        <v>1</v>
      </c>
      <c r="CM100" s="103" t="s">
        <v>85</v>
      </c>
    </row>
    <row r="101" spans="1:91" s="7" customFormat="1" ht="24.75" customHeight="1">
      <c r="A101" s="93" t="s">
        <v>79</v>
      </c>
      <c r="B101" s="94"/>
      <c r="C101" s="95"/>
      <c r="D101" s="292" t="s">
        <v>101</v>
      </c>
      <c r="E101" s="292"/>
      <c r="F101" s="292"/>
      <c r="G101" s="292"/>
      <c r="H101" s="292"/>
      <c r="I101" s="96"/>
      <c r="J101" s="292" t="s">
        <v>102</v>
      </c>
      <c r="K101" s="292"/>
      <c r="L101" s="292"/>
      <c r="M101" s="292"/>
      <c r="N101" s="292"/>
      <c r="O101" s="292"/>
      <c r="P101" s="292"/>
      <c r="Q101" s="292"/>
      <c r="R101" s="292"/>
      <c r="S101" s="292"/>
      <c r="T101" s="292"/>
      <c r="U101" s="292"/>
      <c r="V101" s="292"/>
      <c r="W101" s="292"/>
      <c r="X101" s="292"/>
      <c r="Y101" s="292"/>
      <c r="Z101" s="292"/>
      <c r="AA101" s="292"/>
      <c r="AB101" s="292"/>
      <c r="AC101" s="292"/>
      <c r="AD101" s="292"/>
      <c r="AE101" s="292"/>
      <c r="AF101" s="292"/>
      <c r="AG101" s="270">
        <f>'007 - SO 302 PŘÍPOJKA, RO...'!J30</f>
        <v>0</v>
      </c>
      <c r="AH101" s="271"/>
      <c r="AI101" s="271"/>
      <c r="AJ101" s="271"/>
      <c r="AK101" s="271"/>
      <c r="AL101" s="271"/>
      <c r="AM101" s="271"/>
      <c r="AN101" s="270">
        <f t="shared" si="0"/>
        <v>0</v>
      </c>
      <c r="AO101" s="271"/>
      <c r="AP101" s="271"/>
      <c r="AQ101" s="97" t="s">
        <v>82</v>
      </c>
      <c r="AR101" s="98"/>
      <c r="AS101" s="99">
        <v>0</v>
      </c>
      <c r="AT101" s="100">
        <f t="shared" si="1"/>
        <v>0</v>
      </c>
      <c r="AU101" s="101">
        <f>'007 - SO 302 PŘÍPOJKA, RO...'!P121</f>
        <v>0</v>
      </c>
      <c r="AV101" s="100">
        <f>'007 - SO 302 PŘÍPOJKA, RO...'!J33</f>
        <v>0</v>
      </c>
      <c r="AW101" s="100">
        <f>'007 - SO 302 PŘÍPOJKA, RO...'!J34</f>
        <v>0</v>
      </c>
      <c r="AX101" s="100">
        <f>'007 - SO 302 PŘÍPOJKA, RO...'!J35</f>
        <v>0</v>
      </c>
      <c r="AY101" s="100">
        <f>'007 - SO 302 PŘÍPOJKA, RO...'!J36</f>
        <v>0</v>
      </c>
      <c r="AZ101" s="100">
        <f>'007 - SO 302 PŘÍPOJKA, RO...'!F33</f>
        <v>0</v>
      </c>
      <c r="BA101" s="100">
        <f>'007 - SO 302 PŘÍPOJKA, RO...'!F34</f>
        <v>0</v>
      </c>
      <c r="BB101" s="100">
        <f>'007 - SO 302 PŘÍPOJKA, RO...'!F35</f>
        <v>0</v>
      </c>
      <c r="BC101" s="100">
        <f>'007 - SO 302 PŘÍPOJKA, RO...'!F36</f>
        <v>0</v>
      </c>
      <c r="BD101" s="102">
        <f>'007 - SO 302 PŘÍPOJKA, RO...'!F37</f>
        <v>0</v>
      </c>
      <c r="BT101" s="103" t="s">
        <v>83</v>
      </c>
      <c r="BV101" s="103" t="s">
        <v>77</v>
      </c>
      <c r="BW101" s="103" t="s">
        <v>103</v>
      </c>
      <c r="BX101" s="103" t="s">
        <v>5</v>
      </c>
      <c r="CL101" s="103" t="s">
        <v>1</v>
      </c>
      <c r="CM101" s="103" t="s">
        <v>85</v>
      </c>
    </row>
    <row r="102" spans="1:91" s="7" customFormat="1" ht="24.75" customHeight="1">
      <c r="A102" s="93" t="s">
        <v>79</v>
      </c>
      <c r="B102" s="94"/>
      <c r="C102" s="95"/>
      <c r="D102" s="292" t="s">
        <v>104</v>
      </c>
      <c r="E102" s="292"/>
      <c r="F102" s="292"/>
      <c r="G102" s="292"/>
      <c r="H102" s="292"/>
      <c r="I102" s="96"/>
      <c r="J102" s="292" t="s">
        <v>105</v>
      </c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2"/>
      <c r="V102" s="292"/>
      <c r="W102" s="292"/>
      <c r="X102" s="292"/>
      <c r="Y102" s="292"/>
      <c r="Z102" s="292"/>
      <c r="AA102" s="292"/>
      <c r="AB102" s="292"/>
      <c r="AC102" s="292"/>
      <c r="AD102" s="292"/>
      <c r="AE102" s="292"/>
      <c r="AF102" s="292"/>
      <c r="AG102" s="270">
        <f>'008 - SO 401 VEŘEJNÉ OSVĚ...'!J30</f>
        <v>0</v>
      </c>
      <c r="AH102" s="271"/>
      <c r="AI102" s="271"/>
      <c r="AJ102" s="271"/>
      <c r="AK102" s="271"/>
      <c r="AL102" s="271"/>
      <c r="AM102" s="271"/>
      <c r="AN102" s="270">
        <f t="shared" si="0"/>
        <v>0</v>
      </c>
      <c r="AO102" s="271"/>
      <c r="AP102" s="271"/>
      <c r="AQ102" s="97" t="s">
        <v>82</v>
      </c>
      <c r="AR102" s="98"/>
      <c r="AS102" s="99">
        <v>0</v>
      </c>
      <c r="AT102" s="100">
        <f t="shared" si="1"/>
        <v>0</v>
      </c>
      <c r="AU102" s="101">
        <f>'008 - SO 401 VEŘEJNÉ OSVĚ...'!P121</f>
        <v>0</v>
      </c>
      <c r="AV102" s="100">
        <f>'008 - SO 401 VEŘEJNÉ OSVĚ...'!J33</f>
        <v>0</v>
      </c>
      <c r="AW102" s="100">
        <f>'008 - SO 401 VEŘEJNÉ OSVĚ...'!J34</f>
        <v>0</v>
      </c>
      <c r="AX102" s="100">
        <f>'008 - SO 401 VEŘEJNÉ OSVĚ...'!J35</f>
        <v>0</v>
      </c>
      <c r="AY102" s="100">
        <f>'008 - SO 401 VEŘEJNÉ OSVĚ...'!J36</f>
        <v>0</v>
      </c>
      <c r="AZ102" s="100">
        <f>'008 - SO 401 VEŘEJNÉ OSVĚ...'!F33</f>
        <v>0</v>
      </c>
      <c r="BA102" s="100">
        <f>'008 - SO 401 VEŘEJNÉ OSVĚ...'!F34</f>
        <v>0</v>
      </c>
      <c r="BB102" s="100">
        <f>'008 - SO 401 VEŘEJNÉ OSVĚ...'!F35</f>
        <v>0</v>
      </c>
      <c r="BC102" s="100">
        <f>'008 - SO 401 VEŘEJNÉ OSVĚ...'!F36</f>
        <v>0</v>
      </c>
      <c r="BD102" s="102">
        <f>'008 - SO 401 VEŘEJNÉ OSVĚ...'!F37</f>
        <v>0</v>
      </c>
      <c r="BT102" s="103" t="s">
        <v>83</v>
      </c>
      <c r="BV102" s="103" t="s">
        <v>77</v>
      </c>
      <c r="BW102" s="103" t="s">
        <v>106</v>
      </c>
      <c r="BX102" s="103" t="s">
        <v>5</v>
      </c>
      <c r="CL102" s="103" t="s">
        <v>1</v>
      </c>
      <c r="CM102" s="103" t="s">
        <v>85</v>
      </c>
    </row>
    <row r="103" spans="1:91" s="7" customFormat="1" ht="24.75" customHeight="1">
      <c r="A103" s="93" t="s">
        <v>79</v>
      </c>
      <c r="B103" s="94"/>
      <c r="C103" s="95"/>
      <c r="D103" s="292" t="s">
        <v>107</v>
      </c>
      <c r="E103" s="292"/>
      <c r="F103" s="292"/>
      <c r="G103" s="292"/>
      <c r="H103" s="292"/>
      <c r="I103" s="96"/>
      <c r="J103" s="292" t="s">
        <v>108</v>
      </c>
      <c r="K103" s="292"/>
      <c r="L103" s="292"/>
      <c r="M103" s="292"/>
      <c r="N103" s="292"/>
      <c r="O103" s="292"/>
      <c r="P103" s="292"/>
      <c r="Q103" s="292"/>
      <c r="R103" s="292"/>
      <c r="S103" s="292"/>
      <c r="T103" s="292"/>
      <c r="U103" s="292"/>
      <c r="V103" s="292"/>
      <c r="W103" s="292"/>
      <c r="X103" s="292"/>
      <c r="Y103" s="292"/>
      <c r="Z103" s="292"/>
      <c r="AA103" s="292"/>
      <c r="AB103" s="292"/>
      <c r="AC103" s="292"/>
      <c r="AD103" s="292"/>
      <c r="AE103" s="292"/>
      <c r="AF103" s="292"/>
      <c r="AG103" s="270">
        <f>'009 - SO 401 VEŘEJNÉ OSVĚ...'!J30</f>
        <v>0</v>
      </c>
      <c r="AH103" s="271"/>
      <c r="AI103" s="271"/>
      <c r="AJ103" s="271"/>
      <c r="AK103" s="271"/>
      <c r="AL103" s="271"/>
      <c r="AM103" s="271"/>
      <c r="AN103" s="270">
        <f t="shared" si="0"/>
        <v>0</v>
      </c>
      <c r="AO103" s="271"/>
      <c r="AP103" s="271"/>
      <c r="AQ103" s="97" t="s">
        <v>82</v>
      </c>
      <c r="AR103" s="98"/>
      <c r="AS103" s="99">
        <v>0</v>
      </c>
      <c r="AT103" s="100">
        <f t="shared" si="1"/>
        <v>0</v>
      </c>
      <c r="AU103" s="101">
        <f>'009 - SO 401 VEŘEJNÉ OSVĚ...'!P121</f>
        <v>0</v>
      </c>
      <c r="AV103" s="100">
        <f>'009 - SO 401 VEŘEJNÉ OSVĚ...'!J33</f>
        <v>0</v>
      </c>
      <c r="AW103" s="100">
        <f>'009 - SO 401 VEŘEJNÉ OSVĚ...'!J34</f>
        <v>0</v>
      </c>
      <c r="AX103" s="100">
        <f>'009 - SO 401 VEŘEJNÉ OSVĚ...'!J35</f>
        <v>0</v>
      </c>
      <c r="AY103" s="100">
        <f>'009 - SO 401 VEŘEJNÉ OSVĚ...'!J36</f>
        <v>0</v>
      </c>
      <c r="AZ103" s="100">
        <f>'009 - SO 401 VEŘEJNÉ OSVĚ...'!F33</f>
        <v>0</v>
      </c>
      <c r="BA103" s="100">
        <f>'009 - SO 401 VEŘEJNÉ OSVĚ...'!F34</f>
        <v>0</v>
      </c>
      <c r="BB103" s="100">
        <f>'009 - SO 401 VEŘEJNÉ OSVĚ...'!F35</f>
        <v>0</v>
      </c>
      <c r="BC103" s="100">
        <f>'009 - SO 401 VEŘEJNÉ OSVĚ...'!F36</f>
        <v>0</v>
      </c>
      <c r="BD103" s="102">
        <f>'009 - SO 401 VEŘEJNÉ OSVĚ...'!F37</f>
        <v>0</v>
      </c>
      <c r="BT103" s="103" t="s">
        <v>83</v>
      </c>
      <c r="BV103" s="103" t="s">
        <v>77</v>
      </c>
      <c r="BW103" s="103" t="s">
        <v>109</v>
      </c>
      <c r="BX103" s="103" t="s">
        <v>5</v>
      </c>
      <c r="CL103" s="103" t="s">
        <v>1</v>
      </c>
      <c r="CM103" s="103" t="s">
        <v>85</v>
      </c>
    </row>
    <row r="104" spans="1:91" s="7" customFormat="1" ht="24.75" customHeight="1">
      <c r="A104" s="93" t="s">
        <v>79</v>
      </c>
      <c r="B104" s="94"/>
      <c r="C104" s="95"/>
      <c r="D104" s="292" t="s">
        <v>110</v>
      </c>
      <c r="E104" s="292"/>
      <c r="F104" s="292"/>
      <c r="G104" s="292"/>
      <c r="H104" s="292"/>
      <c r="I104" s="96"/>
      <c r="J104" s="292" t="s">
        <v>111</v>
      </c>
      <c r="K104" s="292"/>
      <c r="L104" s="292"/>
      <c r="M104" s="292"/>
      <c r="N104" s="292"/>
      <c r="O104" s="292"/>
      <c r="P104" s="292"/>
      <c r="Q104" s="292"/>
      <c r="R104" s="292"/>
      <c r="S104" s="292"/>
      <c r="T104" s="292"/>
      <c r="U104" s="292"/>
      <c r="V104" s="292"/>
      <c r="W104" s="292"/>
      <c r="X104" s="292"/>
      <c r="Y104" s="292"/>
      <c r="Z104" s="292"/>
      <c r="AA104" s="292"/>
      <c r="AB104" s="292"/>
      <c r="AC104" s="292"/>
      <c r="AD104" s="292"/>
      <c r="AE104" s="292"/>
      <c r="AF104" s="292"/>
      <c r="AG104" s="270">
        <f>'010 - SO 402 KAMEROVÝ SYS...'!J30</f>
        <v>0</v>
      </c>
      <c r="AH104" s="271"/>
      <c r="AI104" s="271"/>
      <c r="AJ104" s="271"/>
      <c r="AK104" s="271"/>
      <c r="AL104" s="271"/>
      <c r="AM104" s="271"/>
      <c r="AN104" s="270">
        <f t="shared" si="0"/>
        <v>0</v>
      </c>
      <c r="AO104" s="271"/>
      <c r="AP104" s="271"/>
      <c r="AQ104" s="97" t="s">
        <v>82</v>
      </c>
      <c r="AR104" s="98"/>
      <c r="AS104" s="99">
        <v>0</v>
      </c>
      <c r="AT104" s="100">
        <f t="shared" si="1"/>
        <v>0</v>
      </c>
      <c r="AU104" s="101">
        <f>'010 - SO 402 KAMEROVÝ SYS...'!P125</f>
        <v>0</v>
      </c>
      <c r="AV104" s="100">
        <f>'010 - SO 402 KAMEROVÝ SYS...'!J33</f>
        <v>0</v>
      </c>
      <c r="AW104" s="100">
        <f>'010 - SO 402 KAMEROVÝ SYS...'!J34</f>
        <v>0</v>
      </c>
      <c r="AX104" s="100">
        <f>'010 - SO 402 KAMEROVÝ SYS...'!J35</f>
        <v>0</v>
      </c>
      <c r="AY104" s="100">
        <f>'010 - SO 402 KAMEROVÝ SYS...'!J36</f>
        <v>0</v>
      </c>
      <c r="AZ104" s="100">
        <f>'010 - SO 402 KAMEROVÝ SYS...'!F33</f>
        <v>0</v>
      </c>
      <c r="BA104" s="100">
        <f>'010 - SO 402 KAMEROVÝ SYS...'!F34</f>
        <v>0</v>
      </c>
      <c r="BB104" s="100">
        <f>'010 - SO 402 KAMEROVÝ SYS...'!F35</f>
        <v>0</v>
      </c>
      <c r="BC104" s="100">
        <f>'010 - SO 402 KAMEROVÝ SYS...'!F36</f>
        <v>0</v>
      </c>
      <c r="BD104" s="102">
        <f>'010 - SO 402 KAMEROVÝ SYS...'!F37</f>
        <v>0</v>
      </c>
      <c r="BT104" s="103" t="s">
        <v>83</v>
      </c>
      <c r="BV104" s="103" t="s">
        <v>77</v>
      </c>
      <c r="BW104" s="103" t="s">
        <v>112</v>
      </c>
      <c r="BX104" s="103" t="s">
        <v>5</v>
      </c>
      <c r="CL104" s="103" t="s">
        <v>1</v>
      </c>
      <c r="CM104" s="103" t="s">
        <v>85</v>
      </c>
    </row>
    <row r="105" spans="1:91" s="7" customFormat="1" ht="24.75" customHeight="1">
      <c r="A105" s="93" t="s">
        <v>79</v>
      </c>
      <c r="B105" s="94"/>
      <c r="C105" s="95"/>
      <c r="D105" s="292" t="s">
        <v>113</v>
      </c>
      <c r="E105" s="292"/>
      <c r="F105" s="292"/>
      <c r="G105" s="292"/>
      <c r="H105" s="292"/>
      <c r="I105" s="96"/>
      <c r="J105" s="292" t="s">
        <v>114</v>
      </c>
      <c r="K105" s="292"/>
      <c r="L105" s="292"/>
      <c r="M105" s="292"/>
      <c r="N105" s="292"/>
      <c r="O105" s="292"/>
      <c r="P105" s="292"/>
      <c r="Q105" s="292"/>
      <c r="R105" s="292"/>
      <c r="S105" s="292"/>
      <c r="T105" s="292"/>
      <c r="U105" s="292"/>
      <c r="V105" s="292"/>
      <c r="W105" s="292"/>
      <c r="X105" s="292"/>
      <c r="Y105" s="292"/>
      <c r="Z105" s="292"/>
      <c r="AA105" s="292"/>
      <c r="AB105" s="292"/>
      <c r="AC105" s="292"/>
      <c r="AD105" s="292"/>
      <c r="AE105" s="292"/>
      <c r="AF105" s="292"/>
      <c r="AG105" s="270">
        <f>'011 - SO 402 KAMEROVÝ SYS...'!J30</f>
        <v>0</v>
      </c>
      <c r="AH105" s="271"/>
      <c r="AI105" s="271"/>
      <c r="AJ105" s="271"/>
      <c r="AK105" s="271"/>
      <c r="AL105" s="271"/>
      <c r="AM105" s="271"/>
      <c r="AN105" s="270">
        <f t="shared" si="0"/>
        <v>0</v>
      </c>
      <c r="AO105" s="271"/>
      <c r="AP105" s="271"/>
      <c r="AQ105" s="97" t="s">
        <v>82</v>
      </c>
      <c r="AR105" s="98"/>
      <c r="AS105" s="99">
        <v>0</v>
      </c>
      <c r="AT105" s="100">
        <f t="shared" si="1"/>
        <v>0</v>
      </c>
      <c r="AU105" s="101">
        <f>'011 - SO 402 KAMEROVÝ SYS...'!P120</f>
        <v>0</v>
      </c>
      <c r="AV105" s="100">
        <f>'011 - SO 402 KAMEROVÝ SYS...'!J33</f>
        <v>0</v>
      </c>
      <c r="AW105" s="100">
        <f>'011 - SO 402 KAMEROVÝ SYS...'!J34</f>
        <v>0</v>
      </c>
      <c r="AX105" s="100">
        <f>'011 - SO 402 KAMEROVÝ SYS...'!J35</f>
        <v>0</v>
      </c>
      <c r="AY105" s="100">
        <f>'011 - SO 402 KAMEROVÝ SYS...'!J36</f>
        <v>0</v>
      </c>
      <c r="AZ105" s="100">
        <f>'011 - SO 402 KAMEROVÝ SYS...'!F33</f>
        <v>0</v>
      </c>
      <c r="BA105" s="100">
        <f>'011 - SO 402 KAMEROVÝ SYS...'!F34</f>
        <v>0</v>
      </c>
      <c r="BB105" s="100">
        <f>'011 - SO 402 KAMEROVÝ SYS...'!F35</f>
        <v>0</v>
      </c>
      <c r="BC105" s="100">
        <f>'011 - SO 402 KAMEROVÝ SYS...'!F36</f>
        <v>0</v>
      </c>
      <c r="BD105" s="102">
        <f>'011 - SO 402 KAMEROVÝ SYS...'!F37</f>
        <v>0</v>
      </c>
      <c r="BT105" s="103" t="s">
        <v>83</v>
      </c>
      <c r="BV105" s="103" t="s">
        <v>77</v>
      </c>
      <c r="BW105" s="103" t="s">
        <v>115</v>
      </c>
      <c r="BX105" s="103" t="s">
        <v>5</v>
      </c>
      <c r="CL105" s="103" t="s">
        <v>1</v>
      </c>
      <c r="CM105" s="103" t="s">
        <v>85</v>
      </c>
    </row>
    <row r="106" spans="1:91" s="7" customFormat="1" ht="24.75" customHeight="1">
      <c r="A106" s="93" t="s">
        <v>79</v>
      </c>
      <c r="B106" s="94"/>
      <c r="C106" s="95"/>
      <c r="D106" s="292" t="s">
        <v>116</v>
      </c>
      <c r="E106" s="292"/>
      <c r="F106" s="292"/>
      <c r="G106" s="292"/>
      <c r="H106" s="292"/>
      <c r="I106" s="96"/>
      <c r="J106" s="292" t="s">
        <v>117</v>
      </c>
      <c r="K106" s="292"/>
      <c r="L106" s="292"/>
      <c r="M106" s="292"/>
      <c r="N106" s="292"/>
      <c r="O106" s="292"/>
      <c r="P106" s="292"/>
      <c r="Q106" s="292"/>
      <c r="R106" s="292"/>
      <c r="S106" s="292"/>
      <c r="T106" s="292"/>
      <c r="U106" s="292"/>
      <c r="V106" s="292"/>
      <c r="W106" s="292"/>
      <c r="X106" s="292"/>
      <c r="Y106" s="292"/>
      <c r="Z106" s="292"/>
      <c r="AA106" s="292"/>
      <c r="AB106" s="292"/>
      <c r="AC106" s="292"/>
      <c r="AD106" s="292"/>
      <c r="AE106" s="292"/>
      <c r="AF106" s="292"/>
      <c r="AG106" s="270">
        <f>'012 - SO 403 STANICE PRO ...'!J30</f>
        <v>0</v>
      </c>
      <c r="AH106" s="271"/>
      <c r="AI106" s="271"/>
      <c r="AJ106" s="271"/>
      <c r="AK106" s="271"/>
      <c r="AL106" s="271"/>
      <c r="AM106" s="271"/>
      <c r="AN106" s="270">
        <f t="shared" si="0"/>
        <v>0</v>
      </c>
      <c r="AO106" s="271"/>
      <c r="AP106" s="271"/>
      <c r="AQ106" s="97" t="s">
        <v>82</v>
      </c>
      <c r="AR106" s="98"/>
      <c r="AS106" s="99">
        <v>0</v>
      </c>
      <c r="AT106" s="100">
        <f t="shared" si="1"/>
        <v>0</v>
      </c>
      <c r="AU106" s="101">
        <f>'012 - SO 403 STANICE PRO ...'!P123</f>
        <v>0</v>
      </c>
      <c r="AV106" s="100">
        <f>'012 - SO 403 STANICE PRO ...'!J33</f>
        <v>0</v>
      </c>
      <c r="AW106" s="100">
        <f>'012 - SO 403 STANICE PRO ...'!J34</f>
        <v>0</v>
      </c>
      <c r="AX106" s="100">
        <f>'012 - SO 403 STANICE PRO ...'!J35</f>
        <v>0</v>
      </c>
      <c r="AY106" s="100">
        <f>'012 - SO 403 STANICE PRO ...'!J36</f>
        <v>0</v>
      </c>
      <c r="AZ106" s="100">
        <f>'012 - SO 403 STANICE PRO ...'!F33</f>
        <v>0</v>
      </c>
      <c r="BA106" s="100">
        <f>'012 - SO 403 STANICE PRO ...'!F34</f>
        <v>0</v>
      </c>
      <c r="BB106" s="100">
        <f>'012 - SO 403 STANICE PRO ...'!F35</f>
        <v>0</v>
      </c>
      <c r="BC106" s="100">
        <f>'012 - SO 403 STANICE PRO ...'!F36</f>
        <v>0</v>
      </c>
      <c r="BD106" s="102">
        <f>'012 - SO 403 STANICE PRO ...'!F37</f>
        <v>0</v>
      </c>
      <c r="BT106" s="103" t="s">
        <v>83</v>
      </c>
      <c r="BV106" s="103" t="s">
        <v>77</v>
      </c>
      <c r="BW106" s="103" t="s">
        <v>118</v>
      </c>
      <c r="BX106" s="103" t="s">
        <v>5</v>
      </c>
      <c r="CL106" s="103" t="s">
        <v>1</v>
      </c>
      <c r="CM106" s="103" t="s">
        <v>85</v>
      </c>
    </row>
    <row r="107" spans="1:91" s="7" customFormat="1" ht="24.75" customHeight="1">
      <c r="A107" s="93" t="s">
        <v>79</v>
      </c>
      <c r="B107" s="94"/>
      <c r="C107" s="95"/>
      <c r="D107" s="292" t="s">
        <v>119</v>
      </c>
      <c r="E107" s="292"/>
      <c r="F107" s="292"/>
      <c r="G107" s="292"/>
      <c r="H107" s="292"/>
      <c r="I107" s="96"/>
      <c r="J107" s="292" t="s">
        <v>120</v>
      </c>
      <c r="K107" s="292"/>
      <c r="L107" s="292"/>
      <c r="M107" s="292"/>
      <c r="N107" s="292"/>
      <c r="O107" s="292"/>
      <c r="P107" s="292"/>
      <c r="Q107" s="292"/>
      <c r="R107" s="292"/>
      <c r="S107" s="292"/>
      <c r="T107" s="292"/>
      <c r="U107" s="292"/>
      <c r="V107" s="292"/>
      <c r="W107" s="292"/>
      <c r="X107" s="292"/>
      <c r="Y107" s="292"/>
      <c r="Z107" s="292"/>
      <c r="AA107" s="292"/>
      <c r="AB107" s="292"/>
      <c r="AC107" s="292"/>
      <c r="AD107" s="292"/>
      <c r="AE107" s="292"/>
      <c r="AF107" s="292"/>
      <c r="AG107" s="270">
        <f>'013 - 5 LETÁ UDRŽOVACÍ PÉ...'!J30</f>
        <v>0</v>
      </c>
      <c r="AH107" s="271"/>
      <c r="AI107" s="271"/>
      <c r="AJ107" s="271"/>
      <c r="AK107" s="271"/>
      <c r="AL107" s="271"/>
      <c r="AM107" s="271"/>
      <c r="AN107" s="270">
        <f t="shared" si="0"/>
        <v>0</v>
      </c>
      <c r="AO107" s="271"/>
      <c r="AP107" s="271"/>
      <c r="AQ107" s="97" t="s">
        <v>82</v>
      </c>
      <c r="AR107" s="98"/>
      <c r="AS107" s="104">
        <v>0</v>
      </c>
      <c r="AT107" s="105">
        <f t="shared" si="1"/>
        <v>0</v>
      </c>
      <c r="AU107" s="106">
        <f>'013 - 5 LETÁ UDRŽOVACÍ PÉ...'!P122</f>
        <v>0</v>
      </c>
      <c r="AV107" s="105">
        <f>'013 - 5 LETÁ UDRŽOVACÍ PÉ...'!J33</f>
        <v>0</v>
      </c>
      <c r="AW107" s="105">
        <f>'013 - 5 LETÁ UDRŽOVACÍ PÉ...'!J34</f>
        <v>0</v>
      </c>
      <c r="AX107" s="105">
        <f>'013 - 5 LETÁ UDRŽOVACÍ PÉ...'!J35</f>
        <v>0</v>
      </c>
      <c r="AY107" s="105">
        <f>'013 - 5 LETÁ UDRŽOVACÍ PÉ...'!J36</f>
        <v>0</v>
      </c>
      <c r="AZ107" s="105">
        <f>'013 - 5 LETÁ UDRŽOVACÍ PÉ...'!F33</f>
        <v>0</v>
      </c>
      <c r="BA107" s="105">
        <f>'013 - 5 LETÁ UDRŽOVACÍ PÉ...'!F34</f>
        <v>0</v>
      </c>
      <c r="BB107" s="105">
        <f>'013 - 5 LETÁ UDRŽOVACÍ PÉ...'!F35</f>
        <v>0</v>
      </c>
      <c r="BC107" s="105">
        <f>'013 - 5 LETÁ UDRŽOVACÍ PÉ...'!F36</f>
        <v>0</v>
      </c>
      <c r="BD107" s="107">
        <f>'013 - 5 LETÁ UDRŽOVACÍ PÉ...'!F37</f>
        <v>0</v>
      </c>
      <c r="BT107" s="103" t="s">
        <v>83</v>
      </c>
      <c r="BV107" s="103" t="s">
        <v>77</v>
      </c>
      <c r="BW107" s="103" t="s">
        <v>121</v>
      </c>
      <c r="BX107" s="103" t="s">
        <v>5</v>
      </c>
      <c r="CL107" s="103" t="s">
        <v>1</v>
      </c>
      <c r="CM107" s="103" t="s">
        <v>85</v>
      </c>
    </row>
    <row r="108" spans="1:91" s="2" customFormat="1" ht="30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9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1:91" s="2" customFormat="1" ht="6.95" customHeight="1">
      <c r="A109" s="34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39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</sheetData>
  <sheetProtection algorithmName="SHA-512" hashValue="zuccMQkfSQSYz82p2obm0S6AAu9u5zA2N3oxfixqjnjvjB2hjsZZDhsk/Pq/xWpOs7Plax9PNwGl4aEb1n0dkg==" saltValue="zmiO8YnV60x1o3An8qXl8BeXsJeI7fCFBGCHUl1McVOmYqZYPXFsGWZBgyEMyLx6G1lD41dG+1ZlKhjMN25FNw==" spinCount="100000" sheet="1" objects="1" scenarios="1" formatColumns="0" formatRows="0"/>
  <mergeCells count="90"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L85:AO85"/>
    <mergeCell ref="D105:H105"/>
    <mergeCell ref="J105:AF105"/>
    <mergeCell ref="D106:H106"/>
    <mergeCell ref="J106:AF106"/>
    <mergeCell ref="AG104:AM104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D107:H107"/>
    <mergeCell ref="J107:AF107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7:AP107"/>
    <mergeCell ref="AG107:AM107"/>
    <mergeCell ref="AN94:AP94"/>
    <mergeCell ref="AN95:AP95"/>
    <mergeCell ref="AS89:AT91"/>
    <mergeCell ref="AN105:AP105"/>
    <mergeCell ref="AG105:AM105"/>
    <mergeCell ref="AN106:AP106"/>
    <mergeCell ref="AG106:AM106"/>
  </mergeCells>
  <hyperlinks>
    <hyperlink ref="A95" location="'001 - vedlejší rozpočtové...'!C2" display="/"/>
    <hyperlink ref="A96" location="'002 - vedlejší rozpočtové...'!C2" display="/"/>
    <hyperlink ref="A97" location="'003 - SO 101 KOMUNIKACE -...'!C2" display="/"/>
    <hyperlink ref="A98" location="'004 - SO 301 ODVODNĚNÍ KO...'!C2" display="/"/>
    <hyperlink ref="A99" location="'005 - SO 301 ODVODNĚNÍ KO...'!C2" display="/"/>
    <hyperlink ref="A100" location="'006 - SO 302 PŘÍPOJKA, RO...'!C2" display="/"/>
    <hyperlink ref="A101" location="'007 - SO 302 PŘÍPOJKA, RO...'!C2" display="/"/>
    <hyperlink ref="A102" location="'008 - SO 401 VEŘEJNÉ OSVĚ...'!C2" display="/"/>
    <hyperlink ref="A103" location="'009 - SO 401 VEŘEJNÉ OSVĚ...'!C2" display="/"/>
    <hyperlink ref="A104" location="'010 - SO 402 KAMEROVÝ SYS...'!C2" display="/"/>
    <hyperlink ref="A105" location="'011 - SO 402 KAMEROVÝ SYS...'!C2" display="/"/>
    <hyperlink ref="A106" location="'012 - SO 403 STANICE PRO ...'!C2" display="/"/>
    <hyperlink ref="A107" location="'013 - 5 LETÁ UDRŽOVACÍ P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109</v>
      </c>
      <c r="AZ2" s="207" t="s">
        <v>1551</v>
      </c>
      <c r="BA2" s="207" t="s">
        <v>1551</v>
      </c>
      <c r="BB2" s="207" t="s">
        <v>161</v>
      </c>
      <c r="BC2" s="207" t="s">
        <v>568</v>
      </c>
      <c r="BD2" s="207" t="s">
        <v>168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1674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ROUND((SUM(BE121:BE133)),  2)</f>
        <v>0</v>
      </c>
      <c r="G33" s="34"/>
      <c r="H33" s="34"/>
      <c r="I33" s="124">
        <v>0.21</v>
      </c>
      <c r="J33" s="123">
        <f>ROUND(((SUM(BE121:BE133))*I33),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ROUND((SUM(BF121:BF133)),  2)</f>
        <v>0</v>
      </c>
      <c r="G34" s="34"/>
      <c r="H34" s="34"/>
      <c r="I34" s="124">
        <v>0.15</v>
      </c>
      <c r="J34" s="123">
        <f>ROUND(((SUM(BF121:BF133))*I34),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ROUND((SUM(BG121:BG133)),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ROUND((SUM(BH121:BH133)),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ROUND((SUM(BI121:BI133)),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009 - SO 401 VEŘEJNÉ OSVĚTLENÍ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298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1273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302</v>
      </c>
      <c r="E99" s="150"/>
      <c r="F99" s="150"/>
      <c r="G99" s="150"/>
      <c r="H99" s="150"/>
      <c r="I99" s="150"/>
      <c r="J99" s="151">
        <f>J126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1274</v>
      </c>
      <c r="E100" s="156"/>
      <c r="F100" s="156"/>
      <c r="G100" s="156"/>
      <c r="H100" s="156"/>
      <c r="I100" s="156"/>
      <c r="J100" s="157">
        <f>J127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303</v>
      </c>
      <c r="E101" s="156"/>
      <c r="F101" s="156"/>
      <c r="G101" s="156"/>
      <c r="H101" s="156"/>
      <c r="I101" s="156"/>
      <c r="J101" s="157">
        <f>J131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123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6" t="str">
        <f>E9</f>
        <v>009 - SO 401 VEŘEJNÉ OSVĚTLENÍ - neuznatelné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133</v>
      </c>
      <c r="D120" s="162" t="s">
        <v>60</v>
      </c>
      <c r="E120" s="162" t="s">
        <v>56</v>
      </c>
      <c r="F120" s="162" t="s">
        <v>57</v>
      </c>
      <c r="G120" s="162" t="s">
        <v>134</v>
      </c>
      <c r="H120" s="162" t="s">
        <v>135</v>
      </c>
      <c r="I120" s="162" t="s">
        <v>136</v>
      </c>
      <c r="J120" s="163" t="s">
        <v>127</v>
      </c>
      <c r="K120" s="164" t="s">
        <v>137</v>
      </c>
      <c r="L120" s="165"/>
      <c r="M120" s="75" t="s">
        <v>1</v>
      </c>
      <c r="N120" s="76" t="s">
        <v>39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P122+P126</f>
        <v>0</v>
      </c>
      <c r="Q121" s="79"/>
      <c r="R121" s="168">
        <f>R122+R126</f>
        <v>5.2800000000000004E-4</v>
      </c>
      <c r="S121" s="79"/>
      <c r="T121" s="169">
        <f>T122+T126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129</v>
      </c>
      <c r="BK121" s="170">
        <f>BK122+BK126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961</v>
      </c>
      <c r="F122" s="174" t="s">
        <v>962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85</v>
      </c>
      <c r="AT122" s="183" t="s">
        <v>74</v>
      </c>
      <c r="AU122" s="183" t="s">
        <v>75</v>
      </c>
      <c r="AY122" s="182" t="s">
        <v>148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1476</v>
      </c>
      <c r="F123" s="185" t="s">
        <v>1477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SUM(P124:P125)</f>
        <v>0</v>
      </c>
      <c r="Q123" s="179"/>
      <c r="R123" s="180">
        <f>SUM(R124:R125)</f>
        <v>0</v>
      </c>
      <c r="S123" s="179"/>
      <c r="T123" s="181">
        <f>SUM(T124:T125)</f>
        <v>0</v>
      </c>
      <c r="AR123" s="182" t="s">
        <v>85</v>
      </c>
      <c r="AT123" s="183" t="s">
        <v>74</v>
      </c>
      <c r="AU123" s="183" t="s">
        <v>83</v>
      </c>
      <c r="AY123" s="182" t="s">
        <v>148</v>
      </c>
      <c r="BK123" s="184">
        <f>SUM(BK124:BK125)</f>
        <v>0</v>
      </c>
    </row>
    <row r="124" spans="1:65" s="2" customFormat="1" ht="24.2" customHeight="1">
      <c r="A124" s="34"/>
      <c r="B124" s="35"/>
      <c r="C124" s="241" t="s">
        <v>83</v>
      </c>
      <c r="D124" s="241" t="s">
        <v>209</v>
      </c>
      <c r="E124" s="242" t="s">
        <v>1675</v>
      </c>
      <c r="F124" s="243" t="s">
        <v>1676</v>
      </c>
      <c r="G124" s="244" t="s">
        <v>181</v>
      </c>
      <c r="H124" s="245">
        <v>1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218</v>
      </c>
      <c r="AT124" s="200" t="s">
        <v>209</v>
      </c>
      <c r="AU124" s="200" t="s">
        <v>85</v>
      </c>
      <c r="AY124" s="17" t="s">
        <v>148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218</v>
      </c>
      <c r="BM124" s="200" t="s">
        <v>1677</v>
      </c>
    </row>
    <row r="125" spans="1:65" s="2" customFormat="1" ht="16.5" customHeight="1">
      <c r="A125" s="34"/>
      <c r="B125" s="35"/>
      <c r="C125" s="241" t="s">
        <v>85</v>
      </c>
      <c r="D125" s="241" t="s">
        <v>209</v>
      </c>
      <c r="E125" s="242" t="s">
        <v>1678</v>
      </c>
      <c r="F125" s="243" t="s">
        <v>1679</v>
      </c>
      <c r="G125" s="244" t="s">
        <v>1680</v>
      </c>
      <c r="H125" s="245">
        <v>1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218</v>
      </c>
      <c r="AT125" s="200" t="s">
        <v>209</v>
      </c>
      <c r="AU125" s="200" t="s">
        <v>85</v>
      </c>
      <c r="AY125" s="17" t="s">
        <v>148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218</v>
      </c>
      <c r="BM125" s="200" t="s">
        <v>1681</v>
      </c>
    </row>
    <row r="126" spans="1:65" s="12" customFormat="1" ht="25.9" customHeight="1">
      <c r="B126" s="171"/>
      <c r="C126" s="172"/>
      <c r="D126" s="173" t="s">
        <v>74</v>
      </c>
      <c r="E126" s="174" t="s">
        <v>150</v>
      </c>
      <c r="F126" s="174" t="s">
        <v>1077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P127+P131</f>
        <v>0</v>
      </c>
      <c r="Q126" s="179"/>
      <c r="R126" s="180">
        <f>R127+R131</f>
        <v>5.2800000000000004E-4</v>
      </c>
      <c r="S126" s="179"/>
      <c r="T126" s="181">
        <f>T127+T131</f>
        <v>0</v>
      </c>
      <c r="AR126" s="182" t="s">
        <v>168</v>
      </c>
      <c r="AT126" s="183" t="s">
        <v>74</v>
      </c>
      <c r="AU126" s="183" t="s">
        <v>75</v>
      </c>
      <c r="AY126" s="182" t="s">
        <v>148</v>
      </c>
      <c r="BK126" s="184">
        <f>BK127+BK131</f>
        <v>0</v>
      </c>
    </row>
    <row r="127" spans="1:65" s="12" customFormat="1" ht="22.9" customHeight="1">
      <c r="B127" s="171"/>
      <c r="C127" s="172"/>
      <c r="D127" s="173" t="s">
        <v>74</v>
      </c>
      <c r="E127" s="185" t="s">
        <v>1493</v>
      </c>
      <c r="F127" s="185" t="s">
        <v>1494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SUM(P128:P130)</f>
        <v>0</v>
      </c>
      <c r="Q127" s="179"/>
      <c r="R127" s="180">
        <f>SUM(R128:R130)</f>
        <v>0</v>
      </c>
      <c r="S127" s="179"/>
      <c r="T127" s="181">
        <f>SUM(T128:T130)</f>
        <v>0</v>
      </c>
      <c r="AR127" s="182" t="s">
        <v>168</v>
      </c>
      <c r="AT127" s="183" t="s">
        <v>74</v>
      </c>
      <c r="AU127" s="183" t="s">
        <v>83</v>
      </c>
      <c r="AY127" s="182" t="s">
        <v>148</v>
      </c>
      <c r="BK127" s="184">
        <f>SUM(BK128:BK130)</f>
        <v>0</v>
      </c>
    </row>
    <row r="128" spans="1:65" s="2" customFormat="1" ht="24.2" customHeight="1">
      <c r="A128" s="34"/>
      <c r="B128" s="35"/>
      <c r="C128" s="241" t="s">
        <v>168</v>
      </c>
      <c r="D128" s="241" t="s">
        <v>209</v>
      </c>
      <c r="E128" s="242" t="s">
        <v>1682</v>
      </c>
      <c r="F128" s="243" t="s">
        <v>1683</v>
      </c>
      <c r="G128" s="244" t="s">
        <v>181</v>
      </c>
      <c r="H128" s="245">
        <v>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568</v>
      </c>
      <c r="AT128" s="200" t="s">
        <v>209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568</v>
      </c>
      <c r="BM128" s="200" t="s">
        <v>1684</v>
      </c>
    </row>
    <row r="129" spans="1:65" s="2" customFormat="1" ht="24.2" customHeight="1">
      <c r="A129" s="34"/>
      <c r="B129" s="35"/>
      <c r="C129" s="241" t="s">
        <v>155</v>
      </c>
      <c r="D129" s="241" t="s">
        <v>209</v>
      </c>
      <c r="E129" s="242" t="s">
        <v>1685</v>
      </c>
      <c r="F129" s="243" t="s">
        <v>1686</v>
      </c>
      <c r="G129" s="244" t="s">
        <v>181</v>
      </c>
      <c r="H129" s="245">
        <v>1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40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568</v>
      </c>
      <c r="AT129" s="200" t="s">
        <v>209</v>
      </c>
      <c r="AU129" s="200" t="s">
        <v>85</v>
      </c>
      <c r="AY129" s="17" t="s">
        <v>148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83</v>
      </c>
      <c r="BK129" s="201">
        <f>ROUND(I129*H129,2)</f>
        <v>0</v>
      </c>
      <c r="BL129" s="17" t="s">
        <v>568</v>
      </c>
      <c r="BM129" s="200" t="s">
        <v>1687</v>
      </c>
    </row>
    <row r="130" spans="1:65" s="2" customFormat="1" ht="24.2" customHeight="1">
      <c r="A130" s="34"/>
      <c r="B130" s="35"/>
      <c r="C130" s="241" t="s">
        <v>147</v>
      </c>
      <c r="D130" s="241" t="s">
        <v>209</v>
      </c>
      <c r="E130" s="242" t="s">
        <v>1547</v>
      </c>
      <c r="F130" s="243" t="s">
        <v>1548</v>
      </c>
      <c r="G130" s="244" t="s">
        <v>181</v>
      </c>
      <c r="H130" s="245">
        <v>4</v>
      </c>
      <c r="I130" s="246"/>
      <c r="J130" s="247">
        <f>ROUND(I130*H130,2)</f>
        <v>0</v>
      </c>
      <c r="K130" s="248"/>
      <c r="L130" s="39"/>
      <c r="M130" s="249" t="s">
        <v>1</v>
      </c>
      <c r="N130" s="250" t="s">
        <v>40</v>
      </c>
      <c r="O130" s="71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568</v>
      </c>
      <c r="AT130" s="200" t="s">
        <v>209</v>
      </c>
      <c r="AU130" s="200" t="s">
        <v>85</v>
      </c>
      <c r="AY130" s="17" t="s">
        <v>148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568</v>
      </c>
      <c r="BM130" s="200" t="s">
        <v>1688</v>
      </c>
    </row>
    <row r="131" spans="1:65" s="12" customFormat="1" ht="22.9" customHeight="1">
      <c r="B131" s="171"/>
      <c r="C131" s="172"/>
      <c r="D131" s="173" t="s">
        <v>74</v>
      </c>
      <c r="E131" s="185" t="s">
        <v>1078</v>
      </c>
      <c r="F131" s="185" t="s">
        <v>1079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SUM(P132:P133)</f>
        <v>0</v>
      </c>
      <c r="Q131" s="179"/>
      <c r="R131" s="180">
        <f>SUM(R132:R133)</f>
        <v>5.2800000000000004E-4</v>
      </c>
      <c r="S131" s="179"/>
      <c r="T131" s="181">
        <f>SUM(T132:T133)</f>
        <v>0</v>
      </c>
      <c r="AR131" s="182" t="s">
        <v>168</v>
      </c>
      <c r="AT131" s="183" t="s">
        <v>74</v>
      </c>
      <c r="AU131" s="183" t="s">
        <v>83</v>
      </c>
      <c r="AY131" s="182" t="s">
        <v>148</v>
      </c>
      <c r="BK131" s="184">
        <f>SUM(BK132:BK133)</f>
        <v>0</v>
      </c>
    </row>
    <row r="132" spans="1:65" s="2" customFormat="1" ht="24.2" customHeight="1">
      <c r="A132" s="34"/>
      <c r="B132" s="35"/>
      <c r="C132" s="241" t="s">
        <v>176</v>
      </c>
      <c r="D132" s="241" t="s">
        <v>209</v>
      </c>
      <c r="E132" s="242" t="s">
        <v>1689</v>
      </c>
      <c r="F132" s="243" t="s">
        <v>1690</v>
      </c>
      <c r="G132" s="244" t="s">
        <v>1691</v>
      </c>
      <c r="H132" s="245">
        <v>0.06</v>
      </c>
      <c r="I132" s="246"/>
      <c r="J132" s="247">
        <f>ROUND(I132*H132,2)</f>
        <v>0</v>
      </c>
      <c r="K132" s="248"/>
      <c r="L132" s="39"/>
      <c r="M132" s="249" t="s">
        <v>1</v>
      </c>
      <c r="N132" s="250" t="s">
        <v>40</v>
      </c>
      <c r="O132" s="71"/>
      <c r="P132" s="198">
        <f>O132*H132</f>
        <v>0</v>
      </c>
      <c r="Q132" s="198">
        <v>8.8000000000000005E-3</v>
      </c>
      <c r="R132" s="198">
        <f>Q132*H132</f>
        <v>5.2800000000000004E-4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568</v>
      </c>
      <c r="AT132" s="200" t="s">
        <v>209</v>
      </c>
      <c r="AU132" s="200" t="s">
        <v>85</v>
      </c>
      <c r="AY132" s="17" t="s">
        <v>148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568</v>
      </c>
      <c r="BM132" s="200" t="s">
        <v>1692</v>
      </c>
    </row>
    <row r="133" spans="1:65" s="14" customFormat="1">
      <c r="B133" s="219"/>
      <c r="C133" s="220"/>
      <c r="D133" s="210" t="s">
        <v>183</v>
      </c>
      <c r="E133" s="221" t="s">
        <v>1</v>
      </c>
      <c r="F133" s="222" t="s">
        <v>1693</v>
      </c>
      <c r="G133" s="220"/>
      <c r="H133" s="223">
        <v>0.06</v>
      </c>
      <c r="I133" s="224"/>
      <c r="J133" s="220"/>
      <c r="K133" s="220"/>
      <c r="L133" s="225"/>
      <c r="M133" s="251"/>
      <c r="N133" s="252"/>
      <c r="O133" s="252"/>
      <c r="P133" s="252"/>
      <c r="Q133" s="252"/>
      <c r="R133" s="252"/>
      <c r="S133" s="252"/>
      <c r="T133" s="253"/>
      <c r="AT133" s="229" t="s">
        <v>183</v>
      </c>
      <c r="AU133" s="229" t="s">
        <v>85</v>
      </c>
      <c r="AV133" s="14" t="s">
        <v>85</v>
      </c>
      <c r="AW133" s="14" t="s">
        <v>32</v>
      </c>
      <c r="AX133" s="14" t="s">
        <v>83</v>
      </c>
      <c r="AY133" s="229" t="s">
        <v>148</v>
      </c>
    </row>
    <row r="134" spans="1:65" s="2" customFormat="1" ht="6.95" customHeight="1">
      <c r="A134" s="34"/>
      <c r="B134" s="54"/>
      <c r="C134" s="55"/>
      <c r="D134" s="55"/>
      <c r="E134" s="55"/>
      <c r="F134" s="55"/>
      <c r="G134" s="55"/>
      <c r="H134" s="55"/>
      <c r="I134" s="55"/>
      <c r="J134" s="55"/>
      <c r="K134" s="55"/>
      <c r="L134" s="39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algorithmName="SHA-512" hashValue="u2r7H11eeySPXjTcJQ3SRUsBcyA7VfnL9IWTC8NjegYL3QePkJMvHuqPT0CbRVR08cleEfYFYeoUauHKf9MvHg==" saltValue="DVp3ywxQy+Ab/D2tkd+CneKhJxhlD5ofszApJ1RQEXei6esOfKdrxZvMUFgm1001xix0u06iPswaPWxxq8D8Cg==" spinCount="100000" sheet="1" objects="1" scenarios="1" formatColumns="0" formatRows="0" autoFilter="0"/>
  <autoFilter ref="C120:K13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112</v>
      </c>
      <c r="AZ2" s="207" t="s">
        <v>1250</v>
      </c>
      <c r="BA2" s="207" t="s">
        <v>1250</v>
      </c>
      <c r="BB2" s="207" t="s">
        <v>161</v>
      </c>
      <c r="BC2" s="207" t="s">
        <v>661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1252</v>
      </c>
      <c r="BA3" s="207" t="s">
        <v>1252</v>
      </c>
      <c r="BB3" s="207" t="s">
        <v>161</v>
      </c>
      <c r="BC3" s="207" t="s">
        <v>1694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1695</v>
      </c>
      <c r="BA4" s="207" t="s">
        <v>1695</v>
      </c>
      <c r="BB4" s="207" t="s">
        <v>161</v>
      </c>
      <c r="BC4" s="207" t="s">
        <v>1696</v>
      </c>
      <c r="BD4" s="207" t="s">
        <v>85</v>
      </c>
    </row>
    <row r="5" spans="1:56" s="1" customFormat="1" ht="6.95" customHeight="1">
      <c r="B5" s="20"/>
      <c r="L5" s="20"/>
      <c r="AZ5" s="207" t="s">
        <v>1697</v>
      </c>
      <c r="BA5" s="207" t="s">
        <v>1697</v>
      </c>
      <c r="BB5" s="207" t="s">
        <v>161</v>
      </c>
      <c r="BC5" s="207" t="s">
        <v>154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260</v>
      </c>
      <c r="BA6" s="207" t="s">
        <v>260</v>
      </c>
      <c r="BB6" s="207" t="s">
        <v>258</v>
      </c>
      <c r="BC6" s="207" t="s">
        <v>1698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1699</v>
      </c>
      <c r="BA7" s="207" t="s">
        <v>1699</v>
      </c>
      <c r="BB7" s="207" t="s">
        <v>161</v>
      </c>
      <c r="BC7" s="207" t="s">
        <v>496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1700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ROUND((SUM(BE125:BE214)),  2)</f>
        <v>0</v>
      </c>
      <c r="G33" s="34"/>
      <c r="H33" s="34"/>
      <c r="I33" s="124">
        <v>0.21</v>
      </c>
      <c r="J33" s="123">
        <f>ROUND(((SUM(BE125:BE214))*I33),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ROUND((SUM(BF125:BF214)),  2)</f>
        <v>0</v>
      </c>
      <c r="G34" s="34"/>
      <c r="H34" s="34"/>
      <c r="I34" s="124">
        <v>0.15</v>
      </c>
      <c r="J34" s="123">
        <f>ROUND(((SUM(BF125:BF214))*I34),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ROUND((SUM(BG125:BG214)),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ROUND((SUM(BH125:BH214)),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ROUND((SUM(BI125:BI214)),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010 - SO 402 KAMEROVÝ SYSTÉM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J125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J126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289</v>
      </c>
      <c r="E98" s="156"/>
      <c r="F98" s="156"/>
      <c r="G98" s="156"/>
      <c r="H98" s="156"/>
      <c r="I98" s="156"/>
      <c r="J98" s="157">
        <f>J127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290</v>
      </c>
      <c r="E99" s="156"/>
      <c r="F99" s="156"/>
      <c r="G99" s="156"/>
      <c r="H99" s="156"/>
      <c r="I99" s="156"/>
      <c r="J99" s="157">
        <f>J143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298</v>
      </c>
      <c r="E100" s="150"/>
      <c r="F100" s="150"/>
      <c r="G100" s="150"/>
      <c r="H100" s="150"/>
      <c r="I100" s="150"/>
      <c r="J100" s="151">
        <f>J149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1273</v>
      </c>
      <c r="E101" s="156"/>
      <c r="F101" s="156"/>
      <c r="G101" s="156"/>
      <c r="H101" s="156"/>
      <c r="I101" s="156"/>
      <c r="J101" s="157">
        <f>J150</f>
        <v>0</v>
      </c>
      <c r="K101" s="154"/>
      <c r="L101" s="158"/>
    </row>
    <row r="102" spans="1:31" s="9" customFormat="1" ht="24.95" customHeight="1">
      <c r="B102" s="147"/>
      <c r="C102" s="148"/>
      <c r="D102" s="149" t="s">
        <v>302</v>
      </c>
      <c r="E102" s="150"/>
      <c r="F102" s="150"/>
      <c r="G102" s="150"/>
      <c r="H102" s="150"/>
      <c r="I102" s="150"/>
      <c r="J102" s="151">
        <f>J155</f>
        <v>0</v>
      </c>
      <c r="K102" s="148"/>
      <c r="L102" s="152"/>
    </row>
    <row r="103" spans="1:31" s="10" customFormat="1" ht="19.899999999999999" customHeight="1">
      <c r="B103" s="153"/>
      <c r="C103" s="154"/>
      <c r="D103" s="155" t="s">
        <v>1274</v>
      </c>
      <c r="E103" s="156"/>
      <c r="F103" s="156"/>
      <c r="G103" s="156"/>
      <c r="H103" s="156"/>
      <c r="I103" s="156"/>
      <c r="J103" s="157">
        <f>J156</f>
        <v>0</v>
      </c>
      <c r="K103" s="154"/>
      <c r="L103" s="158"/>
    </row>
    <row r="104" spans="1:31" s="10" customFormat="1" ht="19.899999999999999" customHeight="1">
      <c r="B104" s="153"/>
      <c r="C104" s="154"/>
      <c r="D104" s="155" t="s">
        <v>1701</v>
      </c>
      <c r="E104" s="156"/>
      <c r="F104" s="156"/>
      <c r="G104" s="156"/>
      <c r="H104" s="156"/>
      <c r="I104" s="156"/>
      <c r="J104" s="157">
        <f>J180</f>
        <v>0</v>
      </c>
      <c r="K104" s="154"/>
      <c r="L104" s="158"/>
    </row>
    <row r="105" spans="1:31" s="10" customFormat="1" ht="19.899999999999999" customHeight="1">
      <c r="B105" s="153"/>
      <c r="C105" s="154"/>
      <c r="D105" s="155" t="s">
        <v>303</v>
      </c>
      <c r="E105" s="156"/>
      <c r="F105" s="156"/>
      <c r="G105" s="156"/>
      <c r="H105" s="156"/>
      <c r="I105" s="156"/>
      <c r="J105" s="157">
        <f>J187</f>
        <v>0</v>
      </c>
      <c r="K105" s="154"/>
      <c r="L105" s="158"/>
    </row>
    <row r="106" spans="1:31" s="2" customFormat="1" ht="21.7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pans="1:31" s="2" customFormat="1" ht="6.95" customHeight="1">
      <c r="A111" s="34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24.95" customHeight="1">
      <c r="A112" s="34"/>
      <c r="B112" s="35"/>
      <c r="C112" s="23" t="s">
        <v>132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16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12" t="str">
        <f>E7</f>
        <v>Výškovická ul. prostor mezi ul. Svornosti a Čujkovova, Ostrava-Jih</v>
      </c>
      <c r="F115" s="313"/>
      <c r="G115" s="313"/>
      <c r="H115" s="313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123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6.5" customHeight="1">
      <c r="A117" s="34"/>
      <c r="B117" s="35"/>
      <c r="C117" s="36"/>
      <c r="D117" s="36"/>
      <c r="E117" s="306" t="str">
        <f>E9</f>
        <v>010 - SO 402 KAMEROVÝ SYSTÉM - uznatelné</v>
      </c>
      <c r="F117" s="311"/>
      <c r="G117" s="311"/>
      <c r="H117" s="311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2" customHeight="1">
      <c r="A119" s="34"/>
      <c r="B119" s="35"/>
      <c r="C119" s="29" t="s">
        <v>20</v>
      </c>
      <c r="D119" s="36"/>
      <c r="E119" s="36"/>
      <c r="F119" s="27" t="str">
        <f>F12</f>
        <v>ul. Výškovická</v>
      </c>
      <c r="G119" s="36"/>
      <c r="H119" s="36"/>
      <c r="I119" s="29" t="s">
        <v>22</v>
      </c>
      <c r="J119" s="66" t="str">
        <f>IF(J12="","",J12)</f>
        <v>27. 10. 2021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25.7" customHeight="1">
      <c r="A121" s="34"/>
      <c r="B121" s="35"/>
      <c r="C121" s="29" t="s">
        <v>24</v>
      </c>
      <c r="D121" s="36"/>
      <c r="E121" s="36"/>
      <c r="F121" s="27" t="str">
        <f>E15</f>
        <v>Městský obvod Ostrava – Jih</v>
      </c>
      <c r="G121" s="36"/>
      <c r="H121" s="36"/>
      <c r="I121" s="29" t="s">
        <v>30</v>
      </c>
      <c r="J121" s="32" t="str">
        <f>E21</f>
        <v>Ing. Bc. Roman Fildán</v>
      </c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2" customFormat="1" ht="25.7" customHeight="1">
      <c r="A122" s="34"/>
      <c r="B122" s="35"/>
      <c r="C122" s="29" t="s">
        <v>28</v>
      </c>
      <c r="D122" s="36"/>
      <c r="E122" s="36"/>
      <c r="F122" s="27" t="str">
        <f>IF(E18="","",E18)</f>
        <v>Vyplň údaj</v>
      </c>
      <c r="G122" s="36"/>
      <c r="H122" s="36"/>
      <c r="I122" s="29" t="s">
        <v>33</v>
      </c>
      <c r="J122" s="32" t="str">
        <f>E24</f>
        <v>Ing. Bc. Roman Fildán</v>
      </c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65" s="2" customFormat="1" ht="10.35" customHeight="1">
      <c r="A123" s="34"/>
      <c r="B123" s="35"/>
      <c r="C123" s="36"/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65" s="11" customFormat="1" ht="29.25" customHeight="1">
      <c r="A124" s="159"/>
      <c r="B124" s="160"/>
      <c r="C124" s="161" t="s">
        <v>133</v>
      </c>
      <c r="D124" s="162" t="s">
        <v>60</v>
      </c>
      <c r="E124" s="162" t="s">
        <v>56</v>
      </c>
      <c r="F124" s="162" t="s">
        <v>57</v>
      </c>
      <c r="G124" s="162" t="s">
        <v>134</v>
      </c>
      <c r="H124" s="162" t="s">
        <v>135</v>
      </c>
      <c r="I124" s="162" t="s">
        <v>136</v>
      </c>
      <c r="J124" s="163" t="s">
        <v>127</v>
      </c>
      <c r="K124" s="164" t="s">
        <v>137</v>
      </c>
      <c r="L124" s="165"/>
      <c r="M124" s="75" t="s">
        <v>1</v>
      </c>
      <c r="N124" s="76" t="s">
        <v>39</v>
      </c>
      <c r="O124" s="76" t="s">
        <v>138</v>
      </c>
      <c r="P124" s="76" t="s">
        <v>139</v>
      </c>
      <c r="Q124" s="76" t="s">
        <v>140</v>
      </c>
      <c r="R124" s="76" t="s">
        <v>141</v>
      </c>
      <c r="S124" s="76" t="s">
        <v>142</v>
      </c>
      <c r="T124" s="77" t="s">
        <v>143</v>
      </c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</row>
    <row r="125" spans="1:65" s="2" customFormat="1" ht="22.9" customHeight="1">
      <c r="A125" s="34"/>
      <c r="B125" s="35"/>
      <c r="C125" s="82" t="s">
        <v>144</v>
      </c>
      <c r="D125" s="36"/>
      <c r="E125" s="36"/>
      <c r="F125" s="36"/>
      <c r="G125" s="36"/>
      <c r="H125" s="36"/>
      <c r="I125" s="36"/>
      <c r="J125" s="166">
        <f>BK125</f>
        <v>0</v>
      </c>
      <c r="K125" s="36"/>
      <c r="L125" s="39"/>
      <c r="M125" s="78"/>
      <c r="N125" s="167"/>
      <c r="O125" s="79"/>
      <c r="P125" s="168">
        <f>P126+P149+P155</f>
        <v>0</v>
      </c>
      <c r="Q125" s="79"/>
      <c r="R125" s="168">
        <f>R126+R149+R155</f>
        <v>119.68283532000001</v>
      </c>
      <c r="S125" s="79"/>
      <c r="T125" s="169">
        <f>T126+T149+T155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74</v>
      </c>
      <c r="AU125" s="17" t="s">
        <v>129</v>
      </c>
      <c r="BK125" s="170">
        <f>BK126+BK149+BK155</f>
        <v>0</v>
      </c>
    </row>
    <row r="126" spans="1:65" s="12" customFormat="1" ht="25.9" customHeight="1">
      <c r="B126" s="171"/>
      <c r="C126" s="172"/>
      <c r="D126" s="173" t="s">
        <v>74</v>
      </c>
      <c r="E126" s="174" t="s">
        <v>145</v>
      </c>
      <c r="F126" s="174" t="s">
        <v>146</v>
      </c>
      <c r="G126" s="172"/>
      <c r="H126" s="172"/>
      <c r="I126" s="175"/>
      <c r="J126" s="176">
        <f>BK126</f>
        <v>0</v>
      </c>
      <c r="K126" s="172"/>
      <c r="L126" s="177"/>
      <c r="M126" s="178"/>
      <c r="N126" s="179"/>
      <c r="O126" s="179"/>
      <c r="P126" s="180">
        <f>P127+P143</f>
        <v>0</v>
      </c>
      <c r="Q126" s="179"/>
      <c r="R126" s="180">
        <f>R127+R143</f>
        <v>1.89426432</v>
      </c>
      <c r="S126" s="179"/>
      <c r="T126" s="181">
        <f>T127+T143</f>
        <v>0</v>
      </c>
      <c r="AR126" s="182" t="s">
        <v>83</v>
      </c>
      <c r="AT126" s="183" t="s">
        <v>74</v>
      </c>
      <c r="AU126" s="183" t="s">
        <v>75</v>
      </c>
      <c r="AY126" s="182" t="s">
        <v>148</v>
      </c>
      <c r="BK126" s="184">
        <f>BK127+BK143</f>
        <v>0</v>
      </c>
    </row>
    <row r="127" spans="1:65" s="12" customFormat="1" ht="22.9" customHeight="1">
      <c r="B127" s="171"/>
      <c r="C127" s="172"/>
      <c r="D127" s="173" t="s">
        <v>74</v>
      </c>
      <c r="E127" s="185" t="s">
        <v>83</v>
      </c>
      <c r="F127" s="185" t="s">
        <v>304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SUM(P128:P142)</f>
        <v>0</v>
      </c>
      <c r="Q127" s="179"/>
      <c r="R127" s="180">
        <f>SUM(R128:R142)</f>
        <v>0</v>
      </c>
      <c r="S127" s="179"/>
      <c r="T127" s="181">
        <f>SUM(T128:T142)</f>
        <v>0</v>
      </c>
      <c r="AR127" s="182" t="s">
        <v>83</v>
      </c>
      <c r="AT127" s="183" t="s">
        <v>74</v>
      </c>
      <c r="AU127" s="183" t="s">
        <v>83</v>
      </c>
      <c r="AY127" s="182" t="s">
        <v>148</v>
      </c>
      <c r="BK127" s="184">
        <f>SUM(BK128:BK142)</f>
        <v>0</v>
      </c>
    </row>
    <row r="128" spans="1:65" s="2" customFormat="1" ht="33" customHeight="1">
      <c r="A128" s="34"/>
      <c r="B128" s="35"/>
      <c r="C128" s="241" t="s">
        <v>83</v>
      </c>
      <c r="D128" s="241" t="s">
        <v>209</v>
      </c>
      <c r="E128" s="242" t="s">
        <v>1702</v>
      </c>
      <c r="F128" s="243" t="s">
        <v>1703</v>
      </c>
      <c r="G128" s="244" t="s">
        <v>258</v>
      </c>
      <c r="H128" s="245">
        <v>4.6559999999999997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155</v>
      </c>
      <c r="AT128" s="200" t="s">
        <v>209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155</v>
      </c>
      <c r="BM128" s="200" t="s">
        <v>1704</v>
      </c>
    </row>
    <row r="129" spans="1:65" s="13" customFormat="1">
      <c r="B129" s="208"/>
      <c r="C129" s="209"/>
      <c r="D129" s="210" t="s">
        <v>183</v>
      </c>
      <c r="E129" s="211" t="s">
        <v>1</v>
      </c>
      <c r="F129" s="212" t="s">
        <v>1705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183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148</v>
      </c>
    </row>
    <row r="130" spans="1:65" s="13" customFormat="1">
      <c r="B130" s="208"/>
      <c r="C130" s="209"/>
      <c r="D130" s="210" t="s">
        <v>183</v>
      </c>
      <c r="E130" s="211" t="s">
        <v>1</v>
      </c>
      <c r="F130" s="212" t="s">
        <v>1706</v>
      </c>
      <c r="G130" s="209"/>
      <c r="H130" s="211" t="s">
        <v>1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183</v>
      </c>
      <c r="AU130" s="218" t="s">
        <v>85</v>
      </c>
      <c r="AV130" s="13" t="s">
        <v>83</v>
      </c>
      <c r="AW130" s="13" t="s">
        <v>32</v>
      </c>
      <c r="AX130" s="13" t="s">
        <v>75</v>
      </c>
      <c r="AY130" s="218" t="s">
        <v>148</v>
      </c>
    </row>
    <row r="131" spans="1:65" s="14" customFormat="1">
      <c r="B131" s="219"/>
      <c r="C131" s="220"/>
      <c r="D131" s="210" t="s">
        <v>183</v>
      </c>
      <c r="E131" s="221" t="s">
        <v>1</v>
      </c>
      <c r="F131" s="222" t="s">
        <v>1707</v>
      </c>
      <c r="G131" s="220"/>
      <c r="H131" s="223">
        <v>3.8879999999999999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183</v>
      </c>
      <c r="AU131" s="229" t="s">
        <v>85</v>
      </c>
      <c r="AV131" s="14" t="s">
        <v>85</v>
      </c>
      <c r="AW131" s="14" t="s">
        <v>32</v>
      </c>
      <c r="AX131" s="14" t="s">
        <v>75</v>
      </c>
      <c r="AY131" s="229" t="s">
        <v>148</v>
      </c>
    </row>
    <row r="132" spans="1:65" s="13" customFormat="1">
      <c r="B132" s="208"/>
      <c r="C132" s="209"/>
      <c r="D132" s="210" t="s">
        <v>183</v>
      </c>
      <c r="E132" s="211" t="s">
        <v>1</v>
      </c>
      <c r="F132" s="212" t="s">
        <v>1708</v>
      </c>
      <c r="G132" s="209"/>
      <c r="H132" s="211" t="s">
        <v>1</v>
      </c>
      <c r="I132" s="213"/>
      <c r="J132" s="209"/>
      <c r="K132" s="209"/>
      <c r="L132" s="214"/>
      <c r="M132" s="215"/>
      <c r="N132" s="216"/>
      <c r="O132" s="216"/>
      <c r="P132" s="216"/>
      <c r="Q132" s="216"/>
      <c r="R132" s="216"/>
      <c r="S132" s="216"/>
      <c r="T132" s="217"/>
      <c r="AT132" s="218" t="s">
        <v>183</v>
      </c>
      <c r="AU132" s="218" t="s">
        <v>85</v>
      </c>
      <c r="AV132" s="13" t="s">
        <v>83</v>
      </c>
      <c r="AW132" s="13" t="s">
        <v>32</v>
      </c>
      <c r="AX132" s="13" t="s">
        <v>75</v>
      </c>
      <c r="AY132" s="218" t="s">
        <v>148</v>
      </c>
    </row>
    <row r="133" spans="1:65" s="14" customFormat="1">
      <c r="B133" s="219"/>
      <c r="C133" s="220"/>
      <c r="D133" s="210" t="s">
        <v>183</v>
      </c>
      <c r="E133" s="221" t="s">
        <v>1</v>
      </c>
      <c r="F133" s="222" t="s">
        <v>1709</v>
      </c>
      <c r="G133" s="220"/>
      <c r="H133" s="223">
        <v>0.76800000000000002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183</v>
      </c>
      <c r="AU133" s="229" t="s">
        <v>85</v>
      </c>
      <c r="AV133" s="14" t="s">
        <v>85</v>
      </c>
      <c r="AW133" s="14" t="s">
        <v>32</v>
      </c>
      <c r="AX133" s="14" t="s">
        <v>75</v>
      </c>
      <c r="AY133" s="229" t="s">
        <v>148</v>
      </c>
    </row>
    <row r="134" spans="1:65" s="15" customFormat="1">
      <c r="B134" s="230"/>
      <c r="C134" s="231"/>
      <c r="D134" s="210" t="s">
        <v>183</v>
      </c>
      <c r="E134" s="232" t="s">
        <v>260</v>
      </c>
      <c r="F134" s="233" t="s">
        <v>187</v>
      </c>
      <c r="G134" s="231"/>
      <c r="H134" s="234">
        <v>4.6559999999999997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183</v>
      </c>
      <c r="AU134" s="240" t="s">
        <v>85</v>
      </c>
      <c r="AV134" s="15" t="s">
        <v>155</v>
      </c>
      <c r="AW134" s="15" t="s">
        <v>32</v>
      </c>
      <c r="AX134" s="15" t="s">
        <v>83</v>
      </c>
      <c r="AY134" s="240" t="s">
        <v>148</v>
      </c>
    </row>
    <row r="135" spans="1:65" s="2" customFormat="1" ht="33" customHeight="1">
      <c r="A135" s="34"/>
      <c r="B135" s="35"/>
      <c r="C135" s="241" t="s">
        <v>85</v>
      </c>
      <c r="D135" s="241" t="s">
        <v>209</v>
      </c>
      <c r="E135" s="242" t="s">
        <v>414</v>
      </c>
      <c r="F135" s="243" t="s">
        <v>415</v>
      </c>
      <c r="G135" s="244" t="s">
        <v>258</v>
      </c>
      <c r="H135" s="245">
        <v>4.6559999999999997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155</v>
      </c>
      <c r="AT135" s="200" t="s">
        <v>209</v>
      </c>
      <c r="AU135" s="200" t="s">
        <v>85</v>
      </c>
      <c r="AY135" s="17" t="s">
        <v>148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155</v>
      </c>
      <c r="BM135" s="200" t="s">
        <v>1710</v>
      </c>
    </row>
    <row r="136" spans="1:65" s="14" customFormat="1">
      <c r="B136" s="219"/>
      <c r="C136" s="220"/>
      <c r="D136" s="210" t="s">
        <v>183</v>
      </c>
      <c r="E136" s="221" t="s">
        <v>1</v>
      </c>
      <c r="F136" s="222" t="s">
        <v>260</v>
      </c>
      <c r="G136" s="220"/>
      <c r="H136" s="223">
        <v>4.6559999999999997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183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148</v>
      </c>
    </row>
    <row r="137" spans="1:65" s="2" customFormat="1" ht="24.2" customHeight="1">
      <c r="A137" s="34"/>
      <c r="B137" s="35"/>
      <c r="C137" s="241" t="s">
        <v>168</v>
      </c>
      <c r="D137" s="241" t="s">
        <v>209</v>
      </c>
      <c r="E137" s="242" t="s">
        <v>424</v>
      </c>
      <c r="F137" s="243" t="s">
        <v>425</v>
      </c>
      <c r="G137" s="244" t="s">
        <v>258</v>
      </c>
      <c r="H137" s="245">
        <v>4.6559999999999997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155</v>
      </c>
      <c r="AT137" s="200" t="s">
        <v>209</v>
      </c>
      <c r="AU137" s="200" t="s">
        <v>85</v>
      </c>
      <c r="AY137" s="17" t="s">
        <v>148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155</v>
      </c>
      <c r="BM137" s="200" t="s">
        <v>1711</v>
      </c>
    </row>
    <row r="138" spans="1:65" s="14" customFormat="1">
      <c r="B138" s="219"/>
      <c r="C138" s="220"/>
      <c r="D138" s="210" t="s">
        <v>183</v>
      </c>
      <c r="E138" s="221" t="s">
        <v>1</v>
      </c>
      <c r="F138" s="222" t="s">
        <v>260</v>
      </c>
      <c r="G138" s="220"/>
      <c r="H138" s="223">
        <v>4.6559999999999997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183</v>
      </c>
      <c r="AU138" s="229" t="s">
        <v>85</v>
      </c>
      <c r="AV138" s="14" t="s">
        <v>85</v>
      </c>
      <c r="AW138" s="14" t="s">
        <v>32</v>
      </c>
      <c r="AX138" s="14" t="s">
        <v>83</v>
      </c>
      <c r="AY138" s="229" t="s">
        <v>148</v>
      </c>
    </row>
    <row r="139" spans="1:65" s="2" customFormat="1" ht="24.2" customHeight="1">
      <c r="A139" s="34"/>
      <c r="B139" s="35"/>
      <c r="C139" s="241" t="s">
        <v>155</v>
      </c>
      <c r="D139" s="241" t="s">
        <v>209</v>
      </c>
      <c r="E139" s="242" t="s">
        <v>428</v>
      </c>
      <c r="F139" s="243" t="s">
        <v>429</v>
      </c>
      <c r="G139" s="244" t="s">
        <v>430</v>
      </c>
      <c r="H139" s="245">
        <v>7.915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155</v>
      </c>
      <c r="AT139" s="200" t="s">
        <v>209</v>
      </c>
      <c r="AU139" s="200" t="s">
        <v>85</v>
      </c>
      <c r="AY139" s="17" t="s">
        <v>148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155</v>
      </c>
      <c r="BM139" s="200" t="s">
        <v>1712</v>
      </c>
    </row>
    <row r="140" spans="1:65" s="14" customFormat="1">
      <c r="B140" s="219"/>
      <c r="C140" s="220"/>
      <c r="D140" s="210" t="s">
        <v>183</v>
      </c>
      <c r="E140" s="221" t="s">
        <v>1</v>
      </c>
      <c r="F140" s="222" t="s">
        <v>1713</v>
      </c>
      <c r="G140" s="220"/>
      <c r="H140" s="223">
        <v>7.915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183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148</v>
      </c>
    </row>
    <row r="141" spans="1:65" s="2" customFormat="1" ht="16.5" customHeight="1">
      <c r="A141" s="34"/>
      <c r="B141" s="35"/>
      <c r="C141" s="241" t="s">
        <v>147</v>
      </c>
      <c r="D141" s="241" t="s">
        <v>209</v>
      </c>
      <c r="E141" s="242" t="s">
        <v>434</v>
      </c>
      <c r="F141" s="243" t="s">
        <v>435</v>
      </c>
      <c r="G141" s="244" t="s">
        <v>258</v>
      </c>
      <c r="H141" s="245">
        <v>4.6559999999999997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155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155</v>
      </c>
      <c r="BM141" s="200" t="s">
        <v>1714</v>
      </c>
    </row>
    <row r="142" spans="1:65" s="14" customFormat="1">
      <c r="B142" s="219"/>
      <c r="C142" s="220"/>
      <c r="D142" s="210" t="s">
        <v>183</v>
      </c>
      <c r="E142" s="221" t="s">
        <v>1</v>
      </c>
      <c r="F142" s="222" t="s">
        <v>260</v>
      </c>
      <c r="G142" s="220"/>
      <c r="H142" s="223">
        <v>4.6559999999999997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183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148</v>
      </c>
    </row>
    <row r="143" spans="1:65" s="12" customFormat="1" ht="22.9" customHeight="1">
      <c r="B143" s="171"/>
      <c r="C143" s="172"/>
      <c r="D143" s="173" t="s">
        <v>74</v>
      </c>
      <c r="E143" s="185" t="s">
        <v>85</v>
      </c>
      <c r="F143" s="185" t="s">
        <v>612</v>
      </c>
      <c r="G143" s="172"/>
      <c r="H143" s="172"/>
      <c r="I143" s="175"/>
      <c r="J143" s="186">
        <f>BK143</f>
        <v>0</v>
      </c>
      <c r="K143" s="172"/>
      <c r="L143" s="177"/>
      <c r="M143" s="178"/>
      <c r="N143" s="179"/>
      <c r="O143" s="179"/>
      <c r="P143" s="180">
        <f>SUM(P144:P148)</f>
        <v>0</v>
      </c>
      <c r="Q143" s="179"/>
      <c r="R143" s="180">
        <f>SUM(R144:R148)</f>
        <v>1.89426432</v>
      </c>
      <c r="S143" s="179"/>
      <c r="T143" s="181">
        <f>SUM(T144:T148)</f>
        <v>0</v>
      </c>
      <c r="AR143" s="182" t="s">
        <v>83</v>
      </c>
      <c r="AT143" s="183" t="s">
        <v>74</v>
      </c>
      <c r="AU143" s="183" t="s">
        <v>83</v>
      </c>
      <c r="AY143" s="182" t="s">
        <v>148</v>
      </c>
      <c r="BK143" s="184">
        <f>SUM(BK144:BK148)</f>
        <v>0</v>
      </c>
    </row>
    <row r="144" spans="1:65" s="2" customFormat="1" ht="16.5" customHeight="1">
      <c r="A144" s="34"/>
      <c r="B144" s="35"/>
      <c r="C144" s="241" t="s">
        <v>176</v>
      </c>
      <c r="D144" s="241" t="s">
        <v>209</v>
      </c>
      <c r="E144" s="242" t="s">
        <v>631</v>
      </c>
      <c r="F144" s="243" t="s">
        <v>632</v>
      </c>
      <c r="G144" s="244" t="s">
        <v>258</v>
      </c>
      <c r="H144" s="245">
        <v>0.76800000000000002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2.45329</v>
      </c>
      <c r="R144" s="198">
        <f>Q144*H144</f>
        <v>1.88412672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155</v>
      </c>
      <c r="AT144" s="200" t="s">
        <v>209</v>
      </c>
      <c r="AU144" s="200" t="s">
        <v>85</v>
      </c>
      <c r="AY144" s="17" t="s">
        <v>148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155</v>
      </c>
      <c r="BM144" s="200" t="s">
        <v>1715</v>
      </c>
    </row>
    <row r="145" spans="1:65" s="14" customFormat="1">
      <c r="B145" s="219"/>
      <c r="C145" s="220"/>
      <c r="D145" s="210" t="s">
        <v>183</v>
      </c>
      <c r="E145" s="221" t="s">
        <v>1</v>
      </c>
      <c r="F145" s="222" t="s">
        <v>1709</v>
      </c>
      <c r="G145" s="220"/>
      <c r="H145" s="223">
        <v>0.76800000000000002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183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148</v>
      </c>
    </row>
    <row r="146" spans="1:65" s="2" customFormat="1" ht="16.5" customHeight="1">
      <c r="A146" s="34"/>
      <c r="B146" s="35"/>
      <c r="C146" s="241" t="s">
        <v>179</v>
      </c>
      <c r="D146" s="241" t="s">
        <v>209</v>
      </c>
      <c r="E146" s="242" t="s">
        <v>642</v>
      </c>
      <c r="F146" s="243" t="s">
        <v>643</v>
      </c>
      <c r="G146" s="244" t="s">
        <v>240</v>
      </c>
      <c r="H146" s="245">
        <v>3.84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2.64E-3</v>
      </c>
      <c r="R146" s="198">
        <f>Q146*H146</f>
        <v>1.01376E-2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155</v>
      </c>
      <c r="AT146" s="200" t="s">
        <v>209</v>
      </c>
      <c r="AU146" s="200" t="s">
        <v>85</v>
      </c>
      <c r="AY146" s="17" t="s">
        <v>148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155</v>
      </c>
      <c r="BM146" s="200" t="s">
        <v>1716</v>
      </c>
    </row>
    <row r="147" spans="1:65" s="14" customFormat="1">
      <c r="B147" s="219"/>
      <c r="C147" s="220"/>
      <c r="D147" s="210" t="s">
        <v>183</v>
      </c>
      <c r="E147" s="221" t="s">
        <v>1</v>
      </c>
      <c r="F147" s="222" t="s">
        <v>1717</v>
      </c>
      <c r="G147" s="220"/>
      <c r="H147" s="223">
        <v>3.84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183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148</v>
      </c>
    </row>
    <row r="148" spans="1:65" s="2" customFormat="1" ht="16.5" customHeight="1">
      <c r="A148" s="34"/>
      <c r="B148" s="35"/>
      <c r="C148" s="241" t="s">
        <v>154</v>
      </c>
      <c r="D148" s="241" t="s">
        <v>209</v>
      </c>
      <c r="E148" s="242" t="s">
        <v>647</v>
      </c>
      <c r="F148" s="243" t="s">
        <v>648</v>
      </c>
      <c r="G148" s="244" t="s">
        <v>240</v>
      </c>
      <c r="H148" s="245">
        <v>3.84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155</v>
      </c>
      <c r="AT148" s="200" t="s">
        <v>209</v>
      </c>
      <c r="AU148" s="200" t="s">
        <v>85</v>
      </c>
      <c r="AY148" s="17" t="s">
        <v>148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155</v>
      </c>
      <c r="BM148" s="200" t="s">
        <v>1718</v>
      </c>
    </row>
    <row r="149" spans="1:65" s="12" customFormat="1" ht="25.9" customHeight="1">
      <c r="B149" s="171"/>
      <c r="C149" s="172"/>
      <c r="D149" s="173" t="s">
        <v>74</v>
      </c>
      <c r="E149" s="174" t="s">
        <v>961</v>
      </c>
      <c r="F149" s="174" t="s">
        <v>962</v>
      </c>
      <c r="G149" s="172"/>
      <c r="H149" s="172"/>
      <c r="I149" s="175"/>
      <c r="J149" s="176">
        <f>BK149</f>
        <v>0</v>
      </c>
      <c r="K149" s="172"/>
      <c r="L149" s="177"/>
      <c r="M149" s="178"/>
      <c r="N149" s="179"/>
      <c r="O149" s="179"/>
      <c r="P149" s="180">
        <f>P150</f>
        <v>0</v>
      </c>
      <c r="Q149" s="179"/>
      <c r="R149" s="180">
        <f>R150</f>
        <v>0</v>
      </c>
      <c r="S149" s="179"/>
      <c r="T149" s="181">
        <f>T150</f>
        <v>0</v>
      </c>
      <c r="AR149" s="182" t="s">
        <v>85</v>
      </c>
      <c r="AT149" s="183" t="s">
        <v>74</v>
      </c>
      <c r="AU149" s="183" t="s">
        <v>75</v>
      </c>
      <c r="AY149" s="182" t="s">
        <v>148</v>
      </c>
      <c r="BK149" s="184">
        <f>BK150</f>
        <v>0</v>
      </c>
    </row>
    <row r="150" spans="1:65" s="12" customFormat="1" ht="22.9" customHeight="1">
      <c r="B150" s="171"/>
      <c r="C150" s="172"/>
      <c r="D150" s="173" t="s">
        <v>74</v>
      </c>
      <c r="E150" s="185" t="s">
        <v>1476</v>
      </c>
      <c r="F150" s="185" t="s">
        <v>1477</v>
      </c>
      <c r="G150" s="172"/>
      <c r="H150" s="172"/>
      <c r="I150" s="175"/>
      <c r="J150" s="186">
        <f>BK150</f>
        <v>0</v>
      </c>
      <c r="K150" s="172"/>
      <c r="L150" s="177"/>
      <c r="M150" s="178"/>
      <c r="N150" s="179"/>
      <c r="O150" s="179"/>
      <c r="P150" s="180">
        <f>SUM(P151:P154)</f>
        <v>0</v>
      </c>
      <c r="Q150" s="179"/>
      <c r="R150" s="180">
        <f>SUM(R151:R154)</f>
        <v>0</v>
      </c>
      <c r="S150" s="179"/>
      <c r="T150" s="181">
        <f>SUM(T151:T154)</f>
        <v>0</v>
      </c>
      <c r="AR150" s="182" t="s">
        <v>85</v>
      </c>
      <c r="AT150" s="183" t="s">
        <v>74</v>
      </c>
      <c r="AU150" s="183" t="s">
        <v>83</v>
      </c>
      <c r="AY150" s="182" t="s">
        <v>148</v>
      </c>
      <c r="BK150" s="184">
        <f>SUM(BK151:BK154)</f>
        <v>0</v>
      </c>
    </row>
    <row r="151" spans="1:65" s="2" customFormat="1" ht="24.2" customHeight="1">
      <c r="A151" s="34"/>
      <c r="B151" s="35"/>
      <c r="C151" s="241" t="s">
        <v>190</v>
      </c>
      <c r="D151" s="241" t="s">
        <v>209</v>
      </c>
      <c r="E151" s="242" t="s">
        <v>1478</v>
      </c>
      <c r="F151" s="243" t="s">
        <v>1479</v>
      </c>
      <c r="G151" s="244" t="s">
        <v>161</v>
      </c>
      <c r="H151" s="245">
        <v>138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40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218</v>
      </c>
      <c r="AT151" s="200" t="s">
        <v>209</v>
      </c>
      <c r="AU151" s="200" t="s">
        <v>85</v>
      </c>
      <c r="AY151" s="17" t="s">
        <v>148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83</v>
      </c>
      <c r="BK151" s="201">
        <f>ROUND(I151*H151,2)</f>
        <v>0</v>
      </c>
      <c r="BL151" s="17" t="s">
        <v>218</v>
      </c>
      <c r="BM151" s="200" t="s">
        <v>1719</v>
      </c>
    </row>
    <row r="152" spans="1:65" s="14" customFormat="1">
      <c r="B152" s="219"/>
      <c r="C152" s="220"/>
      <c r="D152" s="210" t="s">
        <v>183</v>
      </c>
      <c r="E152" s="221" t="s">
        <v>1</v>
      </c>
      <c r="F152" s="222" t="s">
        <v>1720</v>
      </c>
      <c r="G152" s="220"/>
      <c r="H152" s="223">
        <v>138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183</v>
      </c>
      <c r="AU152" s="229" t="s">
        <v>85</v>
      </c>
      <c r="AV152" s="14" t="s">
        <v>85</v>
      </c>
      <c r="AW152" s="14" t="s">
        <v>32</v>
      </c>
      <c r="AX152" s="14" t="s">
        <v>83</v>
      </c>
      <c r="AY152" s="229" t="s">
        <v>148</v>
      </c>
    </row>
    <row r="153" spans="1:65" s="2" customFormat="1" ht="21.75" customHeight="1">
      <c r="A153" s="34"/>
      <c r="B153" s="35"/>
      <c r="C153" s="241" t="s">
        <v>193</v>
      </c>
      <c r="D153" s="241" t="s">
        <v>209</v>
      </c>
      <c r="E153" s="242" t="s">
        <v>1482</v>
      </c>
      <c r="F153" s="243" t="s">
        <v>1483</v>
      </c>
      <c r="G153" s="244" t="s">
        <v>181</v>
      </c>
      <c r="H153" s="245">
        <v>8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218</v>
      </c>
      <c r="AT153" s="200" t="s">
        <v>209</v>
      </c>
      <c r="AU153" s="200" t="s">
        <v>85</v>
      </c>
      <c r="AY153" s="17" t="s">
        <v>148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218</v>
      </c>
      <c r="BM153" s="200" t="s">
        <v>1721</v>
      </c>
    </row>
    <row r="154" spans="1:65" s="2" customFormat="1" ht="33" customHeight="1">
      <c r="A154" s="34"/>
      <c r="B154" s="35"/>
      <c r="C154" s="187" t="s">
        <v>196</v>
      </c>
      <c r="D154" s="187" t="s">
        <v>150</v>
      </c>
      <c r="E154" s="188" t="s">
        <v>1722</v>
      </c>
      <c r="F154" s="189" t="s">
        <v>1723</v>
      </c>
      <c r="G154" s="190" t="s">
        <v>153</v>
      </c>
      <c r="H154" s="191">
        <v>1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85</v>
      </c>
      <c r="AT154" s="200" t="s">
        <v>150</v>
      </c>
      <c r="AU154" s="200" t="s">
        <v>85</v>
      </c>
      <c r="AY154" s="17" t="s">
        <v>148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83</v>
      </c>
      <c r="BM154" s="200" t="s">
        <v>1724</v>
      </c>
    </row>
    <row r="155" spans="1:65" s="12" customFormat="1" ht="25.9" customHeight="1">
      <c r="B155" s="171"/>
      <c r="C155" s="172"/>
      <c r="D155" s="173" t="s">
        <v>74</v>
      </c>
      <c r="E155" s="174" t="s">
        <v>150</v>
      </c>
      <c r="F155" s="174" t="s">
        <v>1077</v>
      </c>
      <c r="G155" s="172"/>
      <c r="H155" s="172"/>
      <c r="I155" s="175"/>
      <c r="J155" s="176">
        <f>BK155</f>
        <v>0</v>
      </c>
      <c r="K155" s="172"/>
      <c r="L155" s="177"/>
      <c r="M155" s="178"/>
      <c r="N155" s="179"/>
      <c r="O155" s="179"/>
      <c r="P155" s="180">
        <f>P156+P180+P187</f>
        <v>0</v>
      </c>
      <c r="Q155" s="179"/>
      <c r="R155" s="180">
        <f>R156+R180+R187</f>
        <v>117.788571</v>
      </c>
      <c r="S155" s="179"/>
      <c r="T155" s="181">
        <f>T156+T180+T187</f>
        <v>0</v>
      </c>
      <c r="AR155" s="182" t="s">
        <v>168</v>
      </c>
      <c r="AT155" s="183" t="s">
        <v>74</v>
      </c>
      <c r="AU155" s="183" t="s">
        <v>75</v>
      </c>
      <c r="AY155" s="182" t="s">
        <v>148</v>
      </c>
      <c r="BK155" s="184">
        <f>BK156+BK180+BK187</f>
        <v>0</v>
      </c>
    </row>
    <row r="156" spans="1:65" s="12" customFormat="1" ht="22.9" customHeight="1">
      <c r="B156" s="171"/>
      <c r="C156" s="172"/>
      <c r="D156" s="173" t="s">
        <v>74</v>
      </c>
      <c r="E156" s="185" t="s">
        <v>1493</v>
      </c>
      <c r="F156" s="185" t="s">
        <v>1494</v>
      </c>
      <c r="G156" s="172"/>
      <c r="H156" s="172"/>
      <c r="I156" s="175"/>
      <c r="J156" s="186">
        <f>BK156</f>
        <v>0</v>
      </c>
      <c r="K156" s="172"/>
      <c r="L156" s="177"/>
      <c r="M156" s="178"/>
      <c r="N156" s="179"/>
      <c r="O156" s="179"/>
      <c r="P156" s="180">
        <f>SUM(P157:P179)</f>
        <v>0</v>
      </c>
      <c r="Q156" s="179"/>
      <c r="R156" s="180">
        <f>SUM(R157:R179)</f>
        <v>2.7353000000000002E-2</v>
      </c>
      <c r="S156" s="179"/>
      <c r="T156" s="181">
        <f>SUM(T157:T179)</f>
        <v>0</v>
      </c>
      <c r="AR156" s="182" t="s">
        <v>168</v>
      </c>
      <c r="AT156" s="183" t="s">
        <v>74</v>
      </c>
      <c r="AU156" s="183" t="s">
        <v>83</v>
      </c>
      <c r="AY156" s="182" t="s">
        <v>148</v>
      </c>
      <c r="BK156" s="184">
        <f>SUM(BK157:BK179)</f>
        <v>0</v>
      </c>
    </row>
    <row r="157" spans="1:65" s="2" customFormat="1" ht="16.5" customHeight="1">
      <c r="A157" s="34"/>
      <c r="B157" s="35"/>
      <c r="C157" s="187" t="s">
        <v>200</v>
      </c>
      <c r="D157" s="187" t="s">
        <v>150</v>
      </c>
      <c r="E157" s="188" t="s">
        <v>1725</v>
      </c>
      <c r="F157" s="189" t="s">
        <v>1726</v>
      </c>
      <c r="G157" s="190" t="s">
        <v>161</v>
      </c>
      <c r="H157" s="191">
        <v>48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40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85</v>
      </c>
      <c r="AT157" s="200" t="s">
        <v>150</v>
      </c>
      <c r="AU157" s="200" t="s">
        <v>85</v>
      </c>
      <c r="AY157" s="17" t="s">
        <v>148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83</v>
      </c>
      <c r="BM157" s="200" t="s">
        <v>1727</v>
      </c>
    </row>
    <row r="158" spans="1:65" s="14" customFormat="1">
      <c r="B158" s="219"/>
      <c r="C158" s="220"/>
      <c r="D158" s="210" t="s">
        <v>183</v>
      </c>
      <c r="E158" s="221" t="s">
        <v>1</v>
      </c>
      <c r="F158" s="222" t="s">
        <v>1699</v>
      </c>
      <c r="G158" s="220"/>
      <c r="H158" s="223">
        <v>48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183</v>
      </c>
      <c r="AU158" s="229" t="s">
        <v>85</v>
      </c>
      <c r="AV158" s="14" t="s">
        <v>85</v>
      </c>
      <c r="AW158" s="14" t="s">
        <v>32</v>
      </c>
      <c r="AX158" s="14" t="s">
        <v>83</v>
      </c>
      <c r="AY158" s="229" t="s">
        <v>148</v>
      </c>
    </row>
    <row r="159" spans="1:65" s="2" customFormat="1" ht="16.5" customHeight="1">
      <c r="A159" s="34"/>
      <c r="B159" s="35"/>
      <c r="C159" s="187" t="s">
        <v>204</v>
      </c>
      <c r="D159" s="187" t="s">
        <v>150</v>
      </c>
      <c r="E159" s="188" t="s">
        <v>1728</v>
      </c>
      <c r="F159" s="189" t="s">
        <v>1729</v>
      </c>
      <c r="G159" s="190" t="s">
        <v>161</v>
      </c>
      <c r="H159" s="191">
        <v>52.8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40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85</v>
      </c>
      <c r="AT159" s="200" t="s">
        <v>150</v>
      </c>
      <c r="AU159" s="200" t="s">
        <v>85</v>
      </c>
      <c r="AY159" s="17" t="s">
        <v>148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83</v>
      </c>
      <c r="BM159" s="200" t="s">
        <v>1730</v>
      </c>
    </row>
    <row r="160" spans="1:65" s="13" customFormat="1">
      <c r="B160" s="208"/>
      <c r="C160" s="209"/>
      <c r="D160" s="210" t="s">
        <v>183</v>
      </c>
      <c r="E160" s="211" t="s">
        <v>1</v>
      </c>
      <c r="F160" s="212" t="s">
        <v>1705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183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148</v>
      </c>
    </row>
    <row r="161" spans="1:65" s="13" customFormat="1">
      <c r="B161" s="208"/>
      <c r="C161" s="209"/>
      <c r="D161" s="210" t="s">
        <v>183</v>
      </c>
      <c r="E161" s="211" t="s">
        <v>1</v>
      </c>
      <c r="F161" s="212" t="s">
        <v>979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183</v>
      </c>
      <c r="AU161" s="218" t="s">
        <v>85</v>
      </c>
      <c r="AV161" s="13" t="s">
        <v>83</v>
      </c>
      <c r="AW161" s="13" t="s">
        <v>32</v>
      </c>
      <c r="AX161" s="13" t="s">
        <v>75</v>
      </c>
      <c r="AY161" s="218" t="s">
        <v>148</v>
      </c>
    </row>
    <row r="162" spans="1:65" s="14" customFormat="1">
      <c r="B162" s="219"/>
      <c r="C162" s="220"/>
      <c r="D162" s="210" t="s">
        <v>183</v>
      </c>
      <c r="E162" s="221" t="s">
        <v>1699</v>
      </c>
      <c r="F162" s="222" t="s">
        <v>1731</v>
      </c>
      <c r="G162" s="220"/>
      <c r="H162" s="223">
        <v>48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183</v>
      </c>
      <c r="AU162" s="229" t="s">
        <v>85</v>
      </c>
      <c r="AV162" s="14" t="s">
        <v>85</v>
      </c>
      <c r="AW162" s="14" t="s">
        <v>32</v>
      </c>
      <c r="AX162" s="14" t="s">
        <v>83</v>
      </c>
      <c r="AY162" s="229" t="s">
        <v>148</v>
      </c>
    </row>
    <row r="163" spans="1:65" s="14" customFormat="1">
      <c r="B163" s="219"/>
      <c r="C163" s="220"/>
      <c r="D163" s="210" t="s">
        <v>183</v>
      </c>
      <c r="E163" s="220"/>
      <c r="F163" s="222" t="s">
        <v>1732</v>
      </c>
      <c r="G163" s="220"/>
      <c r="H163" s="223">
        <v>52.8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183</v>
      </c>
      <c r="AU163" s="229" t="s">
        <v>85</v>
      </c>
      <c r="AV163" s="14" t="s">
        <v>85</v>
      </c>
      <c r="AW163" s="14" t="s">
        <v>4</v>
      </c>
      <c r="AX163" s="14" t="s">
        <v>83</v>
      </c>
      <c r="AY163" s="229" t="s">
        <v>148</v>
      </c>
    </row>
    <row r="164" spans="1:65" s="2" customFormat="1" ht="16.5" customHeight="1">
      <c r="A164" s="34"/>
      <c r="B164" s="35"/>
      <c r="C164" s="241" t="s">
        <v>208</v>
      </c>
      <c r="D164" s="241" t="s">
        <v>209</v>
      </c>
      <c r="E164" s="242" t="s">
        <v>1505</v>
      </c>
      <c r="F164" s="243" t="s">
        <v>1506</v>
      </c>
      <c r="G164" s="244" t="s">
        <v>161</v>
      </c>
      <c r="H164" s="245">
        <v>578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40</v>
      </c>
      <c r="O164" s="71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568</v>
      </c>
      <c r="AT164" s="200" t="s">
        <v>209</v>
      </c>
      <c r="AU164" s="200" t="s">
        <v>85</v>
      </c>
      <c r="AY164" s="17" t="s">
        <v>148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83</v>
      </c>
      <c r="BK164" s="201">
        <f>ROUND(I164*H164,2)</f>
        <v>0</v>
      </c>
      <c r="BL164" s="17" t="s">
        <v>568</v>
      </c>
      <c r="BM164" s="200" t="s">
        <v>1733</v>
      </c>
    </row>
    <row r="165" spans="1:65" s="14" customFormat="1">
      <c r="B165" s="219"/>
      <c r="C165" s="220"/>
      <c r="D165" s="210" t="s">
        <v>183</v>
      </c>
      <c r="E165" s="221" t="s">
        <v>1</v>
      </c>
      <c r="F165" s="222" t="s">
        <v>1252</v>
      </c>
      <c r="G165" s="220"/>
      <c r="H165" s="223">
        <v>578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183</v>
      </c>
      <c r="AU165" s="229" t="s">
        <v>85</v>
      </c>
      <c r="AV165" s="14" t="s">
        <v>85</v>
      </c>
      <c r="AW165" s="14" t="s">
        <v>32</v>
      </c>
      <c r="AX165" s="14" t="s">
        <v>83</v>
      </c>
      <c r="AY165" s="229" t="s">
        <v>148</v>
      </c>
    </row>
    <row r="166" spans="1:65" s="2" customFormat="1" ht="21.75" customHeight="1">
      <c r="A166" s="34"/>
      <c r="B166" s="35"/>
      <c r="C166" s="187" t="s">
        <v>8</v>
      </c>
      <c r="D166" s="187" t="s">
        <v>150</v>
      </c>
      <c r="E166" s="188" t="s">
        <v>1508</v>
      </c>
      <c r="F166" s="189" t="s">
        <v>1509</v>
      </c>
      <c r="G166" s="190" t="s">
        <v>161</v>
      </c>
      <c r="H166" s="191">
        <v>635.79999999999995</v>
      </c>
      <c r="I166" s="192"/>
      <c r="J166" s="193">
        <f>ROUND(I166*H166,2)</f>
        <v>0</v>
      </c>
      <c r="K166" s="194"/>
      <c r="L166" s="195"/>
      <c r="M166" s="196" t="s">
        <v>1</v>
      </c>
      <c r="N166" s="197" t="s">
        <v>40</v>
      </c>
      <c r="O166" s="71"/>
      <c r="P166" s="198">
        <f>O166*H166</f>
        <v>0</v>
      </c>
      <c r="Q166" s="198">
        <v>2.0000000000000002E-5</v>
      </c>
      <c r="R166" s="198">
        <f>Q166*H166</f>
        <v>1.2716E-2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885</v>
      </c>
      <c r="AT166" s="200" t="s">
        <v>150</v>
      </c>
      <c r="AU166" s="200" t="s">
        <v>85</v>
      </c>
      <c r="AY166" s="17" t="s">
        <v>148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885</v>
      </c>
      <c r="BM166" s="200" t="s">
        <v>1734</v>
      </c>
    </row>
    <row r="167" spans="1:65" s="13" customFormat="1">
      <c r="B167" s="208"/>
      <c r="C167" s="209"/>
      <c r="D167" s="210" t="s">
        <v>183</v>
      </c>
      <c r="E167" s="211" t="s">
        <v>1</v>
      </c>
      <c r="F167" s="212" t="s">
        <v>979</v>
      </c>
      <c r="G167" s="209"/>
      <c r="H167" s="211" t="s">
        <v>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183</v>
      </c>
      <c r="AU167" s="218" t="s">
        <v>85</v>
      </c>
      <c r="AV167" s="13" t="s">
        <v>83</v>
      </c>
      <c r="AW167" s="13" t="s">
        <v>32</v>
      </c>
      <c r="AX167" s="13" t="s">
        <v>75</v>
      </c>
      <c r="AY167" s="218" t="s">
        <v>148</v>
      </c>
    </row>
    <row r="168" spans="1:65" s="14" customFormat="1">
      <c r="B168" s="219"/>
      <c r="C168" s="220"/>
      <c r="D168" s="210" t="s">
        <v>183</v>
      </c>
      <c r="E168" s="221" t="s">
        <v>1</v>
      </c>
      <c r="F168" s="222" t="s">
        <v>1252</v>
      </c>
      <c r="G168" s="220"/>
      <c r="H168" s="223">
        <v>578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183</v>
      </c>
      <c r="AU168" s="229" t="s">
        <v>85</v>
      </c>
      <c r="AV168" s="14" t="s">
        <v>85</v>
      </c>
      <c r="AW168" s="14" t="s">
        <v>32</v>
      </c>
      <c r="AX168" s="14" t="s">
        <v>83</v>
      </c>
      <c r="AY168" s="229" t="s">
        <v>148</v>
      </c>
    </row>
    <row r="169" spans="1:65" s="14" customFormat="1">
      <c r="B169" s="219"/>
      <c r="C169" s="220"/>
      <c r="D169" s="210" t="s">
        <v>183</v>
      </c>
      <c r="E169" s="220"/>
      <c r="F169" s="222" t="s">
        <v>1735</v>
      </c>
      <c r="G169" s="220"/>
      <c r="H169" s="223">
        <v>635.79999999999995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183</v>
      </c>
      <c r="AU169" s="229" t="s">
        <v>85</v>
      </c>
      <c r="AV169" s="14" t="s">
        <v>85</v>
      </c>
      <c r="AW169" s="14" t="s">
        <v>4</v>
      </c>
      <c r="AX169" s="14" t="s">
        <v>83</v>
      </c>
      <c r="AY169" s="229" t="s">
        <v>148</v>
      </c>
    </row>
    <row r="170" spans="1:65" s="2" customFormat="1" ht="16.5" customHeight="1">
      <c r="A170" s="34"/>
      <c r="B170" s="35"/>
      <c r="C170" s="241" t="s">
        <v>218</v>
      </c>
      <c r="D170" s="241" t="s">
        <v>209</v>
      </c>
      <c r="E170" s="242" t="s">
        <v>1613</v>
      </c>
      <c r="F170" s="243" t="s">
        <v>1614</v>
      </c>
      <c r="G170" s="244" t="s">
        <v>181</v>
      </c>
      <c r="H170" s="245">
        <v>4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568</v>
      </c>
      <c r="AT170" s="200" t="s">
        <v>209</v>
      </c>
      <c r="AU170" s="200" t="s">
        <v>85</v>
      </c>
      <c r="AY170" s="17" t="s">
        <v>148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568</v>
      </c>
      <c r="BM170" s="200" t="s">
        <v>1736</v>
      </c>
    </row>
    <row r="171" spans="1:65" s="2" customFormat="1" ht="16.5" customHeight="1">
      <c r="A171" s="34"/>
      <c r="B171" s="35"/>
      <c r="C171" s="187" t="s">
        <v>222</v>
      </c>
      <c r="D171" s="187" t="s">
        <v>150</v>
      </c>
      <c r="E171" s="188" t="s">
        <v>1616</v>
      </c>
      <c r="F171" s="189" t="s">
        <v>1617</v>
      </c>
      <c r="G171" s="190" t="s">
        <v>181</v>
      </c>
      <c r="H171" s="191">
        <v>4</v>
      </c>
      <c r="I171" s="192"/>
      <c r="J171" s="193">
        <f>ROUND(I171*H171,2)</f>
        <v>0</v>
      </c>
      <c r="K171" s="194"/>
      <c r="L171" s="195"/>
      <c r="M171" s="196" t="s">
        <v>1</v>
      </c>
      <c r="N171" s="197" t="s">
        <v>40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1497</v>
      </c>
      <c r="AT171" s="200" t="s">
        <v>150</v>
      </c>
      <c r="AU171" s="200" t="s">
        <v>85</v>
      </c>
      <c r="AY171" s="17" t="s">
        <v>148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568</v>
      </c>
      <c r="BM171" s="200" t="s">
        <v>1737</v>
      </c>
    </row>
    <row r="172" spans="1:65" s="2" customFormat="1" ht="33" customHeight="1">
      <c r="A172" s="34"/>
      <c r="B172" s="35"/>
      <c r="C172" s="241" t="s">
        <v>225</v>
      </c>
      <c r="D172" s="241" t="s">
        <v>209</v>
      </c>
      <c r="E172" s="242" t="s">
        <v>1738</v>
      </c>
      <c r="F172" s="243" t="s">
        <v>1739</v>
      </c>
      <c r="G172" s="244" t="s">
        <v>161</v>
      </c>
      <c r="H172" s="245">
        <v>82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40</v>
      </c>
      <c r="O172" s="71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568</v>
      </c>
      <c r="AT172" s="200" t="s">
        <v>209</v>
      </c>
      <c r="AU172" s="200" t="s">
        <v>85</v>
      </c>
      <c r="AY172" s="17" t="s">
        <v>148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83</v>
      </c>
      <c r="BK172" s="201">
        <f>ROUND(I172*H172,2)</f>
        <v>0</v>
      </c>
      <c r="BL172" s="17" t="s">
        <v>568</v>
      </c>
      <c r="BM172" s="200" t="s">
        <v>1740</v>
      </c>
    </row>
    <row r="173" spans="1:65" s="13" customFormat="1">
      <c r="B173" s="208"/>
      <c r="C173" s="209"/>
      <c r="D173" s="210" t="s">
        <v>183</v>
      </c>
      <c r="E173" s="211" t="s">
        <v>1</v>
      </c>
      <c r="F173" s="212" t="s">
        <v>1705</v>
      </c>
      <c r="G173" s="209"/>
      <c r="H173" s="211" t="s">
        <v>1</v>
      </c>
      <c r="I173" s="213"/>
      <c r="J173" s="209"/>
      <c r="K173" s="209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183</v>
      </c>
      <c r="AU173" s="218" t="s">
        <v>85</v>
      </c>
      <c r="AV173" s="13" t="s">
        <v>83</v>
      </c>
      <c r="AW173" s="13" t="s">
        <v>32</v>
      </c>
      <c r="AX173" s="13" t="s">
        <v>75</v>
      </c>
      <c r="AY173" s="218" t="s">
        <v>148</v>
      </c>
    </row>
    <row r="174" spans="1:65" s="14" customFormat="1">
      <c r="B174" s="219"/>
      <c r="C174" s="220"/>
      <c r="D174" s="210" t="s">
        <v>183</v>
      </c>
      <c r="E174" s="221" t="s">
        <v>1</v>
      </c>
      <c r="F174" s="222" t="s">
        <v>1250</v>
      </c>
      <c r="G174" s="220"/>
      <c r="H174" s="223">
        <v>82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183</v>
      </c>
      <c r="AU174" s="229" t="s">
        <v>85</v>
      </c>
      <c r="AV174" s="14" t="s">
        <v>85</v>
      </c>
      <c r="AW174" s="14" t="s">
        <v>32</v>
      </c>
      <c r="AX174" s="14" t="s">
        <v>83</v>
      </c>
      <c r="AY174" s="229" t="s">
        <v>148</v>
      </c>
    </row>
    <row r="175" spans="1:65" s="2" customFormat="1" ht="21.75" customHeight="1">
      <c r="A175" s="34"/>
      <c r="B175" s="35"/>
      <c r="C175" s="187" t="s">
        <v>228</v>
      </c>
      <c r="D175" s="187" t="s">
        <v>150</v>
      </c>
      <c r="E175" s="188" t="s">
        <v>1522</v>
      </c>
      <c r="F175" s="189" t="s">
        <v>1523</v>
      </c>
      <c r="G175" s="190" t="s">
        <v>161</v>
      </c>
      <c r="H175" s="191">
        <v>86.1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40</v>
      </c>
      <c r="O175" s="71"/>
      <c r="P175" s="198">
        <f>O175*H175</f>
        <v>0</v>
      </c>
      <c r="Q175" s="198">
        <v>1.7000000000000001E-4</v>
      </c>
      <c r="R175" s="198">
        <f>Q175*H175</f>
        <v>1.4637000000000001E-2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885</v>
      </c>
      <c r="AT175" s="200" t="s">
        <v>150</v>
      </c>
      <c r="AU175" s="200" t="s">
        <v>85</v>
      </c>
      <c r="AY175" s="17" t="s">
        <v>148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885</v>
      </c>
      <c r="BM175" s="200" t="s">
        <v>1741</v>
      </c>
    </row>
    <row r="176" spans="1:65" s="13" customFormat="1">
      <c r="B176" s="208"/>
      <c r="C176" s="209"/>
      <c r="D176" s="210" t="s">
        <v>183</v>
      </c>
      <c r="E176" s="211" t="s">
        <v>1</v>
      </c>
      <c r="F176" s="212" t="s">
        <v>1742</v>
      </c>
      <c r="G176" s="209"/>
      <c r="H176" s="211" t="s">
        <v>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183</v>
      </c>
      <c r="AU176" s="218" t="s">
        <v>85</v>
      </c>
      <c r="AV176" s="13" t="s">
        <v>83</v>
      </c>
      <c r="AW176" s="13" t="s">
        <v>32</v>
      </c>
      <c r="AX176" s="13" t="s">
        <v>75</v>
      </c>
      <c r="AY176" s="218" t="s">
        <v>148</v>
      </c>
    </row>
    <row r="177" spans="1:65" s="13" customFormat="1">
      <c r="B177" s="208"/>
      <c r="C177" s="209"/>
      <c r="D177" s="210" t="s">
        <v>183</v>
      </c>
      <c r="E177" s="211" t="s">
        <v>1</v>
      </c>
      <c r="F177" s="212" t="s">
        <v>744</v>
      </c>
      <c r="G177" s="209"/>
      <c r="H177" s="211" t="s">
        <v>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183</v>
      </c>
      <c r="AU177" s="218" t="s">
        <v>85</v>
      </c>
      <c r="AV177" s="13" t="s">
        <v>83</v>
      </c>
      <c r="AW177" s="13" t="s">
        <v>32</v>
      </c>
      <c r="AX177" s="13" t="s">
        <v>75</v>
      </c>
      <c r="AY177" s="218" t="s">
        <v>148</v>
      </c>
    </row>
    <row r="178" spans="1:65" s="14" customFormat="1">
      <c r="B178" s="219"/>
      <c r="C178" s="220"/>
      <c r="D178" s="210" t="s">
        <v>183</v>
      </c>
      <c r="E178" s="221" t="s">
        <v>1250</v>
      </c>
      <c r="F178" s="222" t="s">
        <v>1743</v>
      </c>
      <c r="G178" s="220"/>
      <c r="H178" s="223">
        <v>82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183</v>
      </c>
      <c r="AU178" s="229" t="s">
        <v>85</v>
      </c>
      <c r="AV178" s="14" t="s">
        <v>85</v>
      </c>
      <c r="AW178" s="14" t="s">
        <v>32</v>
      </c>
      <c r="AX178" s="14" t="s">
        <v>83</v>
      </c>
      <c r="AY178" s="229" t="s">
        <v>148</v>
      </c>
    </row>
    <row r="179" spans="1:65" s="14" customFormat="1">
      <c r="B179" s="219"/>
      <c r="C179" s="220"/>
      <c r="D179" s="210" t="s">
        <v>183</v>
      </c>
      <c r="E179" s="220"/>
      <c r="F179" s="222" t="s">
        <v>1744</v>
      </c>
      <c r="G179" s="220"/>
      <c r="H179" s="223">
        <v>86.1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4</v>
      </c>
      <c r="AX179" s="14" t="s">
        <v>83</v>
      </c>
      <c r="AY179" s="229" t="s">
        <v>148</v>
      </c>
    </row>
    <row r="180" spans="1:65" s="12" customFormat="1" ht="22.9" customHeight="1">
      <c r="B180" s="171"/>
      <c r="C180" s="172"/>
      <c r="D180" s="173" t="s">
        <v>74</v>
      </c>
      <c r="E180" s="185" t="s">
        <v>1745</v>
      </c>
      <c r="F180" s="185" t="s">
        <v>1746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SUM(P181:P186)</f>
        <v>0</v>
      </c>
      <c r="Q180" s="179"/>
      <c r="R180" s="180">
        <f>SUM(R181:R186)</f>
        <v>0</v>
      </c>
      <c r="S180" s="179"/>
      <c r="T180" s="181">
        <f>SUM(T181:T186)</f>
        <v>0</v>
      </c>
      <c r="AR180" s="182" t="s">
        <v>168</v>
      </c>
      <c r="AT180" s="183" t="s">
        <v>74</v>
      </c>
      <c r="AU180" s="183" t="s">
        <v>83</v>
      </c>
      <c r="AY180" s="182" t="s">
        <v>148</v>
      </c>
      <c r="BK180" s="184">
        <f>SUM(BK181:BK186)</f>
        <v>0</v>
      </c>
    </row>
    <row r="181" spans="1:65" s="2" customFormat="1" ht="24.2" customHeight="1">
      <c r="A181" s="34"/>
      <c r="B181" s="35"/>
      <c r="C181" s="187" t="s">
        <v>231</v>
      </c>
      <c r="D181" s="187" t="s">
        <v>150</v>
      </c>
      <c r="E181" s="188" t="s">
        <v>1747</v>
      </c>
      <c r="F181" s="189" t="s">
        <v>1748</v>
      </c>
      <c r="G181" s="190" t="s">
        <v>153</v>
      </c>
      <c r="H181" s="191">
        <v>1</v>
      </c>
      <c r="I181" s="192"/>
      <c r="J181" s="193">
        <f t="shared" ref="J181:J186" si="0">ROUND(I181*H181,2)</f>
        <v>0</v>
      </c>
      <c r="K181" s="194"/>
      <c r="L181" s="195"/>
      <c r="M181" s="196" t="s">
        <v>1</v>
      </c>
      <c r="N181" s="197" t="s">
        <v>40</v>
      </c>
      <c r="O181" s="71"/>
      <c r="P181" s="198">
        <f t="shared" ref="P181:P186" si="1">O181*H181</f>
        <v>0</v>
      </c>
      <c r="Q181" s="198">
        <v>0</v>
      </c>
      <c r="R181" s="198">
        <f t="shared" ref="R181:R186" si="2">Q181*H181</f>
        <v>0</v>
      </c>
      <c r="S181" s="198">
        <v>0</v>
      </c>
      <c r="T181" s="199">
        <f t="shared" ref="T181:T186" si="3"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85</v>
      </c>
      <c r="AT181" s="200" t="s">
        <v>150</v>
      </c>
      <c r="AU181" s="200" t="s">
        <v>85</v>
      </c>
      <c r="AY181" s="17" t="s">
        <v>148</v>
      </c>
      <c r="BE181" s="201">
        <f t="shared" ref="BE181:BE186" si="4">IF(N181="základní",J181,0)</f>
        <v>0</v>
      </c>
      <c r="BF181" s="201">
        <f t="shared" ref="BF181:BF186" si="5">IF(N181="snížená",J181,0)</f>
        <v>0</v>
      </c>
      <c r="BG181" s="201">
        <f t="shared" ref="BG181:BG186" si="6">IF(N181="zákl. přenesená",J181,0)</f>
        <v>0</v>
      </c>
      <c r="BH181" s="201">
        <f t="shared" ref="BH181:BH186" si="7">IF(N181="sníž. přenesená",J181,0)</f>
        <v>0</v>
      </c>
      <c r="BI181" s="201">
        <f t="shared" ref="BI181:BI186" si="8">IF(N181="nulová",J181,0)</f>
        <v>0</v>
      </c>
      <c r="BJ181" s="17" t="s">
        <v>83</v>
      </c>
      <c r="BK181" s="201">
        <f t="shared" ref="BK181:BK186" si="9">ROUND(I181*H181,2)</f>
        <v>0</v>
      </c>
      <c r="BL181" s="17" t="s">
        <v>83</v>
      </c>
      <c r="BM181" s="200" t="s">
        <v>1749</v>
      </c>
    </row>
    <row r="182" spans="1:65" s="2" customFormat="1" ht="24.2" customHeight="1">
      <c r="A182" s="34"/>
      <c r="B182" s="35"/>
      <c r="C182" s="187" t="s">
        <v>7</v>
      </c>
      <c r="D182" s="187" t="s">
        <v>150</v>
      </c>
      <c r="E182" s="188" t="s">
        <v>1750</v>
      </c>
      <c r="F182" s="189" t="s">
        <v>1751</v>
      </c>
      <c r="G182" s="190" t="s">
        <v>153</v>
      </c>
      <c r="H182" s="191">
        <v>1</v>
      </c>
      <c r="I182" s="192"/>
      <c r="J182" s="193">
        <f t="shared" si="0"/>
        <v>0</v>
      </c>
      <c r="K182" s="194"/>
      <c r="L182" s="195"/>
      <c r="M182" s="196" t="s">
        <v>1</v>
      </c>
      <c r="N182" s="197" t="s">
        <v>40</v>
      </c>
      <c r="O182" s="71"/>
      <c r="P182" s="198">
        <f t="shared" si="1"/>
        <v>0</v>
      </c>
      <c r="Q182" s="198">
        <v>0</v>
      </c>
      <c r="R182" s="198">
        <f t="shared" si="2"/>
        <v>0</v>
      </c>
      <c r="S182" s="198">
        <v>0</v>
      </c>
      <c r="T182" s="199">
        <f t="shared" si="3"/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85</v>
      </c>
      <c r="AT182" s="200" t="s">
        <v>150</v>
      </c>
      <c r="AU182" s="200" t="s">
        <v>85</v>
      </c>
      <c r="AY182" s="17" t="s">
        <v>148</v>
      </c>
      <c r="BE182" s="201">
        <f t="shared" si="4"/>
        <v>0</v>
      </c>
      <c r="BF182" s="201">
        <f t="shared" si="5"/>
        <v>0</v>
      </c>
      <c r="BG182" s="201">
        <f t="shared" si="6"/>
        <v>0</v>
      </c>
      <c r="BH182" s="201">
        <f t="shared" si="7"/>
        <v>0</v>
      </c>
      <c r="BI182" s="201">
        <f t="shared" si="8"/>
        <v>0</v>
      </c>
      <c r="BJ182" s="17" t="s">
        <v>83</v>
      </c>
      <c r="BK182" s="201">
        <f t="shared" si="9"/>
        <v>0</v>
      </c>
      <c r="BL182" s="17" t="s">
        <v>83</v>
      </c>
      <c r="BM182" s="200" t="s">
        <v>1752</v>
      </c>
    </row>
    <row r="183" spans="1:65" s="2" customFormat="1" ht="24.2" customHeight="1">
      <c r="A183" s="34"/>
      <c r="B183" s="35"/>
      <c r="C183" s="241" t="s">
        <v>378</v>
      </c>
      <c r="D183" s="241" t="s">
        <v>209</v>
      </c>
      <c r="E183" s="242" t="s">
        <v>1753</v>
      </c>
      <c r="F183" s="243" t="s">
        <v>1754</v>
      </c>
      <c r="G183" s="244" t="s">
        <v>181</v>
      </c>
      <c r="H183" s="245">
        <v>4</v>
      </c>
      <c r="I183" s="246"/>
      <c r="J183" s="247">
        <f t="shared" si="0"/>
        <v>0</v>
      </c>
      <c r="K183" s="248"/>
      <c r="L183" s="39"/>
      <c r="M183" s="249" t="s">
        <v>1</v>
      </c>
      <c r="N183" s="250" t="s">
        <v>40</v>
      </c>
      <c r="O183" s="71"/>
      <c r="P183" s="198">
        <f t="shared" si="1"/>
        <v>0</v>
      </c>
      <c r="Q183" s="198">
        <v>0</v>
      </c>
      <c r="R183" s="198">
        <f t="shared" si="2"/>
        <v>0</v>
      </c>
      <c r="S183" s="198">
        <v>0</v>
      </c>
      <c r="T183" s="199">
        <f t="shared" si="3"/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83</v>
      </c>
      <c r="AT183" s="200" t="s">
        <v>209</v>
      </c>
      <c r="AU183" s="200" t="s">
        <v>85</v>
      </c>
      <c r="AY183" s="17" t="s">
        <v>148</v>
      </c>
      <c r="BE183" s="201">
        <f t="shared" si="4"/>
        <v>0</v>
      </c>
      <c r="BF183" s="201">
        <f t="shared" si="5"/>
        <v>0</v>
      </c>
      <c r="BG183" s="201">
        <f t="shared" si="6"/>
        <v>0</v>
      </c>
      <c r="BH183" s="201">
        <f t="shared" si="7"/>
        <v>0</v>
      </c>
      <c r="BI183" s="201">
        <f t="shared" si="8"/>
        <v>0</v>
      </c>
      <c r="BJ183" s="17" t="s">
        <v>83</v>
      </c>
      <c r="BK183" s="201">
        <f t="shared" si="9"/>
        <v>0</v>
      </c>
      <c r="BL183" s="17" t="s">
        <v>83</v>
      </c>
      <c r="BM183" s="200" t="s">
        <v>1755</v>
      </c>
    </row>
    <row r="184" spans="1:65" s="2" customFormat="1" ht="33" customHeight="1">
      <c r="A184" s="34"/>
      <c r="B184" s="35"/>
      <c r="C184" s="241" t="s">
        <v>382</v>
      </c>
      <c r="D184" s="241" t="s">
        <v>209</v>
      </c>
      <c r="E184" s="242" t="s">
        <v>1756</v>
      </c>
      <c r="F184" s="243" t="s">
        <v>1757</v>
      </c>
      <c r="G184" s="244" t="s">
        <v>181</v>
      </c>
      <c r="H184" s="245">
        <v>2</v>
      </c>
      <c r="I184" s="246"/>
      <c r="J184" s="247">
        <f t="shared" si="0"/>
        <v>0</v>
      </c>
      <c r="K184" s="248"/>
      <c r="L184" s="39"/>
      <c r="M184" s="249" t="s">
        <v>1</v>
      </c>
      <c r="N184" s="250" t="s">
        <v>40</v>
      </c>
      <c r="O184" s="71"/>
      <c r="P184" s="198">
        <f t="shared" si="1"/>
        <v>0</v>
      </c>
      <c r="Q184" s="198">
        <v>0</v>
      </c>
      <c r="R184" s="198">
        <f t="shared" si="2"/>
        <v>0</v>
      </c>
      <c r="S184" s="198">
        <v>0</v>
      </c>
      <c r="T184" s="199">
        <f t="shared" si="3"/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568</v>
      </c>
      <c r="AT184" s="200" t="s">
        <v>209</v>
      </c>
      <c r="AU184" s="200" t="s">
        <v>85</v>
      </c>
      <c r="AY184" s="17" t="s">
        <v>148</v>
      </c>
      <c r="BE184" s="201">
        <f t="shared" si="4"/>
        <v>0</v>
      </c>
      <c r="BF184" s="201">
        <f t="shared" si="5"/>
        <v>0</v>
      </c>
      <c r="BG184" s="201">
        <f t="shared" si="6"/>
        <v>0</v>
      </c>
      <c r="BH184" s="201">
        <f t="shared" si="7"/>
        <v>0</v>
      </c>
      <c r="BI184" s="201">
        <f t="shared" si="8"/>
        <v>0</v>
      </c>
      <c r="BJ184" s="17" t="s">
        <v>83</v>
      </c>
      <c r="BK184" s="201">
        <f t="shared" si="9"/>
        <v>0</v>
      </c>
      <c r="BL184" s="17" t="s">
        <v>568</v>
      </c>
      <c r="BM184" s="200" t="s">
        <v>1758</v>
      </c>
    </row>
    <row r="185" spans="1:65" s="2" customFormat="1" ht="16.5" customHeight="1">
      <c r="A185" s="34"/>
      <c r="B185" s="35"/>
      <c r="C185" s="241" t="s">
        <v>387</v>
      </c>
      <c r="D185" s="241" t="s">
        <v>209</v>
      </c>
      <c r="E185" s="242" t="s">
        <v>1759</v>
      </c>
      <c r="F185" s="243" t="s">
        <v>1760</v>
      </c>
      <c r="G185" s="244" t="s">
        <v>181</v>
      </c>
      <c r="H185" s="245">
        <v>1</v>
      </c>
      <c r="I185" s="246"/>
      <c r="J185" s="247">
        <f t="shared" si="0"/>
        <v>0</v>
      </c>
      <c r="K185" s="248"/>
      <c r="L185" s="39"/>
      <c r="M185" s="249" t="s">
        <v>1</v>
      </c>
      <c r="N185" s="250" t="s">
        <v>40</v>
      </c>
      <c r="O185" s="71"/>
      <c r="P185" s="198">
        <f t="shared" si="1"/>
        <v>0</v>
      </c>
      <c r="Q185" s="198">
        <v>0</v>
      </c>
      <c r="R185" s="198">
        <f t="shared" si="2"/>
        <v>0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83</v>
      </c>
      <c r="AT185" s="200" t="s">
        <v>209</v>
      </c>
      <c r="AU185" s="200" t="s">
        <v>85</v>
      </c>
      <c r="AY185" s="17" t="s">
        <v>148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83</v>
      </c>
      <c r="BK185" s="201">
        <f t="shared" si="9"/>
        <v>0</v>
      </c>
      <c r="BL185" s="17" t="s">
        <v>83</v>
      </c>
      <c r="BM185" s="200" t="s">
        <v>1761</v>
      </c>
    </row>
    <row r="186" spans="1:65" s="2" customFormat="1" ht="16.5" customHeight="1">
      <c r="A186" s="34"/>
      <c r="B186" s="35"/>
      <c r="C186" s="241" t="s">
        <v>392</v>
      </c>
      <c r="D186" s="241" t="s">
        <v>209</v>
      </c>
      <c r="E186" s="242" t="s">
        <v>1762</v>
      </c>
      <c r="F186" s="243" t="s">
        <v>1763</v>
      </c>
      <c r="G186" s="244" t="s">
        <v>181</v>
      </c>
      <c r="H186" s="245">
        <v>1</v>
      </c>
      <c r="I186" s="246"/>
      <c r="J186" s="247">
        <f t="shared" si="0"/>
        <v>0</v>
      </c>
      <c r="K186" s="248"/>
      <c r="L186" s="39"/>
      <c r="M186" s="249" t="s">
        <v>1</v>
      </c>
      <c r="N186" s="250" t="s">
        <v>40</v>
      </c>
      <c r="O186" s="71"/>
      <c r="P186" s="198">
        <f t="shared" si="1"/>
        <v>0</v>
      </c>
      <c r="Q186" s="198">
        <v>0</v>
      </c>
      <c r="R186" s="198">
        <f t="shared" si="2"/>
        <v>0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568</v>
      </c>
      <c r="AT186" s="200" t="s">
        <v>209</v>
      </c>
      <c r="AU186" s="200" t="s">
        <v>85</v>
      </c>
      <c r="AY186" s="17" t="s">
        <v>148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83</v>
      </c>
      <c r="BK186" s="201">
        <f t="shared" si="9"/>
        <v>0</v>
      </c>
      <c r="BL186" s="17" t="s">
        <v>568</v>
      </c>
      <c r="BM186" s="200" t="s">
        <v>1764</v>
      </c>
    </row>
    <row r="187" spans="1:65" s="12" customFormat="1" ht="22.9" customHeight="1">
      <c r="B187" s="171"/>
      <c r="C187" s="172"/>
      <c r="D187" s="173" t="s">
        <v>74</v>
      </c>
      <c r="E187" s="185" t="s">
        <v>1078</v>
      </c>
      <c r="F187" s="185" t="s">
        <v>1079</v>
      </c>
      <c r="G187" s="172"/>
      <c r="H187" s="172"/>
      <c r="I187" s="175"/>
      <c r="J187" s="186">
        <f>BK187</f>
        <v>0</v>
      </c>
      <c r="K187" s="172"/>
      <c r="L187" s="177"/>
      <c r="M187" s="178"/>
      <c r="N187" s="179"/>
      <c r="O187" s="179"/>
      <c r="P187" s="180">
        <f>SUM(P188:P214)</f>
        <v>0</v>
      </c>
      <c r="Q187" s="179"/>
      <c r="R187" s="180">
        <f>SUM(R188:R214)</f>
        <v>117.761218</v>
      </c>
      <c r="S187" s="179"/>
      <c r="T187" s="181">
        <f>SUM(T188:T214)</f>
        <v>0</v>
      </c>
      <c r="AR187" s="182" t="s">
        <v>168</v>
      </c>
      <c r="AT187" s="183" t="s">
        <v>74</v>
      </c>
      <c r="AU187" s="183" t="s">
        <v>83</v>
      </c>
      <c r="AY187" s="182" t="s">
        <v>148</v>
      </c>
      <c r="BK187" s="184">
        <f>SUM(BK188:BK214)</f>
        <v>0</v>
      </c>
    </row>
    <row r="188" spans="1:65" s="2" customFormat="1" ht="24.2" customHeight="1">
      <c r="A188" s="34"/>
      <c r="B188" s="35"/>
      <c r="C188" s="241" t="s">
        <v>396</v>
      </c>
      <c r="D188" s="241" t="s">
        <v>209</v>
      </c>
      <c r="E188" s="242" t="s">
        <v>1654</v>
      </c>
      <c r="F188" s="243" t="s">
        <v>1655</v>
      </c>
      <c r="G188" s="244" t="s">
        <v>161</v>
      </c>
      <c r="H188" s="245">
        <v>578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568</v>
      </c>
      <c r="AT188" s="200" t="s">
        <v>209</v>
      </c>
      <c r="AU188" s="200" t="s">
        <v>85</v>
      </c>
      <c r="AY188" s="17" t="s">
        <v>148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568</v>
      </c>
      <c r="BM188" s="200" t="s">
        <v>1765</v>
      </c>
    </row>
    <row r="189" spans="1:65" s="14" customFormat="1">
      <c r="B189" s="219"/>
      <c r="C189" s="220"/>
      <c r="D189" s="210" t="s">
        <v>183</v>
      </c>
      <c r="E189" s="221" t="s">
        <v>1</v>
      </c>
      <c r="F189" s="222" t="s">
        <v>1252</v>
      </c>
      <c r="G189" s="220"/>
      <c r="H189" s="223">
        <v>578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183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148</v>
      </c>
    </row>
    <row r="190" spans="1:65" s="2" customFormat="1" ht="24.2" customHeight="1">
      <c r="A190" s="34"/>
      <c r="B190" s="35"/>
      <c r="C190" s="241" t="s">
        <v>400</v>
      </c>
      <c r="D190" s="241" t="s">
        <v>209</v>
      </c>
      <c r="E190" s="242" t="s">
        <v>1658</v>
      </c>
      <c r="F190" s="243" t="s">
        <v>1659</v>
      </c>
      <c r="G190" s="244" t="s">
        <v>161</v>
      </c>
      <c r="H190" s="245">
        <v>578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0.20300000000000001</v>
      </c>
      <c r="R190" s="198">
        <f>Q190*H190</f>
        <v>117.334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568</v>
      </c>
      <c r="AT190" s="200" t="s">
        <v>209</v>
      </c>
      <c r="AU190" s="200" t="s">
        <v>85</v>
      </c>
      <c r="AY190" s="17" t="s">
        <v>148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568</v>
      </c>
      <c r="BM190" s="200" t="s">
        <v>1766</v>
      </c>
    </row>
    <row r="191" spans="1:65" s="14" customFormat="1">
      <c r="B191" s="219"/>
      <c r="C191" s="220"/>
      <c r="D191" s="210" t="s">
        <v>183</v>
      </c>
      <c r="E191" s="221" t="s">
        <v>1</v>
      </c>
      <c r="F191" s="222" t="s">
        <v>1252</v>
      </c>
      <c r="G191" s="220"/>
      <c r="H191" s="223">
        <v>578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183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148</v>
      </c>
    </row>
    <row r="192" spans="1:65" s="2" customFormat="1" ht="21.75" customHeight="1">
      <c r="A192" s="34"/>
      <c r="B192" s="35"/>
      <c r="C192" s="241" t="s">
        <v>404</v>
      </c>
      <c r="D192" s="241" t="s">
        <v>209</v>
      </c>
      <c r="E192" s="242" t="s">
        <v>1661</v>
      </c>
      <c r="F192" s="243" t="s">
        <v>1662</v>
      </c>
      <c r="G192" s="244" t="s">
        <v>181</v>
      </c>
      <c r="H192" s="245">
        <v>3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7.6E-3</v>
      </c>
      <c r="R192" s="198">
        <f>Q192*H192</f>
        <v>2.2800000000000001E-2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568</v>
      </c>
      <c r="AT192" s="200" t="s">
        <v>209</v>
      </c>
      <c r="AU192" s="200" t="s">
        <v>85</v>
      </c>
      <c r="AY192" s="17" t="s">
        <v>148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568</v>
      </c>
      <c r="BM192" s="200" t="s">
        <v>1767</v>
      </c>
    </row>
    <row r="193" spans="1:65" s="2" customFormat="1" ht="24.2" customHeight="1">
      <c r="A193" s="34"/>
      <c r="B193" s="35"/>
      <c r="C193" s="241" t="s">
        <v>408</v>
      </c>
      <c r="D193" s="241" t="s">
        <v>209</v>
      </c>
      <c r="E193" s="242" t="s">
        <v>1768</v>
      </c>
      <c r="F193" s="243" t="s">
        <v>1769</v>
      </c>
      <c r="G193" s="244" t="s">
        <v>161</v>
      </c>
      <c r="H193" s="245">
        <v>506</v>
      </c>
      <c r="I193" s="246"/>
      <c r="J193" s="247">
        <f>ROUND(I193*H193,2)</f>
        <v>0</v>
      </c>
      <c r="K193" s="248"/>
      <c r="L193" s="39"/>
      <c r="M193" s="249" t="s">
        <v>1</v>
      </c>
      <c r="N193" s="250" t="s">
        <v>40</v>
      </c>
      <c r="O193" s="71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0" t="s">
        <v>568</v>
      </c>
      <c r="AT193" s="200" t="s">
        <v>209</v>
      </c>
      <c r="AU193" s="200" t="s">
        <v>85</v>
      </c>
      <c r="AY193" s="17" t="s">
        <v>148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7" t="s">
        <v>83</v>
      </c>
      <c r="BK193" s="201">
        <f>ROUND(I193*H193,2)</f>
        <v>0</v>
      </c>
      <c r="BL193" s="17" t="s">
        <v>568</v>
      </c>
      <c r="BM193" s="200" t="s">
        <v>1770</v>
      </c>
    </row>
    <row r="194" spans="1:65" s="13" customFormat="1">
      <c r="B194" s="208"/>
      <c r="C194" s="209"/>
      <c r="D194" s="210" t="s">
        <v>183</v>
      </c>
      <c r="E194" s="211" t="s">
        <v>1</v>
      </c>
      <c r="F194" s="212" t="s">
        <v>1705</v>
      </c>
      <c r="G194" s="209"/>
      <c r="H194" s="211" t="s">
        <v>1</v>
      </c>
      <c r="I194" s="213"/>
      <c r="J194" s="209"/>
      <c r="K194" s="209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183</v>
      </c>
      <c r="AU194" s="218" t="s">
        <v>85</v>
      </c>
      <c r="AV194" s="13" t="s">
        <v>83</v>
      </c>
      <c r="AW194" s="13" t="s">
        <v>32</v>
      </c>
      <c r="AX194" s="13" t="s">
        <v>75</v>
      </c>
      <c r="AY194" s="218" t="s">
        <v>148</v>
      </c>
    </row>
    <row r="195" spans="1:65" s="14" customFormat="1">
      <c r="B195" s="219"/>
      <c r="C195" s="220"/>
      <c r="D195" s="210" t="s">
        <v>183</v>
      </c>
      <c r="E195" s="221" t="s">
        <v>1</v>
      </c>
      <c r="F195" s="222" t="s">
        <v>1695</v>
      </c>
      <c r="G195" s="220"/>
      <c r="H195" s="223">
        <v>506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183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148</v>
      </c>
    </row>
    <row r="196" spans="1:65" s="2" customFormat="1" ht="24.2" customHeight="1">
      <c r="A196" s="34"/>
      <c r="B196" s="35"/>
      <c r="C196" s="187" t="s">
        <v>413</v>
      </c>
      <c r="D196" s="187" t="s">
        <v>150</v>
      </c>
      <c r="E196" s="188" t="s">
        <v>1771</v>
      </c>
      <c r="F196" s="189" t="s">
        <v>1772</v>
      </c>
      <c r="G196" s="190" t="s">
        <v>161</v>
      </c>
      <c r="H196" s="191">
        <v>531.29999999999995</v>
      </c>
      <c r="I196" s="192"/>
      <c r="J196" s="193">
        <f>ROUND(I196*H196,2)</f>
        <v>0</v>
      </c>
      <c r="K196" s="194"/>
      <c r="L196" s="195"/>
      <c r="M196" s="196" t="s">
        <v>1</v>
      </c>
      <c r="N196" s="197" t="s">
        <v>40</v>
      </c>
      <c r="O196" s="71"/>
      <c r="P196" s="198">
        <f>O196*H196</f>
        <v>0</v>
      </c>
      <c r="Q196" s="198">
        <v>2.7E-4</v>
      </c>
      <c r="R196" s="198">
        <f>Q196*H196</f>
        <v>0.143451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885</v>
      </c>
      <c r="AT196" s="200" t="s">
        <v>150</v>
      </c>
      <c r="AU196" s="200" t="s">
        <v>85</v>
      </c>
      <c r="AY196" s="17" t="s">
        <v>148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885</v>
      </c>
      <c r="BM196" s="200" t="s">
        <v>1773</v>
      </c>
    </row>
    <row r="197" spans="1:65" s="13" customFormat="1">
      <c r="B197" s="208"/>
      <c r="C197" s="209"/>
      <c r="D197" s="210" t="s">
        <v>183</v>
      </c>
      <c r="E197" s="211" t="s">
        <v>1</v>
      </c>
      <c r="F197" s="212" t="s">
        <v>744</v>
      </c>
      <c r="G197" s="209"/>
      <c r="H197" s="211" t="s">
        <v>1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183</v>
      </c>
      <c r="AU197" s="218" t="s">
        <v>85</v>
      </c>
      <c r="AV197" s="13" t="s">
        <v>83</v>
      </c>
      <c r="AW197" s="13" t="s">
        <v>32</v>
      </c>
      <c r="AX197" s="13" t="s">
        <v>75</v>
      </c>
      <c r="AY197" s="218" t="s">
        <v>148</v>
      </c>
    </row>
    <row r="198" spans="1:65" s="14" customFormat="1">
      <c r="B198" s="219"/>
      <c r="C198" s="220"/>
      <c r="D198" s="210" t="s">
        <v>183</v>
      </c>
      <c r="E198" s="221" t="s">
        <v>1695</v>
      </c>
      <c r="F198" s="222" t="s">
        <v>1774</v>
      </c>
      <c r="G198" s="220"/>
      <c r="H198" s="223">
        <v>506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183</v>
      </c>
      <c r="AU198" s="229" t="s">
        <v>85</v>
      </c>
      <c r="AV198" s="14" t="s">
        <v>85</v>
      </c>
      <c r="AW198" s="14" t="s">
        <v>32</v>
      </c>
      <c r="AX198" s="14" t="s">
        <v>83</v>
      </c>
      <c r="AY198" s="229" t="s">
        <v>148</v>
      </c>
    </row>
    <row r="199" spans="1:65" s="14" customFormat="1">
      <c r="B199" s="219"/>
      <c r="C199" s="220"/>
      <c r="D199" s="210" t="s">
        <v>183</v>
      </c>
      <c r="E199" s="220"/>
      <c r="F199" s="222" t="s">
        <v>1775</v>
      </c>
      <c r="G199" s="220"/>
      <c r="H199" s="223">
        <v>531.29999999999995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183</v>
      </c>
      <c r="AU199" s="229" t="s">
        <v>85</v>
      </c>
      <c r="AV199" s="14" t="s">
        <v>85</v>
      </c>
      <c r="AW199" s="14" t="s">
        <v>4</v>
      </c>
      <c r="AX199" s="14" t="s">
        <v>83</v>
      </c>
      <c r="AY199" s="229" t="s">
        <v>148</v>
      </c>
    </row>
    <row r="200" spans="1:65" s="2" customFormat="1" ht="24.2" customHeight="1">
      <c r="A200" s="34"/>
      <c r="B200" s="35"/>
      <c r="C200" s="187" t="s">
        <v>418</v>
      </c>
      <c r="D200" s="187" t="s">
        <v>150</v>
      </c>
      <c r="E200" s="188" t="s">
        <v>1776</v>
      </c>
      <c r="F200" s="189" t="s">
        <v>1777</v>
      </c>
      <c r="G200" s="190" t="s">
        <v>153</v>
      </c>
      <c r="H200" s="191">
        <v>1</v>
      </c>
      <c r="I200" s="192"/>
      <c r="J200" s="193">
        <f>ROUND(I200*H200,2)</f>
        <v>0</v>
      </c>
      <c r="K200" s="194"/>
      <c r="L200" s="195"/>
      <c r="M200" s="196" t="s">
        <v>1</v>
      </c>
      <c r="N200" s="197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885</v>
      </c>
      <c r="AT200" s="200" t="s">
        <v>150</v>
      </c>
      <c r="AU200" s="200" t="s">
        <v>85</v>
      </c>
      <c r="AY200" s="17" t="s">
        <v>148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885</v>
      </c>
      <c r="BM200" s="200" t="s">
        <v>1778</v>
      </c>
    </row>
    <row r="201" spans="1:65" s="2" customFormat="1" ht="24.2" customHeight="1">
      <c r="A201" s="34"/>
      <c r="B201" s="35"/>
      <c r="C201" s="241" t="s">
        <v>423</v>
      </c>
      <c r="D201" s="241" t="s">
        <v>209</v>
      </c>
      <c r="E201" s="242" t="s">
        <v>1526</v>
      </c>
      <c r="F201" s="243" t="s">
        <v>1527</v>
      </c>
      <c r="G201" s="244" t="s">
        <v>161</v>
      </c>
      <c r="H201" s="245">
        <v>578</v>
      </c>
      <c r="I201" s="246"/>
      <c r="J201" s="247">
        <f>ROUND(I201*H201,2)</f>
        <v>0</v>
      </c>
      <c r="K201" s="248"/>
      <c r="L201" s="39"/>
      <c r="M201" s="249" t="s">
        <v>1</v>
      </c>
      <c r="N201" s="250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568</v>
      </c>
      <c r="AT201" s="200" t="s">
        <v>209</v>
      </c>
      <c r="AU201" s="200" t="s">
        <v>85</v>
      </c>
      <c r="AY201" s="17" t="s">
        <v>148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568</v>
      </c>
      <c r="BM201" s="200" t="s">
        <v>1779</v>
      </c>
    </row>
    <row r="202" spans="1:65" s="14" customFormat="1">
      <c r="B202" s="219"/>
      <c r="C202" s="220"/>
      <c r="D202" s="210" t="s">
        <v>183</v>
      </c>
      <c r="E202" s="221" t="s">
        <v>1</v>
      </c>
      <c r="F202" s="222" t="s">
        <v>1252</v>
      </c>
      <c r="G202" s="220"/>
      <c r="H202" s="223">
        <v>578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183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148</v>
      </c>
    </row>
    <row r="203" spans="1:65" s="2" customFormat="1" ht="16.5" customHeight="1">
      <c r="A203" s="34"/>
      <c r="B203" s="35"/>
      <c r="C203" s="187" t="s">
        <v>427</v>
      </c>
      <c r="D203" s="187" t="s">
        <v>150</v>
      </c>
      <c r="E203" s="188" t="s">
        <v>1529</v>
      </c>
      <c r="F203" s="189" t="s">
        <v>1530</v>
      </c>
      <c r="G203" s="190" t="s">
        <v>161</v>
      </c>
      <c r="H203" s="191">
        <v>606.9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4.2999999999999999E-4</v>
      </c>
      <c r="R203" s="198">
        <f>Q203*H203</f>
        <v>0.260967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885</v>
      </c>
      <c r="AT203" s="200" t="s">
        <v>150</v>
      </c>
      <c r="AU203" s="200" t="s">
        <v>85</v>
      </c>
      <c r="AY203" s="17" t="s">
        <v>148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885</v>
      </c>
      <c r="BM203" s="200" t="s">
        <v>1780</v>
      </c>
    </row>
    <row r="204" spans="1:65" s="13" customFormat="1">
      <c r="B204" s="208"/>
      <c r="C204" s="209"/>
      <c r="D204" s="210" t="s">
        <v>183</v>
      </c>
      <c r="E204" s="211" t="s">
        <v>1</v>
      </c>
      <c r="F204" s="212" t="s">
        <v>744</v>
      </c>
      <c r="G204" s="209"/>
      <c r="H204" s="211" t="s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183</v>
      </c>
      <c r="AU204" s="218" t="s">
        <v>85</v>
      </c>
      <c r="AV204" s="13" t="s">
        <v>83</v>
      </c>
      <c r="AW204" s="13" t="s">
        <v>32</v>
      </c>
      <c r="AX204" s="13" t="s">
        <v>75</v>
      </c>
      <c r="AY204" s="218" t="s">
        <v>148</v>
      </c>
    </row>
    <row r="205" spans="1:65" s="14" customFormat="1">
      <c r="B205" s="219"/>
      <c r="C205" s="220"/>
      <c r="D205" s="210" t="s">
        <v>183</v>
      </c>
      <c r="E205" s="221" t="s">
        <v>1252</v>
      </c>
      <c r="F205" s="222" t="s">
        <v>1781</v>
      </c>
      <c r="G205" s="220"/>
      <c r="H205" s="223">
        <v>578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183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148</v>
      </c>
    </row>
    <row r="206" spans="1:65" s="14" customFormat="1">
      <c r="B206" s="219"/>
      <c r="C206" s="220"/>
      <c r="D206" s="210" t="s">
        <v>183</v>
      </c>
      <c r="E206" s="220"/>
      <c r="F206" s="222" t="s">
        <v>1782</v>
      </c>
      <c r="G206" s="220"/>
      <c r="H206" s="223">
        <v>606.9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183</v>
      </c>
      <c r="AU206" s="229" t="s">
        <v>85</v>
      </c>
      <c r="AV206" s="14" t="s">
        <v>85</v>
      </c>
      <c r="AW206" s="14" t="s">
        <v>4</v>
      </c>
      <c r="AX206" s="14" t="s">
        <v>83</v>
      </c>
      <c r="AY206" s="229" t="s">
        <v>148</v>
      </c>
    </row>
    <row r="207" spans="1:65" s="2" customFormat="1" ht="16.5" customHeight="1">
      <c r="A207" s="34"/>
      <c r="B207" s="35"/>
      <c r="C207" s="187" t="s">
        <v>433</v>
      </c>
      <c r="D207" s="187" t="s">
        <v>150</v>
      </c>
      <c r="E207" s="188" t="s">
        <v>1783</v>
      </c>
      <c r="F207" s="189" t="s">
        <v>1784</v>
      </c>
      <c r="G207" s="190" t="s">
        <v>161</v>
      </c>
      <c r="H207" s="191">
        <v>9.6</v>
      </c>
      <c r="I207" s="192"/>
      <c r="J207" s="193">
        <f>ROUND(I207*H207,2)</f>
        <v>0</v>
      </c>
      <c r="K207" s="194"/>
      <c r="L207" s="195"/>
      <c r="M207" s="196" t="s">
        <v>1</v>
      </c>
      <c r="N207" s="197" t="s">
        <v>40</v>
      </c>
      <c r="O207" s="71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885</v>
      </c>
      <c r="AT207" s="200" t="s">
        <v>150</v>
      </c>
      <c r="AU207" s="200" t="s">
        <v>85</v>
      </c>
      <c r="AY207" s="17" t="s">
        <v>148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885</v>
      </c>
      <c r="BM207" s="200" t="s">
        <v>1785</v>
      </c>
    </row>
    <row r="208" spans="1:65" s="13" customFormat="1">
      <c r="B208" s="208"/>
      <c r="C208" s="209"/>
      <c r="D208" s="210" t="s">
        <v>183</v>
      </c>
      <c r="E208" s="211" t="s">
        <v>1</v>
      </c>
      <c r="F208" s="212" t="s">
        <v>1786</v>
      </c>
      <c r="G208" s="209"/>
      <c r="H208" s="211" t="s">
        <v>1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183</v>
      </c>
      <c r="AU208" s="218" t="s">
        <v>85</v>
      </c>
      <c r="AV208" s="13" t="s">
        <v>83</v>
      </c>
      <c r="AW208" s="13" t="s">
        <v>32</v>
      </c>
      <c r="AX208" s="13" t="s">
        <v>75</v>
      </c>
      <c r="AY208" s="218" t="s">
        <v>148</v>
      </c>
    </row>
    <row r="209" spans="1:65" s="14" customFormat="1">
      <c r="B209" s="219"/>
      <c r="C209" s="220"/>
      <c r="D209" s="210" t="s">
        <v>183</v>
      </c>
      <c r="E209" s="221" t="s">
        <v>1697</v>
      </c>
      <c r="F209" s="222" t="s">
        <v>1787</v>
      </c>
      <c r="G209" s="220"/>
      <c r="H209" s="223">
        <v>8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183</v>
      </c>
      <c r="AU209" s="229" t="s">
        <v>85</v>
      </c>
      <c r="AV209" s="14" t="s">
        <v>85</v>
      </c>
      <c r="AW209" s="14" t="s">
        <v>32</v>
      </c>
      <c r="AX209" s="14" t="s">
        <v>83</v>
      </c>
      <c r="AY209" s="229" t="s">
        <v>148</v>
      </c>
    </row>
    <row r="210" spans="1:65" s="14" customFormat="1">
      <c r="B210" s="219"/>
      <c r="C210" s="220"/>
      <c r="D210" s="210" t="s">
        <v>183</v>
      </c>
      <c r="E210" s="220"/>
      <c r="F210" s="222" t="s">
        <v>1788</v>
      </c>
      <c r="G210" s="220"/>
      <c r="H210" s="223">
        <v>9.6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183</v>
      </c>
      <c r="AU210" s="229" t="s">
        <v>85</v>
      </c>
      <c r="AV210" s="14" t="s">
        <v>85</v>
      </c>
      <c r="AW210" s="14" t="s">
        <v>4</v>
      </c>
      <c r="AX210" s="14" t="s">
        <v>83</v>
      </c>
      <c r="AY210" s="229" t="s">
        <v>148</v>
      </c>
    </row>
    <row r="211" spans="1:65" s="2" customFormat="1" ht="24.2" customHeight="1">
      <c r="A211" s="34"/>
      <c r="B211" s="35"/>
      <c r="C211" s="241" t="s">
        <v>437</v>
      </c>
      <c r="D211" s="241" t="s">
        <v>209</v>
      </c>
      <c r="E211" s="242" t="s">
        <v>1667</v>
      </c>
      <c r="F211" s="243" t="s">
        <v>1668</v>
      </c>
      <c r="G211" s="244" t="s">
        <v>161</v>
      </c>
      <c r="H211" s="245">
        <v>578</v>
      </c>
      <c r="I211" s="246"/>
      <c r="J211" s="247">
        <f>ROUND(I211*H211,2)</f>
        <v>0</v>
      </c>
      <c r="K211" s="248"/>
      <c r="L211" s="39"/>
      <c r="M211" s="249" t="s">
        <v>1</v>
      </c>
      <c r="N211" s="250" t="s">
        <v>40</v>
      </c>
      <c r="O211" s="71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0" t="s">
        <v>568</v>
      </c>
      <c r="AT211" s="200" t="s">
        <v>209</v>
      </c>
      <c r="AU211" s="200" t="s">
        <v>85</v>
      </c>
      <c r="AY211" s="17" t="s">
        <v>148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83</v>
      </c>
      <c r="BK211" s="201">
        <f>ROUND(I211*H211,2)</f>
        <v>0</v>
      </c>
      <c r="BL211" s="17" t="s">
        <v>568</v>
      </c>
      <c r="BM211" s="200" t="s">
        <v>1789</v>
      </c>
    </row>
    <row r="212" spans="1:65" s="14" customFormat="1">
      <c r="B212" s="219"/>
      <c r="C212" s="220"/>
      <c r="D212" s="210" t="s">
        <v>183</v>
      </c>
      <c r="E212" s="221" t="s">
        <v>1</v>
      </c>
      <c r="F212" s="222" t="s">
        <v>1252</v>
      </c>
      <c r="G212" s="220"/>
      <c r="H212" s="223">
        <v>578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183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148</v>
      </c>
    </row>
    <row r="213" spans="1:65" s="2" customFormat="1" ht="21.75" customHeight="1">
      <c r="A213" s="34"/>
      <c r="B213" s="35"/>
      <c r="C213" s="241" t="s">
        <v>442</v>
      </c>
      <c r="D213" s="241" t="s">
        <v>209</v>
      </c>
      <c r="E213" s="242" t="s">
        <v>1670</v>
      </c>
      <c r="F213" s="243" t="s">
        <v>1671</v>
      </c>
      <c r="G213" s="244" t="s">
        <v>240</v>
      </c>
      <c r="H213" s="245">
        <v>1156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40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568</v>
      </c>
      <c r="AT213" s="200" t="s">
        <v>209</v>
      </c>
      <c r="AU213" s="200" t="s">
        <v>85</v>
      </c>
      <c r="AY213" s="17" t="s">
        <v>148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83</v>
      </c>
      <c r="BK213" s="201">
        <f>ROUND(I213*H213,2)</f>
        <v>0</v>
      </c>
      <c r="BL213" s="17" t="s">
        <v>568</v>
      </c>
      <c r="BM213" s="200" t="s">
        <v>1790</v>
      </c>
    </row>
    <row r="214" spans="1:65" s="14" customFormat="1">
      <c r="B214" s="219"/>
      <c r="C214" s="220"/>
      <c r="D214" s="210" t="s">
        <v>183</v>
      </c>
      <c r="E214" s="221" t="s">
        <v>1</v>
      </c>
      <c r="F214" s="222" t="s">
        <v>1791</v>
      </c>
      <c r="G214" s="220"/>
      <c r="H214" s="223">
        <v>1156</v>
      </c>
      <c r="I214" s="224"/>
      <c r="J214" s="220"/>
      <c r="K214" s="220"/>
      <c r="L214" s="225"/>
      <c r="M214" s="251"/>
      <c r="N214" s="252"/>
      <c r="O214" s="252"/>
      <c r="P214" s="252"/>
      <c r="Q214" s="252"/>
      <c r="R214" s="252"/>
      <c r="S214" s="252"/>
      <c r="T214" s="253"/>
      <c r="AT214" s="229" t="s">
        <v>183</v>
      </c>
      <c r="AU214" s="229" t="s">
        <v>85</v>
      </c>
      <c r="AV214" s="14" t="s">
        <v>85</v>
      </c>
      <c r="AW214" s="14" t="s">
        <v>32</v>
      </c>
      <c r="AX214" s="14" t="s">
        <v>83</v>
      </c>
      <c r="AY214" s="229" t="s">
        <v>148</v>
      </c>
    </row>
    <row r="215" spans="1:65" s="2" customFormat="1" ht="6.95" customHeight="1">
      <c r="A215" s="34"/>
      <c r="B215" s="54"/>
      <c r="C215" s="55"/>
      <c r="D215" s="55"/>
      <c r="E215" s="55"/>
      <c r="F215" s="55"/>
      <c r="G215" s="55"/>
      <c r="H215" s="55"/>
      <c r="I215" s="55"/>
      <c r="J215" s="55"/>
      <c r="K215" s="55"/>
      <c r="L215" s="39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algorithmName="SHA-512" hashValue="sb6TrPZhoSPQCvT6Aj9gwGYbysgxsiN/06FloCI+OJPK+JHbQvyBrwgDAeFeYE1bZtuhp5H7ahnZ0G2o1x2pWg==" saltValue="MyxpKvwB8DjYqHP5jlBhcUbYmlKc+zYkyUhmLQi4jOLuBQ7Nonnu+ZFZXhZpFZsuMdRbNWjhUgFx9Ft2Wqlxcw==" spinCount="100000" sheet="1" objects="1" scenarios="1" formatColumns="0" formatRows="0" autoFilter="0"/>
  <autoFilter ref="C124:K21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115</v>
      </c>
      <c r="AZ2" s="207" t="s">
        <v>1252</v>
      </c>
      <c r="BA2" s="207" t="s">
        <v>1252</v>
      </c>
      <c r="BB2" s="207" t="s">
        <v>161</v>
      </c>
      <c r="BC2" s="207" t="s">
        <v>1694</v>
      </c>
      <c r="BD2" s="207" t="s">
        <v>168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1695</v>
      </c>
      <c r="BA3" s="207" t="s">
        <v>1695</v>
      </c>
      <c r="BB3" s="207" t="s">
        <v>161</v>
      </c>
      <c r="BC3" s="207" t="s">
        <v>1696</v>
      </c>
      <c r="BD3" s="207" t="s">
        <v>168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1699</v>
      </c>
      <c r="BA4" s="207" t="s">
        <v>1699</v>
      </c>
      <c r="BB4" s="207" t="s">
        <v>161</v>
      </c>
      <c r="BC4" s="207" t="s">
        <v>496</v>
      </c>
      <c r="BD4" s="207" t="s">
        <v>168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1792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ROUND((SUM(BE120:BE131)),  2)</f>
        <v>0</v>
      </c>
      <c r="G33" s="34"/>
      <c r="H33" s="34"/>
      <c r="I33" s="124">
        <v>0.21</v>
      </c>
      <c r="J33" s="123">
        <f>ROUND(((SUM(BE120:BE131))*I33),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ROUND((SUM(BF120:BF131)),  2)</f>
        <v>0</v>
      </c>
      <c r="G34" s="34"/>
      <c r="H34" s="34"/>
      <c r="I34" s="124">
        <v>0.15</v>
      </c>
      <c r="J34" s="123">
        <f>ROUND(((SUM(BF120:BF131))*I34),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ROUND((SUM(BG120:BG131)),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ROUND((SUM(BH120:BH131)),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ROUND((SUM(BI120:BI131)),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011 - SO 402 KAMEROVÝ SYSTÉM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J120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302</v>
      </c>
      <c r="E97" s="150"/>
      <c r="F97" s="150"/>
      <c r="G97" s="150"/>
      <c r="H97" s="150"/>
      <c r="I97" s="150"/>
      <c r="J97" s="151">
        <f>J121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1274</v>
      </c>
      <c r="E98" s="156"/>
      <c r="F98" s="156"/>
      <c r="G98" s="156"/>
      <c r="H98" s="156"/>
      <c r="I98" s="156"/>
      <c r="J98" s="157">
        <f>J122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1701</v>
      </c>
      <c r="E99" s="156"/>
      <c r="F99" s="156"/>
      <c r="G99" s="156"/>
      <c r="H99" s="156"/>
      <c r="I99" s="156"/>
      <c r="J99" s="157">
        <f>J124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303</v>
      </c>
      <c r="E100" s="156"/>
      <c r="F100" s="156"/>
      <c r="G100" s="156"/>
      <c r="H100" s="156"/>
      <c r="I100" s="156"/>
      <c r="J100" s="157">
        <f>J129</f>
        <v>0</v>
      </c>
      <c r="K100" s="154"/>
      <c r="L100" s="158"/>
    </row>
    <row r="101" spans="1:31" s="2" customFormat="1" ht="21.75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pans="1:31" s="2" customFormat="1" ht="6.95" customHeight="1">
      <c r="A102" s="34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pans="1:31" s="2" customFormat="1" ht="6.95" customHeight="1">
      <c r="A106" s="34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24.95" customHeight="1">
      <c r="A107" s="34"/>
      <c r="B107" s="35"/>
      <c r="C107" s="23" t="s">
        <v>132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6.95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16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12" t="str">
        <f>E7</f>
        <v>Výškovická ul. prostor mezi ul. Svornosti a Čujkovova, Ostrava-Jih</v>
      </c>
      <c r="F110" s="313"/>
      <c r="G110" s="313"/>
      <c r="H110" s="313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123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06" t="str">
        <f>E9</f>
        <v>011 - SO 402 KAMEROVÝ SYSTÉM - neuznatelné</v>
      </c>
      <c r="F112" s="311"/>
      <c r="G112" s="311"/>
      <c r="H112" s="311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20</v>
      </c>
      <c r="D114" s="36"/>
      <c r="E114" s="36"/>
      <c r="F114" s="27" t="str">
        <f>F12</f>
        <v>ul. Výškovická</v>
      </c>
      <c r="G114" s="36"/>
      <c r="H114" s="36"/>
      <c r="I114" s="29" t="s">
        <v>22</v>
      </c>
      <c r="J114" s="66" t="str">
        <f>IF(J12="","",J12)</f>
        <v>27. 10. 2021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24</v>
      </c>
      <c r="D116" s="36"/>
      <c r="E116" s="36"/>
      <c r="F116" s="27" t="str">
        <f>E15</f>
        <v>Městský obvod Ostrava – Jih</v>
      </c>
      <c r="G116" s="36"/>
      <c r="H116" s="36"/>
      <c r="I116" s="29" t="s">
        <v>30</v>
      </c>
      <c r="J116" s="32" t="str">
        <f>E21</f>
        <v>Ing. Bc. Roman Fildán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28</v>
      </c>
      <c r="D117" s="36"/>
      <c r="E117" s="36"/>
      <c r="F117" s="27" t="str">
        <f>IF(E18="","",E18)</f>
        <v>Vyplň údaj</v>
      </c>
      <c r="G117" s="36"/>
      <c r="H117" s="36"/>
      <c r="I117" s="29" t="s">
        <v>33</v>
      </c>
      <c r="J117" s="32" t="str">
        <f>E24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10.3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11" customFormat="1" ht="29.25" customHeight="1">
      <c r="A119" s="159"/>
      <c r="B119" s="160"/>
      <c r="C119" s="161" t="s">
        <v>133</v>
      </c>
      <c r="D119" s="162" t="s">
        <v>60</v>
      </c>
      <c r="E119" s="162" t="s">
        <v>56</v>
      </c>
      <c r="F119" s="162" t="s">
        <v>57</v>
      </c>
      <c r="G119" s="162" t="s">
        <v>134</v>
      </c>
      <c r="H119" s="162" t="s">
        <v>135</v>
      </c>
      <c r="I119" s="162" t="s">
        <v>136</v>
      </c>
      <c r="J119" s="163" t="s">
        <v>127</v>
      </c>
      <c r="K119" s="164" t="s">
        <v>137</v>
      </c>
      <c r="L119" s="165"/>
      <c r="M119" s="75" t="s">
        <v>1</v>
      </c>
      <c r="N119" s="76" t="s">
        <v>39</v>
      </c>
      <c r="O119" s="76" t="s">
        <v>138</v>
      </c>
      <c r="P119" s="76" t="s">
        <v>139</v>
      </c>
      <c r="Q119" s="76" t="s">
        <v>140</v>
      </c>
      <c r="R119" s="76" t="s">
        <v>141</v>
      </c>
      <c r="S119" s="76" t="s">
        <v>142</v>
      </c>
      <c r="T119" s="77" t="s">
        <v>143</v>
      </c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</row>
    <row r="120" spans="1:65" s="2" customFormat="1" ht="22.9" customHeight="1">
      <c r="A120" s="34"/>
      <c r="B120" s="35"/>
      <c r="C120" s="82" t="s">
        <v>144</v>
      </c>
      <c r="D120" s="36"/>
      <c r="E120" s="36"/>
      <c r="F120" s="36"/>
      <c r="G120" s="36"/>
      <c r="H120" s="36"/>
      <c r="I120" s="36"/>
      <c r="J120" s="166">
        <f>BK120</f>
        <v>0</v>
      </c>
      <c r="K120" s="36"/>
      <c r="L120" s="39"/>
      <c r="M120" s="78"/>
      <c r="N120" s="167"/>
      <c r="O120" s="79"/>
      <c r="P120" s="168">
        <f>P121</f>
        <v>0</v>
      </c>
      <c r="Q120" s="79"/>
      <c r="R120" s="168">
        <f>R121</f>
        <v>9.5392000000000012E-3</v>
      </c>
      <c r="S120" s="79"/>
      <c r="T120" s="169">
        <f>T121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74</v>
      </c>
      <c r="AU120" s="17" t="s">
        <v>129</v>
      </c>
      <c r="BK120" s="170">
        <f>BK121</f>
        <v>0</v>
      </c>
    </row>
    <row r="121" spans="1:65" s="12" customFormat="1" ht="25.9" customHeight="1">
      <c r="B121" s="171"/>
      <c r="C121" s="172"/>
      <c r="D121" s="173" t="s">
        <v>74</v>
      </c>
      <c r="E121" s="174" t="s">
        <v>150</v>
      </c>
      <c r="F121" s="174" t="s">
        <v>1077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P122+P124+P129</f>
        <v>0</v>
      </c>
      <c r="Q121" s="179"/>
      <c r="R121" s="180">
        <f>R122+R124+R129</f>
        <v>9.5392000000000012E-3</v>
      </c>
      <c r="S121" s="179"/>
      <c r="T121" s="181">
        <f>T122+T124+T129</f>
        <v>0</v>
      </c>
      <c r="AR121" s="182" t="s">
        <v>168</v>
      </c>
      <c r="AT121" s="183" t="s">
        <v>74</v>
      </c>
      <c r="AU121" s="183" t="s">
        <v>75</v>
      </c>
      <c r="AY121" s="182" t="s">
        <v>148</v>
      </c>
      <c r="BK121" s="184">
        <f>BK122+BK124+BK129</f>
        <v>0</v>
      </c>
    </row>
    <row r="122" spans="1:65" s="12" customFormat="1" ht="22.9" customHeight="1">
      <c r="B122" s="171"/>
      <c r="C122" s="172"/>
      <c r="D122" s="173" t="s">
        <v>74</v>
      </c>
      <c r="E122" s="185" t="s">
        <v>1493</v>
      </c>
      <c r="F122" s="185" t="s">
        <v>1494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0</v>
      </c>
      <c r="S122" s="179"/>
      <c r="T122" s="181">
        <f>T123</f>
        <v>0</v>
      </c>
      <c r="AR122" s="182" t="s">
        <v>168</v>
      </c>
      <c r="AT122" s="183" t="s">
        <v>74</v>
      </c>
      <c r="AU122" s="183" t="s">
        <v>83</v>
      </c>
      <c r="AY122" s="182" t="s">
        <v>148</v>
      </c>
      <c r="BK122" s="184">
        <f>BK123</f>
        <v>0</v>
      </c>
    </row>
    <row r="123" spans="1:65" s="2" customFormat="1" ht="24.2" customHeight="1">
      <c r="A123" s="34"/>
      <c r="B123" s="35"/>
      <c r="C123" s="241" t="s">
        <v>83</v>
      </c>
      <c r="D123" s="241" t="s">
        <v>209</v>
      </c>
      <c r="E123" s="242" t="s">
        <v>1547</v>
      </c>
      <c r="F123" s="243" t="s">
        <v>1548</v>
      </c>
      <c r="G123" s="244" t="s">
        <v>181</v>
      </c>
      <c r="H123" s="245">
        <v>4</v>
      </c>
      <c r="I123" s="246"/>
      <c r="J123" s="247">
        <f>ROUND(I123*H123,2)</f>
        <v>0</v>
      </c>
      <c r="K123" s="248"/>
      <c r="L123" s="39"/>
      <c r="M123" s="249" t="s">
        <v>1</v>
      </c>
      <c r="N123" s="250" t="s">
        <v>40</v>
      </c>
      <c r="O123" s="71"/>
      <c r="P123" s="198">
        <f>O123*H123</f>
        <v>0</v>
      </c>
      <c r="Q123" s="198">
        <v>0</v>
      </c>
      <c r="R123" s="198">
        <f>Q123*H123</f>
        <v>0</v>
      </c>
      <c r="S123" s="198">
        <v>0</v>
      </c>
      <c r="T123" s="19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568</v>
      </c>
      <c r="AT123" s="200" t="s">
        <v>209</v>
      </c>
      <c r="AU123" s="200" t="s">
        <v>85</v>
      </c>
      <c r="AY123" s="17" t="s">
        <v>148</v>
      </c>
      <c r="BE123" s="201">
        <f>IF(N123="základní",J123,0)</f>
        <v>0</v>
      </c>
      <c r="BF123" s="201">
        <f>IF(N123="snížená",J123,0)</f>
        <v>0</v>
      </c>
      <c r="BG123" s="201">
        <f>IF(N123="zákl. přenesená",J123,0)</f>
        <v>0</v>
      </c>
      <c r="BH123" s="201">
        <f>IF(N123="sníž. přenesená",J123,0)</f>
        <v>0</v>
      </c>
      <c r="BI123" s="201">
        <f>IF(N123="nulová",J123,0)</f>
        <v>0</v>
      </c>
      <c r="BJ123" s="17" t="s">
        <v>83</v>
      </c>
      <c r="BK123" s="201">
        <f>ROUND(I123*H123,2)</f>
        <v>0</v>
      </c>
      <c r="BL123" s="17" t="s">
        <v>568</v>
      </c>
      <c r="BM123" s="200" t="s">
        <v>1793</v>
      </c>
    </row>
    <row r="124" spans="1:65" s="12" customFormat="1" ht="22.9" customHeight="1">
      <c r="B124" s="171"/>
      <c r="C124" s="172"/>
      <c r="D124" s="173" t="s">
        <v>74</v>
      </c>
      <c r="E124" s="185" t="s">
        <v>1745</v>
      </c>
      <c r="F124" s="185" t="s">
        <v>1746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SUM(P125:P128)</f>
        <v>0</v>
      </c>
      <c r="Q124" s="179"/>
      <c r="R124" s="180">
        <f>SUM(R125:R128)</f>
        <v>0</v>
      </c>
      <c r="S124" s="179"/>
      <c r="T124" s="181">
        <f>SUM(T125:T128)</f>
        <v>0</v>
      </c>
      <c r="AR124" s="182" t="s">
        <v>168</v>
      </c>
      <c r="AT124" s="183" t="s">
        <v>74</v>
      </c>
      <c r="AU124" s="183" t="s">
        <v>83</v>
      </c>
      <c r="AY124" s="182" t="s">
        <v>148</v>
      </c>
      <c r="BK124" s="184">
        <f>SUM(BK125:BK128)</f>
        <v>0</v>
      </c>
    </row>
    <row r="125" spans="1:65" s="2" customFormat="1" ht="21.75" customHeight="1">
      <c r="A125" s="34"/>
      <c r="B125" s="35"/>
      <c r="C125" s="241" t="s">
        <v>85</v>
      </c>
      <c r="D125" s="241" t="s">
        <v>209</v>
      </c>
      <c r="E125" s="242" t="s">
        <v>1794</v>
      </c>
      <c r="F125" s="243" t="s">
        <v>1795</v>
      </c>
      <c r="G125" s="244" t="s">
        <v>181</v>
      </c>
      <c r="H125" s="245">
        <v>1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568</v>
      </c>
      <c r="AT125" s="200" t="s">
        <v>209</v>
      </c>
      <c r="AU125" s="200" t="s">
        <v>85</v>
      </c>
      <c r="AY125" s="17" t="s">
        <v>148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568</v>
      </c>
      <c r="BM125" s="200" t="s">
        <v>1796</v>
      </c>
    </row>
    <row r="126" spans="1:65" s="2" customFormat="1" ht="24.2" customHeight="1">
      <c r="A126" s="34"/>
      <c r="B126" s="35"/>
      <c r="C126" s="241" t="s">
        <v>168</v>
      </c>
      <c r="D126" s="241" t="s">
        <v>209</v>
      </c>
      <c r="E126" s="242" t="s">
        <v>1797</v>
      </c>
      <c r="F126" s="243" t="s">
        <v>1798</v>
      </c>
      <c r="G126" s="244" t="s">
        <v>1691</v>
      </c>
      <c r="H126" s="245">
        <v>4.8000000000000001E-2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83</v>
      </c>
      <c r="AT126" s="200" t="s">
        <v>209</v>
      </c>
      <c r="AU126" s="200" t="s">
        <v>85</v>
      </c>
      <c r="AY126" s="17" t="s">
        <v>148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83</v>
      </c>
      <c r="BM126" s="200" t="s">
        <v>1799</v>
      </c>
    </row>
    <row r="127" spans="1:65" s="14" customFormat="1">
      <c r="B127" s="219"/>
      <c r="C127" s="220"/>
      <c r="D127" s="210" t="s">
        <v>183</v>
      </c>
      <c r="E127" s="221" t="s">
        <v>1</v>
      </c>
      <c r="F127" s="222" t="s">
        <v>1800</v>
      </c>
      <c r="G127" s="220"/>
      <c r="H127" s="223">
        <v>4.8000000000000001E-2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183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148</v>
      </c>
    </row>
    <row r="128" spans="1:65" s="2" customFormat="1" ht="16.5" customHeight="1">
      <c r="A128" s="34"/>
      <c r="B128" s="35"/>
      <c r="C128" s="241" t="s">
        <v>155</v>
      </c>
      <c r="D128" s="241" t="s">
        <v>209</v>
      </c>
      <c r="E128" s="242" t="s">
        <v>1801</v>
      </c>
      <c r="F128" s="243" t="s">
        <v>1802</v>
      </c>
      <c r="G128" s="244" t="s">
        <v>181</v>
      </c>
      <c r="H128" s="245">
        <v>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568</v>
      </c>
      <c r="AT128" s="200" t="s">
        <v>209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568</v>
      </c>
      <c r="BM128" s="200" t="s">
        <v>1803</v>
      </c>
    </row>
    <row r="129" spans="1:65" s="12" customFormat="1" ht="22.9" customHeight="1">
      <c r="B129" s="171"/>
      <c r="C129" s="172"/>
      <c r="D129" s="173" t="s">
        <v>74</v>
      </c>
      <c r="E129" s="185" t="s">
        <v>1078</v>
      </c>
      <c r="F129" s="185" t="s">
        <v>1079</v>
      </c>
      <c r="G129" s="172"/>
      <c r="H129" s="172"/>
      <c r="I129" s="175"/>
      <c r="J129" s="186">
        <f>BK129</f>
        <v>0</v>
      </c>
      <c r="K129" s="172"/>
      <c r="L129" s="177"/>
      <c r="M129" s="178"/>
      <c r="N129" s="179"/>
      <c r="O129" s="179"/>
      <c r="P129" s="180">
        <f>SUM(P130:P131)</f>
        <v>0</v>
      </c>
      <c r="Q129" s="179"/>
      <c r="R129" s="180">
        <f>SUM(R130:R131)</f>
        <v>9.5392000000000012E-3</v>
      </c>
      <c r="S129" s="179"/>
      <c r="T129" s="181">
        <f>SUM(T130:T131)</f>
        <v>0</v>
      </c>
      <c r="AR129" s="182" t="s">
        <v>168</v>
      </c>
      <c r="AT129" s="183" t="s">
        <v>74</v>
      </c>
      <c r="AU129" s="183" t="s">
        <v>83</v>
      </c>
      <c r="AY129" s="182" t="s">
        <v>148</v>
      </c>
      <c r="BK129" s="184">
        <f>SUM(BK130:BK131)</f>
        <v>0</v>
      </c>
    </row>
    <row r="130" spans="1:65" s="2" customFormat="1" ht="24.2" customHeight="1">
      <c r="A130" s="34"/>
      <c r="B130" s="35"/>
      <c r="C130" s="241" t="s">
        <v>147</v>
      </c>
      <c r="D130" s="241" t="s">
        <v>209</v>
      </c>
      <c r="E130" s="242" t="s">
        <v>1689</v>
      </c>
      <c r="F130" s="243" t="s">
        <v>1690</v>
      </c>
      <c r="G130" s="244" t="s">
        <v>1691</v>
      </c>
      <c r="H130" s="245">
        <v>1.0840000000000001</v>
      </c>
      <c r="I130" s="246"/>
      <c r="J130" s="247">
        <f>ROUND(I130*H130,2)</f>
        <v>0</v>
      </c>
      <c r="K130" s="248"/>
      <c r="L130" s="39"/>
      <c r="M130" s="249" t="s">
        <v>1</v>
      </c>
      <c r="N130" s="250" t="s">
        <v>40</v>
      </c>
      <c r="O130" s="71"/>
      <c r="P130" s="198">
        <f>O130*H130</f>
        <v>0</v>
      </c>
      <c r="Q130" s="198">
        <v>8.8000000000000005E-3</v>
      </c>
      <c r="R130" s="198">
        <f>Q130*H130</f>
        <v>9.5392000000000012E-3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568</v>
      </c>
      <c r="AT130" s="200" t="s">
        <v>209</v>
      </c>
      <c r="AU130" s="200" t="s">
        <v>85</v>
      </c>
      <c r="AY130" s="17" t="s">
        <v>148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568</v>
      </c>
      <c r="BM130" s="200" t="s">
        <v>1804</v>
      </c>
    </row>
    <row r="131" spans="1:65" s="14" customFormat="1">
      <c r="B131" s="219"/>
      <c r="C131" s="220"/>
      <c r="D131" s="210" t="s">
        <v>183</v>
      </c>
      <c r="E131" s="221" t="s">
        <v>1</v>
      </c>
      <c r="F131" s="222" t="s">
        <v>1805</v>
      </c>
      <c r="G131" s="220"/>
      <c r="H131" s="223">
        <v>1.0840000000000001</v>
      </c>
      <c r="I131" s="224"/>
      <c r="J131" s="220"/>
      <c r="K131" s="220"/>
      <c r="L131" s="225"/>
      <c r="M131" s="251"/>
      <c r="N131" s="252"/>
      <c r="O131" s="252"/>
      <c r="P131" s="252"/>
      <c r="Q131" s="252"/>
      <c r="R131" s="252"/>
      <c r="S131" s="252"/>
      <c r="T131" s="253"/>
      <c r="AT131" s="229" t="s">
        <v>183</v>
      </c>
      <c r="AU131" s="229" t="s">
        <v>85</v>
      </c>
      <c r="AV131" s="14" t="s">
        <v>85</v>
      </c>
      <c r="AW131" s="14" t="s">
        <v>32</v>
      </c>
      <c r="AX131" s="14" t="s">
        <v>83</v>
      </c>
      <c r="AY131" s="229" t="s">
        <v>148</v>
      </c>
    </row>
    <row r="132" spans="1:65" s="2" customFormat="1" ht="6.95" customHeight="1">
      <c r="A132" s="34"/>
      <c r="B132" s="54"/>
      <c r="C132" s="55"/>
      <c r="D132" s="55"/>
      <c r="E132" s="55"/>
      <c r="F132" s="55"/>
      <c r="G132" s="55"/>
      <c r="H132" s="55"/>
      <c r="I132" s="55"/>
      <c r="J132" s="55"/>
      <c r="K132" s="55"/>
      <c r="L132" s="39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algorithmName="SHA-512" hashValue="10qM7U2HBXKVIhU+uz0TMBOpfVozn0jT6T7QAhyWZt+v6oU1LhgsX8nNdj3dHZSj73lcgOtuLfsgDPT9Fp4TAg==" saltValue="Yy4s21EB5R/b5TuwVxqhyabbsSmHJmdNF6bQKF+NITCxXVLG6ZDn4plH4j1A9TDTF4VJ3hj0RTOM3h9O87DxiQ==" spinCount="100000" sheet="1" objects="1" scenarios="1" formatColumns="0" formatRows="0" autoFilter="0"/>
  <autoFilter ref="C119:K131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118</v>
      </c>
      <c r="AZ2" s="207" t="s">
        <v>1806</v>
      </c>
      <c r="BA2" s="207" t="s">
        <v>1806</v>
      </c>
      <c r="BB2" s="207" t="s">
        <v>161</v>
      </c>
      <c r="BC2" s="207" t="s">
        <v>1807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262</v>
      </c>
      <c r="BA3" s="207" t="s">
        <v>262</v>
      </c>
      <c r="BB3" s="207" t="s">
        <v>258</v>
      </c>
      <c r="BC3" s="207" t="s">
        <v>1808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1809</v>
      </c>
      <c r="BA4" s="207" t="s">
        <v>1809</v>
      </c>
      <c r="BB4" s="207" t="s">
        <v>161</v>
      </c>
      <c r="BC4" s="207" t="s">
        <v>1810</v>
      </c>
      <c r="BD4" s="207" t="s">
        <v>85</v>
      </c>
    </row>
    <row r="5" spans="1:56" s="1" customFormat="1" ht="6.95" customHeight="1">
      <c r="B5" s="20"/>
      <c r="L5" s="20"/>
      <c r="AZ5" s="207" t="s">
        <v>1811</v>
      </c>
      <c r="BA5" s="207" t="s">
        <v>1811</v>
      </c>
      <c r="BB5" s="207" t="s">
        <v>161</v>
      </c>
      <c r="BC5" s="207" t="s">
        <v>1812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1813</v>
      </c>
      <c r="BA6" s="207" t="s">
        <v>1813</v>
      </c>
      <c r="BB6" s="207" t="s">
        <v>161</v>
      </c>
      <c r="BC6" s="207" t="s">
        <v>1814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1815</v>
      </c>
      <c r="BA7" s="207" t="s">
        <v>1815</v>
      </c>
      <c r="BB7" s="207" t="s">
        <v>161</v>
      </c>
      <c r="BC7" s="207" t="s">
        <v>1816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1817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ROUND((SUM(BE123:BE204)),  2)</f>
        <v>0</v>
      </c>
      <c r="G33" s="34"/>
      <c r="H33" s="34"/>
      <c r="I33" s="124">
        <v>0.21</v>
      </c>
      <c r="J33" s="123">
        <f>ROUND(((SUM(BE123:BE204))*I33),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ROUND((SUM(BF123:BF204)),  2)</f>
        <v>0</v>
      </c>
      <c r="G34" s="34"/>
      <c r="H34" s="34"/>
      <c r="I34" s="124">
        <v>0.15</v>
      </c>
      <c r="J34" s="123">
        <f>ROUND(((SUM(BF123:BF204))*I34),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ROUND((SUM(BG123:BG204)),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ROUND((SUM(BH123:BH204)),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ROUND((SUM(BI123:BI204)),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012 - SO 403 STANICE PRO ELEKTROKOLA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J123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J124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290</v>
      </c>
      <c r="E98" s="156"/>
      <c r="F98" s="156"/>
      <c r="G98" s="156"/>
      <c r="H98" s="156"/>
      <c r="I98" s="156"/>
      <c r="J98" s="157">
        <f>J125</f>
        <v>0</v>
      </c>
      <c r="K98" s="154"/>
      <c r="L98" s="158"/>
    </row>
    <row r="99" spans="1:31" s="9" customFormat="1" ht="24.95" customHeight="1">
      <c r="B99" s="147"/>
      <c r="C99" s="148"/>
      <c r="D99" s="149" t="s">
        <v>298</v>
      </c>
      <c r="E99" s="150"/>
      <c r="F99" s="150"/>
      <c r="G99" s="150"/>
      <c r="H99" s="150"/>
      <c r="I99" s="150"/>
      <c r="J99" s="151">
        <f>J136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1273</v>
      </c>
      <c r="E100" s="156"/>
      <c r="F100" s="156"/>
      <c r="G100" s="156"/>
      <c r="H100" s="156"/>
      <c r="I100" s="156"/>
      <c r="J100" s="157">
        <f>J137</f>
        <v>0</v>
      </c>
      <c r="K100" s="154"/>
      <c r="L100" s="158"/>
    </row>
    <row r="101" spans="1:31" s="9" customFormat="1" ht="24.95" customHeight="1">
      <c r="B101" s="147"/>
      <c r="C101" s="148"/>
      <c r="D101" s="149" t="s">
        <v>302</v>
      </c>
      <c r="E101" s="150"/>
      <c r="F101" s="150"/>
      <c r="G101" s="150"/>
      <c r="H101" s="150"/>
      <c r="I101" s="150"/>
      <c r="J101" s="151">
        <f>J144</f>
        <v>0</v>
      </c>
      <c r="K101" s="148"/>
      <c r="L101" s="152"/>
    </row>
    <row r="102" spans="1:31" s="10" customFormat="1" ht="19.899999999999999" customHeight="1">
      <c r="B102" s="153"/>
      <c r="C102" s="154"/>
      <c r="D102" s="155" t="s">
        <v>1274</v>
      </c>
      <c r="E102" s="156"/>
      <c r="F102" s="156"/>
      <c r="G102" s="156"/>
      <c r="H102" s="156"/>
      <c r="I102" s="156"/>
      <c r="J102" s="157">
        <f>J145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303</v>
      </c>
      <c r="E103" s="156"/>
      <c r="F103" s="156"/>
      <c r="G103" s="156"/>
      <c r="H103" s="156"/>
      <c r="I103" s="156"/>
      <c r="J103" s="157">
        <f>J163</f>
        <v>0</v>
      </c>
      <c r="K103" s="154"/>
      <c r="L103" s="158"/>
    </row>
    <row r="104" spans="1:31" s="2" customFormat="1" ht="21.75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9" spans="1:31" s="2" customFormat="1" ht="6.95" customHeight="1">
      <c r="A109" s="34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24.95" customHeight="1">
      <c r="A110" s="34"/>
      <c r="B110" s="35"/>
      <c r="C110" s="23" t="s">
        <v>132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16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12" t="str">
        <f>E7</f>
        <v>Výškovická ul. prostor mezi ul. Svornosti a Čujkovova, Ostrava-Jih</v>
      </c>
      <c r="F113" s="313"/>
      <c r="G113" s="313"/>
      <c r="H113" s="313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2" customHeight="1">
      <c r="A114" s="34"/>
      <c r="B114" s="35"/>
      <c r="C114" s="29" t="s">
        <v>123</v>
      </c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6.5" customHeight="1">
      <c r="A115" s="34"/>
      <c r="B115" s="35"/>
      <c r="C115" s="36"/>
      <c r="D115" s="36"/>
      <c r="E115" s="306" t="str">
        <f>E9</f>
        <v>012 - SO 403 STANICE PRO ELEKTROKOLA - neuznatelné</v>
      </c>
      <c r="F115" s="311"/>
      <c r="G115" s="311"/>
      <c r="H115" s="311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2" customHeight="1">
      <c r="A117" s="34"/>
      <c r="B117" s="35"/>
      <c r="C117" s="29" t="s">
        <v>20</v>
      </c>
      <c r="D117" s="36"/>
      <c r="E117" s="36"/>
      <c r="F117" s="27" t="str">
        <f>F12</f>
        <v>ul. Výškovická</v>
      </c>
      <c r="G117" s="36"/>
      <c r="H117" s="36"/>
      <c r="I117" s="29" t="s">
        <v>22</v>
      </c>
      <c r="J117" s="66" t="str">
        <f>IF(J12="","",J12)</f>
        <v>27. 10. 2021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6.95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24</v>
      </c>
      <c r="D119" s="36"/>
      <c r="E119" s="36"/>
      <c r="F119" s="27" t="str">
        <f>E15</f>
        <v>Městský obvod Ostrava – Jih</v>
      </c>
      <c r="G119" s="36"/>
      <c r="H119" s="36"/>
      <c r="I119" s="29" t="s">
        <v>30</v>
      </c>
      <c r="J119" s="32" t="str">
        <f>E21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25.7" customHeight="1">
      <c r="A120" s="34"/>
      <c r="B120" s="35"/>
      <c r="C120" s="29" t="s">
        <v>28</v>
      </c>
      <c r="D120" s="36"/>
      <c r="E120" s="36"/>
      <c r="F120" s="27" t="str">
        <f>IF(E18="","",E18)</f>
        <v>Vyplň údaj</v>
      </c>
      <c r="G120" s="36"/>
      <c r="H120" s="36"/>
      <c r="I120" s="29" t="s">
        <v>33</v>
      </c>
      <c r="J120" s="32" t="str">
        <f>E24</f>
        <v>Ing. Bc. Roman Fildán</v>
      </c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2" customFormat="1" ht="10.35" customHeight="1">
      <c r="A121" s="34"/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65" s="11" customFormat="1" ht="29.25" customHeight="1">
      <c r="A122" s="159"/>
      <c r="B122" s="160"/>
      <c r="C122" s="161" t="s">
        <v>133</v>
      </c>
      <c r="D122" s="162" t="s">
        <v>60</v>
      </c>
      <c r="E122" s="162" t="s">
        <v>56</v>
      </c>
      <c r="F122" s="162" t="s">
        <v>57</v>
      </c>
      <c r="G122" s="162" t="s">
        <v>134</v>
      </c>
      <c r="H122" s="162" t="s">
        <v>135</v>
      </c>
      <c r="I122" s="162" t="s">
        <v>136</v>
      </c>
      <c r="J122" s="163" t="s">
        <v>127</v>
      </c>
      <c r="K122" s="164" t="s">
        <v>137</v>
      </c>
      <c r="L122" s="165"/>
      <c r="M122" s="75" t="s">
        <v>1</v>
      </c>
      <c r="N122" s="76" t="s">
        <v>39</v>
      </c>
      <c r="O122" s="76" t="s">
        <v>138</v>
      </c>
      <c r="P122" s="76" t="s">
        <v>139</v>
      </c>
      <c r="Q122" s="76" t="s">
        <v>140</v>
      </c>
      <c r="R122" s="76" t="s">
        <v>141</v>
      </c>
      <c r="S122" s="76" t="s">
        <v>142</v>
      </c>
      <c r="T122" s="77" t="s">
        <v>143</v>
      </c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</row>
    <row r="123" spans="1:65" s="2" customFormat="1" ht="22.9" customHeight="1">
      <c r="A123" s="34"/>
      <c r="B123" s="35"/>
      <c r="C123" s="82" t="s">
        <v>144</v>
      </c>
      <c r="D123" s="36"/>
      <c r="E123" s="36"/>
      <c r="F123" s="36"/>
      <c r="G123" s="36"/>
      <c r="H123" s="36"/>
      <c r="I123" s="36"/>
      <c r="J123" s="166">
        <f>BK123</f>
        <v>0</v>
      </c>
      <c r="K123" s="36"/>
      <c r="L123" s="39"/>
      <c r="M123" s="78"/>
      <c r="N123" s="167"/>
      <c r="O123" s="79"/>
      <c r="P123" s="168">
        <f>P124+P136+P144</f>
        <v>0</v>
      </c>
      <c r="Q123" s="79"/>
      <c r="R123" s="168">
        <f>R124+R136+R144</f>
        <v>36.34875469</v>
      </c>
      <c r="S123" s="79"/>
      <c r="T123" s="169">
        <f>T124+T136+T144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74</v>
      </c>
      <c r="AU123" s="17" t="s">
        <v>129</v>
      </c>
      <c r="BK123" s="170">
        <f>BK124+BK136+BK144</f>
        <v>0</v>
      </c>
    </row>
    <row r="124" spans="1:65" s="12" customFormat="1" ht="25.9" customHeight="1">
      <c r="B124" s="171"/>
      <c r="C124" s="172"/>
      <c r="D124" s="173" t="s">
        <v>74</v>
      </c>
      <c r="E124" s="174" t="s">
        <v>145</v>
      </c>
      <c r="F124" s="174" t="s">
        <v>146</v>
      </c>
      <c r="G124" s="172"/>
      <c r="H124" s="172"/>
      <c r="I124" s="175"/>
      <c r="J124" s="176">
        <f>BK124</f>
        <v>0</v>
      </c>
      <c r="K124" s="172"/>
      <c r="L124" s="177"/>
      <c r="M124" s="178"/>
      <c r="N124" s="179"/>
      <c r="O124" s="179"/>
      <c r="P124" s="180">
        <f>P125</f>
        <v>0</v>
      </c>
      <c r="Q124" s="179"/>
      <c r="R124" s="180">
        <f>R125</f>
        <v>1.44689767</v>
      </c>
      <c r="S124" s="179"/>
      <c r="T124" s="181">
        <f>T125</f>
        <v>0</v>
      </c>
      <c r="AR124" s="182" t="s">
        <v>83</v>
      </c>
      <c r="AT124" s="183" t="s">
        <v>74</v>
      </c>
      <c r="AU124" s="183" t="s">
        <v>75</v>
      </c>
      <c r="AY124" s="182" t="s">
        <v>148</v>
      </c>
      <c r="BK124" s="184">
        <f>BK125</f>
        <v>0</v>
      </c>
    </row>
    <row r="125" spans="1:65" s="12" customFormat="1" ht="22.9" customHeight="1">
      <c r="B125" s="171"/>
      <c r="C125" s="172"/>
      <c r="D125" s="173" t="s">
        <v>74</v>
      </c>
      <c r="E125" s="185" t="s">
        <v>85</v>
      </c>
      <c r="F125" s="185" t="s">
        <v>612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SUM(P126:P135)</f>
        <v>0</v>
      </c>
      <c r="Q125" s="179"/>
      <c r="R125" s="180">
        <f>SUM(R126:R135)</f>
        <v>1.44689767</v>
      </c>
      <c r="S125" s="179"/>
      <c r="T125" s="181">
        <f>SUM(T126:T135)</f>
        <v>0</v>
      </c>
      <c r="AR125" s="182" t="s">
        <v>83</v>
      </c>
      <c r="AT125" s="183" t="s">
        <v>74</v>
      </c>
      <c r="AU125" s="183" t="s">
        <v>83</v>
      </c>
      <c r="AY125" s="182" t="s">
        <v>148</v>
      </c>
      <c r="BK125" s="184">
        <f>SUM(BK126:BK135)</f>
        <v>0</v>
      </c>
    </row>
    <row r="126" spans="1:65" s="2" customFormat="1" ht="16.5" customHeight="1">
      <c r="A126" s="34"/>
      <c r="B126" s="35"/>
      <c r="C126" s="241" t="s">
        <v>83</v>
      </c>
      <c r="D126" s="241" t="s">
        <v>209</v>
      </c>
      <c r="E126" s="242" t="s">
        <v>1818</v>
      </c>
      <c r="F126" s="243" t="s">
        <v>1819</v>
      </c>
      <c r="G126" s="244" t="s">
        <v>258</v>
      </c>
      <c r="H126" s="245">
        <v>0.58499999999999996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2.45329</v>
      </c>
      <c r="R126" s="198">
        <f>Q126*H126</f>
        <v>1.43517465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155</v>
      </c>
      <c r="AT126" s="200" t="s">
        <v>209</v>
      </c>
      <c r="AU126" s="200" t="s">
        <v>85</v>
      </c>
      <c r="AY126" s="17" t="s">
        <v>148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155</v>
      </c>
      <c r="BM126" s="200" t="s">
        <v>1820</v>
      </c>
    </row>
    <row r="127" spans="1:65" s="13" customFormat="1">
      <c r="B127" s="208"/>
      <c r="C127" s="209"/>
      <c r="D127" s="210" t="s">
        <v>183</v>
      </c>
      <c r="E127" s="211" t="s">
        <v>1</v>
      </c>
      <c r="F127" s="212" t="s">
        <v>1821</v>
      </c>
      <c r="G127" s="209"/>
      <c r="H127" s="211" t="s">
        <v>1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183</v>
      </c>
      <c r="AU127" s="218" t="s">
        <v>85</v>
      </c>
      <c r="AV127" s="13" t="s">
        <v>83</v>
      </c>
      <c r="AW127" s="13" t="s">
        <v>32</v>
      </c>
      <c r="AX127" s="13" t="s">
        <v>75</v>
      </c>
      <c r="AY127" s="218" t="s">
        <v>148</v>
      </c>
    </row>
    <row r="128" spans="1:65" s="14" customFormat="1">
      <c r="B128" s="219"/>
      <c r="C128" s="220"/>
      <c r="D128" s="210" t="s">
        <v>183</v>
      </c>
      <c r="E128" s="221" t="s">
        <v>1</v>
      </c>
      <c r="F128" s="222" t="s">
        <v>1822</v>
      </c>
      <c r="G128" s="220"/>
      <c r="H128" s="223">
        <v>0.30499999999999999</v>
      </c>
      <c r="I128" s="224"/>
      <c r="J128" s="220"/>
      <c r="K128" s="220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183</v>
      </c>
      <c r="AU128" s="229" t="s">
        <v>85</v>
      </c>
      <c r="AV128" s="14" t="s">
        <v>85</v>
      </c>
      <c r="AW128" s="14" t="s">
        <v>32</v>
      </c>
      <c r="AX128" s="14" t="s">
        <v>75</v>
      </c>
      <c r="AY128" s="229" t="s">
        <v>148</v>
      </c>
    </row>
    <row r="129" spans="1:65" s="14" customFormat="1">
      <c r="B129" s="219"/>
      <c r="C129" s="220"/>
      <c r="D129" s="210" t="s">
        <v>183</v>
      </c>
      <c r="E129" s="221" t="s">
        <v>1</v>
      </c>
      <c r="F129" s="222" t="s">
        <v>1823</v>
      </c>
      <c r="G129" s="220"/>
      <c r="H129" s="223">
        <v>0.28000000000000003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183</v>
      </c>
      <c r="AU129" s="229" t="s">
        <v>85</v>
      </c>
      <c r="AV129" s="14" t="s">
        <v>85</v>
      </c>
      <c r="AW129" s="14" t="s">
        <v>32</v>
      </c>
      <c r="AX129" s="14" t="s">
        <v>75</v>
      </c>
      <c r="AY129" s="229" t="s">
        <v>148</v>
      </c>
    </row>
    <row r="130" spans="1:65" s="15" customFormat="1">
      <c r="B130" s="230"/>
      <c r="C130" s="231"/>
      <c r="D130" s="210" t="s">
        <v>183</v>
      </c>
      <c r="E130" s="232" t="s">
        <v>1</v>
      </c>
      <c r="F130" s="233" t="s">
        <v>187</v>
      </c>
      <c r="G130" s="231"/>
      <c r="H130" s="234">
        <v>0.58499999999999996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183</v>
      </c>
      <c r="AU130" s="240" t="s">
        <v>85</v>
      </c>
      <c r="AV130" s="15" t="s">
        <v>155</v>
      </c>
      <c r="AW130" s="15" t="s">
        <v>32</v>
      </c>
      <c r="AX130" s="15" t="s">
        <v>83</v>
      </c>
      <c r="AY130" s="240" t="s">
        <v>148</v>
      </c>
    </row>
    <row r="131" spans="1:65" s="2" customFormat="1" ht="16.5" customHeight="1">
      <c r="A131" s="34"/>
      <c r="B131" s="35"/>
      <c r="C131" s="241" t="s">
        <v>85</v>
      </c>
      <c r="D131" s="241" t="s">
        <v>209</v>
      </c>
      <c r="E131" s="242" t="s">
        <v>1824</v>
      </c>
      <c r="F131" s="243" t="s">
        <v>1825</v>
      </c>
      <c r="G131" s="244" t="s">
        <v>240</v>
      </c>
      <c r="H131" s="245">
        <v>4.3579999999999997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2.6900000000000001E-3</v>
      </c>
      <c r="R131" s="198">
        <f>Q131*H131</f>
        <v>1.1723019999999999E-2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155</v>
      </c>
      <c r="AT131" s="200" t="s">
        <v>209</v>
      </c>
      <c r="AU131" s="200" t="s">
        <v>85</v>
      </c>
      <c r="AY131" s="17" t="s">
        <v>148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155</v>
      </c>
      <c r="BM131" s="200" t="s">
        <v>1826</v>
      </c>
    </row>
    <row r="132" spans="1:65" s="14" customFormat="1">
      <c r="B132" s="219"/>
      <c r="C132" s="220"/>
      <c r="D132" s="210" t="s">
        <v>183</v>
      </c>
      <c r="E132" s="221" t="s">
        <v>1</v>
      </c>
      <c r="F132" s="222" t="s">
        <v>1827</v>
      </c>
      <c r="G132" s="220"/>
      <c r="H132" s="223">
        <v>2.4380000000000002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183</v>
      </c>
      <c r="AU132" s="229" t="s">
        <v>85</v>
      </c>
      <c r="AV132" s="14" t="s">
        <v>85</v>
      </c>
      <c r="AW132" s="14" t="s">
        <v>32</v>
      </c>
      <c r="AX132" s="14" t="s">
        <v>75</v>
      </c>
      <c r="AY132" s="229" t="s">
        <v>148</v>
      </c>
    </row>
    <row r="133" spans="1:65" s="14" customFormat="1">
      <c r="B133" s="219"/>
      <c r="C133" s="220"/>
      <c r="D133" s="210" t="s">
        <v>183</v>
      </c>
      <c r="E133" s="221" t="s">
        <v>1</v>
      </c>
      <c r="F133" s="222" t="s">
        <v>1828</v>
      </c>
      <c r="G133" s="220"/>
      <c r="H133" s="223">
        <v>1.92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183</v>
      </c>
      <c r="AU133" s="229" t="s">
        <v>85</v>
      </c>
      <c r="AV133" s="14" t="s">
        <v>85</v>
      </c>
      <c r="AW133" s="14" t="s">
        <v>32</v>
      </c>
      <c r="AX133" s="14" t="s">
        <v>75</v>
      </c>
      <c r="AY133" s="229" t="s">
        <v>148</v>
      </c>
    </row>
    <row r="134" spans="1:65" s="15" customFormat="1">
      <c r="B134" s="230"/>
      <c r="C134" s="231"/>
      <c r="D134" s="210" t="s">
        <v>183</v>
      </c>
      <c r="E134" s="232" t="s">
        <v>1</v>
      </c>
      <c r="F134" s="233" t="s">
        <v>187</v>
      </c>
      <c r="G134" s="231"/>
      <c r="H134" s="234">
        <v>4.3579999999999997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183</v>
      </c>
      <c r="AU134" s="240" t="s">
        <v>85</v>
      </c>
      <c r="AV134" s="15" t="s">
        <v>155</v>
      </c>
      <c r="AW134" s="15" t="s">
        <v>32</v>
      </c>
      <c r="AX134" s="15" t="s">
        <v>83</v>
      </c>
      <c r="AY134" s="240" t="s">
        <v>148</v>
      </c>
    </row>
    <row r="135" spans="1:65" s="2" customFormat="1" ht="16.5" customHeight="1">
      <c r="A135" s="34"/>
      <c r="B135" s="35"/>
      <c r="C135" s="241" t="s">
        <v>168</v>
      </c>
      <c r="D135" s="241" t="s">
        <v>209</v>
      </c>
      <c r="E135" s="242" t="s">
        <v>1829</v>
      </c>
      <c r="F135" s="243" t="s">
        <v>1830</v>
      </c>
      <c r="G135" s="244" t="s">
        <v>240</v>
      </c>
      <c r="H135" s="245">
        <v>4.3579999999999997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155</v>
      </c>
      <c r="AT135" s="200" t="s">
        <v>209</v>
      </c>
      <c r="AU135" s="200" t="s">
        <v>85</v>
      </c>
      <c r="AY135" s="17" t="s">
        <v>148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155</v>
      </c>
      <c r="BM135" s="200" t="s">
        <v>1831</v>
      </c>
    </row>
    <row r="136" spans="1:65" s="12" customFormat="1" ht="25.9" customHeight="1">
      <c r="B136" s="171"/>
      <c r="C136" s="172"/>
      <c r="D136" s="173" t="s">
        <v>74</v>
      </c>
      <c r="E136" s="174" t="s">
        <v>961</v>
      </c>
      <c r="F136" s="174" t="s">
        <v>962</v>
      </c>
      <c r="G136" s="172"/>
      <c r="H136" s="172"/>
      <c r="I136" s="175"/>
      <c r="J136" s="176">
        <f>BK136</f>
        <v>0</v>
      </c>
      <c r="K136" s="172"/>
      <c r="L136" s="177"/>
      <c r="M136" s="178"/>
      <c r="N136" s="179"/>
      <c r="O136" s="179"/>
      <c r="P136" s="180">
        <f>P137</f>
        <v>0</v>
      </c>
      <c r="Q136" s="179"/>
      <c r="R136" s="180">
        <f>R137</f>
        <v>1.4999999999999999E-4</v>
      </c>
      <c r="S136" s="179"/>
      <c r="T136" s="181">
        <f>T137</f>
        <v>0</v>
      </c>
      <c r="AR136" s="182" t="s">
        <v>85</v>
      </c>
      <c r="AT136" s="183" t="s">
        <v>74</v>
      </c>
      <c r="AU136" s="183" t="s">
        <v>75</v>
      </c>
      <c r="AY136" s="182" t="s">
        <v>148</v>
      </c>
      <c r="BK136" s="184">
        <f>BK137</f>
        <v>0</v>
      </c>
    </row>
    <row r="137" spans="1:65" s="12" customFormat="1" ht="22.9" customHeight="1">
      <c r="B137" s="171"/>
      <c r="C137" s="172"/>
      <c r="D137" s="173" t="s">
        <v>74</v>
      </c>
      <c r="E137" s="185" t="s">
        <v>1476</v>
      </c>
      <c r="F137" s="185" t="s">
        <v>1477</v>
      </c>
      <c r="G137" s="172"/>
      <c r="H137" s="172"/>
      <c r="I137" s="175"/>
      <c r="J137" s="186">
        <f>BK137</f>
        <v>0</v>
      </c>
      <c r="K137" s="172"/>
      <c r="L137" s="177"/>
      <c r="M137" s="178"/>
      <c r="N137" s="179"/>
      <c r="O137" s="179"/>
      <c r="P137" s="180">
        <f>SUM(P138:P143)</f>
        <v>0</v>
      </c>
      <c r="Q137" s="179"/>
      <c r="R137" s="180">
        <f>SUM(R138:R143)</f>
        <v>1.4999999999999999E-4</v>
      </c>
      <c r="S137" s="179"/>
      <c r="T137" s="181">
        <f>SUM(T138:T143)</f>
        <v>0</v>
      </c>
      <c r="AR137" s="182" t="s">
        <v>85</v>
      </c>
      <c r="AT137" s="183" t="s">
        <v>74</v>
      </c>
      <c r="AU137" s="183" t="s">
        <v>83</v>
      </c>
      <c r="AY137" s="182" t="s">
        <v>148</v>
      </c>
      <c r="BK137" s="184">
        <f>SUM(BK138:BK143)</f>
        <v>0</v>
      </c>
    </row>
    <row r="138" spans="1:65" s="2" customFormat="1" ht="24.2" customHeight="1">
      <c r="A138" s="34"/>
      <c r="B138" s="35"/>
      <c r="C138" s="241" t="s">
        <v>155</v>
      </c>
      <c r="D138" s="241" t="s">
        <v>209</v>
      </c>
      <c r="E138" s="242" t="s">
        <v>1478</v>
      </c>
      <c r="F138" s="243" t="s">
        <v>1479</v>
      </c>
      <c r="G138" s="244" t="s">
        <v>161</v>
      </c>
      <c r="H138" s="245">
        <v>110.27</v>
      </c>
      <c r="I138" s="246"/>
      <c r="J138" s="247">
        <f>ROUND(I138*H138,2)</f>
        <v>0</v>
      </c>
      <c r="K138" s="248"/>
      <c r="L138" s="39"/>
      <c r="M138" s="249" t="s">
        <v>1</v>
      </c>
      <c r="N138" s="250" t="s">
        <v>40</v>
      </c>
      <c r="O138" s="7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218</v>
      </c>
      <c r="AT138" s="200" t="s">
        <v>209</v>
      </c>
      <c r="AU138" s="200" t="s">
        <v>85</v>
      </c>
      <c r="AY138" s="17" t="s">
        <v>148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218</v>
      </c>
      <c r="BM138" s="200" t="s">
        <v>1832</v>
      </c>
    </row>
    <row r="139" spans="1:65" s="14" customFormat="1">
      <c r="B139" s="219"/>
      <c r="C139" s="220"/>
      <c r="D139" s="210" t="s">
        <v>183</v>
      </c>
      <c r="E139" s="221" t="s">
        <v>1</v>
      </c>
      <c r="F139" s="222" t="s">
        <v>1806</v>
      </c>
      <c r="G139" s="220"/>
      <c r="H139" s="223">
        <v>110.27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183</v>
      </c>
      <c r="AU139" s="229" t="s">
        <v>85</v>
      </c>
      <c r="AV139" s="14" t="s">
        <v>85</v>
      </c>
      <c r="AW139" s="14" t="s">
        <v>32</v>
      </c>
      <c r="AX139" s="14" t="s">
        <v>83</v>
      </c>
      <c r="AY139" s="229" t="s">
        <v>148</v>
      </c>
    </row>
    <row r="140" spans="1:65" s="2" customFormat="1" ht="21.75" customHeight="1">
      <c r="A140" s="34"/>
      <c r="B140" s="35"/>
      <c r="C140" s="241" t="s">
        <v>147</v>
      </c>
      <c r="D140" s="241" t="s">
        <v>209</v>
      </c>
      <c r="E140" s="242" t="s">
        <v>1482</v>
      </c>
      <c r="F140" s="243" t="s">
        <v>1483</v>
      </c>
      <c r="G140" s="244" t="s">
        <v>181</v>
      </c>
      <c r="H140" s="245">
        <v>3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218</v>
      </c>
      <c r="AT140" s="200" t="s">
        <v>209</v>
      </c>
      <c r="AU140" s="200" t="s">
        <v>85</v>
      </c>
      <c r="AY140" s="17" t="s">
        <v>148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218</v>
      </c>
      <c r="BM140" s="200" t="s">
        <v>1833</v>
      </c>
    </row>
    <row r="141" spans="1:65" s="2" customFormat="1" ht="16.5" customHeight="1">
      <c r="A141" s="34"/>
      <c r="B141" s="35"/>
      <c r="C141" s="241" t="s">
        <v>176</v>
      </c>
      <c r="D141" s="241" t="s">
        <v>209</v>
      </c>
      <c r="E141" s="242" t="s">
        <v>1557</v>
      </c>
      <c r="F141" s="243" t="s">
        <v>1558</v>
      </c>
      <c r="G141" s="244" t="s">
        <v>181</v>
      </c>
      <c r="H141" s="245">
        <v>1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218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218</v>
      </c>
      <c r="BM141" s="200" t="s">
        <v>1834</v>
      </c>
    </row>
    <row r="142" spans="1:65" s="2" customFormat="1" ht="16.5" customHeight="1">
      <c r="A142" s="34"/>
      <c r="B142" s="35"/>
      <c r="C142" s="187" t="s">
        <v>179</v>
      </c>
      <c r="D142" s="187" t="s">
        <v>150</v>
      </c>
      <c r="E142" s="188" t="s">
        <v>1564</v>
      </c>
      <c r="F142" s="189" t="s">
        <v>1565</v>
      </c>
      <c r="G142" s="190" t="s">
        <v>181</v>
      </c>
      <c r="H142" s="191">
        <v>1</v>
      </c>
      <c r="I142" s="192"/>
      <c r="J142" s="193">
        <f>ROUND(I142*H142,2)</f>
        <v>0</v>
      </c>
      <c r="K142" s="194"/>
      <c r="L142" s="195"/>
      <c r="M142" s="196" t="s">
        <v>1</v>
      </c>
      <c r="N142" s="197" t="s">
        <v>40</v>
      </c>
      <c r="O142" s="71"/>
      <c r="P142" s="198">
        <f>O142*H142</f>
        <v>0</v>
      </c>
      <c r="Q142" s="198">
        <v>1.4999999999999999E-4</v>
      </c>
      <c r="R142" s="198">
        <f>Q142*H142</f>
        <v>1.4999999999999999E-4</v>
      </c>
      <c r="S142" s="198">
        <v>0</v>
      </c>
      <c r="T142" s="19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423</v>
      </c>
      <c r="AT142" s="200" t="s">
        <v>150</v>
      </c>
      <c r="AU142" s="200" t="s">
        <v>85</v>
      </c>
      <c r="AY142" s="17" t="s">
        <v>148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83</v>
      </c>
      <c r="BK142" s="201">
        <f>ROUND(I142*H142,2)</f>
        <v>0</v>
      </c>
      <c r="BL142" s="17" t="s">
        <v>218</v>
      </c>
      <c r="BM142" s="200" t="s">
        <v>1835</v>
      </c>
    </row>
    <row r="143" spans="1:65" s="2" customFormat="1" ht="24.2" customHeight="1">
      <c r="A143" s="34"/>
      <c r="B143" s="35"/>
      <c r="C143" s="241" t="s">
        <v>154</v>
      </c>
      <c r="D143" s="241" t="s">
        <v>209</v>
      </c>
      <c r="E143" s="242" t="s">
        <v>1675</v>
      </c>
      <c r="F143" s="243" t="s">
        <v>1676</v>
      </c>
      <c r="G143" s="244" t="s">
        <v>181</v>
      </c>
      <c r="H143" s="245">
        <v>1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218</v>
      </c>
      <c r="AT143" s="200" t="s">
        <v>209</v>
      </c>
      <c r="AU143" s="200" t="s">
        <v>85</v>
      </c>
      <c r="AY143" s="17" t="s">
        <v>148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218</v>
      </c>
      <c r="BM143" s="200" t="s">
        <v>1836</v>
      </c>
    </row>
    <row r="144" spans="1:65" s="12" customFormat="1" ht="25.9" customHeight="1">
      <c r="B144" s="171"/>
      <c r="C144" s="172"/>
      <c r="D144" s="173" t="s">
        <v>74</v>
      </c>
      <c r="E144" s="174" t="s">
        <v>150</v>
      </c>
      <c r="F144" s="174" t="s">
        <v>1077</v>
      </c>
      <c r="G144" s="172"/>
      <c r="H144" s="172"/>
      <c r="I144" s="175"/>
      <c r="J144" s="176">
        <f>BK144</f>
        <v>0</v>
      </c>
      <c r="K144" s="172"/>
      <c r="L144" s="177"/>
      <c r="M144" s="178"/>
      <c r="N144" s="179"/>
      <c r="O144" s="179"/>
      <c r="P144" s="180">
        <f>P145+P163</f>
        <v>0</v>
      </c>
      <c r="Q144" s="179"/>
      <c r="R144" s="180">
        <f>R145+R163</f>
        <v>34.901707019999996</v>
      </c>
      <c r="S144" s="179"/>
      <c r="T144" s="181">
        <f>T145+T163</f>
        <v>0</v>
      </c>
      <c r="AR144" s="182" t="s">
        <v>168</v>
      </c>
      <c r="AT144" s="183" t="s">
        <v>74</v>
      </c>
      <c r="AU144" s="183" t="s">
        <v>75</v>
      </c>
      <c r="AY144" s="182" t="s">
        <v>148</v>
      </c>
      <c r="BK144" s="184">
        <f>BK145+BK163</f>
        <v>0</v>
      </c>
    </row>
    <row r="145" spans="1:65" s="12" customFormat="1" ht="22.9" customHeight="1">
      <c r="B145" s="171"/>
      <c r="C145" s="172"/>
      <c r="D145" s="173" t="s">
        <v>74</v>
      </c>
      <c r="E145" s="185" t="s">
        <v>1493</v>
      </c>
      <c r="F145" s="185" t="s">
        <v>1494</v>
      </c>
      <c r="G145" s="172"/>
      <c r="H145" s="172"/>
      <c r="I145" s="175"/>
      <c r="J145" s="186">
        <f>BK145</f>
        <v>0</v>
      </c>
      <c r="K145" s="172"/>
      <c r="L145" s="177"/>
      <c r="M145" s="178"/>
      <c r="N145" s="179"/>
      <c r="O145" s="179"/>
      <c r="P145" s="180">
        <f>SUM(P146:P162)</f>
        <v>0</v>
      </c>
      <c r="Q145" s="179"/>
      <c r="R145" s="180">
        <f>SUM(R146:R162)</f>
        <v>2.8946000000000003E-2</v>
      </c>
      <c r="S145" s="179"/>
      <c r="T145" s="181">
        <f>SUM(T146:T162)</f>
        <v>0</v>
      </c>
      <c r="AR145" s="182" t="s">
        <v>168</v>
      </c>
      <c r="AT145" s="183" t="s">
        <v>74</v>
      </c>
      <c r="AU145" s="183" t="s">
        <v>83</v>
      </c>
      <c r="AY145" s="182" t="s">
        <v>148</v>
      </c>
      <c r="BK145" s="184">
        <f>SUM(BK146:BK162)</f>
        <v>0</v>
      </c>
    </row>
    <row r="146" spans="1:65" s="2" customFormat="1" ht="16.5" customHeight="1">
      <c r="A146" s="34"/>
      <c r="B146" s="35"/>
      <c r="C146" s="241" t="s">
        <v>190</v>
      </c>
      <c r="D146" s="241" t="s">
        <v>209</v>
      </c>
      <c r="E146" s="242" t="s">
        <v>1505</v>
      </c>
      <c r="F146" s="243" t="s">
        <v>1506</v>
      </c>
      <c r="G146" s="244" t="s">
        <v>161</v>
      </c>
      <c r="H146" s="245">
        <v>110.27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568</v>
      </c>
      <c r="AT146" s="200" t="s">
        <v>209</v>
      </c>
      <c r="AU146" s="200" t="s">
        <v>85</v>
      </c>
      <c r="AY146" s="17" t="s">
        <v>148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568</v>
      </c>
      <c r="BM146" s="200" t="s">
        <v>1837</v>
      </c>
    </row>
    <row r="147" spans="1:65" s="14" customFormat="1">
      <c r="B147" s="219"/>
      <c r="C147" s="220"/>
      <c r="D147" s="210" t="s">
        <v>183</v>
      </c>
      <c r="E147" s="221" t="s">
        <v>1</v>
      </c>
      <c r="F147" s="222" t="s">
        <v>1806</v>
      </c>
      <c r="G147" s="220"/>
      <c r="H147" s="223">
        <v>110.27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183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148</v>
      </c>
    </row>
    <row r="148" spans="1:65" s="2" customFormat="1" ht="21.75" customHeight="1">
      <c r="A148" s="34"/>
      <c r="B148" s="35"/>
      <c r="C148" s="187" t="s">
        <v>193</v>
      </c>
      <c r="D148" s="187" t="s">
        <v>150</v>
      </c>
      <c r="E148" s="188" t="s">
        <v>1508</v>
      </c>
      <c r="F148" s="189" t="s">
        <v>1509</v>
      </c>
      <c r="G148" s="190" t="s">
        <v>161</v>
      </c>
      <c r="H148" s="191">
        <v>115.78400000000001</v>
      </c>
      <c r="I148" s="192"/>
      <c r="J148" s="193">
        <f>ROUND(I148*H148,2)</f>
        <v>0</v>
      </c>
      <c r="K148" s="194"/>
      <c r="L148" s="195"/>
      <c r="M148" s="196" t="s">
        <v>1</v>
      </c>
      <c r="N148" s="197" t="s">
        <v>40</v>
      </c>
      <c r="O148" s="71"/>
      <c r="P148" s="198">
        <f>O148*H148</f>
        <v>0</v>
      </c>
      <c r="Q148" s="198">
        <v>2.0000000000000002E-5</v>
      </c>
      <c r="R148" s="198">
        <f>Q148*H148</f>
        <v>2.3156800000000005E-3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885</v>
      </c>
      <c r="AT148" s="200" t="s">
        <v>150</v>
      </c>
      <c r="AU148" s="200" t="s">
        <v>85</v>
      </c>
      <c r="AY148" s="17" t="s">
        <v>148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885</v>
      </c>
      <c r="BM148" s="200" t="s">
        <v>1838</v>
      </c>
    </row>
    <row r="149" spans="1:65" s="13" customFormat="1">
      <c r="B149" s="208"/>
      <c r="C149" s="209"/>
      <c r="D149" s="210" t="s">
        <v>183</v>
      </c>
      <c r="E149" s="211" t="s">
        <v>1</v>
      </c>
      <c r="F149" s="212" t="s">
        <v>744</v>
      </c>
      <c r="G149" s="209"/>
      <c r="H149" s="211" t="s">
        <v>1</v>
      </c>
      <c r="I149" s="213"/>
      <c r="J149" s="209"/>
      <c r="K149" s="209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183</v>
      </c>
      <c r="AU149" s="218" t="s">
        <v>85</v>
      </c>
      <c r="AV149" s="13" t="s">
        <v>83</v>
      </c>
      <c r="AW149" s="13" t="s">
        <v>32</v>
      </c>
      <c r="AX149" s="13" t="s">
        <v>75</v>
      </c>
      <c r="AY149" s="218" t="s">
        <v>148</v>
      </c>
    </row>
    <row r="150" spans="1:65" s="14" customFormat="1">
      <c r="B150" s="219"/>
      <c r="C150" s="220"/>
      <c r="D150" s="210" t="s">
        <v>183</v>
      </c>
      <c r="E150" s="221" t="s">
        <v>1</v>
      </c>
      <c r="F150" s="222" t="s">
        <v>1839</v>
      </c>
      <c r="G150" s="220"/>
      <c r="H150" s="223">
        <v>115.78400000000001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183</v>
      </c>
      <c r="AU150" s="229" t="s">
        <v>85</v>
      </c>
      <c r="AV150" s="14" t="s">
        <v>85</v>
      </c>
      <c r="AW150" s="14" t="s">
        <v>32</v>
      </c>
      <c r="AX150" s="14" t="s">
        <v>83</v>
      </c>
      <c r="AY150" s="229" t="s">
        <v>148</v>
      </c>
    </row>
    <row r="151" spans="1:65" s="2" customFormat="1" ht="24.2" customHeight="1">
      <c r="A151" s="34"/>
      <c r="B151" s="35"/>
      <c r="C151" s="241" t="s">
        <v>196</v>
      </c>
      <c r="D151" s="241" t="s">
        <v>209</v>
      </c>
      <c r="E151" s="242" t="s">
        <v>1682</v>
      </c>
      <c r="F151" s="243" t="s">
        <v>1683</v>
      </c>
      <c r="G151" s="244" t="s">
        <v>181</v>
      </c>
      <c r="H151" s="245">
        <v>1</v>
      </c>
      <c r="I151" s="246"/>
      <c r="J151" s="247">
        <f>ROUND(I151*H151,2)</f>
        <v>0</v>
      </c>
      <c r="K151" s="248"/>
      <c r="L151" s="39"/>
      <c r="M151" s="249" t="s">
        <v>1</v>
      </c>
      <c r="N151" s="250" t="s">
        <v>40</v>
      </c>
      <c r="O151" s="71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0" t="s">
        <v>568</v>
      </c>
      <c r="AT151" s="200" t="s">
        <v>209</v>
      </c>
      <c r="AU151" s="200" t="s">
        <v>85</v>
      </c>
      <c r="AY151" s="17" t="s">
        <v>148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7" t="s">
        <v>83</v>
      </c>
      <c r="BK151" s="201">
        <f>ROUND(I151*H151,2)</f>
        <v>0</v>
      </c>
      <c r="BL151" s="17" t="s">
        <v>568</v>
      </c>
      <c r="BM151" s="200" t="s">
        <v>1840</v>
      </c>
    </row>
    <row r="152" spans="1:65" s="2" customFormat="1" ht="24.2" customHeight="1">
      <c r="A152" s="34"/>
      <c r="B152" s="35"/>
      <c r="C152" s="241" t="s">
        <v>200</v>
      </c>
      <c r="D152" s="241" t="s">
        <v>209</v>
      </c>
      <c r="E152" s="242" t="s">
        <v>1547</v>
      </c>
      <c r="F152" s="243" t="s">
        <v>1548</v>
      </c>
      <c r="G152" s="244" t="s">
        <v>181</v>
      </c>
      <c r="H152" s="245">
        <v>1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568</v>
      </c>
      <c r="AT152" s="200" t="s">
        <v>209</v>
      </c>
      <c r="AU152" s="200" t="s">
        <v>85</v>
      </c>
      <c r="AY152" s="17" t="s">
        <v>148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568</v>
      </c>
      <c r="BM152" s="200" t="s">
        <v>1841</v>
      </c>
    </row>
    <row r="153" spans="1:65" s="2" customFormat="1" ht="16.5" customHeight="1">
      <c r="A153" s="34"/>
      <c r="B153" s="35"/>
      <c r="C153" s="241" t="s">
        <v>204</v>
      </c>
      <c r="D153" s="241" t="s">
        <v>209</v>
      </c>
      <c r="E153" s="242" t="s">
        <v>1613</v>
      </c>
      <c r="F153" s="243" t="s">
        <v>1614</v>
      </c>
      <c r="G153" s="244" t="s">
        <v>181</v>
      </c>
      <c r="H153" s="245">
        <v>1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568</v>
      </c>
      <c r="AT153" s="200" t="s">
        <v>209</v>
      </c>
      <c r="AU153" s="200" t="s">
        <v>85</v>
      </c>
      <c r="AY153" s="17" t="s">
        <v>148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568</v>
      </c>
      <c r="BM153" s="200" t="s">
        <v>1842</v>
      </c>
    </row>
    <row r="154" spans="1:65" s="2" customFormat="1" ht="16.5" customHeight="1">
      <c r="A154" s="34"/>
      <c r="B154" s="35"/>
      <c r="C154" s="187" t="s">
        <v>208</v>
      </c>
      <c r="D154" s="187" t="s">
        <v>150</v>
      </c>
      <c r="E154" s="188" t="s">
        <v>1616</v>
      </c>
      <c r="F154" s="189" t="s">
        <v>1617</v>
      </c>
      <c r="G154" s="190" t="s">
        <v>181</v>
      </c>
      <c r="H154" s="191">
        <v>1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1497</v>
      </c>
      <c r="AT154" s="200" t="s">
        <v>150</v>
      </c>
      <c r="AU154" s="200" t="s">
        <v>85</v>
      </c>
      <c r="AY154" s="17" t="s">
        <v>148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568</v>
      </c>
      <c r="BM154" s="200" t="s">
        <v>1843</v>
      </c>
    </row>
    <row r="155" spans="1:65" s="2" customFormat="1" ht="33" customHeight="1">
      <c r="A155" s="34"/>
      <c r="B155" s="35"/>
      <c r="C155" s="241" t="s">
        <v>8</v>
      </c>
      <c r="D155" s="241" t="s">
        <v>209</v>
      </c>
      <c r="E155" s="242" t="s">
        <v>1512</v>
      </c>
      <c r="F155" s="243" t="s">
        <v>1513</v>
      </c>
      <c r="G155" s="244" t="s">
        <v>161</v>
      </c>
      <c r="H155" s="245">
        <v>110.27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40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568</v>
      </c>
      <c r="AT155" s="200" t="s">
        <v>209</v>
      </c>
      <c r="AU155" s="200" t="s">
        <v>85</v>
      </c>
      <c r="AY155" s="17" t="s">
        <v>148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83</v>
      </c>
      <c r="BK155" s="201">
        <f>ROUND(I155*H155,2)</f>
        <v>0</v>
      </c>
      <c r="BL155" s="17" t="s">
        <v>568</v>
      </c>
      <c r="BM155" s="200" t="s">
        <v>1844</v>
      </c>
    </row>
    <row r="156" spans="1:65" s="14" customFormat="1">
      <c r="B156" s="219"/>
      <c r="C156" s="220"/>
      <c r="D156" s="210" t="s">
        <v>183</v>
      </c>
      <c r="E156" s="221" t="s">
        <v>1813</v>
      </c>
      <c r="F156" s="222" t="s">
        <v>1845</v>
      </c>
      <c r="G156" s="220"/>
      <c r="H156" s="223">
        <v>20.87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183</v>
      </c>
      <c r="AU156" s="229" t="s">
        <v>85</v>
      </c>
      <c r="AV156" s="14" t="s">
        <v>85</v>
      </c>
      <c r="AW156" s="14" t="s">
        <v>32</v>
      </c>
      <c r="AX156" s="14" t="s">
        <v>75</v>
      </c>
      <c r="AY156" s="229" t="s">
        <v>148</v>
      </c>
    </row>
    <row r="157" spans="1:65" s="14" customFormat="1">
      <c r="B157" s="219"/>
      <c r="C157" s="220"/>
      <c r="D157" s="210" t="s">
        <v>183</v>
      </c>
      <c r="E157" s="221" t="s">
        <v>1815</v>
      </c>
      <c r="F157" s="222" t="s">
        <v>1816</v>
      </c>
      <c r="G157" s="220"/>
      <c r="H157" s="223">
        <v>89.4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183</v>
      </c>
      <c r="AU157" s="229" t="s">
        <v>85</v>
      </c>
      <c r="AV157" s="14" t="s">
        <v>85</v>
      </c>
      <c r="AW157" s="14" t="s">
        <v>32</v>
      </c>
      <c r="AX157" s="14" t="s">
        <v>75</v>
      </c>
      <c r="AY157" s="229" t="s">
        <v>148</v>
      </c>
    </row>
    <row r="158" spans="1:65" s="15" customFormat="1">
      <c r="B158" s="230"/>
      <c r="C158" s="231"/>
      <c r="D158" s="210" t="s">
        <v>183</v>
      </c>
      <c r="E158" s="232" t="s">
        <v>1806</v>
      </c>
      <c r="F158" s="233" t="s">
        <v>187</v>
      </c>
      <c r="G158" s="231"/>
      <c r="H158" s="234">
        <v>110.27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183</v>
      </c>
      <c r="AU158" s="240" t="s">
        <v>85</v>
      </c>
      <c r="AV158" s="15" t="s">
        <v>155</v>
      </c>
      <c r="AW158" s="15" t="s">
        <v>32</v>
      </c>
      <c r="AX158" s="15" t="s">
        <v>83</v>
      </c>
      <c r="AY158" s="240" t="s">
        <v>148</v>
      </c>
    </row>
    <row r="159" spans="1:65" s="2" customFormat="1" ht="16.5" customHeight="1">
      <c r="A159" s="34"/>
      <c r="B159" s="35"/>
      <c r="C159" s="187" t="s">
        <v>218</v>
      </c>
      <c r="D159" s="187" t="s">
        <v>150</v>
      </c>
      <c r="E159" s="188" t="s">
        <v>1846</v>
      </c>
      <c r="F159" s="189" t="s">
        <v>1847</v>
      </c>
      <c r="G159" s="190" t="s">
        <v>161</v>
      </c>
      <c r="H159" s="191">
        <v>115.78400000000001</v>
      </c>
      <c r="I159" s="192"/>
      <c r="J159" s="193">
        <f>ROUND(I159*H159,2)</f>
        <v>0</v>
      </c>
      <c r="K159" s="194"/>
      <c r="L159" s="195"/>
      <c r="M159" s="196" t="s">
        <v>1</v>
      </c>
      <c r="N159" s="197" t="s">
        <v>40</v>
      </c>
      <c r="O159" s="71"/>
      <c r="P159" s="198">
        <f>O159*H159</f>
        <v>0</v>
      </c>
      <c r="Q159" s="198">
        <v>2.3000000000000001E-4</v>
      </c>
      <c r="R159" s="198">
        <f>Q159*H159</f>
        <v>2.6630320000000002E-2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885</v>
      </c>
      <c r="AT159" s="200" t="s">
        <v>150</v>
      </c>
      <c r="AU159" s="200" t="s">
        <v>85</v>
      </c>
      <c r="AY159" s="17" t="s">
        <v>148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885</v>
      </c>
      <c r="BM159" s="200" t="s">
        <v>1848</v>
      </c>
    </row>
    <row r="160" spans="1:65" s="13" customFormat="1">
      <c r="B160" s="208"/>
      <c r="C160" s="209"/>
      <c r="D160" s="210" t="s">
        <v>183</v>
      </c>
      <c r="E160" s="211" t="s">
        <v>1</v>
      </c>
      <c r="F160" s="212" t="s">
        <v>1849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183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148</v>
      </c>
    </row>
    <row r="161" spans="1:65" s="14" customFormat="1">
      <c r="B161" s="219"/>
      <c r="C161" s="220"/>
      <c r="D161" s="210" t="s">
        <v>183</v>
      </c>
      <c r="E161" s="221" t="s">
        <v>1</v>
      </c>
      <c r="F161" s="222" t="s">
        <v>1839</v>
      </c>
      <c r="G161" s="220"/>
      <c r="H161" s="223">
        <v>115.78400000000001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183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148</v>
      </c>
    </row>
    <row r="162" spans="1:65" s="2" customFormat="1" ht="21.75" customHeight="1">
      <c r="A162" s="34"/>
      <c r="B162" s="35"/>
      <c r="C162" s="241" t="s">
        <v>222</v>
      </c>
      <c r="D162" s="241" t="s">
        <v>209</v>
      </c>
      <c r="E162" s="242" t="s">
        <v>1850</v>
      </c>
      <c r="F162" s="243" t="s">
        <v>1851</v>
      </c>
      <c r="G162" s="244" t="s">
        <v>153</v>
      </c>
      <c r="H162" s="245">
        <v>1</v>
      </c>
      <c r="I162" s="246"/>
      <c r="J162" s="247">
        <f>ROUND(I162*H162,2)</f>
        <v>0</v>
      </c>
      <c r="K162" s="248"/>
      <c r="L162" s="39"/>
      <c r="M162" s="249" t="s">
        <v>1</v>
      </c>
      <c r="N162" s="250" t="s">
        <v>40</v>
      </c>
      <c r="O162" s="71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568</v>
      </c>
      <c r="AT162" s="200" t="s">
        <v>209</v>
      </c>
      <c r="AU162" s="200" t="s">
        <v>85</v>
      </c>
      <c r="AY162" s="17" t="s">
        <v>148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568</v>
      </c>
      <c r="BM162" s="200" t="s">
        <v>1852</v>
      </c>
    </row>
    <row r="163" spans="1:65" s="12" customFormat="1" ht="22.9" customHeight="1">
      <c r="B163" s="171"/>
      <c r="C163" s="172"/>
      <c r="D163" s="173" t="s">
        <v>74</v>
      </c>
      <c r="E163" s="185" t="s">
        <v>1078</v>
      </c>
      <c r="F163" s="185" t="s">
        <v>1079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SUM(P164:P204)</f>
        <v>0</v>
      </c>
      <c r="Q163" s="179"/>
      <c r="R163" s="180">
        <f>SUM(R164:R204)</f>
        <v>34.872761019999999</v>
      </c>
      <c r="S163" s="179"/>
      <c r="T163" s="181">
        <f>SUM(T164:T204)</f>
        <v>0</v>
      </c>
      <c r="AR163" s="182" t="s">
        <v>168</v>
      </c>
      <c r="AT163" s="183" t="s">
        <v>74</v>
      </c>
      <c r="AU163" s="183" t="s">
        <v>83</v>
      </c>
      <c r="AY163" s="182" t="s">
        <v>148</v>
      </c>
      <c r="BK163" s="184">
        <f>SUM(BK164:BK204)</f>
        <v>0</v>
      </c>
    </row>
    <row r="164" spans="1:65" s="2" customFormat="1" ht="24.2" customHeight="1">
      <c r="A164" s="34"/>
      <c r="B164" s="35"/>
      <c r="C164" s="241" t="s">
        <v>225</v>
      </c>
      <c r="D164" s="241" t="s">
        <v>209</v>
      </c>
      <c r="E164" s="242" t="s">
        <v>1689</v>
      </c>
      <c r="F164" s="243" t="s">
        <v>1690</v>
      </c>
      <c r="G164" s="244" t="s">
        <v>1691</v>
      </c>
      <c r="H164" s="245">
        <v>0.11</v>
      </c>
      <c r="I164" s="246"/>
      <c r="J164" s="247">
        <f>ROUND(I164*H164,2)</f>
        <v>0</v>
      </c>
      <c r="K164" s="248"/>
      <c r="L164" s="39"/>
      <c r="M164" s="249" t="s">
        <v>1</v>
      </c>
      <c r="N164" s="250" t="s">
        <v>40</v>
      </c>
      <c r="O164" s="71"/>
      <c r="P164" s="198">
        <f>O164*H164</f>
        <v>0</v>
      </c>
      <c r="Q164" s="198">
        <v>8.8000000000000005E-3</v>
      </c>
      <c r="R164" s="198">
        <f>Q164*H164</f>
        <v>9.6800000000000011E-4</v>
      </c>
      <c r="S164" s="198">
        <v>0</v>
      </c>
      <c r="T164" s="19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0" t="s">
        <v>568</v>
      </c>
      <c r="AT164" s="200" t="s">
        <v>209</v>
      </c>
      <c r="AU164" s="200" t="s">
        <v>85</v>
      </c>
      <c r="AY164" s="17" t="s">
        <v>148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7" t="s">
        <v>83</v>
      </c>
      <c r="BK164" s="201">
        <f>ROUND(I164*H164,2)</f>
        <v>0</v>
      </c>
      <c r="BL164" s="17" t="s">
        <v>568</v>
      </c>
      <c r="BM164" s="200" t="s">
        <v>1853</v>
      </c>
    </row>
    <row r="165" spans="1:65" s="14" customFormat="1">
      <c r="B165" s="219"/>
      <c r="C165" s="220"/>
      <c r="D165" s="210" t="s">
        <v>183</v>
      </c>
      <c r="E165" s="221" t="s">
        <v>1</v>
      </c>
      <c r="F165" s="222" t="s">
        <v>1854</v>
      </c>
      <c r="G165" s="220"/>
      <c r="H165" s="223">
        <v>0.11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183</v>
      </c>
      <c r="AU165" s="229" t="s">
        <v>85</v>
      </c>
      <c r="AV165" s="14" t="s">
        <v>85</v>
      </c>
      <c r="AW165" s="14" t="s">
        <v>32</v>
      </c>
      <c r="AX165" s="14" t="s">
        <v>83</v>
      </c>
      <c r="AY165" s="229" t="s">
        <v>148</v>
      </c>
    </row>
    <row r="166" spans="1:65" s="2" customFormat="1" ht="24.2" customHeight="1">
      <c r="A166" s="34"/>
      <c r="B166" s="35"/>
      <c r="C166" s="241" t="s">
        <v>228</v>
      </c>
      <c r="D166" s="241" t="s">
        <v>209</v>
      </c>
      <c r="E166" s="242" t="s">
        <v>1654</v>
      </c>
      <c r="F166" s="243" t="s">
        <v>1655</v>
      </c>
      <c r="G166" s="244" t="s">
        <v>161</v>
      </c>
      <c r="H166" s="245">
        <v>114.333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568</v>
      </c>
      <c r="AT166" s="200" t="s">
        <v>209</v>
      </c>
      <c r="AU166" s="200" t="s">
        <v>85</v>
      </c>
      <c r="AY166" s="17" t="s">
        <v>148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568</v>
      </c>
      <c r="BM166" s="200" t="s">
        <v>1855</v>
      </c>
    </row>
    <row r="167" spans="1:65" s="14" customFormat="1">
      <c r="B167" s="219"/>
      <c r="C167" s="220"/>
      <c r="D167" s="210" t="s">
        <v>183</v>
      </c>
      <c r="E167" s="221" t="s">
        <v>1</v>
      </c>
      <c r="F167" s="222" t="s">
        <v>1806</v>
      </c>
      <c r="G167" s="220"/>
      <c r="H167" s="223">
        <v>110.27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183</v>
      </c>
      <c r="AU167" s="229" t="s">
        <v>85</v>
      </c>
      <c r="AV167" s="14" t="s">
        <v>85</v>
      </c>
      <c r="AW167" s="14" t="s">
        <v>32</v>
      </c>
      <c r="AX167" s="14" t="s">
        <v>75</v>
      </c>
      <c r="AY167" s="229" t="s">
        <v>148</v>
      </c>
    </row>
    <row r="168" spans="1:65" s="14" customFormat="1">
      <c r="B168" s="219"/>
      <c r="C168" s="220"/>
      <c r="D168" s="210" t="s">
        <v>183</v>
      </c>
      <c r="E168" s="221" t="s">
        <v>1</v>
      </c>
      <c r="F168" s="222" t="s">
        <v>1856</v>
      </c>
      <c r="G168" s="220"/>
      <c r="H168" s="223">
        <v>4.0629999999999997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183</v>
      </c>
      <c r="AU168" s="229" t="s">
        <v>85</v>
      </c>
      <c r="AV168" s="14" t="s">
        <v>85</v>
      </c>
      <c r="AW168" s="14" t="s">
        <v>32</v>
      </c>
      <c r="AX168" s="14" t="s">
        <v>75</v>
      </c>
      <c r="AY168" s="229" t="s">
        <v>148</v>
      </c>
    </row>
    <row r="169" spans="1:65" s="15" customFormat="1">
      <c r="B169" s="230"/>
      <c r="C169" s="231"/>
      <c r="D169" s="210" t="s">
        <v>183</v>
      </c>
      <c r="E169" s="232" t="s">
        <v>1809</v>
      </c>
      <c r="F169" s="233" t="s">
        <v>187</v>
      </c>
      <c r="G169" s="231"/>
      <c r="H169" s="234">
        <v>114.333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183</v>
      </c>
      <c r="AU169" s="240" t="s">
        <v>85</v>
      </c>
      <c r="AV169" s="15" t="s">
        <v>155</v>
      </c>
      <c r="AW169" s="15" t="s">
        <v>32</v>
      </c>
      <c r="AX169" s="15" t="s">
        <v>83</v>
      </c>
      <c r="AY169" s="240" t="s">
        <v>148</v>
      </c>
    </row>
    <row r="170" spans="1:65" s="2" customFormat="1" ht="24.2" customHeight="1">
      <c r="A170" s="34"/>
      <c r="B170" s="35"/>
      <c r="C170" s="241" t="s">
        <v>231</v>
      </c>
      <c r="D170" s="241" t="s">
        <v>209</v>
      </c>
      <c r="E170" s="242" t="s">
        <v>1857</v>
      </c>
      <c r="F170" s="243" t="s">
        <v>1858</v>
      </c>
      <c r="G170" s="244" t="s">
        <v>161</v>
      </c>
      <c r="H170" s="245">
        <v>0.7</v>
      </c>
      <c r="I170" s="246"/>
      <c r="J170" s="247">
        <f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568</v>
      </c>
      <c r="AT170" s="200" t="s">
        <v>209</v>
      </c>
      <c r="AU170" s="200" t="s">
        <v>85</v>
      </c>
      <c r="AY170" s="17" t="s">
        <v>148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568</v>
      </c>
      <c r="BM170" s="200" t="s">
        <v>1859</v>
      </c>
    </row>
    <row r="171" spans="1:65" s="14" customFormat="1">
      <c r="B171" s="219"/>
      <c r="C171" s="220"/>
      <c r="D171" s="210" t="s">
        <v>183</v>
      </c>
      <c r="E171" s="221" t="s">
        <v>1811</v>
      </c>
      <c r="F171" s="222" t="s">
        <v>1812</v>
      </c>
      <c r="G171" s="220"/>
      <c r="H171" s="223">
        <v>0.7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183</v>
      </c>
      <c r="AU171" s="229" t="s">
        <v>85</v>
      </c>
      <c r="AV171" s="14" t="s">
        <v>85</v>
      </c>
      <c r="AW171" s="14" t="s">
        <v>32</v>
      </c>
      <c r="AX171" s="14" t="s">
        <v>83</v>
      </c>
      <c r="AY171" s="229" t="s">
        <v>148</v>
      </c>
    </row>
    <row r="172" spans="1:65" s="2" customFormat="1" ht="24.2" customHeight="1">
      <c r="A172" s="34"/>
      <c r="B172" s="35"/>
      <c r="C172" s="241" t="s">
        <v>7</v>
      </c>
      <c r="D172" s="241" t="s">
        <v>209</v>
      </c>
      <c r="E172" s="242" t="s">
        <v>1658</v>
      </c>
      <c r="F172" s="243" t="s">
        <v>1659</v>
      </c>
      <c r="G172" s="244" t="s">
        <v>161</v>
      </c>
      <c r="H172" s="245">
        <v>110.27</v>
      </c>
      <c r="I172" s="246"/>
      <c r="J172" s="247">
        <f>ROUND(I172*H172,2)</f>
        <v>0</v>
      </c>
      <c r="K172" s="248"/>
      <c r="L172" s="39"/>
      <c r="M172" s="249" t="s">
        <v>1</v>
      </c>
      <c r="N172" s="250" t="s">
        <v>40</v>
      </c>
      <c r="O172" s="71"/>
      <c r="P172" s="198">
        <f>O172*H172</f>
        <v>0</v>
      </c>
      <c r="Q172" s="198">
        <v>0.20300000000000001</v>
      </c>
      <c r="R172" s="198">
        <f>Q172*H172</f>
        <v>22.384810000000002</v>
      </c>
      <c r="S172" s="198">
        <v>0</v>
      </c>
      <c r="T172" s="19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568</v>
      </c>
      <c r="AT172" s="200" t="s">
        <v>209</v>
      </c>
      <c r="AU172" s="200" t="s">
        <v>85</v>
      </c>
      <c r="AY172" s="17" t="s">
        <v>148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7" t="s">
        <v>83</v>
      </c>
      <c r="BK172" s="201">
        <f>ROUND(I172*H172,2)</f>
        <v>0</v>
      </c>
      <c r="BL172" s="17" t="s">
        <v>568</v>
      </c>
      <c r="BM172" s="200" t="s">
        <v>1860</v>
      </c>
    </row>
    <row r="173" spans="1:65" s="14" customFormat="1">
      <c r="B173" s="219"/>
      <c r="C173" s="220"/>
      <c r="D173" s="210" t="s">
        <v>183</v>
      </c>
      <c r="E173" s="221" t="s">
        <v>1</v>
      </c>
      <c r="F173" s="222" t="s">
        <v>1806</v>
      </c>
      <c r="G173" s="220"/>
      <c r="H173" s="223">
        <v>110.27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183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148</v>
      </c>
    </row>
    <row r="174" spans="1:65" s="2" customFormat="1" ht="21.75" customHeight="1">
      <c r="A174" s="34"/>
      <c r="B174" s="35"/>
      <c r="C174" s="241" t="s">
        <v>378</v>
      </c>
      <c r="D174" s="241" t="s">
        <v>209</v>
      </c>
      <c r="E174" s="242" t="s">
        <v>1661</v>
      </c>
      <c r="F174" s="243" t="s">
        <v>1662</v>
      </c>
      <c r="G174" s="244" t="s">
        <v>181</v>
      </c>
      <c r="H174" s="245">
        <v>2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40</v>
      </c>
      <c r="O174" s="71"/>
      <c r="P174" s="198">
        <f>O174*H174</f>
        <v>0</v>
      </c>
      <c r="Q174" s="198">
        <v>7.6E-3</v>
      </c>
      <c r="R174" s="198">
        <f>Q174*H174</f>
        <v>1.52E-2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568</v>
      </c>
      <c r="AT174" s="200" t="s">
        <v>209</v>
      </c>
      <c r="AU174" s="200" t="s">
        <v>85</v>
      </c>
      <c r="AY174" s="17" t="s">
        <v>148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568</v>
      </c>
      <c r="BM174" s="200" t="s">
        <v>1861</v>
      </c>
    </row>
    <row r="175" spans="1:65" s="2" customFormat="1" ht="24.2" customHeight="1">
      <c r="A175" s="34"/>
      <c r="B175" s="35"/>
      <c r="C175" s="241" t="s">
        <v>382</v>
      </c>
      <c r="D175" s="241" t="s">
        <v>209</v>
      </c>
      <c r="E175" s="242" t="s">
        <v>1862</v>
      </c>
      <c r="F175" s="243" t="s">
        <v>1863</v>
      </c>
      <c r="G175" s="244" t="s">
        <v>161</v>
      </c>
      <c r="H175" s="245">
        <v>89.4</v>
      </c>
      <c r="I175" s="246"/>
      <c r="J175" s="247">
        <f>ROUND(I175*H175,2)</f>
        <v>0</v>
      </c>
      <c r="K175" s="248"/>
      <c r="L175" s="39"/>
      <c r="M175" s="249" t="s">
        <v>1</v>
      </c>
      <c r="N175" s="250" t="s">
        <v>40</v>
      </c>
      <c r="O175" s="71"/>
      <c r="P175" s="198">
        <f>O175*H175</f>
        <v>0</v>
      </c>
      <c r="Q175" s="198">
        <v>1.8350000000000002E-2</v>
      </c>
      <c r="R175" s="198">
        <f>Q175*H175</f>
        <v>1.6404900000000002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568</v>
      </c>
      <c r="AT175" s="200" t="s">
        <v>209</v>
      </c>
      <c r="AU175" s="200" t="s">
        <v>85</v>
      </c>
      <c r="AY175" s="17" t="s">
        <v>148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568</v>
      </c>
      <c r="BM175" s="200" t="s">
        <v>1864</v>
      </c>
    </row>
    <row r="176" spans="1:65" s="14" customFormat="1">
      <c r="B176" s="219"/>
      <c r="C176" s="220"/>
      <c r="D176" s="210" t="s">
        <v>183</v>
      </c>
      <c r="E176" s="221" t="s">
        <v>1</v>
      </c>
      <c r="F176" s="222" t="s">
        <v>1815</v>
      </c>
      <c r="G176" s="220"/>
      <c r="H176" s="223">
        <v>89.4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183</v>
      </c>
      <c r="AU176" s="229" t="s">
        <v>85</v>
      </c>
      <c r="AV176" s="14" t="s">
        <v>85</v>
      </c>
      <c r="AW176" s="14" t="s">
        <v>32</v>
      </c>
      <c r="AX176" s="14" t="s">
        <v>83</v>
      </c>
      <c r="AY176" s="229" t="s">
        <v>148</v>
      </c>
    </row>
    <row r="177" spans="1:65" s="2" customFormat="1" ht="24.2" customHeight="1">
      <c r="A177" s="34"/>
      <c r="B177" s="35"/>
      <c r="C177" s="187" t="s">
        <v>387</v>
      </c>
      <c r="D177" s="187" t="s">
        <v>150</v>
      </c>
      <c r="E177" s="188" t="s">
        <v>1865</v>
      </c>
      <c r="F177" s="189" t="s">
        <v>1866</v>
      </c>
      <c r="G177" s="190" t="s">
        <v>181</v>
      </c>
      <c r="H177" s="191">
        <v>93.87</v>
      </c>
      <c r="I177" s="192"/>
      <c r="J177" s="193">
        <f>ROUND(I177*H177,2)</f>
        <v>0</v>
      </c>
      <c r="K177" s="194"/>
      <c r="L177" s="195"/>
      <c r="M177" s="196" t="s">
        <v>1</v>
      </c>
      <c r="N177" s="197" t="s">
        <v>40</v>
      </c>
      <c r="O177" s="71"/>
      <c r="P177" s="198">
        <f>O177*H177</f>
        <v>0</v>
      </c>
      <c r="Q177" s="198">
        <v>9.7000000000000003E-2</v>
      </c>
      <c r="R177" s="198">
        <f>Q177*H177</f>
        <v>9.1053899999999999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885</v>
      </c>
      <c r="AT177" s="200" t="s">
        <v>150</v>
      </c>
      <c r="AU177" s="200" t="s">
        <v>85</v>
      </c>
      <c r="AY177" s="17" t="s">
        <v>148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83</v>
      </c>
      <c r="BK177" s="201">
        <f>ROUND(I177*H177,2)</f>
        <v>0</v>
      </c>
      <c r="BL177" s="17" t="s">
        <v>885</v>
      </c>
      <c r="BM177" s="200" t="s">
        <v>1867</v>
      </c>
    </row>
    <row r="178" spans="1:65" s="13" customFormat="1">
      <c r="B178" s="208"/>
      <c r="C178" s="209"/>
      <c r="D178" s="210" t="s">
        <v>183</v>
      </c>
      <c r="E178" s="211" t="s">
        <v>1</v>
      </c>
      <c r="F178" s="212" t="s">
        <v>744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183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148</v>
      </c>
    </row>
    <row r="179" spans="1:65" s="14" customFormat="1">
      <c r="B179" s="219"/>
      <c r="C179" s="220"/>
      <c r="D179" s="210" t="s">
        <v>183</v>
      </c>
      <c r="E179" s="221" t="s">
        <v>1</v>
      </c>
      <c r="F179" s="222" t="s">
        <v>1868</v>
      </c>
      <c r="G179" s="220"/>
      <c r="H179" s="223">
        <v>93.87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148</v>
      </c>
    </row>
    <row r="180" spans="1:65" s="2" customFormat="1" ht="21.75" customHeight="1">
      <c r="A180" s="34"/>
      <c r="B180" s="35"/>
      <c r="C180" s="187" t="s">
        <v>392</v>
      </c>
      <c r="D180" s="187" t="s">
        <v>150</v>
      </c>
      <c r="E180" s="188" t="s">
        <v>1869</v>
      </c>
      <c r="F180" s="189" t="s">
        <v>1870</v>
      </c>
      <c r="G180" s="190" t="s">
        <v>181</v>
      </c>
      <c r="H180" s="191">
        <v>178.8</v>
      </c>
      <c r="I180" s="192"/>
      <c r="J180" s="193">
        <f>ROUND(I180*H180,2)</f>
        <v>0</v>
      </c>
      <c r="K180" s="194"/>
      <c r="L180" s="195"/>
      <c r="M180" s="196" t="s">
        <v>1</v>
      </c>
      <c r="N180" s="197" t="s">
        <v>40</v>
      </c>
      <c r="O180" s="71"/>
      <c r="P180" s="198">
        <f>O180*H180</f>
        <v>0</v>
      </c>
      <c r="Q180" s="198">
        <v>9.5999999999999992E-3</v>
      </c>
      <c r="R180" s="198">
        <f>Q180*H180</f>
        <v>1.71648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885</v>
      </c>
      <c r="AT180" s="200" t="s">
        <v>150</v>
      </c>
      <c r="AU180" s="200" t="s">
        <v>85</v>
      </c>
      <c r="AY180" s="17" t="s">
        <v>148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885</v>
      </c>
      <c r="BM180" s="200" t="s">
        <v>1871</v>
      </c>
    </row>
    <row r="181" spans="1:65" s="13" customFormat="1">
      <c r="B181" s="208"/>
      <c r="C181" s="209"/>
      <c r="D181" s="210" t="s">
        <v>183</v>
      </c>
      <c r="E181" s="211" t="s">
        <v>1</v>
      </c>
      <c r="F181" s="212" t="s">
        <v>744</v>
      </c>
      <c r="G181" s="209"/>
      <c r="H181" s="211" t="s">
        <v>1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183</v>
      </c>
      <c r="AU181" s="218" t="s">
        <v>85</v>
      </c>
      <c r="AV181" s="13" t="s">
        <v>83</v>
      </c>
      <c r="AW181" s="13" t="s">
        <v>32</v>
      </c>
      <c r="AX181" s="13" t="s">
        <v>75</v>
      </c>
      <c r="AY181" s="218" t="s">
        <v>148</v>
      </c>
    </row>
    <row r="182" spans="1:65" s="14" customFormat="1">
      <c r="B182" s="219"/>
      <c r="C182" s="220"/>
      <c r="D182" s="210" t="s">
        <v>183</v>
      </c>
      <c r="E182" s="221" t="s">
        <v>1</v>
      </c>
      <c r="F182" s="222" t="s">
        <v>1872</v>
      </c>
      <c r="G182" s="220"/>
      <c r="H182" s="223">
        <v>178.8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183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148</v>
      </c>
    </row>
    <row r="183" spans="1:65" s="2" customFormat="1" ht="24.2" customHeight="1">
      <c r="A183" s="34"/>
      <c r="B183" s="35"/>
      <c r="C183" s="241" t="s">
        <v>396</v>
      </c>
      <c r="D183" s="241" t="s">
        <v>209</v>
      </c>
      <c r="E183" s="242" t="s">
        <v>1768</v>
      </c>
      <c r="F183" s="243" t="s">
        <v>1769</v>
      </c>
      <c r="G183" s="244" t="s">
        <v>161</v>
      </c>
      <c r="H183" s="245">
        <v>2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40</v>
      </c>
      <c r="O183" s="71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568</v>
      </c>
      <c r="AT183" s="200" t="s">
        <v>209</v>
      </c>
      <c r="AU183" s="200" t="s">
        <v>85</v>
      </c>
      <c r="AY183" s="17" t="s">
        <v>148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83</v>
      </c>
      <c r="BK183" s="201">
        <f>ROUND(I183*H183,2)</f>
        <v>0</v>
      </c>
      <c r="BL183" s="17" t="s">
        <v>568</v>
      </c>
      <c r="BM183" s="200" t="s">
        <v>1873</v>
      </c>
    </row>
    <row r="184" spans="1:65" s="2" customFormat="1" ht="16.5" customHeight="1">
      <c r="A184" s="34"/>
      <c r="B184" s="35"/>
      <c r="C184" s="187" t="s">
        <v>400</v>
      </c>
      <c r="D184" s="187" t="s">
        <v>150</v>
      </c>
      <c r="E184" s="188" t="s">
        <v>1874</v>
      </c>
      <c r="F184" s="189" t="s">
        <v>1875</v>
      </c>
      <c r="G184" s="190" t="s">
        <v>161</v>
      </c>
      <c r="H184" s="191">
        <v>2</v>
      </c>
      <c r="I184" s="192"/>
      <c r="J184" s="193">
        <f>ROUND(I184*H184,2)</f>
        <v>0</v>
      </c>
      <c r="K184" s="194"/>
      <c r="L184" s="195"/>
      <c r="M184" s="196" t="s">
        <v>1</v>
      </c>
      <c r="N184" s="197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1497</v>
      </c>
      <c r="AT184" s="200" t="s">
        <v>150</v>
      </c>
      <c r="AU184" s="200" t="s">
        <v>85</v>
      </c>
      <c r="AY184" s="17" t="s">
        <v>148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568</v>
      </c>
      <c r="BM184" s="200" t="s">
        <v>1876</v>
      </c>
    </row>
    <row r="185" spans="1:65" s="2" customFormat="1" ht="24.2" customHeight="1">
      <c r="A185" s="34"/>
      <c r="B185" s="35"/>
      <c r="C185" s="241" t="s">
        <v>404</v>
      </c>
      <c r="D185" s="241" t="s">
        <v>209</v>
      </c>
      <c r="E185" s="242" t="s">
        <v>1526</v>
      </c>
      <c r="F185" s="243" t="s">
        <v>1527</v>
      </c>
      <c r="G185" s="244" t="s">
        <v>161</v>
      </c>
      <c r="H185" s="245">
        <v>20.87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40</v>
      </c>
      <c r="O185" s="71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568</v>
      </c>
      <c r="AT185" s="200" t="s">
        <v>209</v>
      </c>
      <c r="AU185" s="200" t="s">
        <v>85</v>
      </c>
      <c r="AY185" s="17" t="s">
        <v>148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83</v>
      </c>
      <c r="BK185" s="201">
        <f>ROUND(I185*H185,2)</f>
        <v>0</v>
      </c>
      <c r="BL185" s="17" t="s">
        <v>568</v>
      </c>
      <c r="BM185" s="200" t="s">
        <v>1877</v>
      </c>
    </row>
    <row r="186" spans="1:65" s="14" customFormat="1">
      <c r="B186" s="219"/>
      <c r="C186" s="220"/>
      <c r="D186" s="210" t="s">
        <v>183</v>
      </c>
      <c r="E186" s="221" t="s">
        <v>1</v>
      </c>
      <c r="F186" s="222" t="s">
        <v>1813</v>
      </c>
      <c r="G186" s="220"/>
      <c r="H186" s="223">
        <v>20.87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183</v>
      </c>
      <c r="AU186" s="229" t="s">
        <v>85</v>
      </c>
      <c r="AV186" s="14" t="s">
        <v>85</v>
      </c>
      <c r="AW186" s="14" t="s">
        <v>32</v>
      </c>
      <c r="AX186" s="14" t="s">
        <v>83</v>
      </c>
      <c r="AY186" s="229" t="s">
        <v>148</v>
      </c>
    </row>
    <row r="187" spans="1:65" s="2" customFormat="1" ht="16.5" customHeight="1">
      <c r="A187" s="34"/>
      <c r="B187" s="35"/>
      <c r="C187" s="187" t="s">
        <v>408</v>
      </c>
      <c r="D187" s="187" t="s">
        <v>150</v>
      </c>
      <c r="E187" s="188" t="s">
        <v>1529</v>
      </c>
      <c r="F187" s="189" t="s">
        <v>1530</v>
      </c>
      <c r="G187" s="190" t="s">
        <v>161</v>
      </c>
      <c r="H187" s="191">
        <v>21.914000000000001</v>
      </c>
      <c r="I187" s="192"/>
      <c r="J187" s="193">
        <f>ROUND(I187*H187,2)</f>
        <v>0</v>
      </c>
      <c r="K187" s="194"/>
      <c r="L187" s="195"/>
      <c r="M187" s="196" t="s">
        <v>1</v>
      </c>
      <c r="N187" s="197" t="s">
        <v>40</v>
      </c>
      <c r="O187" s="71"/>
      <c r="P187" s="198">
        <f>O187*H187</f>
        <v>0</v>
      </c>
      <c r="Q187" s="198">
        <v>4.2999999999999999E-4</v>
      </c>
      <c r="R187" s="198">
        <f>Q187*H187</f>
        <v>9.4230200000000007E-3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885</v>
      </c>
      <c r="AT187" s="200" t="s">
        <v>150</v>
      </c>
      <c r="AU187" s="200" t="s">
        <v>85</v>
      </c>
      <c r="AY187" s="17" t="s">
        <v>148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83</v>
      </c>
      <c r="BK187" s="201">
        <f>ROUND(I187*H187,2)</f>
        <v>0</v>
      </c>
      <c r="BL187" s="17" t="s">
        <v>885</v>
      </c>
      <c r="BM187" s="200" t="s">
        <v>1878</v>
      </c>
    </row>
    <row r="188" spans="1:65" s="13" customFormat="1">
      <c r="B188" s="208"/>
      <c r="C188" s="209"/>
      <c r="D188" s="210" t="s">
        <v>183</v>
      </c>
      <c r="E188" s="211" t="s">
        <v>1</v>
      </c>
      <c r="F188" s="212" t="s">
        <v>744</v>
      </c>
      <c r="G188" s="209"/>
      <c r="H188" s="211" t="s">
        <v>1</v>
      </c>
      <c r="I188" s="213"/>
      <c r="J188" s="209"/>
      <c r="K188" s="209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183</v>
      </c>
      <c r="AU188" s="218" t="s">
        <v>85</v>
      </c>
      <c r="AV188" s="13" t="s">
        <v>83</v>
      </c>
      <c r="AW188" s="13" t="s">
        <v>32</v>
      </c>
      <c r="AX188" s="13" t="s">
        <v>75</v>
      </c>
      <c r="AY188" s="218" t="s">
        <v>148</v>
      </c>
    </row>
    <row r="189" spans="1:65" s="14" customFormat="1">
      <c r="B189" s="219"/>
      <c r="C189" s="220"/>
      <c r="D189" s="210" t="s">
        <v>183</v>
      </c>
      <c r="E189" s="221" t="s">
        <v>1</v>
      </c>
      <c r="F189" s="222" t="s">
        <v>1879</v>
      </c>
      <c r="G189" s="220"/>
      <c r="H189" s="223">
        <v>21.914000000000001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183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148</v>
      </c>
    </row>
    <row r="190" spans="1:65" s="2" customFormat="1" ht="24.2" customHeight="1">
      <c r="A190" s="34"/>
      <c r="B190" s="35"/>
      <c r="C190" s="241" t="s">
        <v>413</v>
      </c>
      <c r="D190" s="241" t="s">
        <v>209</v>
      </c>
      <c r="E190" s="242" t="s">
        <v>1667</v>
      </c>
      <c r="F190" s="243" t="s">
        <v>1668</v>
      </c>
      <c r="G190" s="244" t="s">
        <v>161</v>
      </c>
      <c r="H190" s="245">
        <v>114.333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568</v>
      </c>
      <c r="AT190" s="200" t="s">
        <v>209</v>
      </c>
      <c r="AU190" s="200" t="s">
        <v>85</v>
      </c>
      <c r="AY190" s="17" t="s">
        <v>148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568</v>
      </c>
      <c r="BM190" s="200" t="s">
        <v>1880</v>
      </c>
    </row>
    <row r="191" spans="1:65" s="14" customFormat="1">
      <c r="B191" s="219"/>
      <c r="C191" s="220"/>
      <c r="D191" s="210" t="s">
        <v>183</v>
      </c>
      <c r="E191" s="221" t="s">
        <v>1</v>
      </c>
      <c r="F191" s="222" t="s">
        <v>1809</v>
      </c>
      <c r="G191" s="220"/>
      <c r="H191" s="223">
        <v>114.333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183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148</v>
      </c>
    </row>
    <row r="192" spans="1:65" s="2" customFormat="1" ht="24.2" customHeight="1">
      <c r="A192" s="34"/>
      <c r="B192" s="35"/>
      <c r="C192" s="241" t="s">
        <v>418</v>
      </c>
      <c r="D192" s="241" t="s">
        <v>209</v>
      </c>
      <c r="E192" s="242" t="s">
        <v>1881</v>
      </c>
      <c r="F192" s="243" t="s">
        <v>1882</v>
      </c>
      <c r="G192" s="244" t="s">
        <v>161</v>
      </c>
      <c r="H192" s="245">
        <v>0.7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568</v>
      </c>
      <c r="AT192" s="200" t="s">
        <v>209</v>
      </c>
      <c r="AU192" s="200" t="s">
        <v>85</v>
      </c>
      <c r="AY192" s="17" t="s">
        <v>148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568</v>
      </c>
      <c r="BM192" s="200" t="s">
        <v>1883</v>
      </c>
    </row>
    <row r="193" spans="1:65" s="14" customFormat="1">
      <c r="B193" s="219"/>
      <c r="C193" s="220"/>
      <c r="D193" s="210" t="s">
        <v>183</v>
      </c>
      <c r="E193" s="221" t="s">
        <v>1</v>
      </c>
      <c r="F193" s="222" t="s">
        <v>1811</v>
      </c>
      <c r="G193" s="220"/>
      <c r="H193" s="223">
        <v>0.7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183</v>
      </c>
      <c r="AU193" s="229" t="s">
        <v>85</v>
      </c>
      <c r="AV193" s="14" t="s">
        <v>85</v>
      </c>
      <c r="AW193" s="14" t="s">
        <v>32</v>
      </c>
      <c r="AX193" s="14" t="s">
        <v>83</v>
      </c>
      <c r="AY193" s="229" t="s">
        <v>148</v>
      </c>
    </row>
    <row r="194" spans="1:65" s="2" customFormat="1" ht="21.75" customHeight="1">
      <c r="A194" s="34"/>
      <c r="B194" s="35"/>
      <c r="C194" s="241" t="s">
        <v>423</v>
      </c>
      <c r="D194" s="241" t="s">
        <v>209</v>
      </c>
      <c r="E194" s="242" t="s">
        <v>1884</v>
      </c>
      <c r="F194" s="243" t="s">
        <v>1885</v>
      </c>
      <c r="G194" s="244" t="s">
        <v>258</v>
      </c>
      <c r="H194" s="245">
        <v>8.1080000000000005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568</v>
      </c>
      <c r="AT194" s="200" t="s">
        <v>209</v>
      </c>
      <c r="AU194" s="200" t="s">
        <v>85</v>
      </c>
      <c r="AY194" s="17" t="s">
        <v>148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568</v>
      </c>
      <c r="BM194" s="200" t="s">
        <v>1886</v>
      </c>
    </row>
    <row r="195" spans="1:65" s="14" customFormat="1">
      <c r="B195" s="219"/>
      <c r="C195" s="220"/>
      <c r="D195" s="210" t="s">
        <v>183</v>
      </c>
      <c r="E195" s="221" t="s">
        <v>1</v>
      </c>
      <c r="F195" s="222" t="s">
        <v>1887</v>
      </c>
      <c r="G195" s="220"/>
      <c r="H195" s="223">
        <v>8.0030000000000001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183</v>
      </c>
      <c r="AU195" s="229" t="s">
        <v>85</v>
      </c>
      <c r="AV195" s="14" t="s">
        <v>85</v>
      </c>
      <c r="AW195" s="14" t="s">
        <v>32</v>
      </c>
      <c r="AX195" s="14" t="s">
        <v>75</v>
      </c>
      <c r="AY195" s="229" t="s">
        <v>148</v>
      </c>
    </row>
    <row r="196" spans="1:65" s="14" customFormat="1">
      <c r="B196" s="219"/>
      <c r="C196" s="220"/>
      <c r="D196" s="210" t="s">
        <v>183</v>
      </c>
      <c r="E196" s="221" t="s">
        <v>1</v>
      </c>
      <c r="F196" s="222" t="s">
        <v>1888</v>
      </c>
      <c r="G196" s="220"/>
      <c r="H196" s="223">
        <v>0.105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183</v>
      </c>
      <c r="AU196" s="229" t="s">
        <v>85</v>
      </c>
      <c r="AV196" s="14" t="s">
        <v>85</v>
      </c>
      <c r="AW196" s="14" t="s">
        <v>32</v>
      </c>
      <c r="AX196" s="14" t="s">
        <v>75</v>
      </c>
      <c r="AY196" s="229" t="s">
        <v>148</v>
      </c>
    </row>
    <row r="197" spans="1:65" s="15" customFormat="1">
      <c r="B197" s="230"/>
      <c r="C197" s="231"/>
      <c r="D197" s="210" t="s">
        <v>183</v>
      </c>
      <c r="E197" s="232" t="s">
        <v>262</v>
      </c>
      <c r="F197" s="233" t="s">
        <v>187</v>
      </c>
      <c r="G197" s="231"/>
      <c r="H197" s="234">
        <v>8.1080000000000005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183</v>
      </c>
      <c r="AU197" s="240" t="s">
        <v>85</v>
      </c>
      <c r="AV197" s="15" t="s">
        <v>155</v>
      </c>
      <c r="AW197" s="15" t="s">
        <v>32</v>
      </c>
      <c r="AX197" s="15" t="s">
        <v>83</v>
      </c>
      <c r="AY197" s="240" t="s">
        <v>148</v>
      </c>
    </row>
    <row r="198" spans="1:65" s="2" customFormat="1" ht="24.2" customHeight="1">
      <c r="A198" s="34"/>
      <c r="B198" s="35"/>
      <c r="C198" s="241" t="s">
        <v>427</v>
      </c>
      <c r="D198" s="241" t="s">
        <v>209</v>
      </c>
      <c r="E198" s="242" t="s">
        <v>1889</v>
      </c>
      <c r="F198" s="243" t="s">
        <v>1890</v>
      </c>
      <c r="G198" s="244" t="s">
        <v>258</v>
      </c>
      <c r="H198" s="245">
        <v>72.971999999999994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40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568</v>
      </c>
      <c r="AT198" s="200" t="s">
        <v>209</v>
      </c>
      <c r="AU198" s="200" t="s">
        <v>85</v>
      </c>
      <c r="AY198" s="17" t="s">
        <v>148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83</v>
      </c>
      <c r="BK198" s="201">
        <f>ROUND(I198*H198,2)</f>
        <v>0</v>
      </c>
      <c r="BL198" s="17" t="s">
        <v>568</v>
      </c>
      <c r="BM198" s="200" t="s">
        <v>1891</v>
      </c>
    </row>
    <row r="199" spans="1:65" s="14" customFormat="1">
      <c r="B199" s="219"/>
      <c r="C199" s="220"/>
      <c r="D199" s="210" t="s">
        <v>183</v>
      </c>
      <c r="E199" s="221" t="s">
        <v>1</v>
      </c>
      <c r="F199" s="222" t="s">
        <v>262</v>
      </c>
      <c r="G199" s="220"/>
      <c r="H199" s="223">
        <v>8.1080000000000005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183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148</v>
      </c>
    </row>
    <row r="200" spans="1:65" s="14" customFormat="1">
      <c r="B200" s="219"/>
      <c r="C200" s="220"/>
      <c r="D200" s="210" t="s">
        <v>183</v>
      </c>
      <c r="E200" s="220"/>
      <c r="F200" s="222" t="s">
        <v>1892</v>
      </c>
      <c r="G200" s="220"/>
      <c r="H200" s="223">
        <v>72.971999999999994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183</v>
      </c>
      <c r="AU200" s="229" t="s">
        <v>85</v>
      </c>
      <c r="AV200" s="14" t="s">
        <v>85</v>
      </c>
      <c r="AW200" s="14" t="s">
        <v>4</v>
      </c>
      <c r="AX200" s="14" t="s">
        <v>83</v>
      </c>
      <c r="AY200" s="229" t="s">
        <v>148</v>
      </c>
    </row>
    <row r="201" spans="1:65" s="2" customFormat="1" ht="16.5" customHeight="1">
      <c r="A201" s="34"/>
      <c r="B201" s="35"/>
      <c r="C201" s="187" t="s">
        <v>433</v>
      </c>
      <c r="D201" s="187" t="s">
        <v>150</v>
      </c>
      <c r="E201" s="188" t="s">
        <v>1893</v>
      </c>
      <c r="F201" s="189" t="s">
        <v>1894</v>
      </c>
      <c r="G201" s="190" t="s">
        <v>430</v>
      </c>
      <c r="H201" s="191">
        <v>13.784000000000001</v>
      </c>
      <c r="I201" s="192"/>
      <c r="J201" s="193">
        <f>ROUND(I201*H201,2)</f>
        <v>0</v>
      </c>
      <c r="K201" s="194"/>
      <c r="L201" s="195"/>
      <c r="M201" s="196" t="s">
        <v>1</v>
      </c>
      <c r="N201" s="197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1497</v>
      </c>
      <c r="AT201" s="200" t="s">
        <v>150</v>
      </c>
      <c r="AU201" s="200" t="s">
        <v>85</v>
      </c>
      <c r="AY201" s="17" t="s">
        <v>148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568</v>
      </c>
      <c r="BM201" s="200" t="s">
        <v>1895</v>
      </c>
    </row>
    <row r="202" spans="1:65" s="14" customFormat="1">
      <c r="B202" s="219"/>
      <c r="C202" s="220"/>
      <c r="D202" s="210" t="s">
        <v>183</v>
      </c>
      <c r="E202" s="221" t="s">
        <v>1</v>
      </c>
      <c r="F202" s="222" t="s">
        <v>432</v>
      </c>
      <c r="G202" s="220"/>
      <c r="H202" s="223">
        <v>13.784000000000001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183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148</v>
      </c>
    </row>
    <row r="203" spans="1:65" s="2" customFormat="1" ht="21.75" customHeight="1">
      <c r="A203" s="34"/>
      <c r="B203" s="35"/>
      <c r="C203" s="241" t="s">
        <v>437</v>
      </c>
      <c r="D203" s="241" t="s">
        <v>209</v>
      </c>
      <c r="E203" s="242" t="s">
        <v>1670</v>
      </c>
      <c r="F203" s="243" t="s">
        <v>1671</v>
      </c>
      <c r="G203" s="244" t="s">
        <v>240</v>
      </c>
      <c r="H203" s="245">
        <v>220.54</v>
      </c>
      <c r="I203" s="246"/>
      <c r="J203" s="247">
        <f>ROUND(I203*H203,2)</f>
        <v>0</v>
      </c>
      <c r="K203" s="248"/>
      <c r="L203" s="39"/>
      <c r="M203" s="249" t="s">
        <v>1</v>
      </c>
      <c r="N203" s="250" t="s">
        <v>40</v>
      </c>
      <c r="O203" s="71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568</v>
      </c>
      <c r="AT203" s="200" t="s">
        <v>209</v>
      </c>
      <c r="AU203" s="200" t="s">
        <v>85</v>
      </c>
      <c r="AY203" s="17" t="s">
        <v>148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568</v>
      </c>
      <c r="BM203" s="200" t="s">
        <v>1896</v>
      </c>
    </row>
    <row r="204" spans="1:65" s="14" customFormat="1">
      <c r="B204" s="219"/>
      <c r="C204" s="220"/>
      <c r="D204" s="210" t="s">
        <v>183</v>
      </c>
      <c r="E204" s="221" t="s">
        <v>1</v>
      </c>
      <c r="F204" s="222" t="s">
        <v>1897</v>
      </c>
      <c r="G204" s="220"/>
      <c r="H204" s="223">
        <v>220.54</v>
      </c>
      <c r="I204" s="224"/>
      <c r="J204" s="220"/>
      <c r="K204" s="220"/>
      <c r="L204" s="225"/>
      <c r="M204" s="251"/>
      <c r="N204" s="252"/>
      <c r="O204" s="252"/>
      <c r="P204" s="252"/>
      <c r="Q204" s="252"/>
      <c r="R204" s="252"/>
      <c r="S204" s="252"/>
      <c r="T204" s="253"/>
      <c r="AT204" s="229" t="s">
        <v>183</v>
      </c>
      <c r="AU204" s="229" t="s">
        <v>85</v>
      </c>
      <c r="AV204" s="14" t="s">
        <v>85</v>
      </c>
      <c r="AW204" s="14" t="s">
        <v>32</v>
      </c>
      <c r="AX204" s="14" t="s">
        <v>83</v>
      </c>
      <c r="AY204" s="229" t="s">
        <v>148</v>
      </c>
    </row>
    <row r="205" spans="1:65" s="2" customFormat="1" ht="6.95" customHeight="1">
      <c r="A205" s="34"/>
      <c r="B205" s="54"/>
      <c r="C205" s="55"/>
      <c r="D205" s="55"/>
      <c r="E205" s="55"/>
      <c r="F205" s="55"/>
      <c r="G205" s="55"/>
      <c r="H205" s="55"/>
      <c r="I205" s="55"/>
      <c r="J205" s="55"/>
      <c r="K205" s="55"/>
      <c r="L205" s="39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algorithmName="SHA-512" hashValue="N5Y3vISCzvGtbAHdvDPHHShSwIHitkrS54Sk4mKnGjLhnTBqgKBPUCZNsUSQB0BODhN3BiuxgmjqnwSs7/+urg==" saltValue="/SaudO3/cV3Uog1wWwuW9LfW98ojjQ/KBiX4Yr+53WELbYbV2jbFNutEw2lD5oVuJ1KDy/HZ1cH9SygkjR1QQQ==" spinCount="100000" sheet="1" objects="1" scenarios="1" formatColumns="0" formatRows="0" autoFilter="0"/>
  <autoFilter ref="C122:K20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49"/>
  <sheetViews>
    <sheetView showGridLines="0" tabSelected="1" topLeftCell="A36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121</v>
      </c>
      <c r="AZ2" s="207" t="s">
        <v>1898</v>
      </c>
      <c r="BA2" s="207" t="s">
        <v>1898</v>
      </c>
      <c r="BB2" s="207" t="s">
        <v>1899</v>
      </c>
      <c r="BC2" s="207" t="s">
        <v>155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283</v>
      </c>
      <c r="BA3" s="207" t="s">
        <v>283</v>
      </c>
      <c r="BB3" s="207" t="s">
        <v>240</v>
      </c>
      <c r="BC3" s="207" t="s">
        <v>284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285</v>
      </c>
      <c r="BA4" s="207" t="s">
        <v>285</v>
      </c>
      <c r="BB4" s="207" t="s">
        <v>258</v>
      </c>
      <c r="BC4" s="207" t="s">
        <v>1900</v>
      </c>
      <c r="BD4" s="207" t="s">
        <v>85</v>
      </c>
    </row>
    <row r="5" spans="1:56" s="1" customFormat="1" ht="6.95" customHeight="1">
      <c r="B5" s="20"/>
      <c r="L5" s="20"/>
      <c r="AZ5" s="207" t="s">
        <v>1901</v>
      </c>
      <c r="BA5" s="207" t="s">
        <v>1902</v>
      </c>
      <c r="BB5" s="207" t="s">
        <v>240</v>
      </c>
      <c r="BC5" s="207" t="s">
        <v>523</v>
      </c>
      <c r="BD5" s="207" t="s">
        <v>85</v>
      </c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1903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ROUND((SUM(BE122:BE448)),  2)</f>
        <v>0</v>
      </c>
      <c r="G33" s="34"/>
      <c r="H33" s="34"/>
      <c r="I33" s="124">
        <v>0.21</v>
      </c>
      <c r="J33" s="123">
        <f>ROUND(((SUM(BE122:BE448))*I33),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ROUND((SUM(BF122:BF448)),  2)</f>
        <v>0</v>
      </c>
      <c r="G34" s="34"/>
      <c r="H34" s="34"/>
      <c r="I34" s="124">
        <v>0.15</v>
      </c>
      <c r="J34" s="123">
        <f>ROUND(((SUM(BF122:BF448))*I34),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ROUND((SUM(BG122:BG448)),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ROUND((SUM(BH122:BH448)),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ROUND((SUM(BI122:BI448)),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013 - 5 LETÁ UDRŽOVACÍ PÉČE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1904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1905</v>
      </c>
      <c r="E99" s="156"/>
      <c r="F99" s="156"/>
      <c r="G99" s="156"/>
      <c r="H99" s="156"/>
      <c r="I99" s="156"/>
      <c r="J99" s="157">
        <f>J191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1906</v>
      </c>
      <c r="E100" s="156"/>
      <c r="F100" s="156"/>
      <c r="G100" s="156"/>
      <c r="H100" s="156"/>
      <c r="I100" s="156"/>
      <c r="J100" s="157">
        <f>J260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1907</v>
      </c>
      <c r="E101" s="156"/>
      <c r="F101" s="156"/>
      <c r="G101" s="156"/>
      <c r="H101" s="156"/>
      <c r="I101" s="156"/>
      <c r="J101" s="157">
        <f>J329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1908</v>
      </c>
      <c r="E102" s="156"/>
      <c r="F102" s="156"/>
      <c r="G102" s="156"/>
      <c r="H102" s="156"/>
      <c r="I102" s="156"/>
      <c r="J102" s="157">
        <f>J389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2" t="str">
        <f>E7</f>
        <v>Výškovická ul. prostor mezi ul. Svornosti a Čujkovova, Ostrava-Jih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6" t="str">
        <f>E9</f>
        <v>013 - 5 LETÁ UDRŽOVACÍ PÉČE - neuznatelné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Výškovická</v>
      </c>
      <c r="G116" s="36"/>
      <c r="H116" s="36"/>
      <c r="I116" s="29" t="s">
        <v>22</v>
      </c>
      <c r="J116" s="66" t="str">
        <f>IF(J12="","",J12)</f>
        <v>27. 10. 2021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133</v>
      </c>
      <c r="D121" s="162" t="s">
        <v>60</v>
      </c>
      <c r="E121" s="162" t="s">
        <v>56</v>
      </c>
      <c r="F121" s="162" t="s">
        <v>57</v>
      </c>
      <c r="G121" s="162" t="s">
        <v>134</v>
      </c>
      <c r="H121" s="162" t="s">
        <v>135</v>
      </c>
      <c r="I121" s="162" t="s">
        <v>136</v>
      </c>
      <c r="J121" s="163" t="s">
        <v>127</v>
      </c>
      <c r="K121" s="164" t="s">
        <v>137</v>
      </c>
      <c r="L121" s="165"/>
      <c r="M121" s="75" t="s">
        <v>1</v>
      </c>
      <c r="N121" s="76" t="s">
        <v>39</v>
      </c>
      <c r="O121" s="76" t="s">
        <v>138</v>
      </c>
      <c r="P121" s="76" t="s">
        <v>139</v>
      </c>
      <c r="Q121" s="76" t="s">
        <v>140</v>
      </c>
      <c r="R121" s="76" t="s">
        <v>141</v>
      </c>
      <c r="S121" s="76" t="s">
        <v>142</v>
      </c>
      <c r="T121" s="77" t="s">
        <v>143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144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</f>
        <v>0</v>
      </c>
      <c r="Q122" s="79"/>
      <c r="R122" s="168">
        <f>R123</f>
        <v>0.53879999999999995</v>
      </c>
      <c r="S122" s="79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129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74</v>
      </c>
      <c r="E123" s="174" t="s">
        <v>145</v>
      </c>
      <c r="F123" s="174" t="s">
        <v>146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P124+P191+P260+P329+P389</f>
        <v>0</v>
      </c>
      <c r="Q123" s="179"/>
      <c r="R123" s="180">
        <f>R124+R191+R260+R329+R389</f>
        <v>0.53879999999999995</v>
      </c>
      <c r="S123" s="179"/>
      <c r="T123" s="181">
        <f>T124+T191+T260+T329+T389</f>
        <v>0</v>
      </c>
      <c r="AR123" s="182" t="s">
        <v>83</v>
      </c>
      <c r="AT123" s="183" t="s">
        <v>74</v>
      </c>
      <c r="AU123" s="183" t="s">
        <v>75</v>
      </c>
      <c r="AY123" s="182" t="s">
        <v>148</v>
      </c>
      <c r="BK123" s="184">
        <f>BK124+BK191+BK260+BK329+BK389</f>
        <v>0</v>
      </c>
    </row>
    <row r="124" spans="1:65" s="12" customFormat="1" ht="22.9" customHeight="1">
      <c r="B124" s="171"/>
      <c r="C124" s="172"/>
      <c r="D124" s="173" t="s">
        <v>74</v>
      </c>
      <c r="E124" s="185" t="s">
        <v>1909</v>
      </c>
      <c r="F124" s="185" t="s">
        <v>1910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SUM(P125:P190)</f>
        <v>0</v>
      </c>
      <c r="Q124" s="179"/>
      <c r="R124" s="180">
        <f>SUM(R125:R190)</f>
        <v>0.10775999999999999</v>
      </c>
      <c r="S124" s="179"/>
      <c r="T124" s="181">
        <f>SUM(T125:T190)</f>
        <v>0</v>
      </c>
      <c r="AR124" s="182" t="s">
        <v>83</v>
      </c>
      <c r="AT124" s="183" t="s">
        <v>74</v>
      </c>
      <c r="AU124" s="183" t="s">
        <v>83</v>
      </c>
      <c r="AY124" s="182" t="s">
        <v>148</v>
      </c>
      <c r="BK124" s="184">
        <f>SUM(BK125:BK190)</f>
        <v>0</v>
      </c>
    </row>
    <row r="125" spans="1:65" s="2" customFormat="1" ht="33" customHeight="1">
      <c r="A125" s="34"/>
      <c r="B125" s="35"/>
      <c r="C125" s="241" t="s">
        <v>83</v>
      </c>
      <c r="D125" s="241" t="s">
        <v>209</v>
      </c>
      <c r="E125" s="242" t="s">
        <v>469</v>
      </c>
      <c r="F125" s="243" t="s">
        <v>470</v>
      </c>
      <c r="G125" s="244" t="s">
        <v>181</v>
      </c>
      <c r="H125" s="245">
        <v>88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155</v>
      </c>
      <c r="AT125" s="200" t="s">
        <v>209</v>
      </c>
      <c r="AU125" s="200" t="s">
        <v>85</v>
      </c>
      <c r="AY125" s="17" t="s">
        <v>148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155</v>
      </c>
      <c r="BM125" s="200" t="s">
        <v>1911</v>
      </c>
    </row>
    <row r="126" spans="1:65" s="13" customFormat="1">
      <c r="B126" s="208"/>
      <c r="C126" s="209"/>
      <c r="D126" s="210" t="s">
        <v>183</v>
      </c>
      <c r="E126" s="211" t="s">
        <v>1</v>
      </c>
      <c r="F126" s="212" t="s">
        <v>1912</v>
      </c>
      <c r="G126" s="209"/>
      <c r="H126" s="211" t="s">
        <v>1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183</v>
      </c>
      <c r="AU126" s="218" t="s">
        <v>85</v>
      </c>
      <c r="AV126" s="13" t="s">
        <v>83</v>
      </c>
      <c r="AW126" s="13" t="s">
        <v>32</v>
      </c>
      <c r="AX126" s="13" t="s">
        <v>75</v>
      </c>
      <c r="AY126" s="218" t="s">
        <v>148</v>
      </c>
    </row>
    <row r="127" spans="1:65" s="14" customFormat="1">
      <c r="B127" s="219"/>
      <c r="C127" s="220"/>
      <c r="D127" s="210" t="s">
        <v>183</v>
      </c>
      <c r="E127" s="221" t="s">
        <v>1</v>
      </c>
      <c r="F127" s="222" t="s">
        <v>691</v>
      </c>
      <c r="G127" s="220"/>
      <c r="H127" s="223">
        <v>88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183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148</v>
      </c>
    </row>
    <row r="128" spans="1:65" s="2" customFormat="1" ht="24.2" customHeight="1">
      <c r="A128" s="34"/>
      <c r="B128" s="35"/>
      <c r="C128" s="241" t="s">
        <v>85</v>
      </c>
      <c r="D128" s="241" t="s">
        <v>209</v>
      </c>
      <c r="E128" s="242" t="s">
        <v>515</v>
      </c>
      <c r="F128" s="243" t="s">
        <v>516</v>
      </c>
      <c r="G128" s="244" t="s">
        <v>181</v>
      </c>
      <c r="H128" s="245">
        <v>88</v>
      </c>
      <c r="I128" s="246"/>
      <c r="J128" s="247">
        <f t="shared" ref="J128:J134" si="0"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 t="shared" ref="P128:P134" si="1">O128*H128</f>
        <v>0</v>
      </c>
      <c r="Q128" s="198">
        <v>0</v>
      </c>
      <c r="R128" s="198">
        <f t="shared" ref="R128:R134" si="2">Q128*H128</f>
        <v>0</v>
      </c>
      <c r="S128" s="198">
        <v>0</v>
      </c>
      <c r="T128" s="199">
        <f t="shared" ref="T128:T134" si="3"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155</v>
      </c>
      <c r="AT128" s="200" t="s">
        <v>209</v>
      </c>
      <c r="AU128" s="200" t="s">
        <v>85</v>
      </c>
      <c r="AY128" s="17" t="s">
        <v>148</v>
      </c>
      <c r="BE128" s="201">
        <f t="shared" ref="BE128:BE134" si="4">IF(N128="základní",J128,0)</f>
        <v>0</v>
      </c>
      <c r="BF128" s="201">
        <f t="shared" ref="BF128:BF134" si="5">IF(N128="snížená",J128,0)</f>
        <v>0</v>
      </c>
      <c r="BG128" s="201">
        <f t="shared" ref="BG128:BG134" si="6">IF(N128="zákl. přenesená",J128,0)</f>
        <v>0</v>
      </c>
      <c r="BH128" s="201">
        <f t="shared" ref="BH128:BH134" si="7">IF(N128="sníž. přenesená",J128,0)</f>
        <v>0</v>
      </c>
      <c r="BI128" s="201">
        <f t="shared" ref="BI128:BI134" si="8">IF(N128="nulová",J128,0)</f>
        <v>0</v>
      </c>
      <c r="BJ128" s="17" t="s">
        <v>83</v>
      </c>
      <c r="BK128" s="201">
        <f t="shared" ref="BK128:BK134" si="9">ROUND(I128*H128,2)</f>
        <v>0</v>
      </c>
      <c r="BL128" s="17" t="s">
        <v>155</v>
      </c>
      <c r="BM128" s="200" t="s">
        <v>1913</v>
      </c>
    </row>
    <row r="129" spans="1:65" s="2" customFormat="1" ht="24.2" customHeight="1">
      <c r="A129" s="34"/>
      <c r="B129" s="35"/>
      <c r="C129" s="187" t="s">
        <v>168</v>
      </c>
      <c r="D129" s="187" t="s">
        <v>150</v>
      </c>
      <c r="E129" s="188" t="s">
        <v>584</v>
      </c>
      <c r="F129" s="189" t="s">
        <v>585</v>
      </c>
      <c r="G129" s="190" t="s">
        <v>181</v>
      </c>
      <c r="H129" s="191">
        <v>53</v>
      </c>
      <c r="I129" s="192"/>
      <c r="J129" s="193">
        <f t="shared" si="0"/>
        <v>0</v>
      </c>
      <c r="K129" s="194"/>
      <c r="L129" s="195"/>
      <c r="M129" s="196" t="s">
        <v>1</v>
      </c>
      <c r="N129" s="197" t="s">
        <v>40</v>
      </c>
      <c r="O129" s="71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154</v>
      </c>
      <c r="AT129" s="200" t="s">
        <v>150</v>
      </c>
      <c r="AU129" s="200" t="s">
        <v>85</v>
      </c>
      <c r="AY129" s="17" t="s">
        <v>148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7" t="s">
        <v>83</v>
      </c>
      <c r="BK129" s="201">
        <f t="shared" si="9"/>
        <v>0</v>
      </c>
      <c r="BL129" s="17" t="s">
        <v>155</v>
      </c>
      <c r="BM129" s="200" t="s">
        <v>1914</v>
      </c>
    </row>
    <row r="130" spans="1:65" s="2" customFormat="1" ht="24.2" customHeight="1">
      <c r="A130" s="34"/>
      <c r="B130" s="35"/>
      <c r="C130" s="187" t="s">
        <v>155</v>
      </c>
      <c r="D130" s="187" t="s">
        <v>150</v>
      </c>
      <c r="E130" s="188" t="s">
        <v>588</v>
      </c>
      <c r="F130" s="189" t="s">
        <v>589</v>
      </c>
      <c r="G130" s="190" t="s">
        <v>181</v>
      </c>
      <c r="H130" s="191">
        <v>30</v>
      </c>
      <c r="I130" s="192"/>
      <c r="J130" s="193">
        <f t="shared" si="0"/>
        <v>0</v>
      </c>
      <c r="K130" s="194"/>
      <c r="L130" s="195"/>
      <c r="M130" s="196" t="s">
        <v>1</v>
      </c>
      <c r="N130" s="197" t="s">
        <v>40</v>
      </c>
      <c r="O130" s="71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154</v>
      </c>
      <c r="AT130" s="200" t="s">
        <v>150</v>
      </c>
      <c r="AU130" s="200" t="s">
        <v>85</v>
      </c>
      <c r="AY130" s="17" t="s">
        <v>148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7" t="s">
        <v>83</v>
      </c>
      <c r="BK130" s="201">
        <f t="shared" si="9"/>
        <v>0</v>
      </c>
      <c r="BL130" s="17" t="s">
        <v>155</v>
      </c>
      <c r="BM130" s="200" t="s">
        <v>1915</v>
      </c>
    </row>
    <row r="131" spans="1:65" s="2" customFormat="1" ht="24.2" customHeight="1">
      <c r="A131" s="34"/>
      <c r="B131" s="35"/>
      <c r="C131" s="187" t="s">
        <v>147</v>
      </c>
      <c r="D131" s="187" t="s">
        <v>150</v>
      </c>
      <c r="E131" s="188" t="s">
        <v>592</v>
      </c>
      <c r="F131" s="189" t="s">
        <v>593</v>
      </c>
      <c r="G131" s="190" t="s">
        <v>181</v>
      </c>
      <c r="H131" s="191">
        <v>2</v>
      </c>
      <c r="I131" s="192"/>
      <c r="J131" s="193">
        <f t="shared" si="0"/>
        <v>0</v>
      </c>
      <c r="K131" s="194"/>
      <c r="L131" s="195"/>
      <c r="M131" s="196" t="s">
        <v>1</v>
      </c>
      <c r="N131" s="197" t="s">
        <v>40</v>
      </c>
      <c r="O131" s="71"/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154</v>
      </c>
      <c r="AT131" s="200" t="s">
        <v>150</v>
      </c>
      <c r="AU131" s="200" t="s">
        <v>85</v>
      </c>
      <c r="AY131" s="17" t="s">
        <v>148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7" t="s">
        <v>83</v>
      </c>
      <c r="BK131" s="201">
        <f t="shared" si="9"/>
        <v>0</v>
      </c>
      <c r="BL131" s="17" t="s">
        <v>155</v>
      </c>
      <c r="BM131" s="200" t="s">
        <v>1916</v>
      </c>
    </row>
    <row r="132" spans="1:65" s="2" customFormat="1" ht="24.2" customHeight="1">
      <c r="A132" s="34"/>
      <c r="B132" s="35"/>
      <c r="C132" s="187" t="s">
        <v>176</v>
      </c>
      <c r="D132" s="187" t="s">
        <v>150</v>
      </c>
      <c r="E132" s="188" t="s">
        <v>596</v>
      </c>
      <c r="F132" s="189" t="s">
        <v>597</v>
      </c>
      <c r="G132" s="190" t="s">
        <v>181</v>
      </c>
      <c r="H132" s="191">
        <v>1</v>
      </c>
      <c r="I132" s="192"/>
      <c r="J132" s="193">
        <f t="shared" si="0"/>
        <v>0</v>
      </c>
      <c r="K132" s="194"/>
      <c r="L132" s="195"/>
      <c r="M132" s="196" t="s">
        <v>1</v>
      </c>
      <c r="N132" s="197" t="s">
        <v>40</v>
      </c>
      <c r="O132" s="71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154</v>
      </c>
      <c r="AT132" s="200" t="s">
        <v>150</v>
      </c>
      <c r="AU132" s="200" t="s">
        <v>85</v>
      </c>
      <c r="AY132" s="17" t="s">
        <v>148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7" t="s">
        <v>83</v>
      </c>
      <c r="BK132" s="201">
        <f t="shared" si="9"/>
        <v>0</v>
      </c>
      <c r="BL132" s="17" t="s">
        <v>155</v>
      </c>
      <c r="BM132" s="200" t="s">
        <v>1917</v>
      </c>
    </row>
    <row r="133" spans="1:65" s="2" customFormat="1" ht="24.2" customHeight="1">
      <c r="A133" s="34"/>
      <c r="B133" s="35"/>
      <c r="C133" s="187" t="s">
        <v>179</v>
      </c>
      <c r="D133" s="187" t="s">
        <v>150</v>
      </c>
      <c r="E133" s="188" t="s">
        <v>600</v>
      </c>
      <c r="F133" s="189" t="s">
        <v>601</v>
      </c>
      <c r="G133" s="190" t="s">
        <v>181</v>
      </c>
      <c r="H133" s="191">
        <v>2</v>
      </c>
      <c r="I133" s="192"/>
      <c r="J133" s="193">
        <f t="shared" si="0"/>
        <v>0</v>
      </c>
      <c r="K133" s="194"/>
      <c r="L133" s="195"/>
      <c r="M133" s="196" t="s">
        <v>1</v>
      </c>
      <c r="N133" s="197" t="s">
        <v>40</v>
      </c>
      <c r="O133" s="71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154</v>
      </c>
      <c r="AT133" s="200" t="s">
        <v>150</v>
      </c>
      <c r="AU133" s="200" t="s">
        <v>85</v>
      </c>
      <c r="AY133" s="17" t="s">
        <v>148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7" t="s">
        <v>83</v>
      </c>
      <c r="BK133" s="201">
        <f t="shared" si="9"/>
        <v>0</v>
      </c>
      <c r="BL133" s="17" t="s">
        <v>155</v>
      </c>
      <c r="BM133" s="200" t="s">
        <v>1918</v>
      </c>
    </row>
    <row r="134" spans="1:65" s="2" customFormat="1" ht="24.2" customHeight="1">
      <c r="A134" s="34"/>
      <c r="B134" s="35"/>
      <c r="C134" s="241" t="s">
        <v>154</v>
      </c>
      <c r="D134" s="241" t="s">
        <v>209</v>
      </c>
      <c r="E134" s="242" t="s">
        <v>1919</v>
      </c>
      <c r="F134" s="243" t="s">
        <v>1920</v>
      </c>
      <c r="G134" s="244" t="s">
        <v>240</v>
      </c>
      <c r="H134" s="245">
        <v>5.4</v>
      </c>
      <c r="I134" s="246"/>
      <c r="J134" s="247">
        <f t="shared" si="0"/>
        <v>0</v>
      </c>
      <c r="K134" s="248"/>
      <c r="L134" s="39"/>
      <c r="M134" s="249" t="s">
        <v>1</v>
      </c>
      <c r="N134" s="250" t="s">
        <v>40</v>
      </c>
      <c r="O134" s="71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155</v>
      </c>
      <c r="AT134" s="200" t="s">
        <v>209</v>
      </c>
      <c r="AU134" s="200" t="s">
        <v>85</v>
      </c>
      <c r="AY134" s="17" t="s">
        <v>148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7" t="s">
        <v>83</v>
      </c>
      <c r="BK134" s="201">
        <f t="shared" si="9"/>
        <v>0</v>
      </c>
      <c r="BL134" s="17" t="s">
        <v>155</v>
      </c>
      <c r="BM134" s="200" t="s">
        <v>1921</v>
      </c>
    </row>
    <row r="135" spans="1:65" s="13" customFormat="1">
      <c r="B135" s="208"/>
      <c r="C135" s="209"/>
      <c r="D135" s="210" t="s">
        <v>183</v>
      </c>
      <c r="E135" s="211" t="s">
        <v>1</v>
      </c>
      <c r="F135" s="212" t="s">
        <v>1922</v>
      </c>
      <c r="G135" s="209"/>
      <c r="H135" s="211" t="s">
        <v>1</v>
      </c>
      <c r="I135" s="213"/>
      <c r="J135" s="209"/>
      <c r="K135" s="209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183</v>
      </c>
      <c r="AU135" s="218" t="s">
        <v>85</v>
      </c>
      <c r="AV135" s="13" t="s">
        <v>83</v>
      </c>
      <c r="AW135" s="13" t="s">
        <v>32</v>
      </c>
      <c r="AX135" s="13" t="s">
        <v>75</v>
      </c>
      <c r="AY135" s="218" t="s">
        <v>148</v>
      </c>
    </row>
    <row r="136" spans="1:65" s="14" customFormat="1">
      <c r="B136" s="219"/>
      <c r="C136" s="220"/>
      <c r="D136" s="210" t="s">
        <v>183</v>
      </c>
      <c r="E136" s="221" t="s">
        <v>1</v>
      </c>
      <c r="F136" s="222" t="s">
        <v>1923</v>
      </c>
      <c r="G136" s="220"/>
      <c r="H136" s="223">
        <v>5.4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183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148</v>
      </c>
    </row>
    <row r="137" spans="1:65" s="2" customFormat="1" ht="16.5" customHeight="1">
      <c r="A137" s="34"/>
      <c r="B137" s="35"/>
      <c r="C137" s="187" t="s">
        <v>190</v>
      </c>
      <c r="D137" s="187" t="s">
        <v>150</v>
      </c>
      <c r="E137" s="188" t="s">
        <v>569</v>
      </c>
      <c r="F137" s="189" t="s">
        <v>570</v>
      </c>
      <c r="G137" s="190" t="s">
        <v>258</v>
      </c>
      <c r="H137" s="191">
        <v>5.6000000000000001E-2</v>
      </c>
      <c r="I137" s="192"/>
      <c r="J137" s="193">
        <f>ROUND(I137*H137,2)</f>
        <v>0</v>
      </c>
      <c r="K137" s="194"/>
      <c r="L137" s="195"/>
      <c r="M137" s="196" t="s">
        <v>1</v>
      </c>
      <c r="N137" s="197" t="s">
        <v>40</v>
      </c>
      <c r="O137" s="71"/>
      <c r="P137" s="198">
        <f>O137*H137</f>
        <v>0</v>
      </c>
      <c r="Q137" s="198">
        <v>0.2</v>
      </c>
      <c r="R137" s="198">
        <f>Q137*H137</f>
        <v>1.1200000000000002E-2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154</v>
      </c>
      <c r="AT137" s="200" t="s">
        <v>150</v>
      </c>
      <c r="AU137" s="200" t="s">
        <v>85</v>
      </c>
      <c r="AY137" s="17" t="s">
        <v>148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155</v>
      </c>
      <c r="BM137" s="200" t="s">
        <v>1924</v>
      </c>
    </row>
    <row r="138" spans="1:65" s="13" customFormat="1">
      <c r="B138" s="208"/>
      <c r="C138" s="209"/>
      <c r="D138" s="210" t="s">
        <v>183</v>
      </c>
      <c r="E138" s="211" t="s">
        <v>1</v>
      </c>
      <c r="F138" s="212" t="s">
        <v>1922</v>
      </c>
      <c r="G138" s="209"/>
      <c r="H138" s="211" t="s">
        <v>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183</v>
      </c>
      <c r="AU138" s="218" t="s">
        <v>85</v>
      </c>
      <c r="AV138" s="13" t="s">
        <v>83</v>
      </c>
      <c r="AW138" s="13" t="s">
        <v>32</v>
      </c>
      <c r="AX138" s="13" t="s">
        <v>75</v>
      </c>
      <c r="AY138" s="218" t="s">
        <v>148</v>
      </c>
    </row>
    <row r="139" spans="1:65" s="14" customFormat="1">
      <c r="B139" s="219"/>
      <c r="C139" s="220"/>
      <c r="D139" s="210" t="s">
        <v>183</v>
      </c>
      <c r="E139" s="221" t="s">
        <v>1</v>
      </c>
      <c r="F139" s="222" t="s">
        <v>1925</v>
      </c>
      <c r="G139" s="220"/>
      <c r="H139" s="223">
        <v>0.54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183</v>
      </c>
      <c r="AU139" s="229" t="s">
        <v>85</v>
      </c>
      <c r="AV139" s="14" t="s">
        <v>85</v>
      </c>
      <c r="AW139" s="14" t="s">
        <v>32</v>
      </c>
      <c r="AX139" s="14" t="s">
        <v>83</v>
      </c>
      <c r="AY139" s="229" t="s">
        <v>148</v>
      </c>
    </row>
    <row r="140" spans="1:65" s="14" customFormat="1">
      <c r="B140" s="219"/>
      <c r="C140" s="220"/>
      <c r="D140" s="210" t="s">
        <v>183</v>
      </c>
      <c r="E140" s="220"/>
      <c r="F140" s="222" t="s">
        <v>1926</v>
      </c>
      <c r="G140" s="220"/>
      <c r="H140" s="223">
        <v>5.6000000000000001E-2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183</v>
      </c>
      <c r="AU140" s="229" t="s">
        <v>85</v>
      </c>
      <c r="AV140" s="14" t="s">
        <v>85</v>
      </c>
      <c r="AW140" s="14" t="s">
        <v>4</v>
      </c>
      <c r="AX140" s="14" t="s">
        <v>83</v>
      </c>
      <c r="AY140" s="229" t="s">
        <v>148</v>
      </c>
    </row>
    <row r="141" spans="1:65" s="2" customFormat="1" ht="24.2" customHeight="1">
      <c r="A141" s="34"/>
      <c r="B141" s="35"/>
      <c r="C141" s="241" t="s">
        <v>193</v>
      </c>
      <c r="D141" s="241" t="s">
        <v>209</v>
      </c>
      <c r="E141" s="242" t="s">
        <v>1927</v>
      </c>
      <c r="F141" s="243" t="s">
        <v>1928</v>
      </c>
      <c r="G141" s="244" t="s">
        <v>240</v>
      </c>
      <c r="H141" s="245">
        <v>270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155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155</v>
      </c>
      <c r="BM141" s="200" t="s">
        <v>1929</v>
      </c>
    </row>
    <row r="142" spans="1:65" s="14" customFormat="1">
      <c r="B142" s="219"/>
      <c r="C142" s="220"/>
      <c r="D142" s="210" t="s">
        <v>183</v>
      </c>
      <c r="E142" s="221" t="s">
        <v>1901</v>
      </c>
      <c r="F142" s="222" t="s">
        <v>523</v>
      </c>
      <c r="G142" s="220"/>
      <c r="H142" s="223">
        <v>54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183</v>
      </c>
      <c r="AU142" s="229" t="s">
        <v>85</v>
      </c>
      <c r="AV142" s="14" t="s">
        <v>85</v>
      </c>
      <c r="AW142" s="14" t="s">
        <v>32</v>
      </c>
      <c r="AX142" s="14" t="s">
        <v>75</v>
      </c>
      <c r="AY142" s="229" t="s">
        <v>148</v>
      </c>
    </row>
    <row r="143" spans="1:65" s="14" customFormat="1">
      <c r="B143" s="219"/>
      <c r="C143" s="220"/>
      <c r="D143" s="210" t="s">
        <v>183</v>
      </c>
      <c r="E143" s="221" t="s">
        <v>1</v>
      </c>
      <c r="F143" s="222" t="s">
        <v>1930</v>
      </c>
      <c r="G143" s="220"/>
      <c r="H143" s="223">
        <v>216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183</v>
      </c>
      <c r="AU143" s="229" t="s">
        <v>85</v>
      </c>
      <c r="AV143" s="14" t="s">
        <v>85</v>
      </c>
      <c r="AW143" s="14" t="s">
        <v>32</v>
      </c>
      <c r="AX143" s="14" t="s">
        <v>75</v>
      </c>
      <c r="AY143" s="229" t="s">
        <v>148</v>
      </c>
    </row>
    <row r="144" spans="1:65" s="15" customFormat="1">
      <c r="B144" s="230"/>
      <c r="C144" s="231"/>
      <c r="D144" s="210" t="s">
        <v>183</v>
      </c>
      <c r="E144" s="232" t="s">
        <v>1</v>
      </c>
      <c r="F144" s="233" t="s">
        <v>187</v>
      </c>
      <c r="G144" s="231"/>
      <c r="H144" s="234">
        <v>270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183</v>
      </c>
      <c r="AU144" s="240" t="s">
        <v>85</v>
      </c>
      <c r="AV144" s="15" t="s">
        <v>155</v>
      </c>
      <c r="AW144" s="15" t="s">
        <v>32</v>
      </c>
      <c r="AX144" s="15" t="s">
        <v>83</v>
      </c>
      <c r="AY144" s="240" t="s">
        <v>148</v>
      </c>
    </row>
    <row r="145" spans="1:65" s="2" customFormat="1" ht="33" customHeight="1">
      <c r="A145" s="34"/>
      <c r="B145" s="35"/>
      <c r="C145" s="241" t="s">
        <v>196</v>
      </c>
      <c r="D145" s="241" t="s">
        <v>209</v>
      </c>
      <c r="E145" s="242" t="s">
        <v>1931</v>
      </c>
      <c r="F145" s="243" t="s">
        <v>1932</v>
      </c>
      <c r="G145" s="244" t="s">
        <v>240</v>
      </c>
      <c r="H145" s="245">
        <v>17050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40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155</v>
      </c>
      <c r="AT145" s="200" t="s">
        <v>209</v>
      </c>
      <c r="AU145" s="200" t="s">
        <v>85</v>
      </c>
      <c r="AY145" s="17" t="s">
        <v>148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83</v>
      </c>
      <c r="BK145" s="201">
        <f>ROUND(I145*H145,2)</f>
        <v>0</v>
      </c>
      <c r="BL145" s="17" t="s">
        <v>155</v>
      </c>
      <c r="BM145" s="200" t="s">
        <v>1933</v>
      </c>
    </row>
    <row r="146" spans="1:65" s="14" customFormat="1">
      <c r="B146" s="219"/>
      <c r="C146" s="220"/>
      <c r="D146" s="210" t="s">
        <v>183</v>
      </c>
      <c r="E146" s="221" t="s">
        <v>283</v>
      </c>
      <c r="F146" s="222" t="s">
        <v>284</v>
      </c>
      <c r="G146" s="220"/>
      <c r="H146" s="223">
        <v>1550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183</v>
      </c>
      <c r="AU146" s="229" t="s">
        <v>85</v>
      </c>
      <c r="AV146" s="14" t="s">
        <v>85</v>
      </c>
      <c r="AW146" s="14" t="s">
        <v>32</v>
      </c>
      <c r="AX146" s="14" t="s">
        <v>75</v>
      </c>
      <c r="AY146" s="229" t="s">
        <v>148</v>
      </c>
    </row>
    <row r="147" spans="1:65" s="14" customFormat="1">
      <c r="B147" s="219"/>
      <c r="C147" s="220"/>
      <c r="D147" s="210" t="s">
        <v>183</v>
      </c>
      <c r="E147" s="221" t="s">
        <v>1</v>
      </c>
      <c r="F147" s="222" t="s">
        <v>1934</v>
      </c>
      <c r="G147" s="220"/>
      <c r="H147" s="223">
        <v>15500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183</v>
      </c>
      <c r="AU147" s="229" t="s">
        <v>85</v>
      </c>
      <c r="AV147" s="14" t="s">
        <v>85</v>
      </c>
      <c r="AW147" s="14" t="s">
        <v>32</v>
      </c>
      <c r="AX147" s="14" t="s">
        <v>75</v>
      </c>
      <c r="AY147" s="229" t="s">
        <v>148</v>
      </c>
    </row>
    <row r="148" spans="1:65" s="15" customFormat="1">
      <c r="B148" s="230"/>
      <c r="C148" s="231"/>
      <c r="D148" s="210" t="s">
        <v>183</v>
      </c>
      <c r="E148" s="232" t="s">
        <v>1</v>
      </c>
      <c r="F148" s="233" t="s">
        <v>187</v>
      </c>
      <c r="G148" s="231"/>
      <c r="H148" s="234">
        <v>17050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183</v>
      </c>
      <c r="AU148" s="240" t="s">
        <v>85</v>
      </c>
      <c r="AV148" s="15" t="s">
        <v>155</v>
      </c>
      <c r="AW148" s="15" t="s">
        <v>32</v>
      </c>
      <c r="AX148" s="15" t="s">
        <v>83</v>
      </c>
      <c r="AY148" s="240" t="s">
        <v>148</v>
      </c>
    </row>
    <row r="149" spans="1:65" s="2" customFormat="1" ht="21.75" customHeight="1">
      <c r="A149" s="34"/>
      <c r="B149" s="35"/>
      <c r="C149" s="241" t="s">
        <v>200</v>
      </c>
      <c r="D149" s="241" t="s">
        <v>209</v>
      </c>
      <c r="E149" s="242" t="s">
        <v>501</v>
      </c>
      <c r="F149" s="243" t="s">
        <v>502</v>
      </c>
      <c r="G149" s="244" t="s">
        <v>240</v>
      </c>
      <c r="H149" s="245">
        <v>1550</v>
      </c>
      <c r="I149" s="246"/>
      <c r="J149" s="247">
        <f>ROUND(I149*H149,2)</f>
        <v>0</v>
      </c>
      <c r="K149" s="248"/>
      <c r="L149" s="39"/>
      <c r="M149" s="249" t="s">
        <v>1</v>
      </c>
      <c r="N149" s="250" t="s">
        <v>40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155</v>
      </c>
      <c r="AT149" s="200" t="s">
        <v>209</v>
      </c>
      <c r="AU149" s="200" t="s">
        <v>85</v>
      </c>
      <c r="AY149" s="17" t="s">
        <v>148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83</v>
      </c>
      <c r="BK149" s="201">
        <f>ROUND(I149*H149,2)</f>
        <v>0</v>
      </c>
      <c r="BL149" s="17" t="s">
        <v>155</v>
      </c>
      <c r="BM149" s="200" t="s">
        <v>1935</v>
      </c>
    </row>
    <row r="150" spans="1:65" s="13" customFormat="1">
      <c r="B150" s="208"/>
      <c r="C150" s="209"/>
      <c r="D150" s="210" t="s">
        <v>183</v>
      </c>
      <c r="E150" s="211" t="s">
        <v>1</v>
      </c>
      <c r="F150" s="212" t="s">
        <v>1936</v>
      </c>
      <c r="G150" s="209"/>
      <c r="H150" s="211" t="s">
        <v>1</v>
      </c>
      <c r="I150" s="213"/>
      <c r="J150" s="209"/>
      <c r="K150" s="209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183</v>
      </c>
      <c r="AU150" s="218" t="s">
        <v>85</v>
      </c>
      <c r="AV150" s="13" t="s">
        <v>83</v>
      </c>
      <c r="AW150" s="13" t="s">
        <v>32</v>
      </c>
      <c r="AX150" s="13" t="s">
        <v>75</v>
      </c>
      <c r="AY150" s="218" t="s">
        <v>148</v>
      </c>
    </row>
    <row r="151" spans="1:65" s="14" customFormat="1">
      <c r="B151" s="219"/>
      <c r="C151" s="220"/>
      <c r="D151" s="210" t="s">
        <v>183</v>
      </c>
      <c r="E151" s="221" t="s">
        <v>1</v>
      </c>
      <c r="F151" s="222" t="s">
        <v>283</v>
      </c>
      <c r="G151" s="220"/>
      <c r="H151" s="223">
        <v>1550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183</v>
      </c>
      <c r="AU151" s="229" t="s">
        <v>85</v>
      </c>
      <c r="AV151" s="14" t="s">
        <v>85</v>
      </c>
      <c r="AW151" s="14" t="s">
        <v>32</v>
      </c>
      <c r="AX151" s="14" t="s">
        <v>83</v>
      </c>
      <c r="AY151" s="229" t="s">
        <v>148</v>
      </c>
    </row>
    <row r="152" spans="1:65" s="2" customFormat="1" ht="33" customHeight="1">
      <c r="A152" s="34"/>
      <c r="B152" s="35"/>
      <c r="C152" s="241" t="s">
        <v>204</v>
      </c>
      <c r="D152" s="241" t="s">
        <v>209</v>
      </c>
      <c r="E152" s="242" t="s">
        <v>1937</v>
      </c>
      <c r="F152" s="243" t="s">
        <v>510</v>
      </c>
      <c r="G152" s="244" t="s">
        <v>511</v>
      </c>
      <c r="H152" s="245">
        <v>0.315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155</v>
      </c>
      <c r="AT152" s="200" t="s">
        <v>209</v>
      </c>
      <c r="AU152" s="200" t="s">
        <v>85</v>
      </c>
      <c r="AY152" s="17" t="s">
        <v>148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155</v>
      </c>
      <c r="BM152" s="200" t="s">
        <v>1938</v>
      </c>
    </row>
    <row r="153" spans="1:65" s="14" customFormat="1">
      <c r="B153" s="219"/>
      <c r="C153" s="220"/>
      <c r="D153" s="210" t="s">
        <v>183</v>
      </c>
      <c r="E153" s="221" t="s">
        <v>1</v>
      </c>
      <c r="F153" s="222" t="s">
        <v>1939</v>
      </c>
      <c r="G153" s="220"/>
      <c r="H153" s="223">
        <v>0.31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183</v>
      </c>
      <c r="AU153" s="229" t="s">
        <v>85</v>
      </c>
      <c r="AV153" s="14" t="s">
        <v>85</v>
      </c>
      <c r="AW153" s="14" t="s">
        <v>32</v>
      </c>
      <c r="AX153" s="14" t="s">
        <v>75</v>
      </c>
      <c r="AY153" s="229" t="s">
        <v>148</v>
      </c>
    </row>
    <row r="154" spans="1:65" s="14" customFormat="1">
      <c r="B154" s="219"/>
      <c r="C154" s="220"/>
      <c r="D154" s="210" t="s">
        <v>183</v>
      </c>
      <c r="E154" s="221" t="s">
        <v>1</v>
      </c>
      <c r="F154" s="222" t="s">
        <v>1940</v>
      </c>
      <c r="G154" s="220"/>
      <c r="H154" s="223">
        <v>5.0000000000000001E-3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183</v>
      </c>
      <c r="AU154" s="229" t="s">
        <v>85</v>
      </c>
      <c r="AV154" s="14" t="s">
        <v>85</v>
      </c>
      <c r="AW154" s="14" t="s">
        <v>32</v>
      </c>
      <c r="AX154" s="14" t="s">
        <v>75</v>
      </c>
      <c r="AY154" s="229" t="s">
        <v>148</v>
      </c>
    </row>
    <row r="155" spans="1:65" s="15" customFormat="1">
      <c r="B155" s="230"/>
      <c r="C155" s="231"/>
      <c r="D155" s="210" t="s">
        <v>183</v>
      </c>
      <c r="E155" s="232" t="s">
        <v>1</v>
      </c>
      <c r="F155" s="233" t="s">
        <v>187</v>
      </c>
      <c r="G155" s="231"/>
      <c r="H155" s="234">
        <v>0.315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183</v>
      </c>
      <c r="AU155" s="240" t="s">
        <v>85</v>
      </c>
      <c r="AV155" s="15" t="s">
        <v>155</v>
      </c>
      <c r="AW155" s="15" t="s">
        <v>32</v>
      </c>
      <c r="AX155" s="15" t="s">
        <v>83</v>
      </c>
      <c r="AY155" s="240" t="s">
        <v>148</v>
      </c>
    </row>
    <row r="156" spans="1:65" s="2" customFormat="1" ht="16.5" customHeight="1">
      <c r="A156" s="34"/>
      <c r="B156" s="35"/>
      <c r="C156" s="187" t="s">
        <v>208</v>
      </c>
      <c r="D156" s="187" t="s">
        <v>150</v>
      </c>
      <c r="E156" s="188" t="s">
        <v>1941</v>
      </c>
      <c r="F156" s="189" t="s">
        <v>520</v>
      </c>
      <c r="G156" s="190" t="s">
        <v>460</v>
      </c>
      <c r="H156" s="191">
        <v>96.24</v>
      </c>
      <c r="I156" s="192"/>
      <c r="J156" s="193">
        <f>ROUND(I156*H156,2)</f>
        <v>0</v>
      </c>
      <c r="K156" s="194"/>
      <c r="L156" s="195"/>
      <c r="M156" s="196" t="s">
        <v>1</v>
      </c>
      <c r="N156" s="197" t="s">
        <v>40</v>
      </c>
      <c r="O156" s="71"/>
      <c r="P156" s="198">
        <f>O156*H156</f>
        <v>0</v>
      </c>
      <c r="Q156" s="198">
        <v>1E-3</v>
      </c>
      <c r="R156" s="198">
        <f>Q156*H156</f>
        <v>9.6239999999999992E-2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154</v>
      </c>
      <c r="AT156" s="200" t="s">
        <v>150</v>
      </c>
      <c r="AU156" s="200" t="s">
        <v>85</v>
      </c>
      <c r="AY156" s="17" t="s">
        <v>148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83</v>
      </c>
      <c r="BK156" s="201">
        <f>ROUND(I156*H156,2)</f>
        <v>0</v>
      </c>
      <c r="BL156" s="17" t="s">
        <v>155</v>
      </c>
      <c r="BM156" s="200" t="s">
        <v>1942</v>
      </c>
    </row>
    <row r="157" spans="1:65" s="14" customFormat="1">
      <c r="B157" s="219"/>
      <c r="C157" s="220"/>
      <c r="D157" s="210" t="s">
        <v>183</v>
      </c>
      <c r="E157" s="221" t="s">
        <v>1</v>
      </c>
      <c r="F157" s="222" t="s">
        <v>1943</v>
      </c>
      <c r="G157" s="220"/>
      <c r="H157" s="223">
        <v>93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183</v>
      </c>
      <c r="AU157" s="229" t="s">
        <v>85</v>
      </c>
      <c r="AV157" s="14" t="s">
        <v>85</v>
      </c>
      <c r="AW157" s="14" t="s">
        <v>32</v>
      </c>
      <c r="AX157" s="14" t="s">
        <v>75</v>
      </c>
      <c r="AY157" s="229" t="s">
        <v>148</v>
      </c>
    </row>
    <row r="158" spans="1:65" s="14" customFormat="1">
      <c r="B158" s="219"/>
      <c r="C158" s="220"/>
      <c r="D158" s="210" t="s">
        <v>183</v>
      </c>
      <c r="E158" s="221" t="s">
        <v>1</v>
      </c>
      <c r="F158" s="222" t="s">
        <v>1944</v>
      </c>
      <c r="G158" s="220"/>
      <c r="H158" s="223">
        <v>3.24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183</v>
      </c>
      <c r="AU158" s="229" t="s">
        <v>85</v>
      </c>
      <c r="AV158" s="14" t="s">
        <v>85</v>
      </c>
      <c r="AW158" s="14" t="s">
        <v>32</v>
      </c>
      <c r="AX158" s="14" t="s">
        <v>75</v>
      </c>
      <c r="AY158" s="229" t="s">
        <v>148</v>
      </c>
    </row>
    <row r="159" spans="1:65" s="15" customFormat="1">
      <c r="B159" s="230"/>
      <c r="C159" s="231"/>
      <c r="D159" s="210" t="s">
        <v>183</v>
      </c>
      <c r="E159" s="232" t="s">
        <v>1</v>
      </c>
      <c r="F159" s="233" t="s">
        <v>187</v>
      </c>
      <c r="G159" s="231"/>
      <c r="H159" s="234">
        <v>96.24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183</v>
      </c>
      <c r="AU159" s="240" t="s">
        <v>85</v>
      </c>
      <c r="AV159" s="15" t="s">
        <v>155</v>
      </c>
      <c r="AW159" s="15" t="s">
        <v>32</v>
      </c>
      <c r="AX159" s="15" t="s">
        <v>83</v>
      </c>
      <c r="AY159" s="240" t="s">
        <v>148</v>
      </c>
    </row>
    <row r="160" spans="1:65" s="2" customFormat="1" ht="24.2" customHeight="1">
      <c r="A160" s="34"/>
      <c r="B160" s="35"/>
      <c r="C160" s="241" t="s">
        <v>8</v>
      </c>
      <c r="D160" s="241" t="s">
        <v>209</v>
      </c>
      <c r="E160" s="242" t="s">
        <v>537</v>
      </c>
      <c r="F160" s="243" t="s">
        <v>538</v>
      </c>
      <c r="G160" s="244" t="s">
        <v>181</v>
      </c>
      <c r="H160" s="245">
        <v>4</v>
      </c>
      <c r="I160" s="246"/>
      <c r="J160" s="247">
        <f>ROUND(I160*H160,2)</f>
        <v>0</v>
      </c>
      <c r="K160" s="248"/>
      <c r="L160" s="39"/>
      <c r="M160" s="249" t="s">
        <v>1</v>
      </c>
      <c r="N160" s="250" t="s">
        <v>40</v>
      </c>
      <c r="O160" s="71"/>
      <c r="P160" s="198">
        <f>O160*H160</f>
        <v>0</v>
      </c>
      <c r="Q160" s="198">
        <v>6.0000000000000002E-5</v>
      </c>
      <c r="R160" s="198">
        <f>Q160*H160</f>
        <v>2.4000000000000001E-4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155</v>
      </c>
      <c r="AT160" s="200" t="s">
        <v>209</v>
      </c>
      <c r="AU160" s="200" t="s">
        <v>85</v>
      </c>
      <c r="AY160" s="17" t="s">
        <v>148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83</v>
      </c>
      <c r="BK160" s="201">
        <f>ROUND(I160*H160,2)</f>
        <v>0</v>
      </c>
      <c r="BL160" s="17" t="s">
        <v>155</v>
      </c>
      <c r="BM160" s="200" t="s">
        <v>1945</v>
      </c>
    </row>
    <row r="161" spans="1:65" s="13" customFormat="1">
      <c r="B161" s="208"/>
      <c r="C161" s="209"/>
      <c r="D161" s="210" t="s">
        <v>183</v>
      </c>
      <c r="E161" s="211" t="s">
        <v>1</v>
      </c>
      <c r="F161" s="212" t="s">
        <v>1946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183</v>
      </c>
      <c r="AU161" s="218" t="s">
        <v>85</v>
      </c>
      <c r="AV161" s="13" t="s">
        <v>83</v>
      </c>
      <c r="AW161" s="13" t="s">
        <v>32</v>
      </c>
      <c r="AX161" s="13" t="s">
        <v>75</v>
      </c>
      <c r="AY161" s="218" t="s">
        <v>148</v>
      </c>
    </row>
    <row r="162" spans="1:65" s="14" customFormat="1">
      <c r="B162" s="219"/>
      <c r="C162" s="220"/>
      <c r="D162" s="210" t="s">
        <v>183</v>
      </c>
      <c r="E162" s="221" t="s">
        <v>1</v>
      </c>
      <c r="F162" s="222" t="s">
        <v>1898</v>
      </c>
      <c r="G162" s="220"/>
      <c r="H162" s="223">
        <v>4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183</v>
      </c>
      <c r="AU162" s="229" t="s">
        <v>85</v>
      </c>
      <c r="AV162" s="14" t="s">
        <v>85</v>
      </c>
      <c r="AW162" s="14" t="s">
        <v>32</v>
      </c>
      <c r="AX162" s="14" t="s">
        <v>83</v>
      </c>
      <c r="AY162" s="229" t="s">
        <v>148</v>
      </c>
    </row>
    <row r="163" spans="1:65" s="2" customFormat="1" ht="24.2" customHeight="1">
      <c r="A163" s="34"/>
      <c r="B163" s="35"/>
      <c r="C163" s="241" t="s">
        <v>218</v>
      </c>
      <c r="D163" s="241" t="s">
        <v>209</v>
      </c>
      <c r="E163" s="242" t="s">
        <v>1947</v>
      </c>
      <c r="F163" s="243" t="s">
        <v>1948</v>
      </c>
      <c r="G163" s="244" t="s">
        <v>181</v>
      </c>
      <c r="H163" s="245">
        <v>20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40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155</v>
      </c>
      <c r="AT163" s="200" t="s">
        <v>209</v>
      </c>
      <c r="AU163" s="200" t="s">
        <v>85</v>
      </c>
      <c r="AY163" s="17" t="s">
        <v>148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83</v>
      </c>
      <c r="BK163" s="201">
        <f>ROUND(I163*H163,2)</f>
        <v>0</v>
      </c>
      <c r="BL163" s="17" t="s">
        <v>155</v>
      </c>
      <c r="BM163" s="200" t="s">
        <v>1949</v>
      </c>
    </row>
    <row r="164" spans="1:65" s="14" customFormat="1">
      <c r="B164" s="219"/>
      <c r="C164" s="220"/>
      <c r="D164" s="210" t="s">
        <v>183</v>
      </c>
      <c r="E164" s="221" t="s">
        <v>1</v>
      </c>
      <c r="F164" s="222" t="s">
        <v>1950</v>
      </c>
      <c r="G164" s="220"/>
      <c r="H164" s="223">
        <v>20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183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148</v>
      </c>
    </row>
    <row r="165" spans="1:65" s="2" customFormat="1" ht="24.2" customHeight="1">
      <c r="A165" s="34"/>
      <c r="B165" s="35"/>
      <c r="C165" s="241" t="s">
        <v>222</v>
      </c>
      <c r="D165" s="241" t="s">
        <v>209</v>
      </c>
      <c r="E165" s="242" t="s">
        <v>1951</v>
      </c>
      <c r="F165" s="243" t="s">
        <v>1952</v>
      </c>
      <c r="G165" s="244" t="s">
        <v>240</v>
      </c>
      <c r="H165" s="245">
        <v>1550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40</v>
      </c>
      <c r="O165" s="7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155</v>
      </c>
      <c r="AT165" s="200" t="s">
        <v>209</v>
      </c>
      <c r="AU165" s="200" t="s">
        <v>85</v>
      </c>
      <c r="AY165" s="17" t="s">
        <v>148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83</v>
      </c>
      <c r="BK165" s="201">
        <f>ROUND(I165*H165,2)</f>
        <v>0</v>
      </c>
      <c r="BL165" s="17" t="s">
        <v>155</v>
      </c>
      <c r="BM165" s="200" t="s">
        <v>1953</v>
      </c>
    </row>
    <row r="166" spans="1:65" s="14" customFormat="1">
      <c r="B166" s="219"/>
      <c r="C166" s="220"/>
      <c r="D166" s="210" t="s">
        <v>183</v>
      </c>
      <c r="E166" s="221" t="s">
        <v>1</v>
      </c>
      <c r="F166" s="222" t="s">
        <v>283</v>
      </c>
      <c r="G166" s="220"/>
      <c r="H166" s="223">
        <v>1550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183</v>
      </c>
      <c r="AU166" s="229" t="s">
        <v>85</v>
      </c>
      <c r="AV166" s="14" t="s">
        <v>85</v>
      </c>
      <c r="AW166" s="14" t="s">
        <v>32</v>
      </c>
      <c r="AX166" s="14" t="s">
        <v>83</v>
      </c>
      <c r="AY166" s="229" t="s">
        <v>148</v>
      </c>
    </row>
    <row r="167" spans="1:65" s="2" customFormat="1" ht="16.5" customHeight="1">
      <c r="A167" s="34"/>
      <c r="B167" s="35"/>
      <c r="C167" s="187" t="s">
        <v>225</v>
      </c>
      <c r="D167" s="187" t="s">
        <v>150</v>
      </c>
      <c r="E167" s="188" t="s">
        <v>1954</v>
      </c>
      <c r="F167" s="189" t="s">
        <v>1955</v>
      </c>
      <c r="G167" s="190" t="s">
        <v>1956</v>
      </c>
      <c r="H167" s="191">
        <v>1.456</v>
      </c>
      <c r="I167" s="192"/>
      <c r="J167" s="193">
        <f>ROUND(I167*H167,2)</f>
        <v>0</v>
      </c>
      <c r="K167" s="194"/>
      <c r="L167" s="195"/>
      <c r="M167" s="196" t="s">
        <v>1</v>
      </c>
      <c r="N167" s="197" t="s">
        <v>40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154</v>
      </c>
      <c r="AT167" s="200" t="s">
        <v>150</v>
      </c>
      <c r="AU167" s="200" t="s">
        <v>85</v>
      </c>
      <c r="AY167" s="17" t="s">
        <v>148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83</v>
      </c>
      <c r="BK167" s="201">
        <f>ROUND(I167*H167,2)</f>
        <v>0</v>
      </c>
      <c r="BL167" s="17" t="s">
        <v>155</v>
      </c>
      <c r="BM167" s="200" t="s">
        <v>1957</v>
      </c>
    </row>
    <row r="168" spans="1:65" s="14" customFormat="1">
      <c r="B168" s="219"/>
      <c r="C168" s="220"/>
      <c r="D168" s="210" t="s">
        <v>183</v>
      </c>
      <c r="E168" s="221" t="s">
        <v>1</v>
      </c>
      <c r="F168" s="222" t="s">
        <v>1958</v>
      </c>
      <c r="G168" s="220"/>
      <c r="H168" s="223">
        <v>1.456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183</v>
      </c>
      <c r="AU168" s="229" t="s">
        <v>85</v>
      </c>
      <c r="AV168" s="14" t="s">
        <v>85</v>
      </c>
      <c r="AW168" s="14" t="s">
        <v>32</v>
      </c>
      <c r="AX168" s="14" t="s">
        <v>83</v>
      </c>
      <c r="AY168" s="229" t="s">
        <v>148</v>
      </c>
    </row>
    <row r="169" spans="1:65" s="2" customFormat="1" ht="16.5" customHeight="1">
      <c r="A169" s="34"/>
      <c r="B169" s="35"/>
      <c r="C169" s="241" t="s">
        <v>228</v>
      </c>
      <c r="D169" s="241" t="s">
        <v>209</v>
      </c>
      <c r="E169" s="242" t="s">
        <v>1959</v>
      </c>
      <c r="F169" s="243" t="s">
        <v>1960</v>
      </c>
      <c r="G169" s="244" t="s">
        <v>181</v>
      </c>
      <c r="H169" s="245">
        <v>270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40</v>
      </c>
      <c r="O169" s="71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155</v>
      </c>
      <c r="AT169" s="200" t="s">
        <v>209</v>
      </c>
      <c r="AU169" s="200" t="s">
        <v>85</v>
      </c>
      <c r="AY169" s="17" t="s">
        <v>148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83</v>
      </c>
      <c r="BK169" s="201">
        <f>ROUND(I169*H169,2)</f>
        <v>0</v>
      </c>
      <c r="BL169" s="17" t="s">
        <v>155</v>
      </c>
      <c r="BM169" s="200" t="s">
        <v>1961</v>
      </c>
    </row>
    <row r="170" spans="1:65" s="14" customFormat="1">
      <c r="B170" s="219"/>
      <c r="C170" s="220"/>
      <c r="D170" s="210" t="s">
        <v>183</v>
      </c>
      <c r="E170" s="221" t="s">
        <v>1</v>
      </c>
      <c r="F170" s="222" t="s">
        <v>1962</v>
      </c>
      <c r="G170" s="220"/>
      <c r="H170" s="223">
        <v>270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183</v>
      </c>
      <c r="AU170" s="229" t="s">
        <v>85</v>
      </c>
      <c r="AV170" s="14" t="s">
        <v>85</v>
      </c>
      <c r="AW170" s="14" t="s">
        <v>32</v>
      </c>
      <c r="AX170" s="14" t="s">
        <v>83</v>
      </c>
      <c r="AY170" s="229" t="s">
        <v>148</v>
      </c>
    </row>
    <row r="171" spans="1:65" s="2" customFormat="1" ht="33" customHeight="1">
      <c r="A171" s="34"/>
      <c r="B171" s="35"/>
      <c r="C171" s="241" t="s">
        <v>231</v>
      </c>
      <c r="D171" s="241" t="s">
        <v>209</v>
      </c>
      <c r="E171" s="242" t="s">
        <v>1963</v>
      </c>
      <c r="F171" s="243" t="s">
        <v>1964</v>
      </c>
      <c r="G171" s="244" t="s">
        <v>240</v>
      </c>
      <c r="H171" s="245">
        <v>1852.8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40</v>
      </c>
      <c r="O171" s="71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155</v>
      </c>
      <c r="AT171" s="200" t="s">
        <v>209</v>
      </c>
      <c r="AU171" s="200" t="s">
        <v>85</v>
      </c>
      <c r="AY171" s="17" t="s">
        <v>148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155</v>
      </c>
      <c r="BM171" s="200" t="s">
        <v>1965</v>
      </c>
    </row>
    <row r="172" spans="1:65" s="14" customFormat="1">
      <c r="B172" s="219"/>
      <c r="C172" s="220"/>
      <c r="D172" s="210" t="s">
        <v>183</v>
      </c>
      <c r="E172" s="221" t="s">
        <v>1</v>
      </c>
      <c r="F172" s="222" t="s">
        <v>1966</v>
      </c>
      <c r="G172" s="220"/>
      <c r="H172" s="223">
        <v>1852.8</v>
      </c>
      <c r="I172" s="224"/>
      <c r="J172" s="220"/>
      <c r="K172" s="220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183</v>
      </c>
      <c r="AU172" s="229" t="s">
        <v>85</v>
      </c>
      <c r="AV172" s="14" t="s">
        <v>85</v>
      </c>
      <c r="AW172" s="14" t="s">
        <v>32</v>
      </c>
      <c r="AX172" s="14" t="s">
        <v>83</v>
      </c>
      <c r="AY172" s="229" t="s">
        <v>148</v>
      </c>
    </row>
    <row r="173" spans="1:65" s="2" customFormat="1" ht="16.5" customHeight="1">
      <c r="A173" s="34"/>
      <c r="B173" s="35"/>
      <c r="C173" s="241" t="s">
        <v>7</v>
      </c>
      <c r="D173" s="241" t="s">
        <v>209</v>
      </c>
      <c r="E173" s="242" t="s">
        <v>1967</v>
      </c>
      <c r="F173" s="243" t="s">
        <v>1968</v>
      </c>
      <c r="G173" s="244" t="s">
        <v>181</v>
      </c>
      <c r="H173" s="245">
        <v>4</v>
      </c>
      <c r="I173" s="246"/>
      <c r="J173" s="247">
        <f>ROUND(I173*H173,2)</f>
        <v>0</v>
      </c>
      <c r="K173" s="248"/>
      <c r="L173" s="39"/>
      <c r="M173" s="249" t="s">
        <v>1</v>
      </c>
      <c r="N173" s="250" t="s">
        <v>40</v>
      </c>
      <c r="O173" s="71"/>
      <c r="P173" s="198">
        <f>O173*H173</f>
        <v>0</v>
      </c>
      <c r="Q173" s="198">
        <v>2.0000000000000002E-5</v>
      </c>
      <c r="R173" s="198">
        <f>Q173*H173</f>
        <v>8.0000000000000007E-5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155</v>
      </c>
      <c r="AT173" s="200" t="s">
        <v>209</v>
      </c>
      <c r="AU173" s="200" t="s">
        <v>85</v>
      </c>
      <c r="AY173" s="17" t="s">
        <v>148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83</v>
      </c>
      <c r="BK173" s="201">
        <f>ROUND(I173*H173,2)</f>
        <v>0</v>
      </c>
      <c r="BL173" s="17" t="s">
        <v>155</v>
      </c>
      <c r="BM173" s="200" t="s">
        <v>1969</v>
      </c>
    </row>
    <row r="174" spans="1:65" s="14" customFormat="1">
      <c r="B174" s="219"/>
      <c r="C174" s="220"/>
      <c r="D174" s="210" t="s">
        <v>183</v>
      </c>
      <c r="E174" s="221" t="s">
        <v>1</v>
      </c>
      <c r="F174" s="222" t="s">
        <v>1898</v>
      </c>
      <c r="G174" s="220"/>
      <c r="H174" s="223">
        <v>4</v>
      </c>
      <c r="I174" s="224"/>
      <c r="J174" s="220"/>
      <c r="K174" s="220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183</v>
      </c>
      <c r="AU174" s="229" t="s">
        <v>85</v>
      </c>
      <c r="AV174" s="14" t="s">
        <v>85</v>
      </c>
      <c r="AW174" s="14" t="s">
        <v>32</v>
      </c>
      <c r="AX174" s="14" t="s">
        <v>83</v>
      </c>
      <c r="AY174" s="229" t="s">
        <v>148</v>
      </c>
    </row>
    <row r="175" spans="1:65" s="2" customFormat="1" ht="16.5" customHeight="1">
      <c r="A175" s="34"/>
      <c r="B175" s="35"/>
      <c r="C175" s="241" t="s">
        <v>378</v>
      </c>
      <c r="D175" s="241" t="s">
        <v>209</v>
      </c>
      <c r="E175" s="242" t="s">
        <v>579</v>
      </c>
      <c r="F175" s="243" t="s">
        <v>580</v>
      </c>
      <c r="G175" s="244" t="s">
        <v>258</v>
      </c>
      <c r="H175" s="245">
        <v>316.24</v>
      </c>
      <c r="I175" s="246"/>
      <c r="J175" s="247">
        <f>ROUND(I175*H175,2)</f>
        <v>0</v>
      </c>
      <c r="K175" s="248"/>
      <c r="L175" s="39"/>
      <c r="M175" s="249" t="s">
        <v>1</v>
      </c>
      <c r="N175" s="250" t="s">
        <v>40</v>
      </c>
      <c r="O175" s="71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155</v>
      </c>
      <c r="AT175" s="200" t="s">
        <v>209</v>
      </c>
      <c r="AU175" s="200" t="s">
        <v>85</v>
      </c>
      <c r="AY175" s="17" t="s">
        <v>148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155</v>
      </c>
      <c r="BM175" s="200" t="s">
        <v>1970</v>
      </c>
    </row>
    <row r="176" spans="1:65" s="14" customFormat="1">
      <c r="B176" s="219"/>
      <c r="C176" s="220"/>
      <c r="D176" s="210" t="s">
        <v>183</v>
      </c>
      <c r="E176" s="221" t="s">
        <v>1</v>
      </c>
      <c r="F176" s="222" t="s">
        <v>1971</v>
      </c>
      <c r="G176" s="220"/>
      <c r="H176" s="223">
        <v>310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183</v>
      </c>
      <c r="AU176" s="229" t="s">
        <v>85</v>
      </c>
      <c r="AV176" s="14" t="s">
        <v>85</v>
      </c>
      <c r="AW176" s="14" t="s">
        <v>32</v>
      </c>
      <c r="AX176" s="14" t="s">
        <v>75</v>
      </c>
      <c r="AY176" s="229" t="s">
        <v>148</v>
      </c>
    </row>
    <row r="177" spans="1:65" s="14" customFormat="1">
      <c r="B177" s="219"/>
      <c r="C177" s="220"/>
      <c r="D177" s="210" t="s">
        <v>183</v>
      </c>
      <c r="E177" s="221" t="s">
        <v>1</v>
      </c>
      <c r="F177" s="222" t="s">
        <v>1972</v>
      </c>
      <c r="G177" s="220"/>
      <c r="H177" s="223">
        <v>5.4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183</v>
      </c>
      <c r="AU177" s="229" t="s">
        <v>85</v>
      </c>
      <c r="AV177" s="14" t="s">
        <v>85</v>
      </c>
      <c r="AW177" s="14" t="s">
        <v>32</v>
      </c>
      <c r="AX177" s="14" t="s">
        <v>75</v>
      </c>
      <c r="AY177" s="229" t="s">
        <v>148</v>
      </c>
    </row>
    <row r="178" spans="1:65" s="14" customFormat="1">
      <c r="B178" s="219"/>
      <c r="C178" s="220"/>
      <c r="D178" s="210" t="s">
        <v>183</v>
      </c>
      <c r="E178" s="221" t="s">
        <v>1</v>
      </c>
      <c r="F178" s="222" t="s">
        <v>1973</v>
      </c>
      <c r="G178" s="220"/>
      <c r="H178" s="223">
        <v>0.84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183</v>
      </c>
      <c r="AU178" s="229" t="s">
        <v>85</v>
      </c>
      <c r="AV178" s="14" t="s">
        <v>85</v>
      </c>
      <c r="AW178" s="14" t="s">
        <v>32</v>
      </c>
      <c r="AX178" s="14" t="s">
        <v>75</v>
      </c>
      <c r="AY178" s="229" t="s">
        <v>148</v>
      </c>
    </row>
    <row r="179" spans="1:65" s="15" customFormat="1">
      <c r="B179" s="230"/>
      <c r="C179" s="231"/>
      <c r="D179" s="210" t="s">
        <v>183</v>
      </c>
      <c r="E179" s="232" t="s">
        <v>285</v>
      </c>
      <c r="F179" s="233" t="s">
        <v>187</v>
      </c>
      <c r="G179" s="231"/>
      <c r="H179" s="234">
        <v>316.23999999999995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183</v>
      </c>
      <c r="AU179" s="240" t="s">
        <v>85</v>
      </c>
      <c r="AV179" s="15" t="s">
        <v>155</v>
      </c>
      <c r="AW179" s="15" t="s">
        <v>32</v>
      </c>
      <c r="AX179" s="15" t="s">
        <v>83</v>
      </c>
      <c r="AY179" s="240" t="s">
        <v>148</v>
      </c>
    </row>
    <row r="180" spans="1:65" s="2" customFormat="1" ht="21.75" customHeight="1">
      <c r="A180" s="34"/>
      <c r="B180" s="35"/>
      <c r="C180" s="241" t="s">
        <v>382</v>
      </c>
      <c r="D180" s="241" t="s">
        <v>209</v>
      </c>
      <c r="E180" s="242" t="s">
        <v>1974</v>
      </c>
      <c r="F180" s="243" t="s">
        <v>1975</v>
      </c>
      <c r="G180" s="244" t="s">
        <v>240</v>
      </c>
      <c r="H180" s="245">
        <v>7.069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40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155</v>
      </c>
      <c r="AT180" s="200" t="s">
        <v>209</v>
      </c>
      <c r="AU180" s="200" t="s">
        <v>85</v>
      </c>
      <c r="AY180" s="17" t="s">
        <v>148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155</v>
      </c>
      <c r="BM180" s="200" t="s">
        <v>1976</v>
      </c>
    </row>
    <row r="181" spans="1:65" s="14" customFormat="1">
      <c r="B181" s="219"/>
      <c r="C181" s="220"/>
      <c r="D181" s="210" t="s">
        <v>183</v>
      </c>
      <c r="E181" s="221" t="s">
        <v>1</v>
      </c>
      <c r="F181" s="222" t="s">
        <v>1977</v>
      </c>
      <c r="G181" s="220"/>
      <c r="H181" s="223">
        <v>7.069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183</v>
      </c>
      <c r="AU181" s="229" t="s">
        <v>85</v>
      </c>
      <c r="AV181" s="14" t="s">
        <v>85</v>
      </c>
      <c r="AW181" s="14" t="s">
        <v>32</v>
      </c>
      <c r="AX181" s="14" t="s">
        <v>83</v>
      </c>
      <c r="AY181" s="229" t="s">
        <v>148</v>
      </c>
    </row>
    <row r="182" spans="1:65" s="2" customFormat="1" ht="33" customHeight="1">
      <c r="A182" s="34"/>
      <c r="B182" s="35"/>
      <c r="C182" s="241" t="s">
        <v>387</v>
      </c>
      <c r="D182" s="241" t="s">
        <v>209</v>
      </c>
      <c r="E182" s="242" t="s">
        <v>1978</v>
      </c>
      <c r="F182" s="243" t="s">
        <v>1979</v>
      </c>
      <c r="G182" s="244" t="s">
        <v>240</v>
      </c>
      <c r="H182" s="245">
        <v>3100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40</v>
      </c>
      <c r="O182" s="7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155</v>
      </c>
      <c r="AT182" s="200" t="s">
        <v>209</v>
      </c>
      <c r="AU182" s="200" t="s">
        <v>85</v>
      </c>
      <c r="AY182" s="17" t="s">
        <v>148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83</v>
      </c>
      <c r="BK182" s="201">
        <f>ROUND(I182*H182,2)</f>
        <v>0</v>
      </c>
      <c r="BL182" s="17" t="s">
        <v>155</v>
      </c>
      <c r="BM182" s="200" t="s">
        <v>1980</v>
      </c>
    </row>
    <row r="183" spans="1:65" s="13" customFormat="1">
      <c r="B183" s="208"/>
      <c r="C183" s="209"/>
      <c r="D183" s="210" t="s">
        <v>183</v>
      </c>
      <c r="E183" s="211" t="s">
        <v>1</v>
      </c>
      <c r="F183" s="212" t="s">
        <v>1981</v>
      </c>
      <c r="G183" s="209"/>
      <c r="H183" s="211" t="s">
        <v>1</v>
      </c>
      <c r="I183" s="213"/>
      <c r="J183" s="209"/>
      <c r="K183" s="209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183</v>
      </c>
      <c r="AU183" s="218" t="s">
        <v>85</v>
      </c>
      <c r="AV183" s="13" t="s">
        <v>83</v>
      </c>
      <c r="AW183" s="13" t="s">
        <v>32</v>
      </c>
      <c r="AX183" s="13" t="s">
        <v>75</v>
      </c>
      <c r="AY183" s="218" t="s">
        <v>148</v>
      </c>
    </row>
    <row r="184" spans="1:65" s="14" customFormat="1">
      <c r="B184" s="219"/>
      <c r="C184" s="220"/>
      <c r="D184" s="210" t="s">
        <v>183</v>
      </c>
      <c r="E184" s="221" t="s">
        <v>1</v>
      </c>
      <c r="F184" s="222" t="s">
        <v>1982</v>
      </c>
      <c r="G184" s="220"/>
      <c r="H184" s="223">
        <v>3100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183</v>
      </c>
      <c r="AU184" s="229" t="s">
        <v>85</v>
      </c>
      <c r="AV184" s="14" t="s">
        <v>85</v>
      </c>
      <c r="AW184" s="14" t="s">
        <v>32</v>
      </c>
      <c r="AX184" s="14" t="s">
        <v>83</v>
      </c>
      <c r="AY184" s="229" t="s">
        <v>148</v>
      </c>
    </row>
    <row r="185" spans="1:65" s="2" customFormat="1" ht="21.75" customHeight="1">
      <c r="A185" s="34"/>
      <c r="B185" s="35"/>
      <c r="C185" s="241" t="s">
        <v>392</v>
      </c>
      <c r="D185" s="241" t="s">
        <v>209</v>
      </c>
      <c r="E185" s="242" t="s">
        <v>609</v>
      </c>
      <c r="F185" s="243" t="s">
        <v>610</v>
      </c>
      <c r="G185" s="244" t="s">
        <v>258</v>
      </c>
      <c r="H185" s="245">
        <v>316.24</v>
      </c>
      <c r="I185" s="246"/>
      <c r="J185" s="247">
        <f>ROUND(I185*H185,2)</f>
        <v>0</v>
      </c>
      <c r="K185" s="248"/>
      <c r="L185" s="39"/>
      <c r="M185" s="249" t="s">
        <v>1</v>
      </c>
      <c r="N185" s="250" t="s">
        <v>40</v>
      </c>
      <c r="O185" s="71"/>
      <c r="P185" s="198">
        <f>O185*H185</f>
        <v>0</v>
      </c>
      <c r="Q185" s="198">
        <v>0</v>
      </c>
      <c r="R185" s="198">
        <f>Q185*H185</f>
        <v>0</v>
      </c>
      <c r="S185" s="198">
        <v>0</v>
      </c>
      <c r="T185" s="199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155</v>
      </c>
      <c r="AT185" s="200" t="s">
        <v>209</v>
      </c>
      <c r="AU185" s="200" t="s">
        <v>85</v>
      </c>
      <c r="AY185" s="17" t="s">
        <v>148</v>
      </c>
      <c r="BE185" s="201">
        <f>IF(N185="základní",J185,0)</f>
        <v>0</v>
      </c>
      <c r="BF185" s="201">
        <f>IF(N185="snížená",J185,0)</f>
        <v>0</v>
      </c>
      <c r="BG185" s="201">
        <f>IF(N185="zákl. přenesená",J185,0)</f>
        <v>0</v>
      </c>
      <c r="BH185" s="201">
        <f>IF(N185="sníž. přenesená",J185,0)</f>
        <v>0</v>
      </c>
      <c r="BI185" s="201">
        <f>IF(N185="nulová",J185,0)</f>
        <v>0</v>
      </c>
      <c r="BJ185" s="17" t="s">
        <v>83</v>
      </c>
      <c r="BK185" s="201">
        <f>ROUND(I185*H185,2)</f>
        <v>0</v>
      </c>
      <c r="BL185" s="17" t="s">
        <v>155</v>
      </c>
      <c r="BM185" s="200" t="s">
        <v>1983</v>
      </c>
    </row>
    <row r="186" spans="1:65" s="14" customFormat="1">
      <c r="B186" s="219"/>
      <c r="C186" s="220"/>
      <c r="D186" s="210" t="s">
        <v>183</v>
      </c>
      <c r="E186" s="221" t="s">
        <v>1</v>
      </c>
      <c r="F186" s="222" t="s">
        <v>285</v>
      </c>
      <c r="G186" s="220"/>
      <c r="H186" s="223">
        <v>316.24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183</v>
      </c>
      <c r="AU186" s="229" t="s">
        <v>85</v>
      </c>
      <c r="AV186" s="14" t="s">
        <v>85</v>
      </c>
      <c r="AW186" s="14" t="s">
        <v>32</v>
      </c>
      <c r="AX186" s="14" t="s">
        <v>83</v>
      </c>
      <c r="AY186" s="229" t="s">
        <v>148</v>
      </c>
    </row>
    <row r="187" spans="1:65" s="2" customFormat="1" ht="16.5" customHeight="1">
      <c r="A187" s="34"/>
      <c r="B187" s="35"/>
      <c r="C187" s="241" t="s">
        <v>396</v>
      </c>
      <c r="D187" s="241" t="s">
        <v>209</v>
      </c>
      <c r="E187" s="242" t="s">
        <v>1984</v>
      </c>
      <c r="F187" s="243" t="s">
        <v>1985</v>
      </c>
      <c r="G187" s="244" t="s">
        <v>181</v>
      </c>
      <c r="H187" s="245">
        <v>4</v>
      </c>
      <c r="I187" s="246"/>
      <c r="J187" s="247">
        <f>ROUND(I187*H187,2)</f>
        <v>0</v>
      </c>
      <c r="K187" s="248"/>
      <c r="L187" s="39"/>
      <c r="M187" s="249" t="s">
        <v>1</v>
      </c>
      <c r="N187" s="250" t="s">
        <v>40</v>
      </c>
      <c r="O187" s="71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155</v>
      </c>
      <c r="AT187" s="200" t="s">
        <v>209</v>
      </c>
      <c r="AU187" s="200" t="s">
        <v>85</v>
      </c>
      <c r="AY187" s="17" t="s">
        <v>148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7" t="s">
        <v>83</v>
      </c>
      <c r="BK187" s="201">
        <f>ROUND(I187*H187,2)</f>
        <v>0</v>
      </c>
      <c r="BL187" s="17" t="s">
        <v>155</v>
      </c>
      <c r="BM187" s="200" t="s">
        <v>1986</v>
      </c>
    </row>
    <row r="188" spans="1:65" s="14" customFormat="1">
      <c r="B188" s="219"/>
      <c r="C188" s="220"/>
      <c r="D188" s="210" t="s">
        <v>183</v>
      </c>
      <c r="E188" s="221" t="s">
        <v>1898</v>
      </c>
      <c r="F188" s="222" t="s">
        <v>155</v>
      </c>
      <c r="G188" s="220"/>
      <c r="H188" s="223">
        <v>4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183</v>
      </c>
      <c r="AU188" s="229" t="s">
        <v>85</v>
      </c>
      <c r="AV188" s="14" t="s">
        <v>85</v>
      </c>
      <c r="AW188" s="14" t="s">
        <v>32</v>
      </c>
      <c r="AX188" s="14" t="s">
        <v>83</v>
      </c>
      <c r="AY188" s="229" t="s">
        <v>148</v>
      </c>
    </row>
    <row r="189" spans="1:65" s="2" customFormat="1" ht="16.5" customHeight="1">
      <c r="A189" s="34"/>
      <c r="B189" s="35"/>
      <c r="C189" s="241" t="s">
        <v>400</v>
      </c>
      <c r="D189" s="241" t="s">
        <v>209</v>
      </c>
      <c r="E189" s="242" t="s">
        <v>1987</v>
      </c>
      <c r="F189" s="243" t="s">
        <v>1988</v>
      </c>
      <c r="G189" s="244" t="s">
        <v>161</v>
      </c>
      <c r="H189" s="245">
        <v>146</v>
      </c>
      <c r="I189" s="246"/>
      <c r="J189" s="247">
        <f>ROUND(I189*H189,2)</f>
        <v>0</v>
      </c>
      <c r="K189" s="248"/>
      <c r="L189" s="39"/>
      <c r="M189" s="249" t="s">
        <v>1</v>
      </c>
      <c r="N189" s="250" t="s">
        <v>40</v>
      </c>
      <c r="O189" s="71"/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155</v>
      </c>
      <c r="AT189" s="200" t="s">
        <v>209</v>
      </c>
      <c r="AU189" s="200" t="s">
        <v>85</v>
      </c>
      <c r="AY189" s="17" t="s">
        <v>148</v>
      </c>
      <c r="BE189" s="201">
        <f>IF(N189="základní",J189,0)</f>
        <v>0</v>
      </c>
      <c r="BF189" s="201">
        <f>IF(N189="snížená",J189,0)</f>
        <v>0</v>
      </c>
      <c r="BG189" s="201">
        <f>IF(N189="zákl. přenesená",J189,0)</f>
        <v>0</v>
      </c>
      <c r="BH189" s="201">
        <f>IF(N189="sníž. přenesená",J189,0)</f>
        <v>0</v>
      </c>
      <c r="BI189" s="201">
        <f>IF(N189="nulová",J189,0)</f>
        <v>0</v>
      </c>
      <c r="BJ189" s="17" t="s">
        <v>83</v>
      </c>
      <c r="BK189" s="201">
        <f>ROUND(I189*H189,2)</f>
        <v>0</v>
      </c>
      <c r="BL189" s="17" t="s">
        <v>155</v>
      </c>
      <c r="BM189" s="200" t="s">
        <v>1989</v>
      </c>
    </row>
    <row r="190" spans="1:65" s="14" customFormat="1">
      <c r="B190" s="219"/>
      <c r="C190" s="220"/>
      <c r="D190" s="210" t="s">
        <v>183</v>
      </c>
      <c r="E190" s="221" t="s">
        <v>1</v>
      </c>
      <c r="F190" s="222" t="s">
        <v>1990</v>
      </c>
      <c r="G190" s="220"/>
      <c r="H190" s="223">
        <v>146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183</v>
      </c>
      <c r="AU190" s="229" t="s">
        <v>85</v>
      </c>
      <c r="AV190" s="14" t="s">
        <v>85</v>
      </c>
      <c r="AW190" s="14" t="s">
        <v>32</v>
      </c>
      <c r="AX190" s="14" t="s">
        <v>83</v>
      </c>
      <c r="AY190" s="229" t="s">
        <v>148</v>
      </c>
    </row>
    <row r="191" spans="1:65" s="12" customFormat="1" ht="22.9" customHeight="1">
      <c r="B191" s="171"/>
      <c r="C191" s="172"/>
      <c r="D191" s="173" t="s">
        <v>74</v>
      </c>
      <c r="E191" s="185" t="s">
        <v>1991</v>
      </c>
      <c r="F191" s="185" t="s">
        <v>1992</v>
      </c>
      <c r="G191" s="172"/>
      <c r="H191" s="172"/>
      <c r="I191" s="175"/>
      <c r="J191" s="186">
        <f>BK191</f>
        <v>0</v>
      </c>
      <c r="K191" s="172"/>
      <c r="L191" s="177"/>
      <c r="M191" s="178"/>
      <c r="N191" s="179"/>
      <c r="O191" s="179"/>
      <c r="P191" s="180">
        <f>SUM(P192:P259)</f>
        <v>0</v>
      </c>
      <c r="Q191" s="179"/>
      <c r="R191" s="180">
        <f>SUM(R192:R259)</f>
        <v>0.10775999999999999</v>
      </c>
      <c r="S191" s="179"/>
      <c r="T191" s="181">
        <f>SUM(T192:T259)</f>
        <v>0</v>
      </c>
      <c r="AR191" s="182" t="s">
        <v>83</v>
      </c>
      <c r="AT191" s="183" t="s">
        <v>74</v>
      </c>
      <c r="AU191" s="183" t="s">
        <v>83</v>
      </c>
      <c r="AY191" s="182" t="s">
        <v>148</v>
      </c>
      <c r="BK191" s="184">
        <f>SUM(BK192:BK259)</f>
        <v>0</v>
      </c>
    </row>
    <row r="192" spans="1:65" s="2" customFormat="1" ht="24.2" customHeight="1">
      <c r="A192" s="34"/>
      <c r="B192" s="35"/>
      <c r="C192" s="241" t="s">
        <v>404</v>
      </c>
      <c r="D192" s="241" t="s">
        <v>209</v>
      </c>
      <c r="E192" s="242" t="s">
        <v>1993</v>
      </c>
      <c r="F192" s="243" t="s">
        <v>1994</v>
      </c>
      <c r="G192" s="244" t="s">
        <v>181</v>
      </c>
      <c r="H192" s="245">
        <v>4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155</v>
      </c>
      <c r="AT192" s="200" t="s">
        <v>209</v>
      </c>
      <c r="AU192" s="200" t="s">
        <v>85</v>
      </c>
      <c r="AY192" s="17" t="s">
        <v>148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155</v>
      </c>
      <c r="BM192" s="200" t="s">
        <v>1995</v>
      </c>
    </row>
    <row r="193" spans="1:65" s="14" customFormat="1">
      <c r="B193" s="219"/>
      <c r="C193" s="220"/>
      <c r="D193" s="210" t="s">
        <v>183</v>
      </c>
      <c r="E193" s="221" t="s">
        <v>1</v>
      </c>
      <c r="F193" s="222" t="s">
        <v>1898</v>
      </c>
      <c r="G193" s="220"/>
      <c r="H193" s="223">
        <v>4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183</v>
      </c>
      <c r="AU193" s="229" t="s">
        <v>85</v>
      </c>
      <c r="AV193" s="14" t="s">
        <v>85</v>
      </c>
      <c r="AW193" s="14" t="s">
        <v>32</v>
      </c>
      <c r="AX193" s="14" t="s">
        <v>83</v>
      </c>
      <c r="AY193" s="229" t="s">
        <v>148</v>
      </c>
    </row>
    <row r="194" spans="1:65" s="2" customFormat="1" ht="33" customHeight="1">
      <c r="A194" s="34"/>
      <c r="B194" s="35"/>
      <c r="C194" s="241" t="s">
        <v>408</v>
      </c>
      <c r="D194" s="241" t="s">
        <v>209</v>
      </c>
      <c r="E194" s="242" t="s">
        <v>469</v>
      </c>
      <c r="F194" s="243" t="s">
        <v>470</v>
      </c>
      <c r="G194" s="244" t="s">
        <v>181</v>
      </c>
      <c r="H194" s="245">
        <v>88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155</v>
      </c>
      <c r="AT194" s="200" t="s">
        <v>209</v>
      </c>
      <c r="AU194" s="200" t="s">
        <v>85</v>
      </c>
      <c r="AY194" s="17" t="s">
        <v>148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155</v>
      </c>
      <c r="BM194" s="200" t="s">
        <v>1996</v>
      </c>
    </row>
    <row r="195" spans="1:65" s="13" customFormat="1">
      <c r="B195" s="208"/>
      <c r="C195" s="209"/>
      <c r="D195" s="210" t="s">
        <v>183</v>
      </c>
      <c r="E195" s="211" t="s">
        <v>1</v>
      </c>
      <c r="F195" s="212" t="s">
        <v>1912</v>
      </c>
      <c r="G195" s="209"/>
      <c r="H195" s="211" t="s">
        <v>1</v>
      </c>
      <c r="I195" s="213"/>
      <c r="J195" s="209"/>
      <c r="K195" s="209"/>
      <c r="L195" s="214"/>
      <c r="M195" s="215"/>
      <c r="N195" s="216"/>
      <c r="O195" s="216"/>
      <c r="P195" s="216"/>
      <c r="Q195" s="216"/>
      <c r="R195" s="216"/>
      <c r="S195" s="216"/>
      <c r="T195" s="217"/>
      <c r="AT195" s="218" t="s">
        <v>183</v>
      </c>
      <c r="AU195" s="218" t="s">
        <v>85</v>
      </c>
      <c r="AV195" s="13" t="s">
        <v>83</v>
      </c>
      <c r="AW195" s="13" t="s">
        <v>32</v>
      </c>
      <c r="AX195" s="13" t="s">
        <v>75</v>
      </c>
      <c r="AY195" s="218" t="s">
        <v>148</v>
      </c>
    </row>
    <row r="196" spans="1:65" s="14" customFormat="1">
      <c r="B196" s="219"/>
      <c r="C196" s="220"/>
      <c r="D196" s="210" t="s">
        <v>183</v>
      </c>
      <c r="E196" s="221" t="s">
        <v>1</v>
      </c>
      <c r="F196" s="222" t="s">
        <v>691</v>
      </c>
      <c r="G196" s="220"/>
      <c r="H196" s="223">
        <v>88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183</v>
      </c>
      <c r="AU196" s="229" t="s">
        <v>85</v>
      </c>
      <c r="AV196" s="14" t="s">
        <v>85</v>
      </c>
      <c r="AW196" s="14" t="s">
        <v>32</v>
      </c>
      <c r="AX196" s="14" t="s">
        <v>83</v>
      </c>
      <c r="AY196" s="229" t="s">
        <v>148</v>
      </c>
    </row>
    <row r="197" spans="1:65" s="2" customFormat="1" ht="24.2" customHeight="1">
      <c r="A197" s="34"/>
      <c r="B197" s="35"/>
      <c r="C197" s="241" t="s">
        <v>413</v>
      </c>
      <c r="D197" s="241" t="s">
        <v>209</v>
      </c>
      <c r="E197" s="242" t="s">
        <v>515</v>
      </c>
      <c r="F197" s="243" t="s">
        <v>516</v>
      </c>
      <c r="G197" s="244" t="s">
        <v>181</v>
      </c>
      <c r="H197" s="245">
        <v>88</v>
      </c>
      <c r="I197" s="246"/>
      <c r="J197" s="247">
        <f t="shared" ref="J197:J203" si="10">ROUND(I197*H197,2)</f>
        <v>0</v>
      </c>
      <c r="K197" s="248"/>
      <c r="L197" s="39"/>
      <c r="M197" s="249" t="s">
        <v>1</v>
      </c>
      <c r="N197" s="250" t="s">
        <v>40</v>
      </c>
      <c r="O197" s="71"/>
      <c r="P197" s="198">
        <f t="shared" ref="P197:P203" si="11">O197*H197</f>
        <v>0</v>
      </c>
      <c r="Q197" s="198">
        <v>0</v>
      </c>
      <c r="R197" s="198">
        <f t="shared" ref="R197:R203" si="12">Q197*H197</f>
        <v>0</v>
      </c>
      <c r="S197" s="198">
        <v>0</v>
      </c>
      <c r="T197" s="199">
        <f t="shared" ref="T197:T203" si="13"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155</v>
      </c>
      <c r="AT197" s="200" t="s">
        <v>209</v>
      </c>
      <c r="AU197" s="200" t="s">
        <v>85</v>
      </c>
      <c r="AY197" s="17" t="s">
        <v>148</v>
      </c>
      <c r="BE197" s="201">
        <f t="shared" ref="BE197:BE203" si="14">IF(N197="základní",J197,0)</f>
        <v>0</v>
      </c>
      <c r="BF197" s="201">
        <f t="shared" ref="BF197:BF203" si="15">IF(N197="snížená",J197,0)</f>
        <v>0</v>
      </c>
      <c r="BG197" s="201">
        <f t="shared" ref="BG197:BG203" si="16">IF(N197="zákl. přenesená",J197,0)</f>
        <v>0</v>
      </c>
      <c r="BH197" s="201">
        <f t="shared" ref="BH197:BH203" si="17">IF(N197="sníž. přenesená",J197,0)</f>
        <v>0</v>
      </c>
      <c r="BI197" s="201">
        <f t="shared" ref="BI197:BI203" si="18">IF(N197="nulová",J197,0)</f>
        <v>0</v>
      </c>
      <c r="BJ197" s="17" t="s">
        <v>83</v>
      </c>
      <c r="BK197" s="201">
        <f t="shared" ref="BK197:BK203" si="19">ROUND(I197*H197,2)</f>
        <v>0</v>
      </c>
      <c r="BL197" s="17" t="s">
        <v>155</v>
      </c>
      <c r="BM197" s="200" t="s">
        <v>1997</v>
      </c>
    </row>
    <row r="198" spans="1:65" s="2" customFormat="1" ht="24.2" customHeight="1">
      <c r="A198" s="34"/>
      <c r="B198" s="35"/>
      <c r="C198" s="187" t="s">
        <v>418</v>
      </c>
      <c r="D198" s="187" t="s">
        <v>150</v>
      </c>
      <c r="E198" s="188" t="s">
        <v>584</v>
      </c>
      <c r="F198" s="189" t="s">
        <v>585</v>
      </c>
      <c r="G198" s="190" t="s">
        <v>181</v>
      </c>
      <c r="H198" s="191">
        <v>53</v>
      </c>
      <c r="I198" s="192"/>
      <c r="J198" s="193">
        <f t="shared" si="10"/>
        <v>0</v>
      </c>
      <c r="K198" s="194"/>
      <c r="L198" s="195"/>
      <c r="M198" s="196" t="s">
        <v>1</v>
      </c>
      <c r="N198" s="197" t="s">
        <v>40</v>
      </c>
      <c r="O198" s="71"/>
      <c r="P198" s="198">
        <f t="shared" si="11"/>
        <v>0</v>
      </c>
      <c r="Q198" s="198">
        <v>0</v>
      </c>
      <c r="R198" s="198">
        <f t="shared" si="12"/>
        <v>0</v>
      </c>
      <c r="S198" s="198">
        <v>0</v>
      </c>
      <c r="T198" s="199">
        <f t="shared" si="13"/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154</v>
      </c>
      <c r="AT198" s="200" t="s">
        <v>150</v>
      </c>
      <c r="AU198" s="200" t="s">
        <v>85</v>
      </c>
      <c r="AY198" s="17" t="s">
        <v>148</v>
      </c>
      <c r="BE198" s="201">
        <f t="shared" si="14"/>
        <v>0</v>
      </c>
      <c r="BF198" s="201">
        <f t="shared" si="15"/>
        <v>0</v>
      </c>
      <c r="BG198" s="201">
        <f t="shared" si="16"/>
        <v>0</v>
      </c>
      <c r="BH198" s="201">
        <f t="shared" si="17"/>
        <v>0</v>
      </c>
      <c r="BI198" s="201">
        <f t="shared" si="18"/>
        <v>0</v>
      </c>
      <c r="BJ198" s="17" t="s">
        <v>83</v>
      </c>
      <c r="BK198" s="201">
        <f t="shared" si="19"/>
        <v>0</v>
      </c>
      <c r="BL198" s="17" t="s">
        <v>155</v>
      </c>
      <c r="BM198" s="200" t="s">
        <v>1998</v>
      </c>
    </row>
    <row r="199" spans="1:65" s="2" customFormat="1" ht="24.2" customHeight="1">
      <c r="A199" s="34"/>
      <c r="B199" s="35"/>
      <c r="C199" s="187" t="s">
        <v>423</v>
      </c>
      <c r="D199" s="187" t="s">
        <v>150</v>
      </c>
      <c r="E199" s="188" t="s">
        <v>588</v>
      </c>
      <c r="F199" s="189" t="s">
        <v>589</v>
      </c>
      <c r="G199" s="190" t="s">
        <v>181</v>
      </c>
      <c r="H199" s="191">
        <v>30</v>
      </c>
      <c r="I199" s="192"/>
      <c r="J199" s="193">
        <f t="shared" si="10"/>
        <v>0</v>
      </c>
      <c r="K199" s="194"/>
      <c r="L199" s="195"/>
      <c r="M199" s="196" t="s">
        <v>1</v>
      </c>
      <c r="N199" s="197" t="s">
        <v>40</v>
      </c>
      <c r="O199" s="71"/>
      <c r="P199" s="198">
        <f t="shared" si="11"/>
        <v>0</v>
      </c>
      <c r="Q199" s="198">
        <v>0</v>
      </c>
      <c r="R199" s="198">
        <f t="shared" si="12"/>
        <v>0</v>
      </c>
      <c r="S199" s="198">
        <v>0</v>
      </c>
      <c r="T199" s="199">
        <f t="shared" si="13"/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0" t="s">
        <v>154</v>
      </c>
      <c r="AT199" s="200" t="s">
        <v>150</v>
      </c>
      <c r="AU199" s="200" t="s">
        <v>85</v>
      </c>
      <c r="AY199" s="17" t="s">
        <v>148</v>
      </c>
      <c r="BE199" s="201">
        <f t="shared" si="14"/>
        <v>0</v>
      </c>
      <c r="BF199" s="201">
        <f t="shared" si="15"/>
        <v>0</v>
      </c>
      <c r="BG199" s="201">
        <f t="shared" si="16"/>
        <v>0</v>
      </c>
      <c r="BH199" s="201">
        <f t="shared" si="17"/>
        <v>0</v>
      </c>
      <c r="BI199" s="201">
        <f t="shared" si="18"/>
        <v>0</v>
      </c>
      <c r="BJ199" s="17" t="s">
        <v>83</v>
      </c>
      <c r="BK199" s="201">
        <f t="shared" si="19"/>
        <v>0</v>
      </c>
      <c r="BL199" s="17" t="s">
        <v>155</v>
      </c>
      <c r="BM199" s="200" t="s">
        <v>1999</v>
      </c>
    </row>
    <row r="200" spans="1:65" s="2" customFormat="1" ht="24.2" customHeight="1">
      <c r="A200" s="34"/>
      <c r="B200" s="35"/>
      <c r="C200" s="187" t="s">
        <v>427</v>
      </c>
      <c r="D200" s="187" t="s">
        <v>150</v>
      </c>
      <c r="E200" s="188" t="s">
        <v>592</v>
      </c>
      <c r="F200" s="189" t="s">
        <v>593</v>
      </c>
      <c r="G200" s="190" t="s">
        <v>181</v>
      </c>
      <c r="H200" s="191">
        <v>2</v>
      </c>
      <c r="I200" s="192"/>
      <c r="J200" s="193">
        <f t="shared" si="10"/>
        <v>0</v>
      </c>
      <c r="K200" s="194"/>
      <c r="L200" s="195"/>
      <c r="M200" s="196" t="s">
        <v>1</v>
      </c>
      <c r="N200" s="197" t="s">
        <v>40</v>
      </c>
      <c r="O200" s="71"/>
      <c r="P200" s="198">
        <f t="shared" si="11"/>
        <v>0</v>
      </c>
      <c r="Q200" s="198">
        <v>0</v>
      </c>
      <c r="R200" s="198">
        <f t="shared" si="12"/>
        <v>0</v>
      </c>
      <c r="S200" s="198">
        <v>0</v>
      </c>
      <c r="T200" s="199">
        <f t="shared" si="13"/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154</v>
      </c>
      <c r="AT200" s="200" t="s">
        <v>150</v>
      </c>
      <c r="AU200" s="200" t="s">
        <v>85</v>
      </c>
      <c r="AY200" s="17" t="s">
        <v>148</v>
      </c>
      <c r="BE200" s="201">
        <f t="shared" si="14"/>
        <v>0</v>
      </c>
      <c r="BF200" s="201">
        <f t="shared" si="15"/>
        <v>0</v>
      </c>
      <c r="BG200" s="201">
        <f t="shared" si="16"/>
        <v>0</v>
      </c>
      <c r="BH200" s="201">
        <f t="shared" si="17"/>
        <v>0</v>
      </c>
      <c r="BI200" s="201">
        <f t="shared" si="18"/>
        <v>0</v>
      </c>
      <c r="BJ200" s="17" t="s">
        <v>83</v>
      </c>
      <c r="BK200" s="201">
        <f t="shared" si="19"/>
        <v>0</v>
      </c>
      <c r="BL200" s="17" t="s">
        <v>155</v>
      </c>
      <c r="BM200" s="200" t="s">
        <v>2000</v>
      </c>
    </row>
    <row r="201" spans="1:65" s="2" customFormat="1" ht="24.2" customHeight="1">
      <c r="A201" s="34"/>
      <c r="B201" s="35"/>
      <c r="C201" s="187" t="s">
        <v>433</v>
      </c>
      <c r="D201" s="187" t="s">
        <v>150</v>
      </c>
      <c r="E201" s="188" t="s">
        <v>596</v>
      </c>
      <c r="F201" s="189" t="s">
        <v>597</v>
      </c>
      <c r="G201" s="190" t="s">
        <v>181</v>
      </c>
      <c r="H201" s="191">
        <v>1</v>
      </c>
      <c r="I201" s="192"/>
      <c r="J201" s="193">
        <f t="shared" si="10"/>
        <v>0</v>
      </c>
      <c r="K201" s="194"/>
      <c r="L201" s="195"/>
      <c r="M201" s="196" t="s">
        <v>1</v>
      </c>
      <c r="N201" s="197" t="s">
        <v>40</v>
      </c>
      <c r="O201" s="71"/>
      <c r="P201" s="198">
        <f t="shared" si="11"/>
        <v>0</v>
      </c>
      <c r="Q201" s="198">
        <v>0</v>
      </c>
      <c r="R201" s="198">
        <f t="shared" si="12"/>
        <v>0</v>
      </c>
      <c r="S201" s="198">
        <v>0</v>
      </c>
      <c r="T201" s="199">
        <f t="shared" si="13"/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154</v>
      </c>
      <c r="AT201" s="200" t="s">
        <v>150</v>
      </c>
      <c r="AU201" s="200" t="s">
        <v>85</v>
      </c>
      <c r="AY201" s="17" t="s">
        <v>148</v>
      </c>
      <c r="BE201" s="201">
        <f t="shared" si="14"/>
        <v>0</v>
      </c>
      <c r="BF201" s="201">
        <f t="shared" si="15"/>
        <v>0</v>
      </c>
      <c r="BG201" s="201">
        <f t="shared" si="16"/>
        <v>0</v>
      </c>
      <c r="BH201" s="201">
        <f t="shared" si="17"/>
        <v>0</v>
      </c>
      <c r="BI201" s="201">
        <f t="shared" si="18"/>
        <v>0</v>
      </c>
      <c r="BJ201" s="17" t="s">
        <v>83</v>
      </c>
      <c r="BK201" s="201">
        <f t="shared" si="19"/>
        <v>0</v>
      </c>
      <c r="BL201" s="17" t="s">
        <v>155</v>
      </c>
      <c r="BM201" s="200" t="s">
        <v>2001</v>
      </c>
    </row>
    <row r="202" spans="1:65" s="2" customFormat="1" ht="24.2" customHeight="1">
      <c r="A202" s="34"/>
      <c r="B202" s="35"/>
      <c r="C202" s="187" t="s">
        <v>437</v>
      </c>
      <c r="D202" s="187" t="s">
        <v>150</v>
      </c>
      <c r="E202" s="188" t="s">
        <v>600</v>
      </c>
      <c r="F202" s="189" t="s">
        <v>601</v>
      </c>
      <c r="G202" s="190" t="s">
        <v>181</v>
      </c>
      <c r="H202" s="191">
        <v>2</v>
      </c>
      <c r="I202" s="192"/>
      <c r="J202" s="193">
        <f t="shared" si="10"/>
        <v>0</v>
      </c>
      <c r="K202" s="194"/>
      <c r="L202" s="195"/>
      <c r="M202" s="196" t="s">
        <v>1</v>
      </c>
      <c r="N202" s="197" t="s">
        <v>40</v>
      </c>
      <c r="O202" s="71"/>
      <c r="P202" s="198">
        <f t="shared" si="11"/>
        <v>0</v>
      </c>
      <c r="Q202" s="198">
        <v>0</v>
      </c>
      <c r="R202" s="198">
        <f t="shared" si="12"/>
        <v>0</v>
      </c>
      <c r="S202" s="198">
        <v>0</v>
      </c>
      <c r="T202" s="199">
        <f t="shared" si="13"/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154</v>
      </c>
      <c r="AT202" s="200" t="s">
        <v>150</v>
      </c>
      <c r="AU202" s="200" t="s">
        <v>85</v>
      </c>
      <c r="AY202" s="17" t="s">
        <v>148</v>
      </c>
      <c r="BE202" s="201">
        <f t="shared" si="14"/>
        <v>0</v>
      </c>
      <c r="BF202" s="201">
        <f t="shared" si="15"/>
        <v>0</v>
      </c>
      <c r="BG202" s="201">
        <f t="shared" si="16"/>
        <v>0</v>
      </c>
      <c r="BH202" s="201">
        <f t="shared" si="17"/>
        <v>0</v>
      </c>
      <c r="BI202" s="201">
        <f t="shared" si="18"/>
        <v>0</v>
      </c>
      <c r="BJ202" s="17" t="s">
        <v>83</v>
      </c>
      <c r="BK202" s="201">
        <f t="shared" si="19"/>
        <v>0</v>
      </c>
      <c r="BL202" s="17" t="s">
        <v>155</v>
      </c>
      <c r="BM202" s="200" t="s">
        <v>2002</v>
      </c>
    </row>
    <row r="203" spans="1:65" s="2" customFormat="1" ht="24.2" customHeight="1">
      <c r="A203" s="34"/>
      <c r="B203" s="35"/>
      <c r="C203" s="241" t="s">
        <v>442</v>
      </c>
      <c r="D203" s="241" t="s">
        <v>209</v>
      </c>
      <c r="E203" s="242" t="s">
        <v>1919</v>
      </c>
      <c r="F203" s="243" t="s">
        <v>1920</v>
      </c>
      <c r="G203" s="244" t="s">
        <v>240</v>
      </c>
      <c r="H203" s="245">
        <v>5.4</v>
      </c>
      <c r="I203" s="246"/>
      <c r="J203" s="247">
        <f t="shared" si="10"/>
        <v>0</v>
      </c>
      <c r="K203" s="248"/>
      <c r="L203" s="39"/>
      <c r="M203" s="249" t="s">
        <v>1</v>
      </c>
      <c r="N203" s="250" t="s">
        <v>40</v>
      </c>
      <c r="O203" s="71"/>
      <c r="P203" s="198">
        <f t="shared" si="11"/>
        <v>0</v>
      </c>
      <c r="Q203" s="198">
        <v>0</v>
      </c>
      <c r="R203" s="198">
        <f t="shared" si="12"/>
        <v>0</v>
      </c>
      <c r="S203" s="198">
        <v>0</v>
      </c>
      <c r="T203" s="199">
        <f t="shared" si="13"/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155</v>
      </c>
      <c r="AT203" s="200" t="s">
        <v>209</v>
      </c>
      <c r="AU203" s="200" t="s">
        <v>85</v>
      </c>
      <c r="AY203" s="17" t="s">
        <v>148</v>
      </c>
      <c r="BE203" s="201">
        <f t="shared" si="14"/>
        <v>0</v>
      </c>
      <c r="BF203" s="201">
        <f t="shared" si="15"/>
        <v>0</v>
      </c>
      <c r="BG203" s="201">
        <f t="shared" si="16"/>
        <v>0</v>
      </c>
      <c r="BH203" s="201">
        <f t="shared" si="17"/>
        <v>0</v>
      </c>
      <c r="BI203" s="201">
        <f t="shared" si="18"/>
        <v>0</v>
      </c>
      <c r="BJ203" s="17" t="s">
        <v>83</v>
      </c>
      <c r="BK203" s="201">
        <f t="shared" si="19"/>
        <v>0</v>
      </c>
      <c r="BL203" s="17" t="s">
        <v>155</v>
      </c>
      <c r="BM203" s="200" t="s">
        <v>2003</v>
      </c>
    </row>
    <row r="204" spans="1:65" s="13" customFormat="1">
      <c r="B204" s="208"/>
      <c r="C204" s="209"/>
      <c r="D204" s="210" t="s">
        <v>183</v>
      </c>
      <c r="E204" s="211" t="s">
        <v>1</v>
      </c>
      <c r="F204" s="212" t="s">
        <v>1922</v>
      </c>
      <c r="G204" s="209"/>
      <c r="H204" s="211" t="s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183</v>
      </c>
      <c r="AU204" s="218" t="s">
        <v>85</v>
      </c>
      <c r="AV204" s="13" t="s">
        <v>83</v>
      </c>
      <c r="AW204" s="13" t="s">
        <v>32</v>
      </c>
      <c r="AX204" s="13" t="s">
        <v>75</v>
      </c>
      <c r="AY204" s="218" t="s">
        <v>148</v>
      </c>
    </row>
    <row r="205" spans="1:65" s="14" customFormat="1">
      <c r="B205" s="219"/>
      <c r="C205" s="220"/>
      <c r="D205" s="210" t="s">
        <v>183</v>
      </c>
      <c r="E205" s="221" t="s">
        <v>1</v>
      </c>
      <c r="F205" s="222" t="s">
        <v>1923</v>
      </c>
      <c r="G205" s="220"/>
      <c r="H205" s="223">
        <v>5.4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183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148</v>
      </c>
    </row>
    <row r="206" spans="1:65" s="2" customFormat="1" ht="16.5" customHeight="1">
      <c r="A206" s="34"/>
      <c r="B206" s="35"/>
      <c r="C206" s="187" t="s">
        <v>447</v>
      </c>
      <c r="D206" s="187" t="s">
        <v>150</v>
      </c>
      <c r="E206" s="188" t="s">
        <v>569</v>
      </c>
      <c r="F206" s="189" t="s">
        <v>570</v>
      </c>
      <c r="G206" s="190" t="s">
        <v>258</v>
      </c>
      <c r="H206" s="191">
        <v>5.6000000000000001E-2</v>
      </c>
      <c r="I206" s="192"/>
      <c r="J206" s="193">
        <f>ROUND(I206*H206,2)</f>
        <v>0</v>
      </c>
      <c r="K206" s="194"/>
      <c r="L206" s="195"/>
      <c r="M206" s="196" t="s">
        <v>1</v>
      </c>
      <c r="N206" s="197" t="s">
        <v>40</v>
      </c>
      <c r="O206" s="71"/>
      <c r="P206" s="198">
        <f>O206*H206</f>
        <v>0</v>
      </c>
      <c r="Q206" s="198">
        <v>0.2</v>
      </c>
      <c r="R206" s="198">
        <f>Q206*H206</f>
        <v>1.1200000000000002E-2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154</v>
      </c>
      <c r="AT206" s="200" t="s">
        <v>150</v>
      </c>
      <c r="AU206" s="200" t="s">
        <v>85</v>
      </c>
      <c r="AY206" s="17" t="s">
        <v>148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83</v>
      </c>
      <c r="BK206" s="201">
        <f>ROUND(I206*H206,2)</f>
        <v>0</v>
      </c>
      <c r="BL206" s="17" t="s">
        <v>155</v>
      </c>
      <c r="BM206" s="200" t="s">
        <v>2004</v>
      </c>
    </row>
    <row r="207" spans="1:65" s="13" customFormat="1">
      <c r="B207" s="208"/>
      <c r="C207" s="209"/>
      <c r="D207" s="210" t="s">
        <v>183</v>
      </c>
      <c r="E207" s="211" t="s">
        <v>1</v>
      </c>
      <c r="F207" s="212" t="s">
        <v>1922</v>
      </c>
      <c r="G207" s="209"/>
      <c r="H207" s="211" t="s">
        <v>1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183</v>
      </c>
      <c r="AU207" s="218" t="s">
        <v>85</v>
      </c>
      <c r="AV207" s="13" t="s">
        <v>83</v>
      </c>
      <c r="AW207" s="13" t="s">
        <v>32</v>
      </c>
      <c r="AX207" s="13" t="s">
        <v>75</v>
      </c>
      <c r="AY207" s="218" t="s">
        <v>148</v>
      </c>
    </row>
    <row r="208" spans="1:65" s="14" customFormat="1">
      <c r="B208" s="219"/>
      <c r="C208" s="220"/>
      <c r="D208" s="210" t="s">
        <v>183</v>
      </c>
      <c r="E208" s="221" t="s">
        <v>1</v>
      </c>
      <c r="F208" s="222" t="s">
        <v>1925</v>
      </c>
      <c r="G208" s="220"/>
      <c r="H208" s="223">
        <v>0.54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183</v>
      </c>
      <c r="AU208" s="229" t="s">
        <v>85</v>
      </c>
      <c r="AV208" s="14" t="s">
        <v>85</v>
      </c>
      <c r="AW208" s="14" t="s">
        <v>32</v>
      </c>
      <c r="AX208" s="14" t="s">
        <v>83</v>
      </c>
      <c r="AY208" s="229" t="s">
        <v>148</v>
      </c>
    </row>
    <row r="209" spans="1:65" s="14" customFormat="1">
      <c r="B209" s="219"/>
      <c r="C209" s="220"/>
      <c r="D209" s="210" t="s">
        <v>183</v>
      </c>
      <c r="E209" s="220"/>
      <c r="F209" s="222" t="s">
        <v>1926</v>
      </c>
      <c r="G209" s="220"/>
      <c r="H209" s="223">
        <v>5.6000000000000001E-2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183</v>
      </c>
      <c r="AU209" s="229" t="s">
        <v>85</v>
      </c>
      <c r="AV209" s="14" t="s">
        <v>85</v>
      </c>
      <c r="AW209" s="14" t="s">
        <v>4</v>
      </c>
      <c r="AX209" s="14" t="s">
        <v>83</v>
      </c>
      <c r="AY209" s="229" t="s">
        <v>148</v>
      </c>
    </row>
    <row r="210" spans="1:65" s="2" customFormat="1" ht="24.2" customHeight="1">
      <c r="A210" s="34"/>
      <c r="B210" s="35"/>
      <c r="C210" s="241" t="s">
        <v>452</v>
      </c>
      <c r="D210" s="241" t="s">
        <v>209</v>
      </c>
      <c r="E210" s="242" t="s">
        <v>1927</v>
      </c>
      <c r="F210" s="243" t="s">
        <v>1928</v>
      </c>
      <c r="G210" s="244" t="s">
        <v>240</v>
      </c>
      <c r="H210" s="245">
        <v>270</v>
      </c>
      <c r="I210" s="246"/>
      <c r="J210" s="247">
        <f>ROUND(I210*H210,2)</f>
        <v>0</v>
      </c>
      <c r="K210" s="248"/>
      <c r="L210" s="39"/>
      <c r="M210" s="249" t="s">
        <v>1</v>
      </c>
      <c r="N210" s="250" t="s">
        <v>40</v>
      </c>
      <c r="O210" s="71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155</v>
      </c>
      <c r="AT210" s="200" t="s">
        <v>209</v>
      </c>
      <c r="AU210" s="200" t="s">
        <v>85</v>
      </c>
      <c r="AY210" s="17" t="s">
        <v>148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83</v>
      </c>
      <c r="BK210" s="201">
        <f>ROUND(I210*H210,2)</f>
        <v>0</v>
      </c>
      <c r="BL210" s="17" t="s">
        <v>155</v>
      </c>
      <c r="BM210" s="200" t="s">
        <v>2005</v>
      </c>
    </row>
    <row r="211" spans="1:65" s="14" customFormat="1">
      <c r="B211" s="219"/>
      <c r="C211" s="220"/>
      <c r="D211" s="210" t="s">
        <v>183</v>
      </c>
      <c r="E211" s="221" t="s">
        <v>1</v>
      </c>
      <c r="F211" s="222" t="s">
        <v>523</v>
      </c>
      <c r="G211" s="220"/>
      <c r="H211" s="223">
        <v>54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183</v>
      </c>
      <c r="AU211" s="229" t="s">
        <v>85</v>
      </c>
      <c r="AV211" s="14" t="s">
        <v>85</v>
      </c>
      <c r="AW211" s="14" t="s">
        <v>32</v>
      </c>
      <c r="AX211" s="14" t="s">
        <v>75</v>
      </c>
      <c r="AY211" s="229" t="s">
        <v>148</v>
      </c>
    </row>
    <row r="212" spans="1:65" s="14" customFormat="1">
      <c r="B212" s="219"/>
      <c r="C212" s="220"/>
      <c r="D212" s="210" t="s">
        <v>183</v>
      </c>
      <c r="E212" s="221" t="s">
        <v>1</v>
      </c>
      <c r="F212" s="222" t="s">
        <v>1930</v>
      </c>
      <c r="G212" s="220"/>
      <c r="H212" s="223">
        <v>216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183</v>
      </c>
      <c r="AU212" s="229" t="s">
        <v>85</v>
      </c>
      <c r="AV212" s="14" t="s">
        <v>85</v>
      </c>
      <c r="AW212" s="14" t="s">
        <v>32</v>
      </c>
      <c r="AX212" s="14" t="s">
        <v>75</v>
      </c>
      <c r="AY212" s="229" t="s">
        <v>148</v>
      </c>
    </row>
    <row r="213" spans="1:65" s="15" customFormat="1">
      <c r="B213" s="230"/>
      <c r="C213" s="231"/>
      <c r="D213" s="210" t="s">
        <v>183</v>
      </c>
      <c r="E213" s="232" t="s">
        <v>1</v>
      </c>
      <c r="F213" s="233" t="s">
        <v>187</v>
      </c>
      <c r="G213" s="231"/>
      <c r="H213" s="234">
        <v>270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183</v>
      </c>
      <c r="AU213" s="240" t="s">
        <v>85</v>
      </c>
      <c r="AV213" s="15" t="s">
        <v>155</v>
      </c>
      <c r="AW213" s="15" t="s">
        <v>32</v>
      </c>
      <c r="AX213" s="15" t="s">
        <v>83</v>
      </c>
      <c r="AY213" s="240" t="s">
        <v>148</v>
      </c>
    </row>
    <row r="214" spans="1:65" s="2" customFormat="1" ht="33" customHeight="1">
      <c r="A214" s="34"/>
      <c r="B214" s="35"/>
      <c r="C214" s="241" t="s">
        <v>457</v>
      </c>
      <c r="D214" s="241" t="s">
        <v>209</v>
      </c>
      <c r="E214" s="242" t="s">
        <v>1931</v>
      </c>
      <c r="F214" s="243" t="s">
        <v>1932</v>
      </c>
      <c r="G214" s="244" t="s">
        <v>240</v>
      </c>
      <c r="H214" s="245">
        <v>17050</v>
      </c>
      <c r="I214" s="246"/>
      <c r="J214" s="247">
        <f>ROUND(I214*H214,2)</f>
        <v>0</v>
      </c>
      <c r="K214" s="248"/>
      <c r="L214" s="39"/>
      <c r="M214" s="249" t="s">
        <v>1</v>
      </c>
      <c r="N214" s="250" t="s">
        <v>40</v>
      </c>
      <c r="O214" s="71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0" t="s">
        <v>155</v>
      </c>
      <c r="AT214" s="200" t="s">
        <v>209</v>
      </c>
      <c r="AU214" s="200" t="s">
        <v>85</v>
      </c>
      <c r="AY214" s="17" t="s">
        <v>148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83</v>
      </c>
      <c r="BK214" s="201">
        <f>ROUND(I214*H214,2)</f>
        <v>0</v>
      </c>
      <c r="BL214" s="17" t="s">
        <v>155</v>
      </c>
      <c r="BM214" s="200" t="s">
        <v>2006</v>
      </c>
    </row>
    <row r="215" spans="1:65" s="14" customFormat="1">
      <c r="B215" s="219"/>
      <c r="C215" s="220"/>
      <c r="D215" s="210" t="s">
        <v>183</v>
      </c>
      <c r="E215" s="221" t="s">
        <v>1</v>
      </c>
      <c r="F215" s="222" t="s">
        <v>284</v>
      </c>
      <c r="G215" s="220"/>
      <c r="H215" s="223">
        <v>1550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183</v>
      </c>
      <c r="AU215" s="229" t="s">
        <v>85</v>
      </c>
      <c r="AV215" s="14" t="s">
        <v>85</v>
      </c>
      <c r="AW215" s="14" t="s">
        <v>32</v>
      </c>
      <c r="AX215" s="14" t="s">
        <v>75</v>
      </c>
      <c r="AY215" s="229" t="s">
        <v>148</v>
      </c>
    </row>
    <row r="216" spans="1:65" s="14" customFormat="1">
      <c r="B216" s="219"/>
      <c r="C216" s="220"/>
      <c r="D216" s="210" t="s">
        <v>183</v>
      </c>
      <c r="E216" s="221" t="s">
        <v>1</v>
      </c>
      <c r="F216" s="222" t="s">
        <v>1934</v>
      </c>
      <c r="G216" s="220"/>
      <c r="H216" s="223">
        <v>15500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183</v>
      </c>
      <c r="AU216" s="229" t="s">
        <v>85</v>
      </c>
      <c r="AV216" s="14" t="s">
        <v>85</v>
      </c>
      <c r="AW216" s="14" t="s">
        <v>32</v>
      </c>
      <c r="AX216" s="14" t="s">
        <v>75</v>
      </c>
      <c r="AY216" s="229" t="s">
        <v>148</v>
      </c>
    </row>
    <row r="217" spans="1:65" s="15" customFormat="1">
      <c r="B217" s="230"/>
      <c r="C217" s="231"/>
      <c r="D217" s="210" t="s">
        <v>183</v>
      </c>
      <c r="E217" s="232" t="s">
        <v>1</v>
      </c>
      <c r="F217" s="233" t="s">
        <v>187</v>
      </c>
      <c r="G217" s="231"/>
      <c r="H217" s="234">
        <v>17050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183</v>
      </c>
      <c r="AU217" s="240" t="s">
        <v>85</v>
      </c>
      <c r="AV217" s="15" t="s">
        <v>155</v>
      </c>
      <c r="AW217" s="15" t="s">
        <v>32</v>
      </c>
      <c r="AX217" s="15" t="s">
        <v>83</v>
      </c>
      <c r="AY217" s="240" t="s">
        <v>148</v>
      </c>
    </row>
    <row r="218" spans="1:65" s="2" customFormat="1" ht="21.75" customHeight="1">
      <c r="A218" s="34"/>
      <c r="B218" s="35"/>
      <c r="C218" s="241" t="s">
        <v>463</v>
      </c>
      <c r="D218" s="241" t="s">
        <v>209</v>
      </c>
      <c r="E218" s="242" t="s">
        <v>501</v>
      </c>
      <c r="F218" s="243" t="s">
        <v>502</v>
      </c>
      <c r="G218" s="244" t="s">
        <v>240</v>
      </c>
      <c r="H218" s="245">
        <v>1550</v>
      </c>
      <c r="I218" s="246"/>
      <c r="J218" s="247">
        <f>ROUND(I218*H218,2)</f>
        <v>0</v>
      </c>
      <c r="K218" s="248"/>
      <c r="L218" s="39"/>
      <c r="M218" s="249" t="s">
        <v>1</v>
      </c>
      <c r="N218" s="250" t="s">
        <v>40</v>
      </c>
      <c r="O218" s="71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0" t="s">
        <v>155</v>
      </c>
      <c r="AT218" s="200" t="s">
        <v>209</v>
      </c>
      <c r="AU218" s="200" t="s">
        <v>85</v>
      </c>
      <c r="AY218" s="17" t="s">
        <v>148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7" t="s">
        <v>83</v>
      </c>
      <c r="BK218" s="201">
        <f>ROUND(I218*H218,2)</f>
        <v>0</v>
      </c>
      <c r="BL218" s="17" t="s">
        <v>155</v>
      </c>
      <c r="BM218" s="200" t="s">
        <v>2007</v>
      </c>
    </row>
    <row r="219" spans="1:65" s="13" customFormat="1">
      <c r="B219" s="208"/>
      <c r="C219" s="209"/>
      <c r="D219" s="210" t="s">
        <v>183</v>
      </c>
      <c r="E219" s="211" t="s">
        <v>1</v>
      </c>
      <c r="F219" s="212" t="s">
        <v>1936</v>
      </c>
      <c r="G219" s="209"/>
      <c r="H219" s="211" t="s">
        <v>1</v>
      </c>
      <c r="I219" s="213"/>
      <c r="J219" s="209"/>
      <c r="K219" s="209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183</v>
      </c>
      <c r="AU219" s="218" t="s">
        <v>85</v>
      </c>
      <c r="AV219" s="13" t="s">
        <v>83</v>
      </c>
      <c r="AW219" s="13" t="s">
        <v>32</v>
      </c>
      <c r="AX219" s="13" t="s">
        <v>75</v>
      </c>
      <c r="AY219" s="218" t="s">
        <v>148</v>
      </c>
    </row>
    <row r="220" spans="1:65" s="14" customFormat="1">
      <c r="B220" s="219"/>
      <c r="C220" s="220"/>
      <c r="D220" s="210" t="s">
        <v>183</v>
      </c>
      <c r="E220" s="221" t="s">
        <v>1</v>
      </c>
      <c r="F220" s="222" t="s">
        <v>283</v>
      </c>
      <c r="G220" s="220"/>
      <c r="H220" s="223">
        <v>1550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183</v>
      </c>
      <c r="AU220" s="229" t="s">
        <v>85</v>
      </c>
      <c r="AV220" s="14" t="s">
        <v>85</v>
      </c>
      <c r="AW220" s="14" t="s">
        <v>32</v>
      </c>
      <c r="AX220" s="14" t="s">
        <v>83</v>
      </c>
      <c r="AY220" s="229" t="s">
        <v>148</v>
      </c>
    </row>
    <row r="221" spans="1:65" s="2" customFormat="1" ht="33" customHeight="1">
      <c r="A221" s="34"/>
      <c r="B221" s="35"/>
      <c r="C221" s="241" t="s">
        <v>468</v>
      </c>
      <c r="D221" s="241" t="s">
        <v>209</v>
      </c>
      <c r="E221" s="242" t="s">
        <v>1937</v>
      </c>
      <c r="F221" s="243" t="s">
        <v>510</v>
      </c>
      <c r="G221" s="244" t="s">
        <v>511</v>
      </c>
      <c r="H221" s="245">
        <v>0.315</v>
      </c>
      <c r="I221" s="246"/>
      <c r="J221" s="247">
        <f>ROUND(I221*H221,2)</f>
        <v>0</v>
      </c>
      <c r="K221" s="248"/>
      <c r="L221" s="39"/>
      <c r="M221" s="249" t="s">
        <v>1</v>
      </c>
      <c r="N221" s="250" t="s">
        <v>40</v>
      </c>
      <c r="O221" s="71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155</v>
      </c>
      <c r="AT221" s="200" t="s">
        <v>209</v>
      </c>
      <c r="AU221" s="200" t="s">
        <v>85</v>
      </c>
      <c r="AY221" s="17" t="s">
        <v>148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7" t="s">
        <v>83</v>
      </c>
      <c r="BK221" s="201">
        <f>ROUND(I221*H221,2)</f>
        <v>0</v>
      </c>
      <c r="BL221" s="17" t="s">
        <v>155</v>
      </c>
      <c r="BM221" s="200" t="s">
        <v>2008</v>
      </c>
    </row>
    <row r="222" spans="1:65" s="14" customFormat="1">
      <c r="B222" s="219"/>
      <c r="C222" s="220"/>
      <c r="D222" s="210" t="s">
        <v>183</v>
      </c>
      <c r="E222" s="221" t="s">
        <v>1</v>
      </c>
      <c r="F222" s="222" t="s">
        <v>1939</v>
      </c>
      <c r="G222" s="220"/>
      <c r="H222" s="223">
        <v>0.31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183</v>
      </c>
      <c r="AU222" s="229" t="s">
        <v>85</v>
      </c>
      <c r="AV222" s="14" t="s">
        <v>85</v>
      </c>
      <c r="AW222" s="14" t="s">
        <v>32</v>
      </c>
      <c r="AX222" s="14" t="s">
        <v>75</v>
      </c>
      <c r="AY222" s="229" t="s">
        <v>148</v>
      </c>
    </row>
    <row r="223" spans="1:65" s="14" customFormat="1">
      <c r="B223" s="219"/>
      <c r="C223" s="220"/>
      <c r="D223" s="210" t="s">
        <v>183</v>
      </c>
      <c r="E223" s="221" t="s">
        <v>1</v>
      </c>
      <c r="F223" s="222" t="s">
        <v>1940</v>
      </c>
      <c r="G223" s="220"/>
      <c r="H223" s="223">
        <v>5.0000000000000001E-3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183</v>
      </c>
      <c r="AU223" s="229" t="s">
        <v>85</v>
      </c>
      <c r="AV223" s="14" t="s">
        <v>85</v>
      </c>
      <c r="AW223" s="14" t="s">
        <v>32</v>
      </c>
      <c r="AX223" s="14" t="s">
        <v>75</v>
      </c>
      <c r="AY223" s="229" t="s">
        <v>148</v>
      </c>
    </row>
    <row r="224" spans="1:65" s="15" customFormat="1">
      <c r="B224" s="230"/>
      <c r="C224" s="231"/>
      <c r="D224" s="210" t="s">
        <v>183</v>
      </c>
      <c r="E224" s="232" t="s">
        <v>1</v>
      </c>
      <c r="F224" s="233" t="s">
        <v>187</v>
      </c>
      <c r="G224" s="231"/>
      <c r="H224" s="234">
        <v>0.315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183</v>
      </c>
      <c r="AU224" s="240" t="s">
        <v>85</v>
      </c>
      <c r="AV224" s="15" t="s">
        <v>155</v>
      </c>
      <c r="AW224" s="15" t="s">
        <v>32</v>
      </c>
      <c r="AX224" s="15" t="s">
        <v>83</v>
      </c>
      <c r="AY224" s="240" t="s">
        <v>148</v>
      </c>
    </row>
    <row r="225" spans="1:65" s="2" customFormat="1" ht="16.5" customHeight="1">
      <c r="A225" s="34"/>
      <c r="B225" s="35"/>
      <c r="C225" s="187" t="s">
        <v>249</v>
      </c>
      <c r="D225" s="187" t="s">
        <v>150</v>
      </c>
      <c r="E225" s="188" t="s">
        <v>1941</v>
      </c>
      <c r="F225" s="189" t="s">
        <v>520</v>
      </c>
      <c r="G225" s="190" t="s">
        <v>460</v>
      </c>
      <c r="H225" s="191">
        <v>96.24</v>
      </c>
      <c r="I225" s="192"/>
      <c r="J225" s="193">
        <f>ROUND(I225*H225,2)</f>
        <v>0</v>
      </c>
      <c r="K225" s="194"/>
      <c r="L225" s="195"/>
      <c r="M225" s="196" t="s">
        <v>1</v>
      </c>
      <c r="N225" s="197" t="s">
        <v>40</v>
      </c>
      <c r="O225" s="71"/>
      <c r="P225" s="198">
        <f>O225*H225</f>
        <v>0</v>
      </c>
      <c r="Q225" s="198">
        <v>1E-3</v>
      </c>
      <c r="R225" s="198">
        <f>Q225*H225</f>
        <v>9.6239999999999992E-2</v>
      </c>
      <c r="S225" s="198">
        <v>0</v>
      </c>
      <c r="T225" s="199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154</v>
      </c>
      <c r="AT225" s="200" t="s">
        <v>150</v>
      </c>
      <c r="AU225" s="200" t="s">
        <v>85</v>
      </c>
      <c r="AY225" s="17" t="s">
        <v>148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7" t="s">
        <v>83</v>
      </c>
      <c r="BK225" s="201">
        <f>ROUND(I225*H225,2)</f>
        <v>0</v>
      </c>
      <c r="BL225" s="17" t="s">
        <v>155</v>
      </c>
      <c r="BM225" s="200" t="s">
        <v>2009</v>
      </c>
    </row>
    <row r="226" spans="1:65" s="14" customFormat="1">
      <c r="B226" s="219"/>
      <c r="C226" s="220"/>
      <c r="D226" s="210" t="s">
        <v>183</v>
      </c>
      <c r="E226" s="221" t="s">
        <v>1</v>
      </c>
      <c r="F226" s="222" t="s">
        <v>1943</v>
      </c>
      <c r="G226" s="220"/>
      <c r="H226" s="223">
        <v>93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183</v>
      </c>
      <c r="AU226" s="229" t="s">
        <v>85</v>
      </c>
      <c r="AV226" s="14" t="s">
        <v>85</v>
      </c>
      <c r="AW226" s="14" t="s">
        <v>32</v>
      </c>
      <c r="AX226" s="14" t="s">
        <v>75</v>
      </c>
      <c r="AY226" s="229" t="s">
        <v>148</v>
      </c>
    </row>
    <row r="227" spans="1:65" s="14" customFormat="1">
      <c r="B227" s="219"/>
      <c r="C227" s="220"/>
      <c r="D227" s="210" t="s">
        <v>183</v>
      </c>
      <c r="E227" s="221" t="s">
        <v>1</v>
      </c>
      <c r="F227" s="222" t="s">
        <v>1944</v>
      </c>
      <c r="G227" s="220"/>
      <c r="H227" s="223">
        <v>3.24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183</v>
      </c>
      <c r="AU227" s="229" t="s">
        <v>85</v>
      </c>
      <c r="AV227" s="14" t="s">
        <v>85</v>
      </c>
      <c r="AW227" s="14" t="s">
        <v>32</v>
      </c>
      <c r="AX227" s="14" t="s">
        <v>75</v>
      </c>
      <c r="AY227" s="229" t="s">
        <v>148</v>
      </c>
    </row>
    <row r="228" spans="1:65" s="15" customFormat="1">
      <c r="B228" s="230"/>
      <c r="C228" s="231"/>
      <c r="D228" s="210" t="s">
        <v>183</v>
      </c>
      <c r="E228" s="232" t="s">
        <v>1</v>
      </c>
      <c r="F228" s="233" t="s">
        <v>187</v>
      </c>
      <c r="G228" s="231"/>
      <c r="H228" s="234">
        <v>96.24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183</v>
      </c>
      <c r="AU228" s="240" t="s">
        <v>85</v>
      </c>
      <c r="AV228" s="15" t="s">
        <v>155</v>
      </c>
      <c r="AW228" s="15" t="s">
        <v>32</v>
      </c>
      <c r="AX228" s="15" t="s">
        <v>83</v>
      </c>
      <c r="AY228" s="240" t="s">
        <v>148</v>
      </c>
    </row>
    <row r="229" spans="1:65" s="2" customFormat="1" ht="24.2" customHeight="1">
      <c r="A229" s="34"/>
      <c r="B229" s="35"/>
      <c r="C229" s="241" t="s">
        <v>476</v>
      </c>
      <c r="D229" s="241" t="s">
        <v>209</v>
      </c>
      <c r="E229" s="242" t="s">
        <v>537</v>
      </c>
      <c r="F229" s="243" t="s">
        <v>538</v>
      </c>
      <c r="G229" s="244" t="s">
        <v>181</v>
      </c>
      <c r="H229" s="245">
        <v>4</v>
      </c>
      <c r="I229" s="246"/>
      <c r="J229" s="247">
        <f>ROUND(I229*H229,2)</f>
        <v>0</v>
      </c>
      <c r="K229" s="248"/>
      <c r="L229" s="39"/>
      <c r="M229" s="249" t="s">
        <v>1</v>
      </c>
      <c r="N229" s="250" t="s">
        <v>40</v>
      </c>
      <c r="O229" s="71"/>
      <c r="P229" s="198">
        <f>O229*H229</f>
        <v>0</v>
      </c>
      <c r="Q229" s="198">
        <v>6.0000000000000002E-5</v>
      </c>
      <c r="R229" s="198">
        <f>Q229*H229</f>
        <v>2.4000000000000001E-4</v>
      </c>
      <c r="S229" s="198">
        <v>0</v>
      </c>
      <c r="T229" s="199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155</v>
      </c>
      <c r="AT229" s="200" t="s">
        <v>209</v>
      </c>
      <c r="AU229" s="200" t="s">
        <v>85</v>
      </c>
      <c r="AY229" s="17" t="s">
        <v>148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83</v>
      </c>
      <c r="BK229" s="201">
        <f>ROUND(I229*H229,2)</f>
        <v>0</v>
      </c>
      <c r="BL229" s="17" t="s">
        <v>155</v>
      </c>
      <c r="BM229" s="200" t="s">
        <v>2010</v>
      </c>
    </row>
    <row r="230" spans="1:65" s="13" customFormat="1">
      <c r="B230" s="208"/>
      <c r="C230" s="209"/>
      <c r="D230" s="210" t="s">
        <v>183</v>
      </c>
      <c r="E230" s="211" t="s">
        <v>1</v>
      </c>
      <c r="F230" s="212" t="s">
        <v>1946</v>
      </c>
      <c r="G230" s="209"/>
      <c r="H230" s="211" t="s">
        <v>1</v>
      </c>
      <c r="I230" s="213"/>
      <c r="J230" s="209"/>
      <c r="K230" s="209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183</v>
      </c>
      <c r="AU230" s="218" t="s">
        <v>85</v>
      </c>
      <c r="AV230" s="13" t="s">
        <v>83</v>
      </c>
      <c r="AW230" s="13" t="s">
        <v>32</v>
      </c>
      <c r="AX230" s="13" t="s">
        <v>75</v>
      </c>
      <c r="AY230" s="218" t="s">
        <v>148</v>
      </c>
    </row>
    <row r="231" spans="1:65" s="14" customFormat="1">
      <c r="B231" s="219"/>
      <c r="C231" s="220"/>
      <c r="D231" s="210" t="s">
        <v>183</v>
      </c>
      <c r="E231" s="221" t="s">
        <v>1</v>
      </c>
      <c r="F231" s="222" t="s">
        <v>1898</v>
      </c>
      <c r="G231" s="220"/>
      <c r="H231" s="223">
        <v>4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183</v>
      </c>
      <c r="AU231" s="229" t="s">
        <v>85</v>
      </c>
      <c r="AV231" s="14" t="s">
        <v>85</v>
      </c>
      <c r="AW231" s="14" t="s">
        <v>32</v>
      </c>
      <c r="AX231" s="14" t="s">
        <v>83</v>
      </c>
      <c r="AY231" s="229" t="s">
        <v>148</v>
      </c>
    </row>
    <row r="232" spans="1:65" s="2" customFormat="1" ht="24.2" customHeight="1">
      <c r="A232" s="34"/>
      <c r="B232" s="35"/>
      <c r="C232" s="241" t="s">
        <v>480</v>
      </c>
      <c r="D232" s="241" t="s">
        <v>209</v>
      </c>
      <c r="E232" s="242" t="s">
        <v>1947</v>
      </c>
      <c r="F232" s="243" t="s">
        <v>1948</v>
      </c>
      <c r="G232" s="244" t="s">
        <v>181</v>
      </c>
      <c r="H232" s="245">
        <v>20</v>
      </c>
      <c r="I232" s="246"/>
      <c r="J232" s="247">
        <f>ROUND(I232*H232,2)</f>
        <v>0</v>
      </c>
      <c r="K232" s="248"/>
      <c r="L232" s="39"/>
      <c r="M232" s="249" t="s">
        <v>1</v>
      </c>
      <c r="N232" s="250" t="s">
        <v>40</v>
      </c>
      <c r="O232" s="71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0" t="s">
        <v>155</v>
      </c>
      <c r="AT232" s="200" t="s">
        <v>209</v>
      </c>
      <c r="AU232" s="200" t="s">
        <v>85</v>
      </c>
      <c r="AY232" s="17" t="s">
        <v>148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7" t="s">
        <v>83</v>
      </c>
      <c r="BK232" s="201">
        <f>ROUND(I232*H232,2)</f>
        <v>0</v>
      </c>
      <c r="BL232" s="17" t="s">
        <v>155</v>
      </c>
      <c r="BM232" s="200" t="s">
        <v>2011</v>
      </c>
    </row>
    <row r="233" spans="1:65" s="14" customFormat="1">
      <c r="B233" s="219"/>
      <c r="C233" s="220"/>
      <c r="D233" s="210" t="s">
        <v>183</v>
      </c>
      <c r="E233" s="221" t="s">
        <v>1</v>
      </c>
      <c r="F233" s="222" t="s">
        <v>1950</v>
      </c>
      <c r="G233" s="220"/>
      <c r="H233" s="223">
        <v>20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183</v>
      </c>
      <c r="AU233" s="229" t="s">
        <v>85</v>
      </c>
      <c r="AV233" s="14" t="s">
        <v>85</v>
      </c>
      <c r="AW233" s="14" t="s">
        <v>32</v>
      </c>
      <c r="AX233" s="14" t="s">
        <v>83</v>
      </c>
      <c r="AY233" s="229" t="s">
        <v>148</v>
      </c>
    </row>
    <row r="234" spans="1:65" s="2" customFormat="1" ht="24.2" customHeight="1">
      <c r="A234" s="34"/>
      <c r="B234" s="35"/>
      <c r="C234" s="241" t="s">
        <v>484</v>
      </c>
      <c r="D234" s="241" t="s">
        <v>209</v>
      </c>
      <c r="E234" s="242" t="s">
        <v>1951</v>
      </c>
      <c r="F234" s="243" t="s">
        <v>1952</v>
      </c>
      <c r="G234" s="244" t="s">
        <v>240</v>
      </c>
      <c r="H234" s="245">
        <v>1550</v>
      </c>
      <c r="I234" s="246"/>
      <c r="J234" s="247">
        <f>ROUND(I234*H234,2)</f>
        <v>0</v>
      </c>
      <c r="K234" s="248"/>
      <c r="L234" s="39"/>
      <c r="M234" s="249" t="s">
        <v>1</v>
      </c>
      <c r="N234" s="250" t="s">
        <v>40</v>
      </c>
      <c r="O234" s="71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155</v>
      </c>
      <c r="AT234" s="200" t="s">
        <v>209</v>
      </c>
      <c r="AU234" s="200" t="s">
        <v>85</v>
      </c>
      <c r="AY234" s="17" t="s">
        <v>148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83</v>
      </c>
      <c r="BK234" s="201">
        <f>ROUND(I234*H234,2)</f>
        <v>0</v>
      </c>
      <c r="BL234" s="17" t="s">
        <v>155</v>
      </c>
      <c r="BM234" s="200" t="s">
        <v>2012</v>
      </c>
    </row>
    <row r="235" spans="1:65" s="14" customFormat="1">
      <c r="B235" s="219"/>
      <c r="C235" s="220"/>
      <c r="D235" s="210" t="s">
        <v>183</v>
      </c>
      <c r="E235" s="221" t="s">
        <v>1</v>
      </c>
      <c r="F235" s="222" t="s">
        <v>283</v>
      </c>
      <c r="G235" s="220"/>
      <c r="H235" s="223">
        <v>1550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183</v>
      </c>
      <c r="AU235" s="229" t="s">
        <v>85</v>
      </c>
      <c r="AV235" s="14" t="s">
        <v>85</v>
      </c>
      <c r="AW235" s="14" t="s">
        <v>32</v>
      </c>
      <c r="AX235" s="14" t="s">
        <v>83</v>
      </c>
      <c r="AY235" s="229" t="s">
        <v>148</v>
      </c>
    </row>
    <row r="236" spans="1:65" s="2" customFormat="1" ht="16.5" customHeight="1">
      <c r="A236" s="34"/>
      <c r="B236" s="35"/>
      <c r="C236" s="187" t="s">
        <v>488</v>
      </c>
      <c r="D236" s="187" t="s">
        <v>150</v>
      </c>
      <c r="E236" s="188" t="s">
        <v>1954</v>
      </c>
      <c r="F236" s="189" t="s">
        <v>1955</v>
      </c>
      <c r="G236" s="190" t="s">
        <v>1956</v>
      </c>
      <c r="H236" s="191">
        <v>1.456</v>
      </c>
      <c r="I236" s="192"/>
      <c r="J236" s="193">
        <f>ROUND(I236*H236,2)</f>
        <v>0</v>
      </c>
      <c r="K236" s="194"/>
      <c r="L236" s="195"/>
      <c r="M236" s="196" t="s">
        <v>1</v>
      </c>
      <c r="N236" s="197" t="s">
        <v>40</v>
      </c>
      <c r="O236" s="71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0" t="s">
        <v>154</v>
      </c>
      <c r="AT236" s="200" t="s">
        <v>150</v>
      </c>
      <c r="AU236" s="200" t="s">
        <v>85</v>
      </c>
      <c r="AY236" s="17" t="s">
        <v>148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83</v>
      </c>
      <c r="BK236" s="201">
        <f>ROUND(I236*H236,2)</f>
        <v>0</v>
      </c>
      <c r="BL236" s="17" t="s">
        <v>155</v>
      </c>
      <c r="BM236" s="200" t="s">
        <v>2013</v>
      </c>
    </row>
    <row r="237" spans="1:65" s="14" customFormat="1">
      <c r="B237" s="219"/>
      <c r="C237" s="220"/>
      <c r="D237" s="210" t="s">
        <v>183</v>
      </c>
      <c r="E237" s="221" t="s">
        <v>1</v>
      </c>
      <c r="F237" s="222" t="s">
        <v>1958</v>
      </c>
      <c r="G237" s="220"/>
      <c r="H237" s="223">
        <v>1.456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183</v>
      </c>
      <c r="AU237" s="229" t="s">
        <v>85</v>
      </c>
      <c r="AV237" s="14" t="s">
        <v>85</v>
      </c>
      <c r="AW237" s="14" t="s">
        <v>32</v>
      </c>
      <c r="AX237" s="14" t="s">
        <v>83</v>
      </c>
      <c r="AY237" s="229" t="s">
        <v>148</v>
      </c>
    </row>
    <row r="238" spans="1:65" s="2" customFormat="1" ht="16.5" customHeight="1">
      <c r="A238" s="34"/>
      <c r="B238" s="35"/>
      <c r="C238" s="241" t="s">
        <v>492</v>
      </c>
      <c r="D238" s="241" t="s">
        <v>209</v>
      </c>
      <c r="E238" s="242" t="s">
        <v>1959</v>
      </c>
      <c r="F238" s="243" t="s">
        <v>1960</v>
      </c>
      <c r="G238" s="244" t="s">
        <v>181</v>
      </c>
      <c r="H238" s="245">
        <v>270</v>
      </c>
      <c r="I238" s="246"/>
      <c r="J238" s="247">
        <f>ROUND(I238*H238,2)</f>
        <v>0</v>
      </c>
      <c r="K238" s="248"/>
      <c r="L238" s="39"/>
      <c r="M238" s="249" t="s">
        <v>1</v>
      </c>
      <c r="N238" s="250" t="s">
        <v>40</v>
      </c>
      <c r="O238" s="71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0" t="s">
        <v>155</v>
      </c>
      <c r="AT238" s="200" t="s">
        <v>209</v>
      </c>
      <c r="AU238" s="200" t="s">
        <v>85</v>
      </c>
      <c r="AY238" s="17" t="s">
        <v>148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83</v>
      </c>
      <c r="BK238" s="201">
        <f>ROUND(I238*H238,2)</f>
        <v>0</v>
      </c>
      <c r="BL238" s="17" t="s">
        <v>155</v>
      </c>
      <c r="BM238" s="200" t="s">
        <v>2014</v>
      </c>
    </row>
    <row r="239" spans="1:65" s="14" customFormat="1">
      <c r="B239" s="219"/>
      <c r="C239" s="220"/>
      <c r="D239" s="210" t="s">
        <v>183</v>
      </c>
      <c r="E239" s="221" t="s">
        <v>1</v>
      </c>
      <c r="F239" s="222" t="s">
        <v>1962</v>
      </c>
      <c r="G239" s="220"/>
      <c r="H239" s="223">
        <v>270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183</v>
      </c>
      <c r="AU239" s="229" t="s">
        <v>85</v>
      </c>
      <c r="AV239" s="14" t="s">
        <v>85</v>
      </c>
      <c r="AW239" s="14" t="s">
        <v>32</v>
      </c>
      <c r="AX239" s="14" t="s">
        <v>83</v>
      </c>
      <c r="AY239" s="229" t="s">
        <v>148</v>
      </c>
    </row>
    <row r="240" spans="1:65" s="2" customFormat="1" ht="33" customHeight="1">
      <c r="A240" s="34"/>
      <c r="B240" s="35"/>
      <c r="C240" s="241" t="s">
        <v>496</v>
      </c>
      <c r="D240" s="241" t="s">
        <v>209</v>
      </c>
      <c r="E240" s="242" t="s">
        <v>1963</v>
      </c>
      <c r="F240" s="243" t="s">
        <v>1964</v>
      </c>
      <c r="G240" s="244" t="s">
        <v>240</v>
      </c>
      <c r="H240" s="245">
        <v>1852.8</v>
      </c>
      <c r="I240" s="246"/>
      <c r="J240" s="247">
        <f>ROUND(I240*H240,2)</f>
        <v>0</v>
      </c>
      <c r="K240" s="248"/>
      <c r="L240" s="39"/>
      <c r="M240" s="249" t="s">
        <v>1</v>
      </c>
      <c r="N240" s="250" t="s">
        <v>40</v>
      </c>
      <c r="O240" s="71"/>
      <c r="P240" s="198">
        <f>O240*H240</f>
        <v>0</v>
      </c>
      <c r="Q240" s="198">
        <v>0</v>
      </c>
      <c r="R240" s="198">
        <f>Q240*H240</f>
        <v>0</v>
      </c>
      <c r="S240" s="198">
        <v>0</v>
      </c>
      <c r="T240" s="199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0" t="s">
        <v>155</v>
      </c>
      <c r="AT240" s="200" t="s">
        <v>209</v>
      </c>
      <c r="AU240" s="200" t="s">
        <v>85</v>
      </c>
      <c r="AY240" s="17" t="s">
        <v>148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7" t="s">
        <v>83</v>
      </c>
      <c r="BK240" s="201">
        <f>ROUND(I240*H240,2)</f>
        <v>0</v>
      </c>
      <c r="BL240" s="17" t="s">
        <v>155</v>
      </c>
      <c r="BM240" s="200" t="s">
        <v>2015</v>
      </c>
    </row>
    <row r="241" spans="1:65" s="14" customFormat="1">
      <c r="B241" s="219"/>
      <c r="C241" s="220"/>
      <c r="D241" s="210" t="s">
        <v>183</v>
      </c>
      <c r="E241" s="221" t="s">
        <v>1</v>
      </c>
      <c r="F241" s="222" t="s">
        <v>1966</v>
      </c>
      <c r="G241" s="220"/>
      <c r="H241" s="223">
        <v>1852.8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183</v>
      </c>
      <c r="AU241" s="229" t="s">
        <v>85</v>
      </c>
      <c r="AV241" s="14" t="s">
        <v>85</v>
      </c>
      <c r="AW241" s="14" t="s">
        <v>32</v>
      </c>
      <c r="AX241" s="14" t="s">
        <v>83</v>
      </c>
      <c r="AY241" s="229" t="s">
        <v>148</v>
      </c>
    </row>
    <row r="242" spans="1:65" s="2" customFormat="1" ht="16.5" customHeight="1">
      <c r="A242" s="34"/>
      <c r="B242" s="35"/>
      <c r="C242" s="241" t="s">
        <v>500</v>
      </c>
      <c r="D242" s="241" t="s">
        <v>209</v>
      </c>
      <c r="E242" s="242" t="s">
        <v>1967</v>
      </c>
      <c r="F242" s="243" t="s">
        <v>1968</v>
      </c>
      <c r="G242" s="244" t="s">
        <v>181</v>
      </c>
      <c r="H242" s="245">
        <v>4</v>
      </c>
      <c r="I242" s="246"/>
      <c r="J242" s="247">
        <f>ROUND(I242*H242,2)</f>
        <v>0</v>
      </c>
      <c r="K242" s="248"/>
      <c r="L242" s="39"/>
      <c r="M242" s="249" t="s">
        <v>1</v>
      </c>
      <c r="N242" s="250" t="s">
        <v>40</v>
      </c>
      <c r="O242" s="71"/>
      <c r="P242" s="198">
        <f>O242*H242</f>
        <v>0</v>
      </c>
      <c r="Q242" s="198">
        <v>2.0000000000000002E-5</v>
      </c>
      <c r="R242" s="198">
        <f>Q242*H242</f>
        <v>8.0000000000000007E-5</v>
      </c>
      <c r="S242" s="198">
        <v>0</v>
      </c>
      <c r="T242" s="199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155</v>
      </c>
      <c r="AT242" s="200" t="s">
        <v>209</v>
      </c>
      <c r="AU242" s="200" t="s">
        <v>85</v>
      </c>
      <c r="AY242" s="17" t="s">
        <v>148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83</v>
      </c>
      <c r="BK242" s="201">
        <f>ROUND(I242*H242,2)</f>
        <v>0</v>
      </c>
      <c r="BL242" s="17" t="s">
        <v>155</v>
      </c>
      <c r="BM242" s="200" t="s">
        <v>2016</v>
      </c>
    </row>
    <row r="243" spans="1:65" s="14" customFormat="1">
      <c r="B243" s="219"/>
      <c r="C243" s="220"/>
      <c r="D243" s="210" t="s">
        <v>183</v>
      </c>
      <c r="E243" s="221" t="s">
        <v>1</v>
      </c>
      <c r="F243" s="222" t="s">
        <v>1898</v>
      </c>
      <c r="G243" s="220"/>
      <c r="H243" s="223">
        <v>4</v>
      </c>
      <c r="I243" s="224"/>
      <c r="J243" s="220"/>
      <c r="K243" s="220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183</v>
      </c>
      <c r="AU243" s="229" t="s">
        <v>85</v>
      </c>
      <c r="AV243" s="14" t="s">
        <v>85</v>
      </c>
      <c r="AW243" s="14" t="s">
        <v>32</v>
      </c>
      <c r="AX243" s="14" t="s">
        <v>83</v>
      </c>
      <c r="AY243" s="229" t="s">
        <v>148</v>
      </c>
    </row>
    <row r="244" spans="1:65" s="2" customFormat="1" ht="16.5" customHeight="1">
      <c r="A244" s="34"/>
      <c r="B244" s="35"/>
      <c r="C244" s="241" t="s">
        <v>504</v>
      </c>
      <c r="D244" s="241" t="s">
        <v>209</v>
      </c>
      <c r="E244" s="242" t="s">
        <v>579</v>
      </c>
      <c r="F244" s="243" t="s">
        <v>580</v>
      </c>
      <c r="G244" s="244" t="s">
        <v>258</v>
      </c>
      <c r="H244" s="245">
        <v>316.24</v>
      </c>
      <c r="I244" s="246"/>
      <c r="J244" s="247">
        <f>ROUND(I244*H244,2)</f>
        <v>0</v>
      </c>
      <c r="K244" s="248"/>
      <c r="L244" s="39"/>
      <c r="M244" s="249" t="s">
        <v>1</v>
      </c>
      <c r="N244" s="250" t="s">
        <v>40</v>
      </c>
      <c r="O244" s="71"/>
      <c r="P244" s="198">
        <f>O244*H244</f>
        <v>0</v>
      </c>
      <c r="Q244" s="198">
        <v>0</v>
      </c>
      <c r="R244" s="198">
        <f>Q244*H244</f>
        <v>0</v>
      </c>
      <c r="S244" s="198">
        <v>0</v>
      </c>
      <c r="T244" s="199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155</v>
      </c>
      <c r="AT244" s="200" t="s">
        <v>209</v>
      </c>
      <c r="AU244" s="200" t="s">
        <v>85</v>
      </c>
      <c r="AY244" s="17" t="s">
        <v>148</v>
      </c>
      <c r="BE244" s="201">
        <f>IF(N244="základní",J244,0)</f>
        <v>0</v>
      </c>
      <c r="BF244" s="201">
        <f>IF(N244="snížená",J244,0)</f>
        <v>0</v>
      </c>
      <c r="BG244" s="201">
        <f>IF(N244="zákl. přenesená",J244,0)</f>
        <v>0</v>
      </c>
      <c r="BH244" s="201">
        <f>IF(N244="sníž. přenesená",J244,0)</f>
        <v>0</v>
      </c>
      <c r="BI244" s="201">
        <f>IF(N244="nulová",J244,0)</f>
        <v>0</v>
      </c>
      <c r="BJ244" s="17" t="s">
        <v>83</v>
      </c>
      <c r="BK244" s="201">
        <f>ROUND(I244*H244,2)</f>
        <v>0</v>
      </c>
      <c r="BL244" s="17" t="s">
        <v>155</v>
      </c>
      <c r="BM244" s="200" t="s">
        <v>2017</v>
      </c>
    </row>
    <row r="245" spans="1:65" s="14" customFormat="1">
      <c r="B245" s="219"/>
      <c r="C245" s="220"/>
      <c r="D245" s="210" t="s">
        <v>183</v>
      </c>
      <c r="E245" s="221" t="s">
        <v>1</v>
      </c>
      <c r="F245" s="222" t="s">
        <v>1971</v>
      </c>
      <c r="G245" s="220"/>
      <c r="H245" s="223">
        <v>310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183</v>
      </c>
      <c r="AU245" s="229" t="s">
        <v>85</v>
      </c>
      <c r="AV245" s="14" t="s">
        <v>85</v>
      </c>
      <c r="AW245" s="14" t="s">
        <v>32</v>
      </c>
      <c r="AX245" s="14" t="s">
        <v>75</v>
      </c>
      <c r="AY245" s="229" t="s">
        <v>148</v>
      </c>
    </row>
    <row r="246" spans="1:65" s="14" customFormat="1">
      <c r="B246" s="219"/>
      <c r="C246" s="220"/>
      <c r="D246" s="210" t="s">
        <v>183</v>
      </c>
      <c r="E246" s="221" t="s">
        <v>1</v>
      </c>
      <c r="F246" s="222" t="s">
        <v>1972</v>
      </c>
      <c r="G246" s="220"/>
      <c r="H246" s="223">
        <v>5.4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183</v>
      </c>
      <c r="AU246" s="229" t="s">
        <v>85</v>
      </c>
      <c r="AV246" s="14" t="s">
        <v>85</v>
      </c>
      <c r="AW246" s="14" t="s">
        <v>32</v>
      </c>
      <c r="AX246" s="14" t="s">
        <v>75</v>
      </c>
      <c r="AY246" s="229" t="s">
        <v>148</v>
      </c>
    </row>
    <row r="247" spans="1:65" s="14" customFormat="1">
      <c r="B247" s="219"/>
      <c r="C247" s="220"/>
      <c r="D247" s="210" t="s">
        <v>183</v>
      </c>
      <c r="E247" s="221" t="s">
        <v>1</v>
      </c>
      <c r="F247" s="222" t="s">
        <v>1973</v>
      </c>
      <c r="G247" s="220"/>
      <c r="H247" s="223">
        <v>0.84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183</v>
      </c>
      <c r="AU247" s="229" t="s">
        <v>85</v>
      </c>
      <c r="AV247" s="14" t="s">
        <v>85</v>
      </c>
      <c r="AW247" s="14" t="s">
        <v>32</v>
      </c>
      <c r="AX247" s="14" t="s">
        <v>75</v>
      </c>
      <c r="AY247" s="229" t="s">
        <v>148</v>
      </c>
    </row>
    <row r="248" spans="1:65" s="15" customFormat="1">
      <c r="B248" s="230"/>
      <c r="C248" s="231"/>
      <c r="D248" s="210" t="s">
        <v>183</v>
      </c>
      <c r="E248" s="232" t="s">
        <v>1</v>
      </c>
      <c r="F248" s="233" t="s">
        <v>187</v>
      </c>
      <c r="G248" s="231"/>
      <c r="H248" s="234">
        <v>316.24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183</v>
      </c>
      <c r="AU248" s="240" t="s">
        <v>85</v>
      </c>
      <c r="AV248" s="15" t="s">
        <v>155</v>
      </c>
      <c r="AW248" s="15" t="s">
        <v>32</v>
      </c>
      <c r="AX248" s="15" t="s">
        <v>83</v>
      </c>
      <c r="AY248" s="240" t="s">
        <v>148</v>
      </c>
    </row>
    <row r="249" spans="1:65" s="2" customFormat="1" ht="21.75" customHeight="1">
      <c r="A249" s="34"/>
      <c r="B249" s="35"/>
      <c r="C249" s="241" t="s">
        <v>508</v>
      </c>
      <c r="D249" s="241" t="s">
        <v>209</v>
      </c>
      <c r="E249" s="242" t="s">
        <v>1974</v>
      </c>
      <c r="F249" s="243" t="s">
        <v>1975</v>
      </c>
      <c r="G249" s="244" t="s">
        <v>240</v>
      </c>
      <c r="H249" s="245">
        <v>7.069</v>
      </c>
      <c r="I249" s="246"/>
      <c r="J249" s="247">
        <f>ROUND(I249*H249,2)</f>
        <v>0</v>
      </c>
      <c r="K249" s="248"/>
      <c r="L249" s="39"/>
      <c r="M249" s="249" t="s">
        <v>1</v>
      </c>
      <c r="N249" s="250" t="s">
        <v>40</v>
      </c>
      <c r="O249" s="71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00" t="s">
        <v>155</v>
      </c>
      <c r="AT249" s="200" t="s">
        <v>209</v>
      </c>
      <c r="AU249" s="200" t="s">
        <v>85</v>
      </c>
      <c r="AY249" s="17" t="s">
        <v>148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7" t="s">
        <v>83</v>
      </c>
      <c r="BK249" s="201">
        <f>ROUND(I249*H249,2)</f>
        <v>0</v>
      </c>
      <c r="BL249" s="17" t="s">
        <v>155</v>
      </c>
      <c r="BM249" s="200" t="s">
        <v>2018</v>
      </c>
    </row>
    <row r="250" spans="1:65" s="14" customFormat="1">
      <c r="B250" s="219"/>
      <c r="C250" s="220"/>
      <c r="D250" s="210" t="s">
        <v>183</v>
      </c>
      <c r="E250" s="221" t="s">
        <v>1</v>
      </c>
      <c r="F250" s="222" t="s">
        <v>1977</v>
      </c>
      <c r="G250" s="220"/>
      <c r="H250" s="223">
        <v>7.069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183</v>
      </c>
      <c r="AU250" s="229" t="s">
        <v>85</v>
      </c>
      <c r="AV250" s="14" t="s">
        <v>85</v>
      </c>
      <c r="AW250" s="14" t="s">
        <v>32</v>
      </c>
      <c r="AX250" s="14" t="s">
        <v>83</v>
      </c>
      <c r="AY250" s="229" t="s">
        <v>148</v>
      </c>
    </row>
    <row r="251" spans="1:65" s="2" customFormat="1" ht="33" customHeight="1">
      <c r="A251" s="34"/>
      <c r="B251" s="35"/>
      <c r="C251" s="241" t="s">
        <v>514</v>
      </c>
      <c r="D251" s="241" t="s">
        <v>209</v>
      </c>
      <c r="E251" s="242" t="s">
        <v>1978</v>
      </c>
      <c r="F251" s="243" t="s">
        <v>1979</v>
      </c>
      <c r="G251" s="244" t="s">
        <v>240</v>
      </c>
      <c r="H251" s="245">
        <v>3100</v>
      </c>
      <c r="I251" s="246"/>
      <c r="J251" s="247">
        <f>ROUND(I251*H251,2)</f>
        <v>0</v>
      </c>
      <c r="K251" s="248"/>
      <c r="L251" s="39"/>
      <c r="M251" s="249" t="s">
        <v>1</v>
      </c>
      <c r="N251" s="250" t="s">
        <v>40</v>
      </c>
      <c r="O251" s="71"/>
      <c r="P251" s="198">
        <f>O251*H251</f>
        <v>0</v>
      </c>
      <c r="Q251" s="198">
        <v>0</v>
      </c>
      <c r="R251" s="198">
        <f>Q251*H251</f>
        <v>0</v>
      </c>
      <c r="S251" s="198">
        <v>0</v>
      </c>
      <c r="T251" s="199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00" t="s">
        <v>155</v>
      </c>
      <c r="AT251" s="200" t="s">
        <v>209</v>
      </c>
      <c r="AU251" s="200" t="s">
        <v>85</v>
      </c>
      <c r="AY251" s="17" t="s">
        <v>148</v>
      </c>
      <c r="BE251" s="201">
        <f>IF(N251="základní",J251,0)</f>
        <v>0</v>
      </c>
      <c r="BF251" s="201">
        <f>IF(N251="snížená",J251,0)</f>
        <v>0</v>
      </c>
      <c r="BG251" s="201">
        <f>IF(N251="zákl. přenesená",J251,0)</f>
        <v>0</v>
      </c>
      <c r="BH251" s="201">
        <f>IF(N251="sníž. přenesená",J251,0)</f>
        <v>0</v>
      </c>
      <c r="BI251" s="201">
        <f>IF(N251="nulová",J251,0)</f>
        <v>0</v>
      </c>
      <c r="BJ251" s="17" t="s">
        <v>83</v>
      </c>
      <c r="BK251" s="201">
        <f>ROUND(I251*H251,2)</f>
        <v>0</v>
      </c>
      <c r="BL251" s="17" t="s">
        <v>155</v>
      </c>
      <c r="BM251" s="200" t="s">
        <v>2019</v>
      </c>
    </row>
    <row r="252" spans="1:65" s="13" customFormat="1">
      <c r="B252" s="208"/>
      <c r="C252" s="209"/>
      <c r="D252" s="210" t="s">
        <v>183</v>
      </c>
      <c r="E252" s="211" t="s">
        <v>1</v>
      </c>
      <c r="F252" s="212" t="s">
        <v>1981</v>
      </c>
      <c r="G252" s="209"/>
      <c r="H252" s="211" t="s">
        <v>1</v>
      </c>
      <c r="I252" s="213"/>
      <c r="J252" s="209"/>
      <c r="K252" s="209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183</v>
      </c>
      <c r="AU252" s="218" t="s">
        <v>85</v>
      </c>
      <c r="AV252" s="13" t="s">
        <v>83</v>
      </c>
      <c r="AW252" s="13" t="s">
        <v>32</v>
      </c>
      <c r="AX252" s="13" t="s">
        <v>75</v>
      </c>
      <c r="AY252" s="218" t="s">
        <v>148</v>
      </c>
    </row>
    <row r="253" spans="1:65" s="14" customFormat="1">
      <c r="B253" s="219"/>
      <c r="C253" s="220"/>
      <c r="D253" s="210" t="s">
        <v>183</v>
      </c>
      <c r="E253" s="221" t="s">
        <v>1</v>
      </c>
      <c r="F253" s="222" t="s">
        <v>1982</v>
      </c>
      <c r="G253" s="220"/>
      <c r="H253" s="223">
        <v>3100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183</v>
      </c>
      <c r="AU253" s="229" t="s">
        <v>85</v>
      </c>
      <c r="AV253" s="14" t="s">
        <v>85</v>
      </c>
      <c r="AW253" s="14" t="s">
        <v>32</v>
      </c>
      <c r="AX253" s="14" t="s">
        <v>83</v>
      </c>
      <c r="AY253" s="229" t="s">
        <v>148</v>
      </c>
    </row>
    <row r="254" spans="1:65" s="2" customFormat="1" ht="21.75" customHeight="1">
      <c r="A254" s="34"/>
      <c r="B254" s="35"/>
      <c r="C254" s="241" t="s">
        <v>518</v>
      </c>
      <c r="D254" s="241" t="s">
        <v>209</v>
      </c>
      <c r="E254" s="242" t="s">
        <v>609</v>
      </c>
      <c r="F254" s="243" t="s">
        <v>610</v>
      </c>
      <c r="G254" s="244" t="s">
        <v>258</v>
      </c>
      <c r="H254" s="245">
        <v>316.24</v>
      </c>
      <c r="I254" s="246"/>
      <c r="J254" s="247">
        <f>ROUND(I254*H254,2)</f>
        <v>0</v>
      </c>
      <c r="K254" s="248"/>
      <c r="L254" s="39"/>
      <c r="M254" s="249" t="s">
        <v>1</v>
      </c>
      <c r="N254" s="250" t="s">
        <v>40</v>
      </c>
      <c r="O254" s="71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155</v>
      </c>
      <c r="AT254" s="200" t="s">
        <v>209</v>
      </c>
      <c r="AU254" s="200" t="s">
        <v>85</v>
      </c>
      <c r="AY254" s="17" t="s">
        <v>148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83</v>
      </c>
      <c r="BK254" s="201">
        <f>ROUND(I254*H254,2)</f>
        <v>0</v>
      </c>
      <c r="BL254" s="17" t="s">
        <v>155</v>
      </c>
      <c r="BM254" s="200" t="s">
        <v>2020</v>
      </c>
    </row>
    <row r="255" spans="1:65" s="14" customFormat="1">
      <c r="B255" s="219"/>
      <c r="C255" s="220"/>
      <c r="D255" s="210" t="s">
        <v>183</v>
      </c>
      <c r="E255" s="221" t="s">
        <v>1</v>
      </c>
      <c r="F255" s="222" t="s">
        <v>285</v>
      </c>
      <c r="G255" s="220"/>
      <c r="H255" s="223">
        <v>316.24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183</v>
      </c>
      <c r="AU255" s="229" t="s">
        <v>85</v>
      </c>
      <c r="AV255" s="14" t="s">
        <v>85</v>
      </c>
      <c r="AW255" s="14" t="s">
        <v>32</v>
      </c>
      <c r="AX255" s="14" t="s">
        <v>83</v>
      </c>
      <c r="AY255" s="229" t="s">
        <v>148</v>
      </c>
    </row>
    <row r="256" spans="1:65" s="2" customFormat="1" ht="16.5" customHeight="1">
      <c r="A256" s="34"/>
      <c r="B256" s="35"/>
      <c r="C256" s="241" t="s">
        <v>523</v>
      </c>
      <c r="D256" s="241" t="s">
        <v>209</v>
      </c>
      <c r="E256" s="242" t="s">
        <v>1984</v>
      </c>
      <c r="F256" s="243" t="s">
        <v>1985</v>
      </c>
      <c r="G256" s="244" t="s">
        <v>181</v>
      </c>
      <c r="H256" s="245">
        <v>4</v>
      </c>
      <c r="I256" s="246"/>
      <c r="J256" s="247">
        <f>ROUND(I256*H256,2)</f>
        <v>0</v>
      </c>
      <c r="K256" s="248"/>
      <c r="L256" s="39"/>
      <c r="M256" s="249" t="s">
        <v>1</v>
      </c>
      <c r="N256" s="250" t="s">
        <v>40</v>
      </c>
      <c r="O256" s="71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0" t="s">
        <v>155</v>
      </c>
      <c r="AT256" s="200" t="s">
        <v>209</v>
      </c>
      <c r="AU256" s="200" t="s">
        <v>85</v>
      </c>
      <c r="AY256" s="17" t="s">
        <v>148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7" t="s">
        <v>83</v>
      </c>
      <c r="BK256" s="201">
        <f>ROUND(I256*H256,2)</f>
        <v>0</v>
      </c>
      <c r="BL256" s="17" t="s">
        <v>155</v>
      </c>
      <c r="BM256" s="200" t="s">
        <v>2021</v>
      </c>
    </row>
    <row r="257" spans="1:65" s="14" customFormat="1">
      <c r="B257" s="219"/>
      <c r="C257" s="220"/>
      <c r="D257" s="210" t="s">
        <v>183</v>
      </c>
      <c r="E257" s="221" t="s">
        <v>1</v>
      </c>
      <c r="F257" s="222" t="s">
        <v>155</v>
      </c>
      <c r="G257" s="220"/>
      <c r="H257" s="223">
        <v>4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183</v>
      </c>
      <c r="AU257" s="229" t="s">
        <v>85</v>
      </c>
      <c r="AV257" s="14" t="s">
        <v>85</v>
      </c>
      <c r="AW257" s="14" t="s">
        <v>32</v>
      </c>
      <c r="AX257" s="14" t="s">
        <v>83</v>
      </c>
      <c r="AY257" s="229" t="s">
        <v>148</v>
      </c>
    </row>
    <row r="258" spans="1:65" s="2" customFormat="1" ht="16.5" customHeight="1">
      <c r="A258" s="34"/>
      <c r="B258" s="35"/>
      <c r="C258" s="241" t="s">
        <v>528</v>
      </c>
      <c r="D258" s="241" t="s">
        <v>209</v>
      </c>
      <c r="E258" s="242" t="s">
        <v>1987</v>
      </c>
      <c r="F258" s="243" t="s">
        <v>1988</v>
      </c>
      <c r="G258" s="244" t="s">
        <v>161</v>
      </c>
      <c r="H258" s="245">
        <v>146</v>
      </c>
      <c r="I258" s="246"/>
      <c r="J258" s="247">
        <f>ROUND(I258*H258,2)</f>
        <v>0</v>
      </c>
      <c r="K258" s="248"/>
      <c r="L258" s="39"/>
      <c r="M258" s="249" t="s">
        <v>1</v>
      </c>
      <c r="N258" s="250" t="s">
        <v>40</v>
      </c>
      <c r="O258" s="71"/>
      <c r="P258" s="198">
        <f>O258*H258</f>
        <v>0</v>
      </c>
      <c r="Q258" s="198">
        <v>0</v>
      </c>
      <c r="R258" s="198">
        <f>Q258*H258</f>
        <v>0</v>
      </c>
      <c r="S258" s="198">
        <v>0</v>
      </c>
      <c r="T258" s="199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155</v>
      </c>
      <c r="AT258" s="200" t="s">
        <v>209</v>
      </c>
      <c r="AU258" s="200" t="s">
        <v>85</v>
      </c>
      <c r="AY258" s="17" t="s">
        <v>148</v>
      </c>
      <c r="BE258" s="201">
        <f>IF(N258="základní",J258,0)</f>
        <v>0</v>
      </c>
      <c r="BF258" s="201">
        <f>IF(N258="snížená",J258,0)</f>
        <v>0</v>
      </c>
      <c r="BG258" s="201">
        <f>IF(N258="zákl. přenesená",J258,0)</f>
        <v>0</v>
      </c>
      <c r="BH258" s="201">
        <f>IF(N258="sníž. přenesená",J258,0)</f>
        <v>0</v>
      </c>
      <c r="BI258" s="201">
        <f>IF(N258="nulová",J258,0)</f>
        <v>0</v>
      </c>
      <c r="BJ258" s="17" t="s">
        <v>83</v>
      </c>
      <c r="BK258" s="201">
        <f>ROUND(I258*H258,2)</f>
        <v>0</v>
      </c>
      <c r="BL258" s="17" t="s">
        <v>155</v>
      </c>
      <c r="BM258" s="200" t="s">
        <v>2022</v>
      </c>
    </row>
    <row r="259" spans="1:65" s="14" customFormat="1">
      <c r="B259" s="219"/>
      <c r="C259" s="220"/>
      <c r="D259" s="210" t="s">
        <v>183</v>
      </c>
      <c r="E259" s="221" t="s">
        <v>1</v>
      </c>
      <c r="F259" s="222" t="s">
        <v>1990</v>
      </c>
      <c r="G259" s="220"/>
      <c r="H259" s="223">
        <v>146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183</v>
      </c>
      <c r="AU259" s="229" t="s">
        <v>85</v>
      </c>
      <c r="AV259" s="14" t="s">
        <v>85</v>
      </c>
      <c r="AW259" s="14" t="s">
        <v>32</v>
      </c>
      <c r="AX259" s="14" t="s">
        <v>83</v>
      </c>
      <c r="AY259" s="229" t="s">
        <v>148</v>
      </c>
    </row>
    <row r="260" spans="1:65" s="12" customFormat="1" ht="22.9" customHeight="1">
      <c r="B260" s="171"/>
      <c r="C260" s="172"/>
      <c r="D260" s="173" t="s">
        <v>74</v>
      </c>
      <c r="E260" s="185" t="s">
        <v>2023</v>
      </c>
      <c r="F260" s="185" t="s">
        <v>2024</v>
      </c>
      <c r="G260" s="172"/>
      <c r="H260" s="172"/>
      <c r="I260" s="175"/>
      <c r="J260" s="186">
        <f>BK260</f>
        <v>0</v>
      </c>
      <c r="K260" s="172"/>
      <c r="L260" s="177"/>
      <c r="M260" s="178"/>
      <c r="N260" s="179"/>
      <c r="O260" s="179"/>
      <c r="P260" s="180">
        <f>SUM(P261:P328)</f>
        <v>0</v>
      </c>
      <c r="Q260" s="179"/>
      <c r="R260" s="180">
        <f>SUM(R261:R328)</f>
        <v>0.10775999999999999</v>
      </c>
      <c r="S260" s="179"/>
      <c r="T260" s="181">
        <f>SUM(T261:T328)</f>
        <v>0</v>
      </c>
      <c r="AR260" s="182" t="s">
        <v>83</v>
      </c>
      <c r="AT260" s="183" t="s">
        <v>74</v>
      </c>
      <c r="AU260" s="183" t="s">
        <v>83</v>
      </c>
      <c r="AY260" s="182" t="s">
        <v>148</v>
      </c>
      <c r="BK260" s="184">
        <f>SUM(BK261:BK328)</f>
        <v>0</v>
      </c>
    </row>
    <row r="261" spans="1:65" s="2" customFormat="1" ht="16.5" customHeight="1">
      <c r="A261" s="34"/>
      <c r="B261" s="35"/>
      <c r="C261" s="241" t="s">
        <v>532</v>
      </c>
      <c r="D261" s="241" t="s">
        <v>209</v>
      </c>
      <c r="E261" s="242" t="s">
        <v>2025</v>
      </c>
      <c r="F261" s="243" t="s">
        <v>2026</v>
      </c>
      <c r="G261" s="244" t="s">
        <v>181</v>
      </c>
      <c r="H261" s="245">
        <v>4</v>
      </c>
      <c r="I261" s="246"/>
      <c r="J261" s="247">
        <f>ROUND(I261*H261,2)</f>
        <v>0</v>
      </c>
      <c r="K261" s="248"/>
      <c r="L261" s="39"/>
      <c r="M261" s="249" t="s">
        <v>1</v>
      </c>
      <c r="N261" s="250" t="s">
        <v>40</v>
      </c>
      <c r="O261" s="71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0" t="s">
        <v>155</v>
      </c>
      <c r="AT261" s="200" t="s">
        <v>209</v>
      </c>
      <c r="AU261" s="200" t="s">
        <v>85</v>
      </c>
      <c r="AY261" s="17" t="s">
        <v>148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7" t="s">
        <v>83</v>
      </c>
      <c r="BK261" s="201">
        <f>ROUND(I261*H261,2)</f>
        <v>0</v>
      </c>
      <c r="BL261" s="17" t="s">
        <v>155</v>
      </c>
      <c r="BM261" s="200" t="s">
        <v>2027</v>
      </c>
    </row>
    <row r="262" spans="1:65" s="14" customFormat="1">
      <c r="B262" s="219"/>
      <c r="C262" s="220"/>
      <c r="D262" s="210" t="s">
        <v>183</v>
      </c>
      <c r="E262" s="221" t="s">
        <v>1</v>
      </c>
      <c r="F262" s="222" t="s">
        <v>1898</v>
      </c>
      <c r="G262" s="220"/>
      <c r="H262" s="223">
        <v>4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183</v>
      </c>
      <c r="AU262" s="229" t="s">
        <v>85</v>
      </c>
      <c r="AV262" s="14" t="s">
        <v>85</v>
      </c>
      <c r="AW262" s="14" t="s">
        <v>32</v>
      </c>
      <c r="AX262" s="14" t="s">
        <v>83</v>
      </c>
      <c r="AY262" s="229" t="s">
        <v>148</v>
      </c>
    </row>
    <row r="263" spans="1:65" s="2" customFormat="1" ht="33" customHeight="1">
      <c r="A263" s="34"/>
      <c r="B263" s="35"/>
      <c r="C263" s="241" t="s">
        <v>536</v>
      </c>
      <c r="D263" s="241" t="s">
        <v>209</v>
      </c>
      <c r="E263" s="242" t="s">
        <v>469</v>
      </c>
      <c r="F263" s="243" t="s">
        <v>470</v>
      </c>
      <c r="G263" s="244" t="s">
        <v>181</v>
      </c>
      <c r="H263" s="245">
        <v>88</v>
      </c>
      <c r="I263" s="246"/>
      <c r="J263" s="247">
        <f>ROUND(I263*H263,2)</f>
        <v>0</v>
      </c>
      <c r="K263" s="248"/>
      <c r="L263" s="39"/>
      <c r="M263" s="249" t="s">
        <v>1</v>
      </c>
      <c r="N263" s="250" t="s">
        <v>40</v>
      </c>
      <c r="O263" s="71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0" t="s">
        <v>155</v>
      </c>
      <c r="AT263" s="200" t="s">
        <v>209</v>
      </c>
      <c r="AU263" s="200" t="s">
        <v>85</v>
      </c>
      <c r="AY263" s="17" t="s">
        <v>148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7" t="s">
        <v>83</v>
      </c>
      <c r="BK263" s="201">
        <f>ROUND(I263*H263,2)</f>
        <v>0</v>
      </c>
      <c r="BL263" s="17" t="s">
        <v>155</v>
      </c>
      <c r="BM263" s="200" t="s">
        <v>2028</v>
      </c>
    </row>
    <row r="264" spans="1:65" s="13" customFormat="1">
      <c r="B264" s="208"/>
      <c r="C264" s="209"/>
      <c r="D264" s="210" t="s">
        <v>183</v>
      </c>
      <c r="E264" s="211" t="s">
        <v>1</v>
      </c>
      <c r="F264" s="212" t="s">
        <v>1912</v>
      </c>
      <c r="G264" s="209"/>
      <c r="H264" s="211" t="s">
        <v>1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183</v>
      </c>
      <c r="AU264" s="218" t="s">
        <v>85</v>
      </c>
      <c r="AV264" s="13" t="s">
        <v>83</v>
      </c>
      <c r="AW264" s="13" t="s">
        <v>32</v>
      </c>
      <c r="AX264" s="13" t="s">
        <v>75</v>
      </c>
      <c r="AY264" s="218" t="s">
        <v>148</v>
      </c>
    </row>
    <row r="265" spans="1:65" s="14" customFormat="1">
      <c r="B265" s="219"/>
      <c r="C265" s="220"/>
      <c r="D265" s="210" t="s">
        <v>183</v>
      </c>
      <c r="E265" s="221" t="s">
        <v>1</v>
      </c>
      <c r="F265" s="222" t="s">
        <v>691</v>
      </c>
      <c r="G265" s="220"/>
      <c r="H265" s="223">
        <v>88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183</v>
      </c>
      <c r="AU265" s="229" t="s">
        <v>85</v>
      </c>
      <c r="AV265" s="14" t="s">
        <v>85</v>
      </c>
      <c r="AW265" s="14" t="s">
        <v>32</v>
      </c>
      <c r="AX265" s="14" t="s">
        <v>83</v>
      </c>
      <c r="AY265" s="229" t="s">
        <v>148</v>
      </c>
    </row>
    <row r="266" spans="1:65" s="2" customFormat="1" ht="24.2" customHeight="1">
      <c r="A266" s="34"/>
      <c r="B266" s="35"/>
      <c r="C266" s="241" t="s">
        <v>540</v>
      </c>
      <c r="D266" s="241" t="s">
        <v>209</v>
      </c>
      <c r="E266" s="242" t="s">
        <v>515</v>
      </c>
      <c r="F266" s="243" t="s">
        <v>516</v>
      </c>
      <c r="G266" s="244" t="s">
        <v>181</v>
      </c>
      <c r="H266" s="245">
        <v>88</v>
      </c>
      <c r="I266" s="246"/>
      <c r="J266" s="247">
        <f t="shared" ref="J266:J272" si="20">ROUND(I266*H266,2)</f>
        <v>0</v>
      </c>
      <c r="K266" s="248"/>
      <c r="L266" s="39"/>
      <c r="M266" s="249" t="s">
        <v>1</v>
      </c>
      <c r="N266" s="250" t="s">
        <v>40</v>
      </c>
      <c r="O266" s="71"/>
      <c r="P266" s="198">
        <f t="shared" ref="P266:P272" si="21">O266*H266</f>
        <v>0</v>
      </c>
      <c r="Q266" s="198">
        <v>0</v>
      </c>
      <c r="R266" s="198">
        <f t="shared" ref="R266:R272" si="22">Q266*H266</f>
        <v>0</v>
      </c>
      <c r="S266" s="198">
        <v>0</v>
      </c>
      <c r="T266" s="199">
        <f t="shared" ref="T266:T272" si="23"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155</v>
      </c>
      <c r="AT266" s="200" t="s">
        <v>209</v>
      </c>
      <c r="AU266" s="200" t="s">
        <v>85</v>
      </c>
      <c r="AY266" s="17" t="s">
        <v>148</v>
      </c>
      <c r="BE266" s="201">
        <f t="shared" ref="BE266:BE272" si="24">IF(N266="základní",J266,0)</f>
        <v>0</v>
      </c>
      <c r="BF266" s="201">
        <f t="shared" ref="BF266:BF272" si="25">IF(N266="snížená",J266,0)</f>
        <v>0</v>
      </c>
      <c r="BG266" s="201">
        <f t="shared" ref="BG266:BG272" si="26">IF(N266="zákl. přenesená",J266,0)</f>
        <v>0</v>
      </c>
      <c r="BH266" s="201">
        <f t="shared" ref="BH266:BH272" si="27">IF(N266="sníž. přenesená",J266,0)</f>
        <v>0</v>
      </c>
      <c r="BI266" s="201">
        <f t="shared" ref="BI266:BI272" si="28">IF(N266="nulová",J266,0)</f>
        <v>0</v>
      </c>
      <c r="BJ266" s="17" t="s">
        <v>83</v>
      </c>
      <c r="BK266" s="201">
        <f t="shared" ref="BK266:BK272" si="29">ROUND(I266*H266,2)</f>
        <v>0</v>
      </c>
      <c r="BL266" s="17" t="s">
        <v>155</v>
      </c>
      <c r="BM266" s="200" t="s">
        <v>2029</v>
      </c>
    </row>
    <row r="267" spans="1:65" s="2" customFormat="1" ht="24.2" customHeight="1">
      <c r="A267" s="34"/>
      <c r="B267" s="35"/>
      <c r="C267" s="187" t="s">
        <v>544</v>
      </c>
      <c r="D267" s="187" t="s">
        <v>150</v>
      </c>
      <c r="E267" s="188" t="s">
        <v>584</v>
      </c>
      <c r="F267" s="189" t="s">
        <v>585</v>
      </c>
      <c r="G267" s="190" t="s">
        <v>181</v>
      </c>
      <c r="H267" s="191">
        <v>53</v>
      </c>
      <c r="I267" s="192"/>
      <c r="J267" s="193">
        <f t="shared" si="20"/>
        <v>0</v>
      </c>
      <c r="K267" s="194"/>
      <c r="L267" s="195"/>
      <c r="M267" s="196" t="s">
        <v>1</v>
      </c>
      <c r="N267" s="197" t="s">
        <v>40</v>
      </c>
      <c r="O267" s="71"/>
      <c r="P267" s="198">
        <f t="shared" si="21"/>
        <v>0</v>
      </c>
      <c r="Q267" s="198">
        <v>0</v>
      </c>
      <c r="R267" s="198">
        <f t="shared" si="22"/>
        <v>0</v>
      </c>
      <c r="S267" s="198">
        <v>0</v>
      </c>
      <c r="T267" s="199">
        <f t="shared" si="2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0" t="s">
        <v>154</v>
      </c>
      <c r="AT267" s="200" t="s">
        <v>150</v>
      </c>
      <c r="AU267" s="200" t="s">
        <v>85</v>
      </c>
      <c r="AY267" s="17" t="s">
        <v>148</v>
      </c>
      <c r="BE267" s="201">
        <f t="shared" si="24"/>
        <v>0</v>
      </c>
      <c r="BF267" s="201">
        <f t="shared" si="25"/>
        <v>0</v>
      </c>
      <c r="BG267" s="201">
        <f t="shared" si="26"/>
        <v>0</v>
      </c>
      <c r="BH267" s="201">
        <f t="shared" si="27"/>
        <v>0</v>
      </c>
      <c r="BI267" s="201">
        <f t="shared" si="28"/>
        <v>0</v>
      </c>
      <c r="BJ267" s="17" t="s">
        <v>83</v>
      </c>
      <c r="BK267" s="201">
        <f t="shared" si="29"/>
        <v>0</v>
      </c>
      <c r="BL267" s="17" t="s">
        <v>155</v>
      </c>
      <c r="BM267" s="200" t="s">
        <v>2030</v>
      </c>
    </row>
    <row r="268" spans="1:65" s="2" customFormat="1" ht="24.2" customHeight="1">
      <c r="A268" s="34"/>
      <c r="B268" s="35"/>
      <c r="C268" s="187" t="s">
        <v>548</v>
      </c>
      <c r="D268" s="187" t="s">
        <v>150</v>
      </c>
      <c r="E268" s="188" t="s">
        <v>588</v>
      </c>
      <c r="F268" s="189" t="s">
        <v>589</v>
      </c>
      <c r="G268" s="190" t="s">
        <v>181</v>
      </c>
      <c r="H268" s="191">
        <v>30</v>
      </c>
      <c r="I268" s="192"/>
      <c r="J268" s="193">
        <f t="shared" si="20"/>
        <v>0</v>
      </c>
      <c r="K268" s="194"/>
      <c r="L268" s="195"/>
      <c r="M268" s="196" t="s">
        <v>1</v>
      </c>
      <c r="N268" s="197" t="s">
        <v>40</v>
      </c>
      <c r="O268" s="71"/>
      <c r="P268" s="198">
        <f t="shared" si="21"/>
        <v>0</v>
      </c>
      <c r="Q268" s="198">
        <v>0</v>
      </c>
      <c r="R268" s="198">
        <f t="shared" si="22"/>
        <v>0</v>
      </c>
      <c r="S268" s="198">
        <v>0</v>
      </c>
      <c r="T268" s="199">
        <f t="shared" si="2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0" t="s">
        <v>154</v>
      </c>
      <c r="AT268" s="200" t="s">
        <v>150</v>
      </c>
      <c r="AU268" s="200" t="s">
        <v>85</v>
      </c>
      <c r="AY268" s="17" t="s">
        <v>148</v>
      </c>
      <c r="BE268" s="201">
        <f t="shared" si="24"/>
        <v>0</v>
      </c>
      <c r="BF268" s="201">
        <f t="shared" si="25"/>
        <v>0</v>
      </c>
      <c r="BG268" s="201">
        <f t="shared" si="26"/>
        <v>0</v>
      </c>
      <c r="BH268" s="201">
        <f t="shared" si="27"/>
        <v>0</v>
      </c>
      <c r="BI268" s="201">
        <f t="shared" si="28"/>
        <v>0</v>
      </c>
      <c r="BJ268" s="17" t="s">
        <v>83</v>
      </c>
      <c r="BK268" s="201">
        <f t="shared" si="29"/>
        <v>0</v>
      </c>
      <c r="BL268" s="17" t="s">
        <v>155</v>
      </c>
      <c r="BM268" s="200" t="s">
        <v>2031</v>
      </c>
    </row>
    <row r="269" spans="1:65" s="2" customFormat="1" ht="24.2" customHeight="1">
      <c r="A269" s="34"/>
      <c r="B269" s="35"/>
      <c r="C269" s="187" t="s">
        <v>553</v>
      </c>
      <c r="D269" s="187" t="s">
        <v>150</v>
      </c>
      <c r="E269" s="188" t="s">
        <v>592</v>
      </c>
      <c r="F269" s="189" t="s">
        <v>593</v>
      </c>
      <c r="G269" s="190" t="s">
        <v>181</v>
      </c>
      <c r="H269" s="191">
        <v>2</v>
      </c>
      <c r="I269" s="192"/>
      <c r="J269" s="193">
        <f t="shared" si="20"/>
        <v>0</v>
      </c>
      <c r="K269" s="194"/>
      <c r="L269" s="195"/>
      <c r="M269" s="196" t="s">
        <v>1</v>
      </c>
      <c r="N269" s="197" t="s">
        <v>40</v>
      </c>
      <c r="O269" s="71"/>
      <c r="P269" s="198">
        <f t="shared" si="21"/>
        <v>0</v>
      </c>
      <c r="Q269" s="198">
        <v>0</v>
      </c>
      <c r="R269" s="198">
        <f t="shared" si="22"/>
        <v>0</v>
      </c>
      <c r="S269" s="198">
        <v>0</v>
      </c>
      <c r="T269" s="199">
        <f t="shared" si="23"/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0" t="s">
        <v>154</v>
      </c>
      <c r="AT269" s="200" t="s">
        <v>150</v>
      </c>
      <c r="AU269" s="200" t="s">
        <v>85</v>
      </c>
      <c r="AY269" s="17" t="s">
        <v>148</v>
      </c>
      <c r="BE269" s="201">
        <f t="shared" si="24"/>
        <v>0</v>
      </c>
      <c r="BF269" s="201">
        <f t="shared" si="25"/>
        <v>0</v>
      </c>
      <c r="BG269" s="201">
        <f t="shared" si="26"/>
        <v>0</v>
      </c>
      <c r="BH269" s="201">
        <f t="shared" si="27"/>
        <v>0</v>
      </c>
      <c r="BI269" s="201">
        <f t="shared" si="28"/>
        <v>0</v>
      </c>
      <c r="BJ269" s="17" t="s">
        <v>83</v>
      </c>
      <c r="BK269" s="201">
        <f t="shared" si="29"/>
        <v>0</v>
      </c>
      <c r="BL269" s="17" t="s">
        <v>155</v>
      </c>
      <c r="BM269" s="200" t="s">
        <v>2032</v>
      </c>
    </row>
    <row r="270" spans="1:65" s="2" customFormat="1" ht="24.2" customHeight="1">
      <c r="A270" s="34"/>
      <c r="B270" s="35"/>
      <c r="C270" s="187" t="s">
        <v>557</v>
      </c>
      <c r="D270" s="187" t="s">
        <v>150</v>
      </c>
      <c r="E270" s="188" t="s">
        <v>596</v>
      </c>
      <c r="F270" s="189" t="s">
        <v>597</v>
      </c>
      <c r="G270" s="190" t="s">
        <v>181</v>
      </c>
      <c r="H270" s="191">
        <v>1</v>
      </c>
      <c r="I270" s="192"/>
      <c r="J270" s="193">
        <f t="shared" si="20"/>
        <v>0</v>
      </c>
      <c r="K270" s="194"/>
      <c r="L270" s="195"/>
      <c r="M270" s="196" t="s">
        <v>1</v>
      </c>
      <c r="N270" s="197" t="s">
        <v>40</v>
      </c>
      <c r="O270" s="71"/>
      <c r="P270" s="198">
        <f t="shared" si="21"/>
        <v>0</v>
      </c>
      <c r="Q270" s="198">
        <v>0</v>
      </c>
      <c r="R270" s="198">
        <f t="shared" si="22"/>
        <v>0</v>
      </c>
      <c r="S270" s="198">
        <v>0</v>
      </c>
      <c r="T270" s="199">
        <f t="shared" si="23"/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0" t="s">
        <v>154</v>
      </c>
      <c r="AT270" s="200" t="s">
        <v>150</v>
      </c>
      <c r="AU270" s="200" t="s">
        <v>85</v>
      </c>
      <c r="AY270" s="17" t="s">
        <v>148</v>
      </c>
      <c r="BE270" s="201">
        <f t="shared" si="24"/>
        <v>0</v>
      </c>
      <c r="BF270" s="201">
        <f t="shared" si="25"/>
        <v>0</v>
      </c>
      <c r="BG270" s="201">
        <f t="shared" si="26"/>
        <v>0</v>
      </c>
      <c r="BH270" s="201">
        <f t="shared" si="27"/>
        <v>0</v>
      </c>
      <c r="BI270" s="201">
        <f t="shared" si="28"/>
        <v>0</v>
      </c>
      <c r="BJ270" s="17" t="s">
        <v>83</v>
      </c>
      <c r="BK270" s="201">
        <f t="shared" si="29"/>
        <v>0</v>
      </c>
      <c r="BL270" s="17" t="s">
        <v>155</v>
      </c>
      <c r="BM270" s="200" t="s">
        <v>2033</v>
      </c>
    </row>
    <row r="271" spans="1:65" s="2" customFormat="1" ht="24.2" customHeight="1">
      <c r="A271" s="34"/>
      <c r="B271" s="35"/>
      <c r="C271" s="187" t="s">
        <v>563</v>
      </c>
      <c r="D271" s="187" t="s">
        <v>150</v>
      </c>
      <c r="E271" s="188" t="s">
        <v>600</v>
      </c>
      <c r="F271" s="189" t="s">
        <v>601</v>
      </c>
      <c r="G271" s="190" t="s">
        <v>181</v>
      </c>
      <c r="H271" s="191">
        <v>2</v>
      </c>
      <c r="I271" s="192"/>
      <c r="J271" s="193">
        <f t="shared" si="20"/>
        <v>0</v>
      </c>
      <c r="K271" s="194"/>
      <c r="L271" s="195"/>
      <c r="M271" s="196" t="s">
        <v>1</v>
      </c>
      <c r="N271" s="197" t="s">
        <v>40</v>
      </c>
      <c r="O271" s="71"/>
      <c r="P271" s="198">
        <f t="shared" si="21"/>
        <v>0</v>
      </c>
      <c r="Q271" s="198">
        <v>0</v>
      </c>
      <c r="R271" s="198">
        <f t="shared" si="22"/>
        <v>0</v>
      </c>
      <c r="S271" s="198">
        <v>0</v>
      </c>
      <c r="T271" s="199">
        <f t="shared" si="23"/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0" t="s">
        <v>154</v>
      </c>
      <c r="AT271" s="200" t="s">
        <v>150</v>
      </c>
      <c r="AU271" s="200" t="s">
        <v>85</v>
      </c>
      <c r="AY271" s="17" t="s">
        <v>148</v>
      </c>
      <c r="BE271" s="201">
        <f t="shared" si="24"/>
        <v>0</v>
      </c>
      <c r="BF271" s="201">
        <f t="shared" si="25"/>
        <v>0</v>
      </c>
      <c r="BG271" s="201">
        <f t="shared" si="26"/>
        <v>0</v>
      </c>
      <c r="BH271" s="201">
        <f t="shared" si="27"/>
        <v>0</v>
      </c>
      <c r="BI271" s="201">
        <f t="shared" si="28"/>
        <v>0</v>
      </c>
      <c r="BJ271" s="17" t="s">
        <v>83</v>
      </c>
      <c r="BK271" s="201">
        <f t="shared" si="29"/>
        <v>0</v>
      </c>
      <c r="BL271" s="17" t="s">
        <v>155</v>
      </c>
      <c r="BM271" s="200" t="s">
        <v>2034</v>
      </c>
    </row>
    <row r="272" spans="1:65" s="2" customFormat="1" ht="24.2" customHeight="1">
      <c r="A272" s="34"/>
      <c r="B272" s="35"/>
      <c r="C272" s="241" t="s">
        <v>568</v>
      </c>
      <c r="D272" s="241" t="s">
        <v>209</v>
      </c>
      <c r="E272" s="242" t="s">
        <v>1919</v>
      </c>
      <c r="F272" s="243" t="s">
        <v>1920</v>
      </c>
      <c r="G272" s="244" t="s">
        <v>240</v>
      </c>
      <c r="H272" s="245">
        <v>5.4</v>
      </c>
      <c r="I272" s="246"/>
      <c r="J272" s="247">
        <f t="shared" si="20"/>
        <v>0</v>
      </c>
      <c r="K272" s="248"/>
      <c r="L272" s="39"/>
      <c r="M272" s="249" t="s">
        <v>1</v>
      </c>
      <c r="N272" s="250" t="s">
        <v>40</v>
      </c>
      <c r="O272" s="71"/>
      <c r="P272" s="198">
        <f t="shared" si="21"/>
        <v>0</v>
      </c>
      <c r="Q272" s="198">
        <v>0</v>
      </c>
      <c r="R272" s="198">
        <f t="shared" si="22"/>
        <v>0</v>
      </c>
      <c r="S272" s="198">
        <v>0</v>
      </c>
      <c r="T272" s="199">
        <f t="shared" si="23"/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0" t="s">
        <v>155</v>
      </c>
      <c r="AT272" s="200" t="s">
        <v>209</v>
      </c>
      <c r="AU272" s="200" t="s">
        <v>85</v>
      </c>
      <c r="AY272" s="17" t="s">
        <v>148</v>
      </c>
      <c r="BE272" s="201">
        <f t="shared" si="24"/>
        <v>0</v>
      </c>
      <c r="BF272" s="201">
        <f t="shared" si="25"/>
        <v>0</v>
      </c>
      <c r="BG272" s="201">
        <f t="shared" si="26"/>
        <v>0</v>
      </c>
      <c r="BH272" s="201">
        <f t="shared" si="27"/>
        <v>0</v>
      </c>
      <c r="BI272" s="201">
        <f t="shared" si="28"/>
        <v>0</v>
      </c>
      <c r="BJ272" s="17" t="s">
        <v>83</v>
      </c>
      <c r="BK272" s="201">
        <f t="shared" si="29"/>
        <v>0</v>
      </c>
      <c r="BL272" s="17" t="s">
        <v>155</v>
      </c>
      <c r="BM272" s="200" t="s">
        <v>2035</v>
      </c>
    </row>
    <row r="273" spans="1:65" s="13" customFormat="1">
      <c r="B273" s="208"/>
      <c r="C273" s="209"/>
      <c r="D273" s="210" t="s">
        <v>183</v>
      </c>
      <c r="E273" s="211" t="s">
        <v>1</v>
      </c>
      <c r="F273" s="212" t="s">
        <v>1922</v>
      </c>
      <c r="G273" s="209"/>
      <c r="H273" s="211" t="s">
        <v>1</v>
      </c>
      <c r="I273" s="213"/>
      <c r="J273" s="209"/>
      <c r="K273" s="209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183</v>
      </c>
      <c r="AU273" s="218" t="s">
        <v>85</v>
      </c>
      <c r="AV273" s="13" t="s">
        <v>83</v>
      </c>
      <c r="AW273" s="13" t="s">
        <v>32</v>
      </c>
      <c r="AX273" s="13" t="s">
        <v>75</v>
      </c>
      <c r="AY273" s="218" t="s">
        <v>148</v>
      </c>
    </row>
    <row r="274" spans="1:65" s="14" customFormat="1">
      <c r="B274" s="219"/>
      <c r="C274" s="220"/>
      <c r="D274" s="210" t="s">
        <v>183</v>
      </c>
      <c r="E274" s="221" t="s">
        <v>1</v>
      </c>
      <c r="F274" s="222" t="s">
        <v>1923</v>
      </c>
      <c r="G274" s="220"/>
      <c r="H274" s="223">
        <v>5.4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183</v>
      </c>
      <c r="AU274" s="229" t="s">
        <v>85</v>
      </c>
      <c r="AV274" s="14" t="s">
        <v>85</v>
      </c>
      <c r="AW274" s="14" t="s">
        <v>32</v>
      </c>
      <c r="AX274" s="14" t="s">
        <v>83</v>
      </c>
      <c r="AY274" s="229" t="s">
        <v>148</v>
      </c>
    </row>
    <row r="275" spans="1:65" s="2" customFormat="1" ht="16.5" customHeight="1">
      <c r="A275" s="34"/>
      <c r="B275" s="35"/>
      <c r="C275" s="187" t="s">
        <v>573</v>
      </c>
      <c r="D275" s="187" t="s">
        <v>150</v>
      </c>
      <c r="E275" s="188" t="s">
        <v>569</v>
      </c>
      <c r="F275" s="189" t="s">
        <v>570</v>
      </c>
      <c r="G275" s="190" t="s">
        <v>258</v>
      </c>
      <c r="H275" s="191">
        <v>5.6000000000000001E-2</v>
      </c>
      <c r="I275" s="192"/>
      <c r="J275" s="193">
        <f>ROUND(I275*H275,2)</f>
        <v>0</v>
      </c>
      <c r="K275" s="194"/>
      <c r="L275" s="195"/>
      <c r="M275" s="196" t="s">
        <v>1</v>
      </c>
      <c r="N275" s="197" t="s">
        <v>40</v>
      </c>
      <c r="O275" s="71"/>
      <c r="P275" s="198">
        <f>O275*H275</f>
        <v>0</v>
      </c>
      <c r="Q275" s="198">
        <v>0.2</v>
      </c>
      <c r="R275" s="198">
        <f>Q275*H275</f>
        <v>1.1200000000000002E-2</v>
      </c>
      <c r="S275" s="198">
        <v>0</v>
      </c>
      <c r="T275" s="199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0" t="s">
        <v>154</v>
      </c>
      <c r="AT275" s="200" t="s">
        <v>150</v>
      </c>
      <c r="AU275" s="200" t="s">
        <v>85</v>
      </c>
      <c r="AY275" s="17" t="s">
        <v>148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7" t="s">
        <v>83</v>
      </c>
      <c r="BK275" s="201">
        <f>ROUND(I275*H275,2)</f>
        <v>0</v>
      </c>
      <c r="BL275" s="17" t="s">
        <v>155</v>
      </c>
      <c r="BM275" s="200" t="s">
        <v>2036</v>
      </c>
    </row>
    <row r="276" spans="1:65" s="13" customFormat="1">
      <c r="B276" s="208"/>
      <c r="C276" s="209"/>
      <c r="D276" s="210" t="s">
        <v>183</v>
      </c>
      <c r="E276" s="211" t="s">
        <v>1</v>
      </c>
      <c r="F276" s="212" t="s">
        <v>1922</v>
      </c>
      <c r="G276" s="209"/>
      <c r="H276" s="211" t="s">
        <v>1</v>
      </c>
      <c r="I276" s="213"/>
      <c r="J276" s="209"/>
      <c r="K276" s="209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183</v>
      </c>
      <c r="AU276" s="218" t="s">
        <v>85</v>
      </c>
      <c r="AV276" s="13" t="s">
        <v>83</v>
      </c>
      <c r="AW276" s="13" t="s">
        <v>32</v>
      </c>
      <c r="AX276" s="13" t="s">
        <v>75</v>
      </c>
      <c r="AY276" s="218" t="s">
        <v>148</v>
      </c>
    </row>
    <row r="277" spans="1:65" s="14" customFormat="1">
      <c r="B277" s="219"/>
      <c r="C277" s="220"/>
      <c r="D277" s="210" t="s">
        <v>183</v>
      </c>
      <c r="E277" s="221" t="s">
        <v>1</v>
      </c>
      <c r="F277" s="222" t="s">
        <v>1925</v>
      </c>
      <c r="G277" s="220"/>
      <c r="H277" s="223">
        <v>0.54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183</v>
      </c>
      <c r="AU277" s="229" t="s">
        <v>85</v>
      </c>
      <c r="AV277" s="14" t="s">
        <v>85</v>
      </c>
      <c r="AW277" s="14" t="s">
        <v>32</v>
      </c>
      <c r="AX277" s="14" t="s">
        <v>83</v>
      </c>
      <c r="AY277" s="229" t="s">
        <v>148</v>
      </c>
    </row>
    <row r="278" spans="1:65" s="14" customFormat="1">
      <c r="B278" s="219"/>
      <c r="C278" s="220"/>
      <c r="D278" s="210" t="s">
        <v>183</v>
      </c>
      <c r="E278" s="220"/>
      <c r="F278" s="222" t="s">
        <v>1926</v>
      </c>
      <c r="G278" s="220"/>
      <c r="H278" s="223">
        <v>5.6000000000000001E-2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183</v>
      </c>
      <c r="AU278" s="229" t="s">
        <v>85</v>
      </c>
      <c r="AV278" s="14" t="s">
        <v>85</v>
      </c>
      <c r="AW278" s="14" t="s">
        <v>4</v>
      </c>
      <c r="AX278" s="14" t="s">
        <v>83</v>
      </c>
      <c r="AY278" s="229" t="s">
        <v>148</v>
      </c>
    </row>
    <row r="279" spans="1:65" s="2" customFormat="1" ht="24.2" customHeight="1">
      <c r="A279" s="34"/>
      <c r="B279" s="35"/>
      <c r="C279" s="241" t="s">
        <v>578</v>
      </c>
      <c r="D279" s="241" t="s">
        <v>209</v>
      </c>
      <c r="E279" s="242" t="s">
        <v>1927</v>
      </c>
      <c r="F279" s="243" t="s">
        <v>1928</v>
      </c>
      <c r="G279" s="244" t="s">
        <v>240</v>
      </c>
      <c r="H279" s="245">
        <v>270</v>
      </c>
      <c r="I279" s="246"/>
      <c r="J279" s="247">
        <f>ROUND(I279*H279,2)</f>
        <v>0</v>
      </c>
      <c r="K279" s="248"/>
      <c r="L279" s="39"/>
      <c r="M279" s="249" t="s">
        <v>1</v>
      </c>
      <c r="N279" s="250" t="s">
        <v>40</v>
      </c>
      <c r="O279" s="71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0" t="s">
        <v>155</v>
      </c>
      <c r="AT279" s="200" t="s">
        <v>209</v>
      </c>
      <c r="AU279" s="200" t="s">
        <v>85</v>
      </c>
      <c r="AY279" s="17" t="s">
        <v>148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83</v>
      </c>
      <c r="BK279" s="201">
        <f>ROUND(I279*H279,2)</f>
        <v>0</v>
      </c>
      <c r="BL279" s="17" t="s">
        <v>155</v>
      </c>
      <c r="BM279" s="200" t="s">
        <v>2037</v>
      </c>
    </row>
    <row r="280" spans="1:65" s="14" customFormat="1">
      <c r="B280" s="219"/>
      <c r="C280" s="220"/>
      <c r="D280" s="210" t="s">
        <v>183</v>
      </c>
      <c r="E280" s="221" t="s">
        <v>1</v>
      </c>
      <c r="F280" s="222" t="s">
        <v>523</v>
      </c>
      <c r="G280" s="220"/>
      <c r="H280" s="223">
        <v>54</v>
      </c>
      <c r="I280" s="224"/>
      <c r="J280" s="220"/>
      <c r="K280" s="220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183</v>
      </c>
      <c r="AU280" s="229" t="s">
        <v>85</v>
      </c>
      <c r="AV280" s="14" t="s">
        <v>85</v>
      </c>
      <c r="AW280" s="14" t="s">
        <v>32</v>
      </c>
      <c r="AX280" s="14" t="s">
        <v>75</v>
      </c>
      <c r="AY280" s="229" t="s">
        <v>148</v>
      </c>
    </row>
    <row r="281" spans="1:65" s="14" customFormat="1">
      <c r="B281" s="219"/>
      <c r="C281" s="220"/>
      <c r="D281" s="210" t="s">
        <v>183</v>
      </c>
      <c r="E281" s="221" t="s">
        <v>1</v>
      </c>
      <c r="F281" s="222" t="s">
        <v>1930</v>
      </c>
      <c r="G281" s="220"/>
      <c r="H281" s="223">
        <v>216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183</v>
      </c>
      <c r="AU281" s="229" t="s">
        <v>85</v>
      </c>
      <c r="AV281" s="14" t="s">
        <v>85</v>
      </c>
      <c r="AW281" s="14" t="s">
        <v>32</v>
      </c>
      <c r="AX281" s="14" t="s">
        <v>75</v>
      </c>
      <c r="AY281" s="229" t="s">
        <v>148</v>
      </c>
    </row>
    <row r="282" spans="1:65" s="15" customFormat="1">
      <c r="B282" s="230"/>
      <c r="C282" s="231"/>
      <c r="D282" s="210" t="s">
        <v>183</v>
      </c>
      <c r="E282" s="232" t="s">
        <v>1</v>
      </c>
      <c r="F282" s="233" t="s">
        <v>187</v>
      </c>
      <c r="G282" s="231"/>
      <c r="H282" s="234">
        <v>270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183</v>
      </c>
      <c r="AU282" s="240" t="s">
        <v>85</v>
      </c>
      <c r="AV282" s="15" t="s">
        <v>155</v>
      </c>
      <c r="AW282" s="15" t="s">
        <v>32</v>
      </c>
      <c r="AX282" s="15" t="s">
        <v>83</v>
      </c>
      <c r="AY282" s="240" t="s">
        <v>148</v>
      </c>
    </row>
    <row r="283" spans="1:65" s="2" customFormat="1" ht="33" customHeight="1">
      <c r="A283" s="34"/>
      <c r="B283" s="35"/>
      <c r="C283" s="241" t="s">
        <v>583</v>
      </c>
      <c r="D283" s="241" t="s">
        <v>209</v>
      </c>
      <c r="E283" s="242" t="s">
        <v>1931</v>
      </c>
      <c r="F283" s="243" t="s">
        <v>1932</v>
      </c>
      <c r="G283" s="244" t="s">
        <v>240</v>
      </c>
      <c r="H283" s="245">
        <v>17050</v>
      </c>
      <c r="I283" s="246"/>
      <c r="J283" s="247">
        <f>ROUND(I283*H283,2)</f>
        <v>0</v>
      </c>
      <c r="K283" s="248"/>
      <c r="L283" s="39"/>
      <c r="M283" s="249" t="s">
        <v>1</v>
      </c>
      <c r="N283" s="250" t="s">
        <v>40</v>
      </c>
      <c r="O283" s="71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00" t="s">
        <v>155</v>
      </c>
      <c r="AT283" s="200" t="s">
        <v>209</v>
      </c>
      <c r="AU283" s="200" t="s">
        <v>85</v>
      </c>
      <c r="AY283" s="17" t="s">
        <v>148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7" t="s">
        <v>83</v>
      </c>
      <c r="BK283" s="201">
        <f>ROUND(I283*H283,2)</f>
        <v>0</v>
      </c>
      <c r="BL283" s="17" t="s">
        <v>155</v>
      </c>
      <c r="BM283" s="200" t="s">
        <v>2038</v>
      </c>
    </row>
    <row r="284" spans="1:65" s="14" customFormat="1">
      <c r="B284" s="219"/>
      <c r="C284" s="220"/>
      <c r="D284" s="210" t="s">
        <v>183</v>
      </c>
      <c r="E284" s="221" t="s">
        <v>1</v>
      </c>
      <c r="F284" s="222" t="s">
        <v>284</v>
      </c>
      <c r="G284" s="220"/>
      <c r="H284" s="223">
        <v>1550</v>
      </c>
      <c r="I284" s="224"/>
      <c r="J284" s="220"/>
      <c r="K284" s="220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183</v>
      </c>
      <c r="AU284" s="229" t="s">
        <v>85</v>
      </c>
      <c r="AV284" s="14" t="s">
        <v>85</v>
      </c>
      <c r="AW284" s="14" t="s">
        <v>32</v>
      </c>
      <c r="AX284" s="14" t="s">
        <v>75</v>
      </c>
      <c r="AY284" s="229" t="s">
        <v>148</v>
      </c>
    </row>
    <row r="285" spans="1:65" s="14" customFormat="1">
      <c r="B285" s="219"/>
      <c r="C285" s="220"/>
      <c r="D285" s="210" t="s">
        <v>183</v>
      </c>
      <c r="E285" s="221" t="s">
        <v>1</v>
      </c>
      <c r="F285" s="222" t="s">
        <v>1934</v>
      </c>
      <c r="G285" s="220"/>
      <c r="H285" s="223">
        <v>15500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183</v>
      </c>
      <c r="AU285" s="229" t="s">
        <v>85</v>
      </c>
      <c r="AV285" s="14" t="s">
        <v>85</v>
      </c>
      <c r="AW285" s="14" t="s">
        <v>32</v>
      </c>
      <c r="AX285" s="14" t="s">
        <v>75</v>
      </c>
      <c r="AY285" s="229" t="s">
        <v>148</v>
      </c>
    </row>
    <row r="286" spans="1:65" s="15" customFormat="1">
      <c r="B286" s="230"/>
      <c r="C286" s="231"/>
      <c r="D286" s="210" t="s">
        <v>183</v>
      </c>
      <c r="E286" s="232" t="s">
        <v>1</v>
      </c>
      <c r="F286" s="233" t="s">
        <v>187</v>
      </c>
      <c r="G286" s="231"/>
      <c r="H286" s="234">
        <v>17050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183</v>
      </c>
      <c r="AU286" s="240" t="s">
        <v>85</v>
      </c>
      <c r="AV286" s="15" t="s">
        <v>155</v>
      </c>
      <c r="AW286" s="15" t="s">
        <v>32</v>
      </c>
      <c r="AX286" s="15" t="s">
        <v>83</v>
      </c>
      <c r="AY286" s="240" t="s">
        <v>148</v>
      </c>
    </row>
    <row r="287" spans="1:65" s="2" customFormat="1" ht="21.75" customHeight="1">
      <c r="A287" s="34"/>
      <c r="B287" s="35"/>
      <c r="C287" s="241" t="s">
        <v>587</v>
      </c>
      <c r="D287" s="241" t="s">
        <v>209</v>
      </c>
      <c r="E287" s="242" t="s">
        <v>501</v>
      </c>
      <c r="F287" s="243" t="s">
        <v>502</v>
      </c>
      <c r="G287" s="244" t="s">
        <v>240</v>
      </c>
      <c r="H287" s="245">
        <v>1550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40</v>
      </c>
      <c r="O287" s="71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155</v>
      </c>
      <c r="AT287" s="200" t="s">
        <v>209</v>
      </c>
      <c r="AU287" s="200" t="s">
        <v>85</v>
      </c>
      <c r="AY287" s="17" t="s">
        <v>148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83</v>
      </c>
      <c r="BK287" s="201">
        <f>ROUND(I287*H287,2)</f>
        <v>0</v>
      </c>
      <c r="BL287" s="17" t="s">
        <v>155</v>
      </c>
      <c r="BM287" s="200" t="s">
        <v>2039</v>
      </c>
    </row>
    <row r="288" spans="1:65" s="13" customFormat="1">
      <c r="B288" s="208"/>
      <c r="C288" s="209"/>
      <c r="D288" s="210" t="s">
        <v>183</v>
      </c>
      <c r="E288" s="211" t="s">
        <v>1</v>
      </c>
      <c r="F288" s="212" t="s">
        <v>1936</v>
      </c>
      <c r="G288" s="209"/>
      <c r="H288" s="211" t="s">
        <v>1</v>
      </c>
      <c r="I288" s="213"/>
      <c r="J288" s="209"/>
      <c r="K288" s="209"/>
      <c r="L288" s="214"/>
      <c r="M288" s="215"/>
      <c r="N288" s="216"/>
      <c r="O288" s="216"/>
      <c r="P288" s="216"/>
      <c r="Q288" s="216"/>
      <c r="R288" s="216"/>
      <c r="S288" s="216"/>
      <c r="T288" s="217"/>
      <c r="AT288" s="218" t="s">
        <v>183</v>
      </c>
      <c r="AU288" s="218" t="s">
        <v>85</v>
      </c>
      <c r="AV288" s="13" t="s">
        <v>83</v>
      </c>
      <c r="AW288" s="13" t="s">
        <v>32</v>
      </c>
      <c r="AX288" s="13" t="s">
        <v>75</v>
      </c>
      <c r="AY288" s="218" t="s">
        <v>148</v>
      </c>
    </row>
    <row r="289" spans="1:65" s="14" customFormat="1">
      <c r="B289" s="219"/>
      <c r="C289" s="220"/>
      <c r="D289" s="210" t="s">
        <v>183</v>
      </c>
      <c r="E289" s="221" t="s">
        <v>1</v>
      </c>
      <c r="F289" s="222" t="s">
        <v>283</v>
      </c>
      <c r="G289" s="220"/>
      <c r="H289" s="223">
        <v>1550</v>
      </c>
      <c r="I289" s="224"/>
      <c r="J289" s="220"/>
      <c r="K289" s="220"/>
      <c r="L289" s="225"/>
      <c r="M289" s="226"/>
      <c r="N289" s="227"/>
      <c r="O289" s="227"/>
      <c r="P289" s="227"/>
      <c r="Q289" s="227"/>
      <c r="R289" s="227"/>
      <c r="S289" s="227"/>
      <c r="T289" s="228"/>
      <c r="AT289" s="229" t="s">
        <v>183</v>
      </c>
      <c r="AU289" s="229" t="s">
        <v>85</v>
      </c>
      <c r="AV289" s="14" t="s">
        <v>85</v>
      </c>
      <c r="AW289" s="14" t="s">
        <v>32</v>
      </c>
      <c r="AX289" s="14" t="s">
        <v>83</v>
      </c>
      <c r="AY289" s="229" t="s">
        <v>148</v>
      </c>
    </row>
    <row r="290" spans="1:65" s="2" customFormat="1" ht="33" customHeight="1">
      <c r="A290" s="34"/>
      <c r="B290" s="35"/>
      <c r="C290" s="241" t="s">
        <v>591</v>
      </c>
      <c r="D290" s="241" t="s">
        <v>209</v>
      </c>
      <c r="E290" s="242" t="s">
        <v>1937</v>
      </c>
      <c r="F290" s="243" t="s">
        <v>510</v>
      </c>
      <c r="G290" s="244" t="s">
        <v>511</v>
      </c>
      <c r="H290" s="245">
        <v>0.315</v>
      </c>
      <c r="I290" s="246"/>
      <c r="J290" s="247">
        <f>ROUND(I290*H290,2)</f>
        <v>0</v>
      </c>
      <c r="K290" s="248"/>
      <c r="L290" s="39"/>
      <c r="M290" s="249" t="s">
        <v>1</v>
      </c>
      <c r="N290" s="250" t="s">
        <v>40</v>
      </c>
      <c r="O290" s="71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0" t="s">
        <v>155</v>
      </c>
      <c r="AT290" s="200" t="s">
        <v>209</v>
      </c>
      <c r="AU290" s="200" t="s">
        <v>85</v>
      </c>
      <c r="AY290" s="17" t="s">
        <v>148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7" t="s">
        <v>83</v>
      </c>
      <c r="BK290" s="201">
        <f>ROUND(I290*H290,2)</f>
        <v>0</v>
      </c>
      <c r="BL290" s="17" t="s">
        <v>155</v>
      </c>
      <c r="BM290" s="200" t="s">
        <v>2040</v>
      </c>
    </row>
    <row r="291" spans="1:65" s="14" customFormat="1">
      <c r="B291" s="219"/>
      <c r="C291" s="220"/>
      <c r="D291" s="210" t="s">
        <v>183</v>
      </c>
      <c r="E291" s="221" t="s">
        <v>1</v>
      </c>
      <c r="F291" s="222" t="s">
        <v>1939</v>
      </c>
      <c r="G291" s="220"/>
      <c r="H291" s="223">
        <v>0.31</v>
      </c>
      <c r="I291" s="224"/>
      <c r="J291" s="220"/>
      <c r="K291" s="220"/>
      <c r="L291" s="225"/>
      <c r="M291" s="226"/>
      <c r="N291" s="227"/>
      <c r="O291" s="227"/>
      <c r="P291" s="227"/>
      <c r="Q291" s="227"/>
      <c r="R291" s="227"/>
      <c r="S291" s="227"/>
      <c r="T291" s="228"/>
      <c r="AT291" s="229" t="s">
        <v>183</v>
      </c>
      <c r="AU291" s="229" t="s">
        <v>85</v>
      </c>
      <c r="AV291" s="14" t="s">
        <v>85</v>
      </c>
      <c r="AW291" s="14" t="s">
        <v>32</v>
      </c>
      <c r="AX291" s="14" t="s">
        <v>75</v>
      </c>
      <c r="AY291" s="229" t="s">
        <v>148</v>
      </c>
    </row>
    <row r="292" spans="1:65" s="14" customFormat="1">
      <c r="B292" s="219"/>
      <c r="C292" s="220"/>
      <c r="D292" s="210" t="s">
        <v>183</v>
      </c>
      <c r="E292" s="221" t="s">
        <v>1</v>
      </c>
      <c r="F292" s="222" t="s">
        <v>1940</v>
      </c>
      <c r="G292" s="220"/>
      <c r="H292" s="223">
        <v>5.0000000000000001E-3</v>
      </c>
      <c r="I292" s="224"/>
      <c r="J292" s="220"/>
      <c r="K292" s="220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183</v>
      </c>
      <c r="AU292" s="229" t="s">
        <v>85</v>
      </c>
      <c r="AV292" s="14" t="s">
        <v>85</v>
      </c>
      <c r="AW292" s="14" t="s">
        <v>32</v>
      </c>
      <c r="AX292" s="14" t="s">
        <v>75</v>
      </c>
      <c r="AY292" s="229" t="s">
        <v>148</v>
      </c>
    </row>
    <row r="293" spans="1:65" s="15" customFormat="1">
      <c r="B293" s="230"/>
      <c r="C293" s="231"/>
      <c r="D293" s="210" t="s">
        <v>183</v>
      </c>
      <c r="E293" s="232" t="s">
        <v>1</v>
      </c>
      <c r="F293" s="233" t="s">
        <v>187</v>
      </c>
      <c r="G293" s="231"/>
      <c r="H293" s="234">
        <v>0.315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183</v>
      </c>
      <c r="AU293" s="240" t="s">
        <v>85</v>
      </c>
      <c r="AV293" s="15" t="s">
        <v>155</v>
      </c>
      <c r="AW293" s="15" t="s">
        <v>32</v>
      </c>
      <c r="AX293" s="15" t="s">
        <v>83</v>
      </c>
      <c r="AY293" s="240" t="s">
        <v>148</v>
      </c>
    </row>
    <row r="294" spans="1:65" s="2" customFormat="1" ht="16.5" customHeight="1">
      <c r="A294" s="34"/>
      <c r="B294" s="35"/>
      <c r="C294" s="187" t="s">
        <v>595</v>
      </c>
      <c r="D294" s="187" t="s">
        <v>150</v>
      </c>
      <c r="E294" s="188" t="s">
        <v>1941</v>
      </c>
      <c r="F294" s="189" t="s">
        <v>520</v>
      </c>
      <c r="G294" s="190" t="s">
        <v>460</v>
      </c>
      <c r="H294" s="191">
        <v>96.24</v>
      </c>
      <c r="I294" s="192"/>
      <c r="J294" s="193">
        <f>ROUND(I294*H294,2)</f>
        <v>0</v>
      </c>
      <c r="K294" s="194"/>
      <c r="L294" s="195"/>
      <c r="M294" s="196" t="s">
        <v>1</v>
      </c>
      <c r="N294" s="197" t="s">
        <v>40</v>
      </c>
      <c r="O294" s="71"/>
      <c r="P294" s="198">
        <f>O294*H294</f>
        <v>0</v>
      </c>
      <c r="Q294" s="198">
        <v>1E-3</v>
      </c>
      <c r="R294" s="198">
        <f>Q294*H294</f>
        <v>9.6239999999999992E-2</v>
      </c>
      <c r="S294" s="198">
        <v>0</v>
      </c>
      <c r="T294" s="199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00" t="s">
        <v>154</v>
      </c>
      <c r="AT294" s="200" t="s">
        <v>150</v>
      </c>
      <c r="AU294" s="200" t="s">
        <v>85</v>
      </c>
      <c r="AY294" s="17" t="s">
        <v>148</v>
      </c>
      <c r="BE294" s="201">
        <f>IF(N294="základní",J294,0)</f>
        <v>0</v>
      </c>
      <c r="BF294" s="201">
        <f>IF(N294="snížená",J294,0)</f>
        <v>0</v>
      </c>
      <c r="BG294" s="201">
        <f>IF(N294="zákl. přenesená",J294,0)</f>
        <v>0</v>
      </c>
      <c r="BH294" s="201">
        <f>IF(N294="sníž. přenesená",J294,0)</f>
        <v>0</v>
      </c>
      <c r="BI294" s="201">
        <f>IF(N294="nulová",J294,0)</f>
        <v>0</v>
      </c>
      <c r="BJ294" s="17" t="s">
        <v>83</v>
      </c>
      <c r="BK294" s="201">
        <f>ROUND(I294*H294,2)</f>
        <v>0</v>
      </c>
      <c r="BL294" s="17" t="s">
        <v>155</v>
      </c>
      <c r="BM294" s="200" t="s">
        <v>2041</v>
      </c>
    </row>
    <row r="295" spans="1:65" s="14" customFormat="1">
      <c r="B295" s="219"/>
      <c r="C295" s="220"/>
      <c r="D295" s="210" t="s">
        <v>183</v>
      </c>
      <c r="E295" s="221" t="s">
        <v>1</v>
      </c>
      <c r="F295" s="222" t="s">
        <v>1943</v>
      </c>
      <c r="G295" s="220"/>
      <c r="H295" s="223">
        <v>93</v>
      </c>
      <c r="I295" s="224"/>
      <c r="J295" s="220"/>
      <c r="K295" s="220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183</v>
      </c>
      <c r="AU295" s="229" t="s">
        <v>85</v>
      </c>
      <c r="AV295" s="14" t="s">
        <v>85</v>
      </c>
      <c r="AW295" s="14" t="s">
        <v>32</v>
      </c>
      <c r="AX295" s="14" t="s">
        <v>75</v>
      </c>
      <c r="AY295" s="229" t="s">
        <v>148</v>
      </c>
    </row>
    <row r="296" spans="1:65" s="14" customFormat="1">
      <c r="B296" s="219"/>
      <c r="C296" s="220"/>
      <c r="D296" s="210" t="s">
        <v>183</v>
      </c>
      <c r="E296" s="221" t="s">
        <v>1</v>
      </c>
      <c r="F296" s="222" t="s">
        <v>1944</v>
      </c>
      <c r="G296" s="220"/>
      <c r="H296" s="223">
        <v>3.24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183</v>
      </c>
      <c r="AU296" s="229" t="s">
        <v>85</v>
      </c>
      <c r="AV296" s="14" t="s">
        <v>85</v>
      </c>
      <c r="AW296" s="14" t="s">
        <v>32</v>
      </c>
      <c r="AX296" s="14" t="s">
        <v>75</v>
      </c>
      <c r="AY296" s="229" t="s">
        <v>148</v>
      </c>
    </row>
    <row r="297" spans="1:65" s="15" customFormat="1">
      <c r="B297" s="230"/>
      <c r="C297" s="231"/>
      <c r="D297" s="210" t="s">
        <v>183</v>
      </c>
      <c r="E297" s="232" t="s">
        <v>1</v>
      </c>
      <c r="F297" s="233" t="s">
        <v>187</v>
      </c>
      <c r="G297" s="231"/>
      <c r="H297" s="234">
        <v>96.24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183</v>
      </c>
      <c r="AU297" s="240" t="s">
        <v>85</v>
      </c>
      <c r="AV297" s="15" t="s">
        <v>155</v>
      </c>
      <c r="AW297" s="15" t="s">
        <v>32</v>
      </c>
      <c r="AX297" s="15" t="s">
        <v>83</v>
      </c>
      <c r="AY297" s="240" t="s">
        <v>148</v>
      </c>
    </row>
    <row r="298" spans="1:65" s="2" customFormat="1" ht="24.2" customHeight="1">
      <c r="A298" s="34"/>
      <c r="B298" s="35"/>
      <c r="C298" s="241" t="s">
        <v>599</v>
      </c>
      <c r="D298" s="241" t="s">
        <v>209</v>
      </c>
      <c r="E298" s="242" t="s">
        <v>537</v>
      </c>
      <c r="F298" s="243" t="s">
        <v>538</v>
      </c>
      <c r="G298" s="244" t="s">
        <v>181</v>
      </c>
      <c r="H298" s="245">
        <v>4</v>
      </c>
      <c r="I298" s="246"/>
      <c r="J298" s="247">
        <f>ROUND(I298*H298,2)</f>
        <v>0</v>
      </c>
      <c r="K298" s="248"/>
      <c r="L298" s="39"/>
      <c r="M298" s="249" t="s">
        <v>1</v>
      </c>
      <c r="N298" s="250" t="s">
        <v>40</v>
      </c>
      <c r="O298" s="71"/>
      <c r="P298" s="198">
        <f>O298*H298</f>
        <v>0</v>
      </c>
      <c r="Q298" s="198">
        <v>6.0000000000000002E-5</v>
      </c>
      <c r="R298" s="198">
        <f>Q298*H298</f>
        <v>2.4000000000000001E-4</v>
      </c>
      <c r="S298" s="198">
        <v>0</v>
      </c>
      <c r="T298" s="199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00" t="s">
        <v>155</v>
      </c>
      <c r="AT298" s="200" t="s">
        <v>209</v>
      </c>
      <c r="AU298" s="200" t="s">
        <v>85</v>
      </c>
      <c r="AY298" s="17" t="s">
        <v>148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7" t="s">
        <v>83</v>
      </c>
      <c r="BK298" s="201">
        <f>ROUND(I298*H298,2)</f>
        <v>0</v>
      </c>
      <c r="BL298" s="17" t="s">
        <v>155</v>
      </c>
      <c r="BM298" s="200" t="s">
        <v>2042</v>
      </c>
    </row>
    <row r="299" spans="1:65" s="13" customFormat="1">
      <c r="B299" s="208"/>
      <c r="C299" s="209"/>
      <c r="D299" s="210" t="s">
        <v>183</v>
      </c>
      <c r="E299" s="211" t="s">
        <v>1</v>
      </c>
      <c r="F299" s="212" t="s">
        <v>1946</v>
      </c>
      <c r="G299" s="209"/>
      <c r="H299" s="211" t="s">
        <v>1</v>
      </c>
      <c r="I299" s="213"/>
      <c r="J299" s="209"/>
      <c r="K299" s="209"/>
      <c r="L299" s="214"/>
      <c r="M299" s="215"/>
      <c r="N299" s="216"/>
      <c r="O299" s="216"/>
      <c r="P299" s="216"/>
      <c r="Q299" s="216"/>
      <c r="R299" s="216"/>
      <c r="S299" s="216"/>
      <c r="T299" s="217"/>
      <c r="AT299" s="218" t="s">
        <v>183</v>
      </c>
      <c r="AU299" s="218" t="s">
        <v>85</v>
      </c>
      <c r="AV299" s="13" t="s">
        <v>83</v>
      </c>
      <c r="AW299" s="13" t="s">
        <v>32</v>
      </c>
      <c r="AX299" s="13" t="s">
        <v>75</v>
      </c>
      <c r="AY299" s="218" t="s">
        <v>148</v>
      </c>
    </row>
    <row r="300" spans="1:65" s="14" customFormat="1">
      <c r="B300" s="219"/>
      <c r="C300" s="220"/>
      <c r="D300" s="210" t="s">
        <v>183</v>
      </c>
      <c r="E300" s="221" t="s">
        <v>1</v>
      </c>
      <c r="F300" s="222" t="s">
        <v>1898</v>
      </c>
      <c r="G300" s="220"/>
      <c r="H300" s="223">
        <v>4</v>
      </c>
      <c r="I300" s="224"/>
      <c r="J300" s="220"/>
      <c r="K300" s="220"/>
      <c r="L300" s="225"/>
      <c r="M300" s="226"/>
      <c r="N300" s="227"/>
      <c r="O300" s="227"/>
      <c r="P300" s="227"/>
      <c r="Q300" s="227"/>
      <c r="R300" s="227"/>
      <c r="S300" s="227"/>
      <c r="T300" s="228"/>
      <c r="AT300" s="229" t="s">
        <v>183</v>
      </c>
      <c r="AU300" s="229" t="s">
        <v>85</v>
      </c>
      <c r="AV300" s="14" t="s">
        <v>85</v>
      </c>
      <c r="AW300" s="14" t="s">
        <v>32</v>
      </c>
      <c r="AX300" s="14" t="s">
        <v>83</v>
      </c>
      <c r="AY300" s="229" t="s">
        <v>148</v>
      </c>
    </row>
    <row r="301" spans="1:65" s="2" customFormat="1" ht="24.2" customHeight="1">
      <c r="A301" s="34"/>
      <c r="B301" s="35"/>
      <c r="C301" s="241" t="s">
        <v>603</v>
      </c>
      <c r="D301" s="241" t="s">
        <v>209</v>
      </c>
      <c r="E301" s="242" t="s">
        <v>1947</v>
      </c>
      <c r="F301" s="243" t="s">
        <v>1948</v>
      </c>
      <c r="G301" s="244" t="s">
        <v>181</v>
      </c>
      <c r="H301" s="245">
        <v>20</v>
      </c>
      <c r="I301" s="246"/>
      <c r="J301" s="247">
        <f>ROUND(I301*H301,2)</f>
        <v>0</v>
      </c>
      <c r="K301" s="248"/>
      <c r="L301" s="39"/>
      <c r="M301" s="249" t="s">
        <v>1</v>
      </c>
      <c r="N301" s="250" t="s">
        <v>40</v>
      </c>
      <c r="O301" s="71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0" t="s">
        <v>155</v>
      </c>
      <c r="AT301" s="200" t="s">
        <v>209</v>
      </c>
      <c r="AU301" s="200" t="s">
        <v>85</v>
      </c>
      <c r="AY301" s="17" t="s">
        <v>148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83</v>
      </c>
      <c r="BK301" s="201">
        <f>ROUND(I301*H301,2)</f>
        <v>0</v>
      </c>
      <c r="BL301" s="17" t="s">
        <v>155</v>
      </c>
      <c r="BM301" s="200" t="s">
        <v>2043</v>
      </c>
    </row>
    <row r="302" spans="1:65" s="14" customFormat="1">
      <c r="B302" s="219"/>
      <c r="C302" s="220"/>
      <c r="D302" s="210" t="s">
        <v>183</v>
      </c>
      <c r="E302" s="221" t="s">
        <v>1</v>
      </c>
      <c r="F302" s="222" t="s">
        <v>1950</v>
      </c>
      <c r="G302" s="220"/>
      <c r="H302" s="223">
        <v>20</v>
      </c>
      <c r="I302" s="224"/>
      <c r="J302" s="220"/>
      <c r="K302" s="220"/>
      <c r="L302" s="225"/>
      <c r="M302" s="226"/>
      <c r="N302" s="227"/>
      <c r="O302" s="227"/>
      <c r="P302" s="227"/>
      <c r="Q302" s="227"/>
      <c r="R302" s="227"/>
      <c r="S302" s="227"/>
      <c r="T302" s="228"/>
      <c r="AT302" s="229" t="s">
        <v>183</v>
      </c>
      <c r="AU302" s="229" t="s">
        <v>85</v>
      </c>
      <c r="AV302" s="14" t="s">
        <v>85</v>
      </c>
      <c r="AW302" s="14" t="s">
        <v>32</v>
      </c>
      <c r="AX302" s="14" t="s">
        <v>83</v>
      </c>
      <c r="AY302" s="229" t="s">
        <v>148</v>
      </c>
    </row>
    <row r="303" spans="1:65" s="2" customFormat="1" ht="24.2" customHeight="1">
      <c r="A303" s="34"/>
      <c r="B303" s="35"/>
      <c r="C303" s="241" t="s">
        <v>608</v>
      </c>
      <c r="D303" s="241" t="s">
        <v>209</v>
      </c>
      <c r="E303" s="242" t="s">
        <v>1951</v>
      </c>
      <c r="F303" s="243" t="s">
        <v>1952</v>
      </c>
      <c r="G303" s="244" t="s">
        <v>240</v>
      </c>
      <c r="H303" s="245">
        <v>1550</v>
      </c>
      <c r="I303" s="246"/>
      <c r="J303" s="247">
        <f>ROUND(I303*H303,2)</f>
        <v>0</v>
      </c>
      <c r="K303" s="248"/>
      <c r="L303" s="39"/>
      <c r="M303" s="249" t="s">
        <v>1</v>
      </c>
      <c r="N303" s="250" t="s">
        <v>40</v>
      </c>
      <c r="O303" s="71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155</v>
      </c>
      <c r="AT303" s="200" t="s">
        <v>209</v>
      </c>
      <c r="AU303" s="200" t="s">
        <v>85</v>
      </c>
      <c r="AY303" s="17" t="s">
        <v>148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83</v>
      </c>
      <c r="BK303" s="201">
        <f>ROUND(I303*H303,2)</f>
        <v>0</v>
      </c>
      <c r="BL303" s="17" t="s">
        <v>155</v>
      </c>
      <c r="BM303" s="200" t="s">
        <v>2044</v>
      </c>
    </row>
    <row r="304" spans="1:65" s="14" customFormat="1">
      <c r="B304" s="219"/>
      <c r="C304" s="220"/>
      <c r="D304" s="210" t="s">
        <v>183</v>
      </c>
      <c r="E304" s="221" t="s">
        <v>1</v>
      </c>
      <c r="F304" s="222" t="s">
        <v>283</v>
      </c>
      <c r="G304" s="220"/>
      <c r="H304" s="223">
        <v>1550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183</v>
      </c>
      <c r="AU304" s="229" t="s">
        <v>85</v>
      </c>
      <c r="AV304" s="14" t="s">
        <v>85</v>
      </c>
      <c r="AW304" s="14" t="s">
        <v>32</v>
      </c>
      <c r="AX304" s="14" t="s">
        <v>83</v>
      </c>
      <c r="AY304" s="229" t="s">
        <v>148</v>
      </c>
    </row>
    <row r="305" spans="1:65" s="2" customFormat="1" ht="16.5" customHeight="1">
      <c r="A305" s="34"/>
      <c r="B305" s="35"/>
      <c r="C305" s="187" t="s">
        <v>613</v>
      </c>
      <c r="D305" s="187" t="s">
        <v>150</v>
      </c>
      <c r="E305" s="188" t="s">
        <v>1954</v>
      </c>
      <c r="F305" s="189" t="s">
        <v>1955</v>
      </c>
      <c r="G305" s="190" t="s">
        <v>1956</v>
      </c>
      <c r="H305" s="191">
        <v>1.456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40</v>
      </c>
      <c r="O305" s="71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154</v>
      </c>
      <c r="AT305" s="200" t="s">
        <v>150</v>
      </c>
      <c r="AU305" s="200" t="s">
        <v>85</v>
      </c>
      <c r="AY305" s="17" t="s">
        <v>148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83</v>
      </c>
      <c r="BK305" s="201">
        <f>ROUND(I305*H305,2)</f>
        <v>0</v>
      </c>
      <c r="BL305" s="17" t="s">
        <v>155</v>
      </c>
      <c r="BM305" s="200" t="s">
        <v>2045</v>
      </c>
    </row>
    <row r="306" spans="1:65" s="14" customFormat="1">
      <c r="B306" s="219"/>
      <c r="C306" s="220"/>
      <c r="D306" s="210" t="s">
        <v>183</v>
      </c>
      <c r="E306" s="221" t="s">
        <v>1</v>
      </c>
      <c r="F306" s="222" t="s">
        <v>1958</v>
      </c>
      <c r="G306" s="220"/>
      <c r="H306" s="223">
        <v>1.456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183</v>
      </c>
      <c r="AU306" s="229" t="s">
        <v>85</v>
      </c>
      <c r="AV306" s="14" t="s">
        <v>85</v>
      </c>
      <c r="AW306" s="14" t="s">
        <v>32</v>
      </c>
      <c r="AX306" s="14" t="s">
        <v>83</v>
      </c>
      <c r="AY306" s="229" t="s">
        <v>148</v>
      </c>
    </row>
    <row r="307" spans="1:65" s="2" customFormat="1" ht="16.5" customHeight="1">
      <c r="A307" s="34"/>
      <c r="B307" s="35"/>
      <c r="C307" s="241" t="s">
        <v>619</v>
      </c>
      <c r="D307" s="241" t="s">
        <v>209</v>
      </c>
      <c r="E307" s="242" t="s">
        <v>1959</v>
      </c>
      <c r="F307" s="243" t="s">
        <v>1960</v>
      </c>
      <c r="G307" s="244" t="s">
        <v>181</v>
      </c>
      <c r="H307" s="245">
        <v>270</v>
      </c>
      <c r="I307" s="246"/>
      <c r="J307" s="247">
        <f>ROUND(I307*H307,2)</f>
        <v>0</v>
      </c>
      <c r="K307" s="248"/>
      <c r="L307" s="39"/>
      <c r="M307" s="249" t="s">
        <v>1</v>
      </c>
      <c r="N307" s="250" t="s">
        <v>40</v>
      </c>
      <c r="O307" s="71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0" t="s">
        <v>155</v>
      </c>
      <c r="AT307" s="200" t="s">
        <v>209</v>
      </c>
      <c r="AU307" s="200" t="s">
        <v>85</v>
      </c>
      <c r="AY307" s="17" t="s">
        <v>148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7" t="s">
        <v>83</v>
      </c>
      <c r="BK307" s="201">
        <f>ROUND(I307*H307,2)</f>
        <v>0</v>
      </c>
      <c r="BL307" s="17" t="s">
        <v>155</v>
      </c>
      <c r="BM307" s="200" t="s">
        <v>2046</v>
      </c>
    </row>
    <row r="308" spans="1:65" s="14" customFormat="1">
      <c r="B308" s="219"/>
      <c r="C308" s="220"/>
      <c r="D308" s="210" t="s">
        <v>183</v>
      </c>
      <c r="E308" s="221" t="s">
        <v>1</v>
      </c>
      <c r="F308" s="222" t="s">
        <v>1962</v>
      </c>
      <c r="G308" s="220"/>
      <c r="H308" s="223">
        <v>270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183</v>
      </c>
      <c r="AU308" s="229" t="s">
        <v>85</v>
      </c>
      <c r="AV308" s="14" t="s">
        <v>85</v>
      </c>
      <c r="AW308" s="14" t="s">
        <v>32</v>
      </c>
      <c r="AX308" s="14" t="s">
        <v>83</v>
      </c>
      <c r="AY308" s="229" t="s">
        <v>148</v>
      </c>
    </row>
    <row r="309" spans="1:65" s="2" customFormat="1" ht="33" customHeight="1">
      <c r="A309" s="34"/>
      <c r="B309" s="35"/>
      <c r="C309" s="241" t="s">
        <v>624</v>
      </c>
      <c r="D309" s="241" t="s">
        <v>209</v>
      </c>
      <c r="E309" s="242" t="s">
        <v>1963</v>
      </c>
      <c r="F309" s="243" t="s">
        <v>1964</v>
      </c>
      <c r="G309" s="244" t="s">
        <v>240</v>
      </c>
      <c r="H309" s="245">
        <v>1852.8</v>
      </c>
      <c r="I309" s="246"/>
      <c r="J309" s="247">
        <f>ROUND(I309*H309,2)</f>
        <v>0</v>
      </c>
      <c r="K309" s="248"/>
      <c r="L309" s="39"/>
      <c r="M309" s="249" t="s">
        <v>1</v>
      </c>
      <c r="N309" s="250" t="s">
        <v>40</v>
      </c>
      <c r="O309" s="71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155</v>
      </c>
      <c r="AT309" s="200" t="s">
        <v>209</v>
      </c>
      <c r="AU309" s="200" t="s">
        <v>85</v>
      </c>
      <c r="AY309" s="17" t="s">
        <v>148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83</v>
      </c>
      <c r="BK309" s="201">
        <f>ROUND(I309*H309,2)</f>
        <v>0</v>
      </c>
      <c r="BL309" s="17" t="s">
        <v>155</v>
      </c>
      <c r="BM309" s="200" t="s">
        <v>2047</v>
      </c>
    </row>
    <row r="310" spans="1:65" s="14" customFormat="1">
      <c r="B310" s="219"/>
      <c r="C310" s="220"/>
      <c r="D310" s="210" t="s">
        <v>183</v>
      </c>
      <c r="E310" s="221" t="s">
        <v>1</v>
      </c>
      <c r="F310" s="222" t="s">
        <v>1966</v>
      </c>
      <c r="G310" s="220"/>
      <c r="H310" s="223">
        <v>1852.8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183</v>
      </c>
      <c r="AU310" s="229" t="s">
        <v>85</v>
      </c>
      <c r="AV310" s="14" t="s">
        <v>85</v>
      </c>
      <c r="AW310" s="14" t="s">
        <v>32</v>
      </c>
      <c r="AX310" s="14" t="s">
        <v>83</v>
      </c>
      <c r="AY310" s="229" t="s">
        <v>148</v>
      </c>
    </row>
    <row r="311" spans="1:65" s="2" customFormat="1" ht="16.5" customHeight="1">
      <c r="A311" s="34"/>
      <c r="B311" s="35"/>
      <c r="C311" s="241" t="s">
        <v>630</v>
      </c>
      <c r="D311" s="241" t="s">
        <v>209</v>
      </c>
      <c r="E311" s="242" t="s">
        <v>1967</v>
      </c>
      <c r="F311" s="243" t="s">
        <v>1968</v>
      </c>
      <c r="G311" s="244" t="s">
        <v>181</v>
      </c>
      <c r="H311" s="245">
        <v>4</v>
      </c>
      <c r="I311" s="246"/>
      <c r="J311" s="247">
        <f>ROUND(I311*H311,2)</f>
        <v>0</v>
      </c>
      <c r="K311" s="248"/>
      <c r="L311" s="39"/>
      <c r="M311" s="249" t="s">
        <v>1</v>
      </c>
      <c r="N311" s="250" t="s">
        <v>40</v>
      </c>
      <c r="O311" s="71"/>
      <c r="P311" s="198">
        <f>O311*H311</f>
        <v>0</v>
      </c>
      <c r="Q311" s="198">
        <v>2.0000000000000002E-5</v>
      </c>
      <c r="R311" s="198">
        <f>Q311*H311</f>
        <v>8.0000000000000007E-5</v>
      </c>
      <c r="S311" s="198">
        <v>0</v>
      </c>
      <c r="T311" s="199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0" t="s">
        <v>155</v>
      </c>
      <c r="AT311" s="200" t="s">
        <v>209</v>
      </c>
      <c r="AU311" s="200" t="s">
        <v>85</v>
      </c>
      <c r="AY311" s="17" t="s">
        <v>148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7" t="s">
        <v>83</v>
      </c>
      <c r="BK311" s="201">
        <f>ROUND(I311*H311,2)</f>
        <v>0</v>
      </c>
      <c r="BL311" s="17" t="s">
        <v>155</v>
      </c>
      <c r="BM311" s="200" t="s">
        <v>2048</v>
      </c>
    </row>
    <row r="312" spans="1:65" s="14" customFormat="1">
      <c r="B312" s="219"/>
      <c r="C312" s="220"/>
      <c r="D312" s="210" t="s">
        <v>183</v>
      </c>
      <c r="E312" s="221" t="s">
        <v>1</v>
      </c>
      <c r="F312" s="222" t="s">
        <v>1898</v>
      </c>
      <c r="G312" s="220"/>
      <c r="H312" s="223">
        <v>4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183</v>
      </c>
      <c r="AU312" s="229" t="s">
        <v>85</v>
      </c>
      <c r="AV312" s="14" t="s">
        <v>85</v>
      </c>
      <c r="AW312" s="14" t="s">
        <v>32</v>
      </c>
      <c r="AX312" s="14" t="s">
        <v>83</v>
      </c>
      <c r="AY312" s="229" t="s">
        <v>148</v>
      </c>
    </row>
    <row r="313" spans="1:65" s="2" customFormat="1" ht="16.5" customHeight="1">
      <c r="A313" s="34"/>
      <c r="B313" s="35"/>
      <c r="C313" s="241" t="s">
        <v>641</v>
      </c>
      <c r="D313" s="241" t="s">
        <v>209</v>
      </c>
      <c r="E313" s="242" t="s">
        <v>579</v>
      </c>
      <c r="F313" s="243" t="s">
        <v>580</v>
      </c>
      <c r="G313" s="244" t="s">
        <v>258</v>
      </c>
      <c r="H313" s="245">
        <v>316</v>
      </c>
      <c r="I313" s="246"/>
      <c r="J313" s="247">
        <f>ROUND(I313*H313,2)</f>
        <v>0</v>
      </c>
      <c r="K313" s="248"/>
      <c r="L313" s="39"/>
      <c r="M313" s="249" t="s">
        <v>1</v>
      </c>
      <c r="N313" s="250" t="s">
        <v>40</v>
      </c>
      <c r="O313" s="71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0" t="s">
        <v>155</v>
      </c>
      <c r="AT313" s="200" t="s">
        <v>209</v>
      </c>
      <c r="AU313" s="200" t="s">
        <v>85</v>
      </c>
      <c r="AY313" s="17" t="s">
        <v>148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7" t="s">
        <v>83</v>
      </c>
      <c r="BK313" s="201">
        <f>ROUND(I313*H313,2)</f>
        <v>0</v>
      </c>
      <c r="BL313" s="17" t="s">
        <v>155</v>
      </c>
      <c r="BM313" s="200" t="s">
        <v>2049</v>
      </c>
    </row>
    <row r="314" spans="1:65" s="14" customFormat="1">
      <c r="B314" s="219"/>
      <c r="C314" s="220"/>
      <c r="D314" s="210" t="s">
        <v>183</v>
      </c>
      <c r="E314" s="221" t="s">
        <v>1</v>
      </c>
      <c r="F314" s="222" t="s">
        <v>1971</v>
      </c>
      <c r="G314" s="220"/>
      <c r="H314" s="223">
        <v>310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183</v>
      </c>
      <c r="AU314" s="229" t="s">
        <v>85</v>
      </c>
      <c r="AV314" s="14" t="s">
        <v>85</v>
      </c>
      <c r="AW314" s="14" t="s">
        <v>32</v>
      </c>
      <c r="AX314" s="14" t="s">
        <v>75</v>
      </c>
      <c r="AY314" s="229" t="s">
        <v>148</v>
      </c>
    </row>
    <row r="315" spans="1:65" s="14" customFormat="1">
      <c r="B315" s="219"/>
      <c r="C315" s="220"/>
      <c r="D315" s="210" t="s">
        <v>183</v>
      </c>
      <c r="E315" s="221" t="s">
        <v>1</v>
      </c>
      <c r="F315" s="222" t="s">
        <v>1972</v>
      </c>
      <c r="G315" s="220"/>
      <c r="H315" s="223">
        <v>5.4</v>
      </c>
      <c r="I315" s="224"/>
      <c r="J315" s="220"/>
      <c r="K315" s="220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183</v>
      </c>
      <c r="AU315" s="229" t="s">
        <v>85</v>
      </c>
      <c r="AV315" s="14" t="s">
        <v>85</v>
      </c>
      <c r="AW315" s="14" t="s">
        <v>32</v>
      </c>
      <c r="AX315" s="14" t="s">
        <v>75</v>
      </c>
      <c r="AY315" s="229" t="s">
        <v>148</v>
      </c>
    </row>
    <row r="316" spans="1:65" s="14" customFormat="1">
      <c r="B316" s="219"/>
      <c r="C316" s="220"/>
      <c r="D316" s="210" t="s">
        <v>183</v>
      </c>
      <c r="E316" s="221" t="s">
        <v>1</v>
      </c>
      <c r="F316" s="222" t="s">
        <v>2050</v>
      </c>
      <c r="G316" s="220"/>
      <c r="H316" s="223">
        <v>0.6</v>
      </c>
      <c r="I316" s="224"/>
      <c r="J316" s="220"/>
      <c r="K316" s="220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183</v>
      </c>
      <c r="AU316" s="229" t="s">
        <v>85</v>
      </c>
      <c r="AV316" s="14" t="s">
        <v>85</v>
      </c>
      <c r="AW316" s="14" t="s">
        <v>32</v>
      </c>
      <c r="AX316" s="14" t="s">
        <v>75</v>
      </c>
      <c r="AY316" s="229" t="s">
        <v>148</v>
      </c>
    </row>
    <row r="317" spans="1:65" s="15" customFormat="1">
      <c r="B317" s="230"/>
      <c r="C317" s="231"/>
      <c r="D317" s="210" t="s">
        <v>183</v>
      </c>
      <c r="E317" s="232" t="s">
        <v>1</v>
      </c>
      <c r="F317" s="233" t="s">
        <v>187</v>
      </c>
      <c r="G317" s="231"/>
      <c r="H317" s="234">
        <v>316</v>
      </c>
      <c r="I317" s="235"/>
      <c r="J317" s="231"/>
      <c r="K317" s="231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183</v>
      </c>
      <c r="AU317" s="240" t="s">
        <v>85</v>
      </c>
      <c r="AV317" s="15" t="s">
        <v>155</v>
      </c>
      <c r="AW317" s="15" t="s">
        <v>32</v>
      </c>
      <c r="AX317" s="15" t="s">
        <v>83</v>
      </c>
      <c r="AY317" s="240" t="s">
        <v>148</v>
      </c>
    </row>
    <row r="318" spans="1:65" s="2" customFormat="1" ht="21.75" customHeight="1">
      <c r="A318" s="34"/>
      <c r="B318" s="35"/>
      <c r="C318" s="241" t="s">
        <v>646</v>
      </c>
      <c r="D318" s="241" t="s">
        <v>209</v>
      </c>
      <c r="E318" s="242" t="s">
        <v>1974</v>
      </c>
      <c r="F318" s="243" t="s">
        <v>1975</v>
      </c>
      <c r="G318" s="244" t="s">
        <v>240</v>
      </c>
      <c r="H318" s="245">
        <v>7.069</v>
      </c>
      <c r="I318" s="246"/>
      <c r="J318" s="247">
        <f>ROUND(I318*H318,2)</f>
        <v>0</v>
      </c>
      <c r="K318" s="248"/>
      <c r="L318" s="39"/>
      <c r="M318" s="249" t="s">
        <v>1</v>
      </c>
      <c r="N318" s="250" t="s">
        <v>40</v>
      </c>
      <c r="O318" s="71"/>
      <c r="P318" s="198">
        <f>O318*H318</f>
        <v>0</v>
      </c>
      <c r="Q318" s="198">
        <v>0</v>
      </c>
      <c r="R318" s="198">
        <f>Q318*H318</f>
        <v>0</v>
      </c>
      <c r="S318" s="198">
        <v>0</v>
      </c>
      <c r="T318" s="199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00" t="s">
        <v>155</v>
      </c>
      <c r="AT318" s="200" t="s">
        <v>209</v>
      </c>
      <c r="AU318" s="200" t="s">
        <v>85</v>
      </c>
      <c r="AY318" s="17" t="s">
        <v>148</v>
      </c>
      <c r="BE318" s="201">
        <f>IF(N318="základní",J318,0)</f>
        <v>0</v>
      </c>
      <c r="BF318" s="201">
        <f>IF(N318="snížená",J318,0)</f>
        <v>0</v>
      </c>
      <c r="BG318" s="201">
        <f>IF(N318="zákl. přenesená",J318,0)</f>
        <v>0</v>
      </c>
      <c r="BH318" s="201">
        <f>IF(N318="sníž. přenesená",J318,0)</f>
        <v>0</v>
      </c>
      <c r="BI318" s="201">
        <f>IF(N318="nulová",J318,0)</f>
        <v>0</v>
      </c>
      <c r="BJ318" s="17" t="s">
        <v>83</v>
      </c>
      <c r="BK318" s="201">
        <f>ROUND(I318*H318,2)</f>
        <v>0</v>
      </c>
      <c r="BL318" s="17" t="s">
        <v>155</v>
      </c>
      <c r="BM318" s="200" t="s">
        <v>2051</v>
      </c>
    </row>
    <row r="319" spans="1:65" s="14" customFormat="1">
      <c r="B319" s="219"/>
      <c r="C319" s="220"/>
      <c r="D319" s="210" t="s">
        <v>183</v>
      </c>
      <c r="E319" s="221" t="s">
        <v>1</v>
      </c>
      <c r="F319" s="222" t="s">
        <v>1977</v>
      </c>
      <c r="G319" s="220"/>
      <c r="H319" s="223">
        <v>7.069</v>
      </c>
      <c r="I319" s="224"/>
      <c r="J319" s="220"/>
      <c r="K319" s="220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183</v>
      </c>
      <c r="AU319" s="229" t="s">
        <v>85</v>
      </c>
      <c r="AV319" s="14" t="s">
        <v>85</v>
      </c>
      <c r="AW319" s="14" t="s">
        <v>32</v>
      </c>
      <c r="AX319" s="14" t="s">
        <v>83</v>
      </c>
      <c r="AY319" s="229" t="s">
        <v>148</v>
      </c>
    </row>
    <row r="320" spans="1:65" s="2" customFormat="1" ht="33" customHeight="1">
      <c r="A320" s="34"/>
      <c r="B320" s="35"/>
      <c r="C320" s="241" t="s">
        <v>650</v>
      </c>
      <c r="D320" s="241" t="s">
        <v>209</v>
      </c>
      <c r="E320" s="242" t="s">
        <v>1978</v>
      </c>
      <c r="F320" s="243" t="s">
        <v>1979</v>
      </c>
      <c r="G320" s="244" t="s">
        <v>240</v>
      </c>
      <c r="H320" s="245">
        <v>3100</v>
      </c>
      <c r="I320" s="246"/>
      <c r="J320" s="247">
        <f>ROUND(I320*H320,2)</f>
        <v>0</v>
      </c>
      <c r="K320" s="248"/>
      <c r="L320" s="39"/>
      <c r="M320" s="249" t="s">
        <v>1</v>
      </c>
      <c r="N320" s="250" t="s">
        <v>40</v>
      </c>
      <c r="O320" s="71"/>
      <c r="P320" s="198">
        <f>O320*H320</f>
        <v>0</v>
      </c>
      <c r="Q320" s="198">
        <v>0</v>
      </c>
      <c r="R320" s="198">
        <f>Q320*H320</f>
        <v>0</v>
      </c>
      <c r="S320" s="198">
        <v>0</v>
      </c>
      <c r="T320" s="199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00" t="s">
        <v>155</v>
      </c>
      <c r="AT320" s="200" t="s">
        <v>209</v>
      </c>
      <c r="AU320" s="200" t="s">
        <v>85</v>
      </c>
      <c r="AY320" s="17" t="s">
        <v>148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7" t="s">
        <v>83</v>
      </c>
      <c r="BK320" s="201">
        <f>ROUND(I320*H320,2)</f>
        <v>0</v>
      </c>
      <c r="BL320" s="17" t="s">
        <v>155</v>
      </c>
      <c r="BM320" s="200" t="s">
        <v>2052</v>
      </c>
    </row>
    <row r="321" spans="1:65" s="13" customFormat="1">
      <c r="B321" s="208"/>
      <c r="C321" s="209"/>
      <c r="D321" s="210" t="s">
        <v>183</v>
      </c>
      <c r="E321" s="211" t="s">
        <v>1</v>
      </c>
      <c r="F321" s="212" t="s">
        <v>1981</v>
      </c>
      <c r="G321" s="209"/>
      <c r="H321" s="211" t="s">
        <v>1</v>
      </c>
      <c r="I321" s="213"/>
      <c r="J321" s="209"/>
      <c r="K321" s="209"/>
      <c r="L321" s="214"/>
      <c r="M321" s="215"/>
      <c r="N321" s="216"/>
      <c r="O321" s="216"/>
      <c r="P321" s="216"/>
      <c r="Q321" s="216"/>
      <c r="R321" s="216"/>
      <c r="S321" s="216"/>
      <c r="T321" s="217"/>
      <c r="AT321" s="218" t="s">
        <v>183</v>
      </c>
      <c r="AU321" s="218" t="s">
        <v>85</v>
      </c>
      <c r="AV321" s="13" t="s">
        <v>83</v>
      </c>
      <c r="AW321" s="13" t="s">
        <v>32</v>
      </c>
      <c r="AX321" s="13" t="s">
        <v>75</v>
      </c>
      <c r="AY321" s="218" t="s">
        <v>148</v>
      </c>
    </row>
    <row r="322" spans="1:65" s="14" customFormat="1">
      <c r="B322" s="219"/>
      <c r="C322" s="220"/>
      <c r="D322" s="210" t="s">
        <v>183</v>
      </c>
      <c r="E322" s="221" t="s">
        <v>1</v>
      </c>
      <c r="F322" s="222" t="s">
        <v>1982</v>
      </c>
      <c r="G322" s="220"/>
      <c r="H322" s="223">
        <v>3100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183</v>
      </c>
      <c r="AU322" s="229" t="s">
        <v>85</v>
      </c>
      <c r="AV322" s="14" t="s">
        <v>85</v>
      </c>
      <c r="AW322" s="14" t="s">
        <v>32</v>
      </c>
      <c r="AX322" s="14" t="s">
        <v>83</v>
      </c>
      <c r="AY322" s="229" t="s">
        <v>148</v>
      </c>
    </row>
    <row r="323" spans="1:65" s="2" customFormat="1" ht="21.75" customHeight="1">
      <c r="A323" s="34"/>
      <c r="B323" s="35"/>
      <c r="C323" s="241" t="s">
        <v>657</v>
      </c>
      <c r="D323" s="241" t="s">
        <v>209</v>
      </c>
      <c r="E323" s="242" t="s">
        <v>609</v>
      </c>
      <c r="F323" s="243" t="s">
        <v>610</v>
      </c>
      <c r="G323" s="244" t="s">
        <v>258</v>
      </c>
      <c r="H323" s="245">
        <v>316</v>
      </c>
      <c r="I323" s="246"/>
      <c r="J323" s="247">
        <f>ROUND(I323*H323,2)</f>
        <v>0</v>
      </c>
      <c r="K323" s="248"/>
      <c r="L323" s="39"/>
      <c r="M323" s="249" t="s">
        <v>1</v>
      </c>
      <c r="N323" s="250" t="s">
        <v>40</v>
      </c>
      <c r="O323" s="71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0" t="s">
        <v>155</v>
      </c>
      <c r="AT323" s="200" t="s">
        <v>209</v>
      </c>
      <c r="AU323" s="200" t="s">
        <v>85</v>
      </c>
      <c r="AY323" s="17" t="s">
        <v>148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7" t="s">
        <v>83</v>
      </c>
      <c r="BK323" s="201">
        <f>ROUND(I323*H323,2)</f>
        <v>0</v>
      </c>
      <c r="BL323" s="17" t="s">
        <v>155</v>
      </c>
      <c r="BM323" s="200" t="s">
        <v>2053</v>
      </c>
    </row>
    <row r="324" spans="1:65" s="14" customFormat="1">
      <c r="B324" s="219"/>
      <c r="C324" s="220"/>
      <c r="D324" s="210" t="s">
        <v>183</v>
      </c>
      <c r="E324" s="221" t="s">
        <v>1</v>
      </c>
      <c r="F324" s="222" t="s">
        <v>2054</v>
      </c>
      <c r="G324" s="220"/>
      <c r="H324" s="223">
        <v>316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183</v>
      </c>
      <c r="AU324" s="229" t="s">
        <v>85</v>
      </c>
      <c r="AV324" s="14" t="s">
        <v>85</v>
      </c>
      <c r="AW324" s="14" t="s">
        <v>32</v>
      </c>
      <c r="AX324" s="14" t="s">
        <v>83</v>
      </c>
      <c r="AY324" s="229" t="s">
        <v>148</v>
      </c>
    </row>
    <row r="325" spans="1:65" s="2" customFormat="1" ht="16.5" customHeight="1">
      <c r="A325" s="34"/>
      <c r="B325" s="35"/>
      <c r="C325" s="241" t="s">
        <v>661</v>
      </c>
      <c r="D325" s="241" t="s">
        <v>209</v>
      </c>
      <c r="E325" s="242" t="s">
        <v>1984</v>
      </c>
      <c r="F325" s="243" t="s">
        <v>1985</v>
      </c>
      <c r="G325" s="244" t="s">
        <v>181</v>
      </c>
      <c r="H325" s="245">
        <v>4</v>
      </c>
      <c r="I325" s="246"/>
      <c r="J325" s="247">
        <f>ROUND(I325*H325,2)</f>
        <v>0</v>
      </c>
      <c r="K325" s="248"/>
      <c r="L325" s="39"/>
      <c r="M325" s="249" t="s">
        <v>1</v>
      </c>
      <c r="N325" s="250" t="s">
        <v>40</v>
      </c>
      <c r="O325" s="71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0" t="s">
        <v>155</v>
      </c>
      <c r="AT325" s="200" t="s">
        <v>209</v>
      </c>
      <c r="AU325" s="200" t="s">
        <v>85</v>
      </c>
      <c r="AY325" s="17" t="s">
        <v>148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7" t="s">
        <v>83</v>
      </c>
      <c r="BK325" s="201">
        <f>ROUND(I325*H325,2)</f>
        <v>0</v>
      </c>
      <c r="BL325" s="17" t="s">
        <v>155</v>
      </c>
      <c r="BM325" s="200" t="s">
        <v>2055</v>
      </c>
    </row>
    <row r="326" spans="1:65" s="14" customFormat="1">
      <c r="B326" s="219"/>
      <c r="C326" s="220"/>
      <c r="D326" s="210" t="s">
        <v>183</v>
      </c>
      <c r="E326" s="221" t="s">
        <v>1</v>
      </c>
      <c r="F326" s="222" t="s">
        <v>155</v>
      </c>
      <c r="G326" s="220"/>
      <c r="H326" s="223">
        <v>4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183</v>
      </c>
      <c r="AU326" s="229" t="s">
        <v>85</v>
      </c>
      <c r="AV326" s="14" t="s">
        <v>85</v>
      </c>
      <c r="AW326" s="14" t="s">
        <v>32</v>
      </c>
      <c r="AX326" s="14" t="s">
        <v>83</v>
      </c>
      <c r="AY326" s="229" t="s">
        <v>148</v>
      </c>
    </row>
    <row r="327" spans="1:65" s="2" customFormat="1" ht="16.5" customHeight="1">
      <c r="A327" s="34"/>
      <c r="B327" s="35"/>
      <c r="C327" s="241" t="s">
        <v>666</v>
      </c>
      <c r="D327" s="241" t="s">
        <v>209</v>
      </c>
      <c r="E327" s="242" t="s">
        <v>1987</v>
      </c>
      <c r="F327" s="243" t="s">
        <v>1988</v>
      </c>
      <c r="G327" s="244" t="s">
        <v>161</v>
      </c>
      <c r="H327" s="245">
        <v>146</v>
      </c>
      <c r="I327" s="246"/>
      <c r="J327" s="247">
        <f>ROUND(I327*H327,2)</f>
        <v>0</v>
      </c>
      <c r="K327" s="248"/>
      <c r="L327" s="39"/>
      <c r="M327" s="249" t="s">
        <v>1</v>
      </c>
      <c r="N327" s="250" t="s">
        <v>40</v>
      </c>
      <c r="O327" s="71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0" t="s">
        <v>155</v>
      </c>
      <c r="AT327" s="200" t="s">
        <v>209</v>
      </c>
      <c r="AU327" s="200" t="s">
        <v>85</v>
      </c>
      <c r="AY327" s="17" t="s">
        <v>148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83</v>
      </c>
      <c r="BK327" s="201">
        <f>ROUND(I327*H327,2)</f>
        <v>0</v>
      </c>
      <c r="BL327" s="17" t="s">
        <v>155</v>
      </c>
      <c r="BM327" s="200" t="s">
        <v>2056</v>
      </c>
    </row>
    <row r="328" spans="1:65" s="14" customFormat="1">
      <c r="B328" s="219"/>
      <c r="C328" s="220"/>
      <c r="D328" s="210" t="s">
        <v>183</v>
      </c>
      <c r="E328" s="221" t="s">
        <v>1</v>
      </c>
      <c r="F328" s="222" t="s">
        <v>1990</v>
      </c>
      <c r="G328" s="220"/>
      <c r="H328" s="223">
        <v>146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183</v>
      </c>
      <c r="AU328" s="229" t="s">
        <v>85</v>
      </c>
      <c r="AV328" s="14" t="s">
        <v>85</v>
      </c>
      <c r="AW328" s="14" t="s">
        <v>32</v>
      </c>
      <c r="AX328" s="14" t="s">
        <v>83</v>
      </c>
      <c r="AY328" s="229" t="s">
        <v>148</v>
      </c>
    </row>
    <row r="329" spans="1:65" s="12" customFormat="1" ht="22.9" customHeight="1">
      <c r="B329" s="171"/>
      <c r="C329" s="172"/>
      <c r="D329" s="173" t="s">
        <v>74</v>
      </c>
      <c r="E329" s="185" t="s">
        <v>2057</v>
      </c>
      <c r="F329" s="185" t="s">
        <v>2058</v>
      </c>
      <c r="G329" s="172"/>
      <c r="H329" s="172"/>
      <c r="I329" s="175"/>
      <c r="J329" s="186">
        <f>BK329</f>
        <v>0</v>
      </c>
      <c r="K329" s="172"/>
      <c r="L329" s="177"/>
      <c r="M329" s="178"/>
      <c r="N329" s="179"/>
      <c r="O329" s="179"/>
      <c r="P329" s="180">
        <f>SUM(P330:P388)</f>
        <v>0</v>
      </c>
      <c r="Q329" s="179"/>
      <c r="R329" s="180">
        <f>SUM(R330:R388)</f>
        <v>0.10775999999999999</v>
      </c>
      <c r="S329" s="179"/>
      <c r="T329" s="181">
        <f>SUM(T330:T388)</f>
        <v>0</v>
      </c>
      <c r="AR329" s="182" t="s">
        <v>83</v>
      </c>
      <c r="AT329" s="183" t="s">
        <v>74</v>
      </c>
      <c r="AU329" s="183" t="s">
        <v>83</v>
      </c>
      <c r="AY329" s="182" t="s">
        <v>148</v>
      </c>
      <c r="BK329" s="184">
        <f>SUM(BK330:BK388)</f>
        <v>0</v>
      </c>
    </row>
    <row r="330" spans="1:65" s="2" customFormat="1" ht="24.2" customHeight="1">
      <c r="A330" s="34"/>
      <c r="B330" s="35"/>
      <c r="C330" s="241" t="s">
        <v>671</v>
      </c>
      <c r="D330" s="241" t="s">
        <v>209</v>
      </c>
      <c r="E330" s="242" t="s">
        <v>1993</v>
      </c>
      <c r="F330" s="243" t="s">
        <v>1994</v>
      </c>
      <c r="G330" s="244" t="s">
        <v>181</v>
      </c>
      <c r="H330" s="245">
        <v>4</v>
      </c>
      <c r="I330" s="246"/>
      <c r="J330" s="247">
        <f>ROUND(I330*H330,2)</f>
        <v>0</v>
      </c>
      <c r="K330" s="248"/>
      <c r="L330" s="39"/>
      <c r="M330" s="249" t="s">
        <v>1</v>
      </c>
      <c r="N330" s="250" t="s">
        <v>40</v>
      </c>
      <c r="O330" s="71"/>
      <c r="P330" s="198">
        <f>O330*H330</f>
        <v>0</v>
      </c>
      <c r="Q330" s="198">
        <v>0</v>
      </c>
      <c r="R330" s="198">
        <f>Q330*H330</f>
        <v>0</v>
      </c>
      <c r="S330" s="198">
        <v>0</v>
      </c>
      <c r="T330" s="199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00" t="s">
        <v>155</v>
      </c>
      <c r="AT330" s="200" t="s">
        <v>209</v>
      </c>
      <c r="AU330" s="200" t="s">
        <v>85</v>
      </c>
      <c r="AY330" s="17" t="s">
        <v>148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7" t="s">
        <v>83</v>
      </c>
      <c r="BK330" s="201">
        <f>ROUND(I330*H330,2)</f>
        <v>0</v>
      </c>
      <c r="BL330" s="17" t="s">
        <v>155</v>
      </c>
      <c r="BM330" s="200" t="s">
        <v>2059</v>
      </c>
    </row>
    <row r="331" spans="1:65" s="14" customFormat="1">
      <c r="B331" s="219"/>
      <c r="C331" s="220"/>
      <c r="D331" s="210" t="s">
        <v>183</v>
      </c>
      <c r="E331" s="221" t="s">
        <v>1</v>
      </c>
      <c r="F331" s="222" t="s">
        <v>1898</v>
      </c>
      <c r="G331" s="220"/>
      <c r="H331" s="223">
        <v>4</v>
      </c>
      <c r="I331" s="224"/>
      <c r="J331" s="220"/>
      <c r="K331" s="220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183</v>
      </c>
      <c r="AU331" s="229" t="s">
        <v>85</v>
      </c>
      <c r="AV331" s="14" t="s">
        <v>85</v>
      </c>
      <c r="AW331" s="14" t="s">
        <v>32</v>
      </c>
      <c r="AX331" s="14" t="s">
        <v>83</v>
      </c>
      <c r="AY331" s="229" t="s">
        <v>148</v>
      </c>
    </row>
    <row r="332" spans="1:65" s="2" customFormat="1" ht="24.2" customHeight="1">
      <c r="A332" s="34"/>
      <c r="B332" s="35"/>
      <c r="C332" s="241" t="s">
        <v>676</v>
      </c>
      <c r="D332" s="241" t="s">
        <v>209</v>
      </c>
      <c r="E332" s="242" t="s">
        <v>1919</v>
      </c>
      <c r="F332" s="243" t="s">
        <v>1920</v>
      </c>
      <c r="G332" s="244" t="s">
        <v>240</v>
      </c>
      <c r="H332" s="245">
        <v>5.4</v>
      </c>
      <c r="I332" s="246"/>
      <c r="J332" s="247">
        <f>ROUND(I332*H332,2)</f>
        <v>0</v>
      </c>
      <c r="K332" s="248"/>
      <c r="L332" s="39"/>
      <c r="M332" s="249" t="s">
        <v>1</v>
      </c>
      <c r="N332" s="250" t="s">
        <v>40</v>
      </c>
      <c r="O332" s="71"/>
      <c r="P332" s="198">
        <f>O332*H332</f>
        <v>0</v>
      </c>
      <c r="Q332" s="198">
        <v>0</v>
      </c>
      <c r="R332" s="198">
        <f>Q332*H332</f>
        <v>0</v>
      </c>
      <c r="S332" s="198">
        <v>0</v>
      </c>
      <c r="T332" s="199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00" t="s">
        <v>155</v>
      </c>
      <c r="AT332" s="200" t="s">
        <v>209</v>
      </c>
      <c r="AU332" s="200" t="s">
        <v>85</v>
      </c>
      <c r="AY332" s="17" t="s">
        <v>148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7" t="s">
        <v>83</v>
      </c>
      <c r="BK332" s="201">
        <f>ROUND(I332*H332,2)</f>
        <v>0</v>
      </c>
      <c r="BL332" s="17" t="s">
        <v>155</v>
      </c>
      <c r="BM332" s="200" t="s">
        <v>2060</v>
      </c>
    </row>
    <row r="333" spans="1:65" s="13" customFormat="1">
      <c r="B333" s="208"/>
      <c r="C333" s="209"/>
      <c r="D333" s="210" t="s">
        <v>183</v>
      </c>
      <c r="E333" s="211" t="s">
        <v>1</v>
      </c>
      <c r="F333" s="212" t="s">
        <v>1922</v>
      </c>
      <c r="G333" s="209"/>
      <c r="H333" s="211" t="s">
        <v>1</v>
      </c>
      <c r="I333" s="213"/>
      <c r="J333" s="209"/>
      <c r="K333" s="209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183</v>
      </c>
      <c r="AU333" s="218" t="s">
        <v>85</v>
      </c>
      <c r="AV333" s="13" t="s">
        <v>83</v>
      </c>
      <c r="AW333" s="13" t="s">
        <v>32</v>
      </c>
      <c r="AX333" s="13" t="s">
        <v>75</v>
      </c>
      <c r="AY333" s="218" t="s">
        <v>148</v>
      </c>
    </row>
    <row r="334" spans="1:65" s="14" customFormat="1">
      <c r="B334" s="219"/>
      <c r="C334" s="220"/>
      <c r="D334" s="210" t="s">
        <v>183</v>
      </c>
      <c r="E334" s="221" t="s">
        <v>1</v>
      </c>
      <c r="F334" s="222" t="s">
        <v>1923</v>
      </c>
      <c r="G334" s="220"/>
      <c r="H334" s="223">
        <v>5.4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183</v>
      </c>
      <c r="AU334" s="229" t="s">
        <v>85</v>
      </c>
      <c r="AV334" s="14" t="s">
        <v>85</v>
      </c>
      <c r="AW334" s="14" t="s">
        <v>32</v>
      </c>
      <c r="AX334" s="14" t="s">
        <v>83</v>
      </c>
      <c r="AY334" s="229" t="s">
        <v>148</v>
      </c>
    </row>
    <row r="335" spans="1:65" s="2" customFormat="1" ht="16.5" customHeight="1">
      <c r="A335" s="34"/>
      <c r="B335" s="35"/>
      <c r="C335" s="187" t="s">
        <v>681</v>
      </c>
      <c r="D335" s="187" t="s">
        <v>150</v>
      </c>
      <c r="E335" s="188" t="s">
        <v>569</v>
      </c>
      <c r="F335" s="189" t="s">
        <v>570</v>
      </c>
      <c r="G335" s="190" t="s">
        <v>258</v>
      </c>
      <c r="H335" s="191">
        <v>5.6000000000000001E-2</v>
      </c>
      <c r="I335" s="192"/>
      <c r="J335" s="193">
        <f>ROUND(I335*H335,2)</f>
        <v>0</v>
      </c>
      <c r="K335" s="194"/>
      <c r="L335" s="195"/>
      <c r="M335" s="196" t="s">
        <v>1</v>
      </c>
      <c r="N335" s="197" t="s">
        <v>40</v>
      </c>
      <c r="O335" s="71"/>
      <c r="P335" s="198">
        <f>O335*H335</f>
        <v>0</v>
      </c>
      <c r="Q335" s="198">
        <v>0.2</v>
      </c>
      <c r="R335" s="198">
        <f>Q335*H335</f>
        <v>1.1200000000000002E-2</v>
      </c>
      <c r="S335" s="198">
        <v>0</v>
      </c>
      <c r="T335" s="199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0" t="s">
        <v>154</v>
      </c>
      <c r="AT335" s="200" t="s">
        <v>150</v>
      </c>
      <c r="AU335" s="200" t="s">
        <v>85</v>
      </c>
      <c r="AY335" s="17" t="s">
        <v>148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7" t="s">
        <v>83</v>
      </c>
      <c r="BK335" s="201">
        <f>ROUND(I335*H335,2)</f>
        <v>0</v>
      </c>
      <c r="BL335" s="17" t="s">
        <v>155</v>
      </c>
      <c r="BM335" s="200" t="s">
        <v>2061</v>
      </c>
    </row>
    <row r="336" spans="1:65" s="13" customFormat="1">
      <c r="B336" s="208"/>
      <c r="C336" s="209"/>
      <c r="D336" s="210" t="s">
        <v>183</v>
      </c>
      <c r="E336" s="211" t="s">
        <v>1</v>
      </c>
      <c r="F336" s="212" t="s">
        <v>1922</v>
      </c>
      <c r="G336" s="209"/>
      <c r="H336" s="211" t="s">
        <v>1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183</v>
      </c>
      <c r="AU336" s="218" t="s">
        <v>85</v>
      </c>
      <c r="AV336" s="13" t="s">
        <v>83</v>
      </c>
      <c r="AW336" s="13" t="s">
        <v>32</v>
      </c>
      <c r="AX336" s="13" t="s">
        <v>75</v>
      </c>
      <c r="AY336" s="218" t="s">
        <v>148</v>
      </c>
    </row>
    <row r="337" spans="1:65" s="14" customFormat="1">
      <c r="B337" s="219"/>
      <c r="C337" s="220"/>
      <c r="D337" s="210" t="s">
        <v>183</v>
      </c>
      <c r="E337" s="221" t="s">
        <v>1</v>
      </c>
      <c r="F337" s="222" t="s">
        <v>1925</v>
      </c>
      <c r="G337" s="220"/>
      <c r="H337" s="223">
        <v>0.54</v>
      </c>
      <c r="I337" s="224"/>
      <c r="J337" s="220"/>
      <c r="K337" s="220"/>
      <c r="L337" s="225"/>
      <c r="M337" s="226"/>
      <c r="N337" s="227"/>
      <c r="O337" s="227"/>
      <c r="P337" s="227"/>
      <c r="Q337" s="227"/>
      <c r="R337" s="227"/>
      <c r="S337" s="227"/>
      <c r="T337" s="228"/>
      <c r="AT337" s="229" t="s">
        <v>183</v>
      </c>
      <c r="AU337" s="229" t="s">
        <v>85</v>
      </c>
      <c r="AV337" s="14" t="s">
        <v>85</v>
      </c>
      <c r="AW337" s="14" t="s">
        <v>32</v>
      </c>
      <c r="AX337" s="14" t="s">
        <v>83</v>
      </c>
      <c r="AY337" s="229" t="s">
        <v>148</v>
      </c>
    </row>
    <row r="338" spans="1:65" s="14" customFormat="1">
      <c r="B338" s="219"/>
      <c r="C338" s="220"/>
      <c r="D338" s="210" t="s">
        <v>183</v>
      </c>
      <c r="E338" s="220"/>
      <c r="F338" s="222" t="s">
        <v>1926</v>
      </c>
      <c r="G338" s="220"/>
      <c r="H338" s="223">
        <v>5.6000000000000001E-2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183</v>
      </c>
      <c r="AU338" s="229" t="s">
        <v>85</v>
      </c>
      <c r="AV338" s="14" t="s">
        <v>85</v>
      </c>
      <c r="AW338" s="14" t="s">
        <v>4</v>
      </c>
      <c r="AX338" s="14" t="s">
        <v>83</v>
      </c>
      <c r="AY338" s="229" t="s">
        <v>148</v>
      </c>
    </row>
    <row r="339" spans="1:65" s="2" customFormat="1" ht="24.2" customHeight="1">
      <c r="A339" s="34"/>
      <c r="B339" s="35"/>
      <c r="C339" s="241" t="s">
        <v>686</v>
      </c>
      <c r="D339" s="241" t="s">
        <v>209</v>
      </c>
      <c r="E339" s="242" t="s">
        <v>1927</v>
      </c>
      <c r="F339" s="243" t="s">
        <v>1928</v>
      </c>
      <c r="G339" s="244" t="s">
        <v>240</v>
      </c>
      <c r="H339" s="245">
        <v>162</v>
      </c>
      <c r="I339" s="246"/>
      <c r="J339" s="247">
        <f>ROUND(I339*H339,2)</f>
        <v>0</v>
      </c>
      <c r="K339" s="248"/>
      <c r="L339" s="39"/>
      <c r="M339" s="249" t="s">
        <v>1</v>
      </c>
      <c r="N339" s="250" t="s">
        <v>40</v>
      </c>
      <c r="O339" s="71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00" t="s">
        <v>155</v>
      </c>
      <c r="AT339" s="200" t="s">
        <v>209</v>
      </c>
      <c r="AU339" s="200" t="s">
        <v>85</v>
      </c>
      <c r="AY339" s="17" t="s">
        <v>148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7" t="s">
        <v>83</v>
      </c>
      <c r="BK339" s="201">
        <f>ROUND(I339*H339,2)</f>
        <v>0</v>
      </c>
      <c r="BL339" s="17" t="s">
        <v>155</v>
      </c>
      <c r="BM339" s="200" t="s">
        <v>2062</v>
      </c>
    </row>
    <row r="340" spans="1:65" s="14" customFormat="1">
      <c r="B340" s="219"/>
      <c r="C340" s="220"/>
      <c r="D340" s="210" t="s">
        <v>183</v>
      </c>
      <c r="E340" s="221" t="s">
        <v>1</v>
      </c>
      <c r="F340" s="222" t="s">
        <v>523</v>
      </c>
      <c r="G340" s="220"/>
      <c r="H340" s="223">
        <v>54</v>
      </c>
      <c r="I340" s="224"/>
      <c r="J340" s="220"/>
      <c r="K340" s="220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183</v>
      </c>
      <c r="AU340" s="229" t="s">
        <v>85</v>
      </c>
      <c r="AV340" s="14" t="s">
        <v>85</v>
      </c>
      <c r="AW340" s="14" t="s">
        <v>32</v>
      </c>
      <c r="AX340" s="14" t="s">
        <v>75</v>
      </c>
      <c r="AY340" s="229" t="s">
        <v>148</v>
      </c>
    </row>
    <row r="341" spans="1:65" s="14" customFormat="1">
      <c r="B341" s="219"/>
      <c r="C341" s="220"/>
      <c r="D341" s="210" t="s">
        <v>183</v>
      </c>
      <c r="E341" s="221" t="s">
        <v>1</v>
      </c>
      <c r="F341" s="222" t="s">
        <v>2063</v>
      </c>
      <c r="G341" s="220"/>
      <c r="H341" s="223">
        <v>108</v>
      </c>
      <c r="I341" s="224"/>
      <c r="J341" s="220"/>
      <c r="K341" s="220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183</v>
      </c>
      <c r="AU341" s="229" t="s">
        <v>85</v>
      </c>
      <c r="AV341" s="14" t="s">
        <v>85</v>
      </c>
      <c r="AW341" s="14" t="s">
        <v>32</v>
      </c>
      <c r="AX341" s="14" t="s">
        <v>75</v>
      </c>
      <c r="AY341" s="229" t="s">
        <v>148</v>
      </c>
    </row>
    <row r="342" spans="1:65" s="15" customFormat="1">
      <c r="B342" s="230"/>
      <c r="C342" s="231"/>
      <c r="D342" s="210" t="s">
        <v>183</v>
      </c>
      <c r="E342" s="232" t="s">
        <v>1</v>
      </c>
      <c r="F342" s="233" t="s">
        <v>187</v>
      </c>
      <c r="G342" s="231"/>
      <c r="H342" s="234">
        <v>162</v>
      </c>
      <c r="I342" s="235"/>
      <c r="J342" s="231"/>
      <c r="K342" s="231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183</v>
      </c>
      <c r="AU342" s="240" t="s">
        <v>85</v>
      </c>
      <c r="AV342" s="15" t="s">
        <v>155</v>
      </c>
      <c r="AW342" s="15" t="s">
        <v>32</v>
      </c>
      <c r="AX342" s="15" t="s">
        <v>83</v>
      </c>
      <c r="AY342" s="240" t="s">
        <v>148</v>
      </c>
    </row>
    <row r="343" spans="1:65" s="2" customFormat="1" ht="33" customHeight="1">
      <c r="A343" s="34"/>
      <c r="B343" s="35"/>
      <c r="C343" s="241" t="s">
        <v>691</v>
      </c>
      <c r="D343" s="241" t="s">
        <v>209</v>
      </c>
      <c r="E343" s="242" t="s">
        <v>1931</v>
      </c>
      <c r="F343" s="243" t="s">
        <v>1932</v>
      </c>
      <c r="G343" s="244" t="s">
        <v>240</v>
      </c>
      <c r="H343" s="245">
        <v>17050</v>
      </c>
      <c r="I343" s="246"/>
      <c r="J343" s="247">
        <f>ROUND(I343*H343,2)</f>
        <v>0</v>
      </c>
      <c r="K343" s="248"/>
      <c r="L343" s="39"/>
      <c r="M343" s="249" t="s">
        <v>1</v>
      </c>
      <c r="N343" s="250" t="s">
        <v>40</v>
      </c>
      <c r="O343" s="71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00" t="s">
        <v>155</v>
      </c>
      <c r="AT343" s="200" t="s">
        <v>209</v>
      </c>
      <c r="AU343" s="200" t="s">
        <v>85</v>
      </c>
      <c r="AY343" s="17" t="s">
        <v>148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7" t="s">
        <v>83</v>
      </c>
      <c r="BK343" s="201">
        <f>ROUND(I343*H343,2)</f>
        <v>0</v>
      </c>
      <c r="BL343" s="17" t="s">
        <v>155</v>
      </c>
      <c r="BM343" s="200" t="s">
        <v>2064</v>
      </c>
    </row>
    <row r="344" spans="1:65" s="14" customFormat="1">
      <c r="B344" s="219"/>
      <c r="C344" s="220"/>
      <c r="D344" s="210" t="s">
        <v>183</v>
      </c>
      <c r="E344" s="221" t="s">
        <v>1</v>
      </c>
      <c r="F344" s="222" t="s">
        <v>284</v>
      </c>
      <c r="G344" s="220"/>
      <c r="H344" s="223">
        <v>1550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183</v>
      </c>
      <c r="AU344" s="229" t="s">
        <v>85</v>
      </c>
      <c r="AV344" s="14" t="s">
        <v>85</v>
      </c>
      <c r="AW344" s="14" t="s">
        <v>32</v>
      </c>
      <c r="AX344" s="14" t="s">
        <v>75</v>
      </c>
      <c r="AY344" s="229" t="s">
        <v>148</v>
      </c>
    </row>
    <row r="345" spans="1:65" s="14" customFormat="1">
      <c r="B345" s="219"/>
      <c r="C345" s="220"/>
      <c r="D345" s="210" t="s">
        <v>183</v>
      </c>
      <c r="E345" s="221" t="s">
        <v>1</v>
      </c>
      <c r="F345" s="222" t="s">
        <v>1934</v>
      </c>
      <c r="G345" s="220"/>
      <c r="H345" s="223">
        <v>15500</v>
      </c>
      <c r="I345" s="224"/>
      <c r="J345" s="220"/>
      <c r="K345" s="220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183</v>
      </c>
      <c r="AU345" s="229" t="s">
        <v>85</v>
      </c>
      <c r="AV345" s="14" t="s">
        <v>85</v>
      </c>
      <c r="AW345" s="14" t="s">
        <v>32</v>
      </c>
      <c r="AX345" s="14" t="s">
        <v>75</v>
      </c>
      <c r="AY345" s="229" t="s">
        <v>148</v>
      </c>
    </row>
    <row r="346" spans="1:65" s="15" customFormat="1">
      <c r="B346" s="230"/>
      <c r="C346" s="231"/>
      <c r="D346" s="210" t="s">
        <v>183</v>
      </c>
      <c r="E346" s="232" t="s">
        <v>1</v>
      </c>
      <c r="F346" s="233" t="s">
        <v>187</v>
      </c>
      <c r="G346" s="231"/>
      <c r="H346" s="234">
        <v>17050</v>
      </c>
      <c r="I346" s="235"/>
      <c r="J346" s="231"/>
      <c r="K346" s="231"/>
      <c r="L346" s="236"/>
      <c r="M346" s="237"/>
      <c r="N346" s="238"/>
      <c r="O346" s="238"/>
      <c r="P346" s="238"/>
      <c r="Q346" s="238"/>
      <c r="R346" s="238"/>
      <c r="S346" s="238"/>
      <c r="T346" s="239"/>
      <c r="AT346" s="240" t="s">
        <v>183</v>
      </c>
      <c r="AU346" s="240" t="s">
        <v>85</v>
      </c>
      <c r="AV346" s="15" t="s">
        <v>155</v>
      </c>
      <c r="AW346" s="15" t="s">
        <v>32</v>
      </c>
      <c r="AX346" s="15" t="s">
        <v>83</v>
      </c>
      <c r="AY346" s="240" t="s">
        <v>148</v>
      </c>
    </row>
    <row r="347" spans="1:65" s="2" customFormat="1" ht="21.75" customHeight="1">
      <c r="A347" s="34"/>
      <c r="B347" s="35"/>
      <c r="C347" s="241" t="s">
        <v>695</v>
      </c>
      <c r="D347" s="241" t="s">
        <v>209</v>
      </c>
      <c r="E347" s="242" t="s">
        <v>501</v>
      </c>
      <c r="F347" s="243" t="s">
        <v>502</v>
      </c>
      <c r="G347" s="244" t="s">
        <v>240</v>
      </c>
      <c r="H347" s="245">
        <v>1550</v>
      </c>
      <c r="I347" s="246"/>
      <c r="J347" s="247">
        <f>ROUND(I347*H347,2)</f>
        <v>0</v>
      </c>
      <c r="K347" s="248"/>
      <c r="L347" s="39"/>
      <c r="M347" s="249" t="s">
        <v>1</v>
      </c>
      <c r="N347" s="250" t="s">
        <v>40</v>
      </c>
      <c r="O347" s="71"/>
      <c r="P347" s="198">
        <f>O347*H347</f>
        <v>0</v>
      </c>
      <c r="Q347" s="198">
        <v>0</v>
      </c>
      <c r="R347" s="198">
        <f>Q347*H347</f>
        <v>0</v>
      </c>
      <c r="S347" s="198">
        <v>0</v>
      </c>
      <c r="T347" s="199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00" t="s">
        <v>155</v>
      </c>
      <c r="AT347" s="200" t="s">
        <v>209</v>
      </c>
      <c r="AU347" s="200" t="s">
        <v>85</v>
      </c>
      <c r="AY347" s="17" t="s">
        <v>148</v>
      </c>
      <c r="BE347" s="201">
        <f>IF(N347="základní",J347,0)</f>
        <v>0</v>
      </c>
      <c r="BF347" s="201">
        <f>IF(N347="snížená",J347,0)</f>
        <v>0</v>
      </c>
      <c r="BG347" s="201">
        <f>IF(N347="zákl. přenesená",J347,0)</f>
        <v>0</v>
      </c>
      <c r="BH347" s="201">
        <f>IF(N347="sníž. přenesená",J347,0)</f>
        <v>0</v>
      </c>
      <c r="BI347" s="201">
        <f>IF(N347="nulová",J347,0)</f>
        <v>0</v>
      </c>
      <c r="BJ347" s="17" t="s">
        <v>83</v>
      </c>
      <c r="BK347" s="201">
        <f>ROUND(I347*H347,2)</f>
        <v>0</v>
      </c>
      <c r="BL347" s="17" t="s">
        <v>155</v>
      </c>
      <c r="BM347" s="200" t="s">
        <v>2065</v>
      </c>
    </row>
    <row r="348" spans="1:65" s="13" customFormat="1">
      <c r="B348" s="208"/>
      <c r="C348" s="209"/>
      <c r="D348" s="210" t="s">
        <v>183</v>
      </c>
      <c r="E348" s="211" t="s">
        <v>1</v>
      </c>
      <c r="F348" s="212" t="s">
        <v>1936</v>
      </c>
      <c r="G348" s="209"/>
      <c r="H348" s="211" t="s">
        <v>1</v>
      </c>
      <c r="I348" s="213"/>
      <c r="J348" s="209"/>
      <c r="K348" s="209"/>
      <c r="L348" s="214"/>
      <c r="M348" s="215"/>
      <c r="N348" s="216"/>
      <c r="O348" s="216"/>
      <c r="P348" s="216"/>
      <c r="Q348" s="216"/>
      <c r="R348" s="216"/>
      <c r="S348" s="216"/>
      <c r="T348" s="217"/>
      <c r="AT348" s="218" t="s">
        <v>183</v>
      </c>
      <c r="AU348" s="218" t="s">
        <v>85</v>
      </c>
      <c r="AV348" s="13" t="s">
        <v>83</v>
      </c>
      <c r="AW348" s="13" t="s">
        <v>32</v>
      </c>
      <c r="AX348" s="13" t="s">
        <v>75</v>
      </c>
      <c r="AY348" s="218" t="s">
        <v>148</v>
      </c>
    </row>
    <row r="349" spans="1:65" s="14" customFormat="1">
      <c r="B349" s="219"/>
      <c r="C349" s="220"/>
      <c r="D349" s="210" t="s">
        <v>183</v>
      </c>
      <c r="E349" s="221" t="s">
        <v>1</v>
      </c>
      <c r="F349" s="222" t="s">
        <v>283</v>
      </c>
      <c r="G349" s="220"/>
      <c r="H349" s="223">
        <v>1550</v>
      </c>
      <c r="I349" s="224"/>
      <c r="J349" s="220"/>
      <c r="K349" s="220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183</v>
      </c>
      <c r="AU349" s="229" t="s">
        <v>85</v>
      </c>
      <c r="AV349" s="14" t="s">
        <v>85</v>
      </c>
      <c r="AW349" s="14" t="s">
        <v>32</v>
      </c>
      <c r="AX349" s="14" t="s">
        <v>83</v>
      </c>
      <c r="AY349" s="229" t="s">
        <v>148</v>
      </c>
    </row>
    <row r="350" spans="1:65" s="2" customFormat="1" ht="33" customHeight="1">
      <c r="A350" s="34"/>
      <c r="B350" s="35"/>
      <c r="C350" s="241" t="s">
        <v>701</v>
      </c>
      <c r="D350" s="241" t="s">
        <v>209</v>
      </c>
      <c r="E350" s="242" t="s">
        <v>1937</v>
      </c>
      <c r="F350" s="243" t="s">
        <v>510</v>
      </c>
      <c r="G350" s="244" t="s">
        <v>511</v>
      </c>
      <c r="H350" s="245">
        <v>0.315</v>
      </c>
      <c r="I350" s="246"/>
      <c r="J350" s="247">
        <f>ROUND(I350*H350,2)</f>
        <v>0</v>
      </c>
      <c r="K350" s="248"/>
      <c r="L350" s="39"/>
      <c r="M350" s="249" t="s">
        <v>1</v>
      </c>
      <c r="N350" s="250" t="s">
        <v>40</v>
      </c>
      <c r="O350" s="71"/>
      <c r="P350" s="198">
        <f>O350*H350</f>
        <v>0</v>
      </c>
      <c r="Q350" s="198">
        <v>0</v>
      </c>
      <c r="R350" s="198">
        <f>Q350*H350</f>
        <v>0</v>
      </c>
      <c r="S350" s="198">
        <v>0</v>
      </c>
      <c r="T350" s="199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00" t="s">
        <v>155</v>
      </c>
      <c r="AT350" s="200" t="s">
        <v>209</v>
      </c>
      <c r="AU350" s="200" t="s">
        <v>85</v>
      </c>
      <c r="AY350" s="17" t="s">
        <v>148</v>
      </c>
      <c r="BE350" s="201">
        <f>IF(N350="základní",J350,0)</f>
        <v>0</v>
      </c>
      <c r="BF350" s="201">
        <f>IF(N350="snížená",J350,0)</f>
        <v>0</v>
      </c>
      <c r="BG350" s="201">
        <f>IF(N350="zákl. přenesená",J350,0)</f>
        <v>0</v>
      </c>
      <c r="BH350" s="201">
        <f>IF(N350="sníž. přenesená",J350,0)</f>
        <v>0</v>
      </c>
      <c r="BI350" s="201">
        <f>IF(N350="nulová",J350,0)</f>
        <v>0</v>
      </c>
      <c r="BJ350" s="17" t="s">
        <v>83</v>
      </c>
      <c r="BK350" s="201">
        <f>ROUND(I350*H350,2)</f>
        <v>0</v>
      </c>
      <c r="BL350" s="17" t="s">
        <v>155</v>
      </c>
      <c r="BM350" s="200" t="s">
        <v>2066</v>
      </c>
    </row>
    <row r="351" spans="1:65" s="14" customFormat="1">
      <c r="B351" s="219"/>
      <c r="C351" s="220"/>
      <c r="D351" s="210" t="s">
        <v>183</v>
      </c>
      <c r="E351" s="221" t="s">
        <v>1</v>
      </c>
      <c r="F351" s="222" t="s">
        <v>1939</v>
      </c>
      <c r="G351" s="220"/>
      <c r="H351" s="223">
        <v>0.31</v>
      </c>
      <c r="I351" s="224"/>
      <c r="J351" s="220"/>
      <c r="K351" s="220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183</v>
      </c>
      <c r="AU351" s="229" t="s">
        <v>85</v>
      </c>
      <c r="AV351" s="14" t="s">
        <v>85</v>
      </c>
      <c r="AW351" s="14" t="s">
        <v>32</v>
      </c>
      <c r="AX351" s="14" t="s">
        <v>75</v>
      </c>
      <c r="AY351" s="229" t="s">
        <v>148</v>
      </c>
    </row>
    <row r="352" spans="1:65" s="14" customFormat="1">
      <c r="B352" s="219"/>
      <c r="C352" s="220"/>
      <c r="D352" s="210" t="s">
        <v>183</v>
      </c>
      <c r="E352" s="221" t="s">
        <v>1</v>
      </c>
      <c r="F352" s="222" t="s">
        <v>1940</v>
      </c>
      <c r="G352" s="220"/>
      <c r="H352" s="223">
        <v>5.0000000000000001E-3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183</v>
      </c>
      <c r="AU352" s="229" t="s">
        <v>85</v>
      </c>
      <c r="AV352" s="14" t="s">
        <v>85</v>
      </c>
      <c r="AW352" s="14" t="s">
        <v>32</v>
      </c>
      <c r="AX352" s="14" t="s">
        <v>75</v>
      </c>
      <c r="AY352" s="229" t="s">
        <v>148</v>
      </c>
    </row>
    <row r="353" spans="1:65" s="15" customFormat="1">
      <c r="B353" s="230"/>
      <c r="C353" s="231"/>
      <c r="D353" s="210" t="s">
        <v>183</v>
      </c>
      <c r="E353" s="232" t="s">
        <v>1</v>
      </c>
      <c r="F353" s="233" t="s">
        <v>187</v>
      </c>
      <c r="G353" s="231"/>
      <c r="H353" s="234">
        <v>0.315</v>
      </c>
      <c r="I353" s="235"/>
      <c r="J353" s="231"/>
      <c r="K353" s="231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183</v>
      </c>
      <c r="AU353" s="240" t="s">
        <v>85</v>
      </c>
      <c r="AV353" s="15" t="s">
        <v>155</v>
      </c>
      <c r="AW353" s="15" t="s">
        <v>32</v>
      </c>
      <c r="AX353" s="15" t="s">
        <v>83</v>
      </c>
      <c r="AY353" s="240" t="s">
        <v>148</v>
      </c>
    </row>
    <row r="354" spans="1:65" s="2" customFormat="1" ht="16.5" customHeight="1">
      <c r="A354" s="34"/>
      <c r="B354" s="35"/>
      <c r="C354" s="187" t="s">
        <v>708</v>
      </c>
      <c r="D354" s="187" t="s">
        <v>150</v>
      </c>
      <c r="E354" s="188" t="s">
        <v>1941</v>
      </c>
      <c r="F354" s="189" t="s">
        <v>520</v>
      </c>
      <c r="G354" s="190" t="s">
        <v>460</v>
      </c>
      <c r="H354" s="191">
        <v>96.24</v>
      </c>
      <c r="I354" s="192"/>
      <c r="J354" s="193">
        <f>ROUND(I354*H354,2)</f>
        <v>0</v>
      </c>
      <c r="K354" s="194"/>
      <c r="L354" s="195"/>
      <c r="M354" s="196" t="s">
        <v>1</v>
      </c>
      <c r="N354" s="197" t="s">
        <v>40</v>
      </c>
      <c r="O354" s="71"/>
      <c r="P354" s="198">
        <f>O354*H354</f>
        <v>0</v>
      </c>
      <c r="Q354" s="198">
        <v>1E-3</v>
      </c>
      <c r="R354" s="198">
        <f>Q354*H354</f>
        <v>9.6239999999999992E-2</v>
      </c>
      <c r="S354" s="198">
        <v>0</v>
      </c>
      <c r="T354" s="199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0" t="s">
        <v>154</v>
      </c>
      <c r="AT354" s="200" t="s">
        <v>150</v>
      </c>
      <c r="AU354" s="200" t="s">
        <v>85</v>
      </c>
      <c r="AY354" s="17" t="s">
        <v>148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83</v>
      </c>
      <c r="BK354" s="201">
        <f>ROUND(I354*H354,2)</f>
        <v>0</v>
      </c>
      <c r="BL354" s="17" t="s">
        <v>155</v>
      </c>
      <c r="BM354" s="200" t="s">
        <v>2067</v>
      </c>
    </row>
    <row r="355" spans="1:65" s="14" customFormat="1">
      <c r="B355" s="219"/>
      <c r="C355" s="220"/>
      <c r="D355" s="210" t="s">
        <v>183</v>
      </c>
      <c r="E355" s="221" t="s">
        <v>1</v>
      </c>
      <c r="F355" s="222" t="s">
        <v>1943</v>
      </c>
      <c r="G355" s="220"/>
      <c r="H355" s="223">
        <v>93</v>
      </c>
      <c r="I355" s="224"/>
      <c r="J355" s="220"/>
      <c r="K355" s="220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183</v>
      </c>
      <c r="AU355" s="229" t="s">
        <v>85</v>
      </c>
      <c r="AV355" s="14" t="s">
        <v>85</v>
      </c>
      <c r="AW355" s="14" t="s">
        <v>32</v>
      </c>
      <c r="AX355" s="14" t="s">
        <v>75</v>
      </c>
      <c r="AY355" s="229" t="s">
        <v>148</v>
      </c>
    </row>
    <row r="356" spans="1:65" s="14" customFormat="1">
      <c r="B356" s="219"/>
      <c r="C356" s="220"/>
      <c r="D356" s="210" t="s">
        <v>183</v>
      </c>
      <c r="E356" s="221" t="s">
        <v>1</v>
      </c>
      <c r="F356" s="222" t="s">
        <v>1944</v>
      </c>
      <c r="G356" s="220"/>
      <c r="H356" s="223">
        <v>3.24</v>
      </c>
      <c r="I356" s="224"/>
      <c r="J356" s="220"/>
      <c r="K356" s="220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183</v>
      </c>
      <c r="AU356" s="229" t="s">
        <v>85</v>
      </c>
      <c r="AV356" s="14" t="s">
        <v>85</v>
      </c>
      <c r="AW356" s="14" t="s">
        <v>32</v>
      </c>
      <c r="AX356" s="14" t="s">
        <v>75</v>
      </c>
      <c r="AY356" s="229" t="s">
        <v>148</v>
      </c>
    </row>
    <row r="357" spans="1:65" s="15" customFormat="1">
      <c r="B357" s="230"/>
      <c r="C357" s="231"/>
      <c r="D357" s="210" t="s">
        <v>183</v>
      </c>
      <c r="E357" s="232" t="s">
        <v>1</v>
      </c>
      <c r="F357" s="233" t="s">
        <v>187</v>
      </c>
      <c r="G357" s="231"/>
      <c r="H357" s="234">
        <v>96.24</v>
      </c>
      <c r="I357" s="235"/>
      <c r="J357" s="231"/>
      <c r="K357" s="231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183</v>
      </c>
      <c r="AU357" s="240" t="s">
        <v>85</v>
      </c>
      <c r="AV357" s="15" t="s">
        <v>155</v>
      </c>
      <c r="AW357" s="15" t="s">
        <v>32</v>
      </c>
      <c r="AX357" s="15" t="s">
        <v>83</v>
      </c>
      <c r="AY357" s="240" t="s">
        <v>148</v>
      </c>
    </row>
    <row r="358" spans="1:65" s="2" customFormat="1" ht="24.2" customHeight="1">
      <c r="A358" s="34"/>
      <c r="B358" s="35"/>
      <c r="C358" s="241" t="s">
        <v>713</v>
      </c>
      <c r="D358" s="241" t="s">
        <v>209</v>
      </c>
      <c r="E358" s="242" t="s">
        <v>537</v>
      </c>
      <c r="F358" s="243" t="s">
        <v>538</v>
      </c>
      <c r="G358" s="244" t="s">
        <v>181</v>
      </c>
      <c r="H358" s="245">
        <v>4</v>
      </c>
      <c r="I358" s="246"/>
      <c r="J358" s="247">
        <f>ROUND(I358*H358,2)</f>
        <v>0</v>
      </c>
      <c r="K358" s="248"/>
      <c r="L358" s="39"/>
      <c r="M358" s="249" t="s">
        <v>1</v>
      </c>
      <c r="N358" s="250" t="s">
        <v>40</v>
      </c>
      <c r="O358" s="71"/>
      <c r="P358" s="198">
        <f>O358*H358</f>
        <v>0</v>
      </c>
      <c r="Q358" s="198">
        <v>6.0000000000000002E-5</v>
      </c>
      <c r="R358" s="198">
        <f>Q358*H358</f>
        <v>2.4000000000000001E-4</v>
      </c>
      <c r="S358" s="198">
        <v>0</v>
      </c>
      <c r="T358" s="199">
        <f>S358*H358</f>
        <v>0</v>
      </c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R358" s="200" t="s">
        <v>155</v>
      </c>
      <c r="AT358" s="200" t="s">
        <v>209</v>
      </c>
      <c r="AU358" s="200" t="s">
        <v>85</v>
      </c>
      <c r="AY358" s="17" t="s">
        <v>148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17" t="s">
        <v>83</v>
      </c>
      <c r="BK358" s="201">
        <f>ROUND(I358*H358,2)</f>
        <v>0</v>
      </c>
      <c r="BL358" s="17" t="s">
        <v>155</v>
      </c>
      <c r="BM358" s="200" t="s">
        <v>2068</v>
      </c>
    </row>
    <row r="359" spans="1:65" s="13" customFormat="1">
      <c r="B359" s="208"/>
      <c r="C359" s="209"/>
      <c r="D359" s="210" t="s">
        <v>183</v>
      </c>
      <c r="E359" s="211" t="s">
        <v>1</v>
      </c>
      <c r="F359" s="212" t="s">
        <v>1946</v>
      </c>
      <c r="G359" s="209"/>
      <c r="H359" s="211" t="s">
        <v>1</v>
      </c>
      <c r="I359" s="213"/>
      <c r="J359" s="209"/>
      <c r="K359" s="209"/>
      <c r="L359" s="214"/>
      <c r="M359" s="215"/>
      <c r="N359" s="216"/>
      <c r="O359" s="216"/>
      <c r="P359" s="216"/>
      <c r="Q359" s="216"/>
      <c r="R359" s="216"/>
      <c r="S359" s="216"/>
      <c r="T359" s="217"/>
      <c r="AT359" s="218" t="s">
        <v>183</v>
      </c>
      <c r="AU359" s="218" t="s">
        <v>85</v>
      </c>
      <c r="AV359" s="13" t="s">
        <v>83</v>
      </c>
      <c r="AW359" s="13" t="s">
        <v>32</v>
      </c>
      <c r="AX359" s="13" t="s">
        <v>75</v>
      </c>
      <c r="AY359" s="218" t="s">
        <v>148</v>
      </c>
    </row>
    <row r="360" spans="1:65" s="14" customFormat="1">
      <c r="B360" s="219"/>
      <c r="C360" s="220"/>
      <c r="D360" s="210" t="s">
        <v>183</v>
      </c>
      <c r="E360" s="221" t="s">
        <v>1</v>
      </c>
      <c r="F360" s="222" t="s">
        <v>1898</v>
      </c>
      <c r="G360" s="220"/>
      <c r="H360" s="223">
        <v>4</v>
      </c>
      <c r="I360" s="224"/>
      <c r="J360" s="220"/>
      <c r="K360" s="220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183</v>
      </c>
      <c r="AU360" s="229" t="s">
        <v>85</v>
      </c>
      <c r="AV360" s="14" t="s">
        <v>85</v>
      </c>
      <c r="AW360" s="14" t="s">
        <v>32</v>
      </c>
      <c r="AX360" s="14" t="s">
        <v>83</v>
      </c>
      <c r="AY360" s="229" t="s">
        <v>148</v>
      </c>
    </row>
    <row r="361" spans="1:65" s="2" customFormat="1" ht="24.2" customHeight="1">
      <c r="A361" s="34"/>
      <c r="B361" s="35"/>
      <c r="C361" s="241" t="s">
        <v>717</v>
      </c>
      <c r="D361" s="241" t="s">
        <v>209</v>
      </c>
      <c r="E361" s="242" t="s">
        <v>1947</v>
      </c>
      <c r="F361" s="243" t="s">
        <v>1948</v>
      </c>
      <c r="G361" s="244" t="s">
        <v>181</v>
      </c>
      <c r="H361" s="245">
        <v>20</v>
      </c>
      <c r="I361" s="246"/>
      <c r="J361" s="247">
        <f>ROUND(I361*H361,2)</f>
        <v>0</v>
      </c>
      <c r="K361" s="248"/>
      <c r="L361" s="39"/>
      <c r="M361" s="249" t="s">
        <v>1</v>
      </c>
      <c r="N361" s="250" t="s">
        <v>40</v>
      </c>
      <c r="O361" s="71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00" t="s">
        <v>155</v>
      </c>
      <c r="AT361" s="200" t="s">
        <v>209</v>
      </c>
      <c r="AU361" s="200" t="s">
        <v>85</v>
      </c>
      <c r="AY361" s="17" t="s">
        <v>148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7" t="s">
        <v>83</v>
      </c>
      <c r="BK361" s="201">
        <f>ROUND(I361*H361,2)</f>
        <v>0</v>
      </c>
      <c r="BL361" s="17" t="s">
        <v>155</v>
      </c>
      <c r="BM361" s="200" t="s">
        <v>2069</v>
      </c>
    </row>
    <row r="362" spans="1:65" s="14" customFormat="1">
      <c r="B362" s="219"/>
      <c r="C362" s="220"/>
      <c r="D362" s="210" t="s">
        <v>183</v>
      </c>
      <c r="E362" s="221" t="s">
        <v>1</v>
      </c>
      <c r="F362" s="222" t="s">
        <v>1950</v>
      </c>
      <c r="G362" s="220"/>
      <c r="H362" s="223">
        <v>20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183</v>
      </c>
      <c r="AU362" s="229" t="s">
        <v>85</v>
      </c>
      <c r="AV362" s="14" t="s">
        <v>85</v>
      </c>
      <c r="AW362" s="14" t="s">
        <v>32</v>
      </c>
      <c r="AX362" s="14" t="s">
        <v>83</v>
      </c>
      <c r="AY362" s="229" t="s">
        <v>148</v>
      </c>
    </row>
    <row r="363" spans="1:65" s="2" customFormat="1" ht="24.2" customHeight="1">
      <c r="A363" s="34"/>
      <c r="B363" s="35"/>
      <c r="C363" s="241" t="s">
        <v>722</v>
      </c>
      <c r="D363" s="241" t="s">
        <v>209</v>
      </c>
      <c r="E363" s="242" t="s">
        <v>1951</v>
      </c>
      <c r="F363" s="243" t="s">
        <v>1952</v>
      </c>
      <c r="G363" s="244" t="s">
        <v>240</v>
      </c>
      <c r="H363" s="245">
        <v>1550</v>
      </c>
      <c r="I363" s="246"/>
      <c r="J363" s="247">
        <f>ROUND(I363*H363,2)</f>
        <v>0</v>
      </c>
      <c r="K363" s="248"/>
      <c r="L363" s="39"/>
      <c r="M363" s="249" t="s">
        <v>1</v>
      </c>
      <c r="N363" s="250" t="s">
        <v>40</v>
      </c>
      <c r="O363" s="71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00" t="s">
        <v>155</v>
      </c>
      <c r="AT363" s="200" t="s">
        <v>209</v>
      </c>
      <c r="AU363" s="200" t="s">
        <v>85</v>
      </c>
      <c r="AY363" s="17" t="s">
        <v>148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7" t="s">
        <v>83</v>
      </c>
      <c r="BK363" s="201">
        <f>ROUND(I363*H363,2)</f>
        <v>0</v>
      </c>
      <c r="BL363" s="17" t="s">
        <v>155</v>
      </c>
      <c r="BM363" s="200" t="s">
        <v>2070</v>
      </c>
    </row>
    <row r="364" spans="1:65" s="14" customFormat="1">
      <c r="B364" s="219"/>
      <c r="C364" s="220"/>
      <c r="D364" s="210" t="s">
        <v>183</v>
      </c>
      <c r="E364" s="221" t="s">
        <v>1</v>
      </c>
      <c r="F364" s="222" t="s">
        <v>283</v>
      </c>
      <c r="G364" s="220"/>
      <c r="H364" s="223">
        <v>1550</v>
      </c>
      <c r="I364" s="224"/>
      <c r="J364" s="220"/>
      <c r="K364" s="220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183</v>
      </c>
      <c r="AU364" s="229" t="s">
        <v>85</v>
      </c>
      <c r="AV364" s="14" t="s">
        <v>85</v>
      </c>
      <c r="AW364" s="14" t="s">
        <v>32</v>
      </c>
      <c r="AX364" s="14" t="s">
        <v>83</v>
      </c>
      <c r="AY364" s="229" t="s">
        <v>148</v>
      </c>
    </row>
    <row r="365" spans="1:65" s="2" customFormat="1" ht="16.5" customHeight="1">
      <c r="A365" s="34"/>
      <c r="B365" s="35"/>
      <c r="C365" s="187" t="s">
        <v>727</v>
      </c>
      <c r="D365" s="187" t="s">
        <v>150</v>
      </c>
      <c r="E365" s="188" t="s">
        <v>1954</v>
      </c>
      <c r="F365" s="189" t="s">
        <v>1955</v>
      </c>
      <c r="G365" s="190" t="s">
        <v>1956</v>
      </c>
      <c r="H365" s="191">
        <v>1.456</v>
      </c>
      <c r="I365" s="192"/>
      <c r="J365" s="193">
        <f>ROUND(I365*H365,2)</f>
        <v>0</v>
      </c>
      <c r="K365" s="194"/>
      <c r="L365" s="195"/>
      <c r="M365" s="196" t="s">
        <v>1</v>
      </c>
      <c r="N365" s="197" t="s">
        <v>40</v>
      </c>
      <c r="O365" s="71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00" t="s">
        <v>154</v>
      </c>
      <c r="AT365" s="200" t="s">
        <v>150</v>
      </c>
      <c r="AU365" s="200" t="s">
        <v>85</v>
      </c>
      <c r="AY365" s="17" t="s">
        <v>148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7" t="s">
        <v>83</v>
      </c>
      <c r="BK365" s="201">
        <f>ROUND(I365*H365,2)</f>
        <v>0</v>
      </c>
      <c r="BL365" s="17" t="s">
        <v>155</v>
      </c>
      <c r="BM365" s="200" t="s">
        <v>2071</v>
      </c>
    </row>
    <row r="366" spans="1:65" s="14" customFormat="1">
      <c r="B366" s="219"/>
      <c r="C366" s="220"/>
      <c r="D366" s="210" t="s">
        <v>183</v>
      </c>
      <c r="E366" s="221" t="s">
        <v>1</v>
      </c>
      <c r="F366" s="222" t="s">
        <v>1958</v>
      </c>
      <c r="G366" s="220"/>
      <c r="H366" s="223">
        <v>1.456</v>
      </c>
      <c r="I366" s="224"/>
      <c r="J366" s="220"/>
      <c r="K366" s="220"/>
      <c r="L366" s="225"/>
      <c r="M366" s="226"/>
      <c r="N366" s="227"/>
      <c r="O366" s="227"/>
      <c r="P366" s="227"/>
      <c r="Q366" s="227"/>
      <c r="R366" s="227"/>
      <c r="S366" s="227"/>
      <c r="T366" s="228"/>
      <c r="AT366" s="229" t="s">
        <v>183</v>
      </c>
      <c r="AU366" s="229" t="s">
        <v>85</v>
      </c>
      <c r="AV366" s="14" t="s">
        <v>85</v>
      </c>
      <c r="AW366" s="14" t="s">
        <v>32</v>
      </c>
      <c r="AX366" s="14" t="s">
        <v>83</v>
      </c>
      <c r="AY366" s="229" t="s">
        <v>148</v>
      </c>
    </row>
    <row r="367" spans="1:65" s="2" customFormat="1" ht="16.5" customHeight="1">
      <c r="A367" s="34"/>
      <c r="B367" s="35"/>
      <c r="C367" s="241" t="s">
        <v>731</v>
      </c>
      <c r="D367" s="241" t="s">
        <v>209</v>
      </c>
      <c r="E367" s="242" t="s">
        <v>1959</v>
      </c>
      <c r="F367" s="243" t="s">
        <v>1960</v>
      </c>
      <c r="G367" s="244" t="s">
        <v>181</v>
      </c>
      <c r="H367" s="245">
        <v>162</v>
      </c>
      <c r="I367" s="246"/>
      <c r="J367" s="247">
        <f>ROUND(I367*H367,2)</f>
        <v>0</v>
      </c>
      <c r="K367" s="248"/>
      <c r="L367" s="39"/>
      <c r="M367" s="249" t="s">
        <v>1</v>
      </c>
      <c r="N367" s="250" t="s">
        <v>40</v>
      </c>
      <c r="O367" s="71"/>
      <c r="P367" s="198">
        <f>O367*H367</f>
        <v>0</v>
      </c>
      <c r="Q367" s="198">
        <v>0</v>
      </c>
      <c r="R367" s="198">
        <f>Q367*H367</f>
        <v>0</v>
      </c>
      <c r="S367" s="198">
        <v>0</v>
      </c>
      <c r="T367" s="199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00" t="s">
        <v>155</v>
      </c>
      <c r="AT367" s="200" t="s">
        <v>209</v>
      </c>
      <c r="AU367" s="200" t="s">
        <v>85</v>
      </c>
      <c r="AY367" s="17" t="s">
        <v>148</v>
      </c>
      <c r="BE367" s="201">
        <f>IF(N367="základní",J367,0)</f>
        <v>0</v>
      </c>
      <c r="BF367" s="201">
        <f>IF(N367="snížená",J367,0)</f>
        <v>0</v>
      </c>
      <c r="BG367" s="201">
        <f>IF(N367="zákl. přenesená",J367,0)</f>
        <v>0</v>
      </c>
      <c r="BH367" s="201">
        <f>IF(N367="sníž. přenesená",J367,0)</f>
        <v>0</v>
      </c>
      <c r="BI367" s="201">
        <f>IF(N367="nulová",J367,0)</f>
        <v>0</v>
      </c>
      <c r="BJ367" s="17" t="s">
        <v>83</v>
      </c>
      <c r="BK367" s="201">
        <f>ROUND(I367*H367,2)</f>
        <v>0</v>
      </c>
      <c r="BL367" s="17" t="s">
        <v>155</v>
      </c>
      <c r="BM367" s="200" t="s">
        <v>2072</v>
      </c>
    </row>
    <row r="368" spans="1:65" s="14" customFormat="1">
      <c r="B368" s="219"/>
      <c r="C368" s="220"/>
      <c r="D368" s="210" t="s">
        <v>183</v>
      </c>
      <c r="E368" s="221" t="s">
        <v>1</v>
      </c>
      <c r="F368" s="222" t="s">
        <v>2073</v>
      </c>
      <c r="G368" s="220"/>
      <c r="H368" s="223">
        <v>162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183</v>
      </c>
      <c r="AU368" s="229" t="s">
        <v>85</v>
      </c>
      <c r="AV368" s="14" t="s">
        <v>85</v>
      </c>
      <c r="AW368" s="14" t="s">
        <v>32</v>
      </c>
      <c r="AX368" s="14" t="s">
        <v>83</v>
      </c>
      <c r="AY368" s="229" t="s">
        <v>148</v>
      </c>
    </row>
    <row r="369" spans="1:65" s="2" customFormat="1" ht="33" customHeight="1">
      <c r="A369" s="34"/>
      <c r="B369" s="35"/>
      <c r="C369" s="241" t="s">
        <v>736</v>
      </c>
      <c r="D369" s="241" t="s">
        <v>209</v>
      </c>
      <c r="E369" s="242" t="s">
        <v>1963</v>
      </c>
      <c r="F369" s="243" t="s">
        <v>1964</v>
      </c>
      <c r="G369" s="244" t="s">
        <v>240</v>
      </c>
      <c r="H369" s="245">
        <v>1852.8</v>
      </c>
      <c r="I369" s="246"/>
      <c r="J369" s="247">
        <f>ROUND(I369*H369,2)</f>
        <v>0</v>
      </c>
      <c r="K369" s="248"/>
      <c r="L369" s="39"/>
      <c r="M369" s="249" t="s">
        <v>1</v>
      </c>
      <c r="N369" s="250" t="s">
        <v>40</v>
      </c>
      <c r="O369" s="71"/>
      <c r="P369" s="198">
        <f>O369*H369</f>
        <v>0</v>
      </c>
      <c r="Q369" s="198">
        <v>0</v>
      </c>
      <c r="R369" s="198">
        <f>Q369*H369</f>
        <v>0</v>
      </c>
      <c r="S369" s="198">
        <v>0</v>
      </c>
      <c r="T369" s="199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00" t="s">
        <v>155</v>
      </c>
      <c r="AT369" s="200" t="s">
        <v>209</v>
      </c>
      <c r="AU369" s="200" t="s">
        <v>85</v>
      </c>
      <c r="AY369" s="17" t="s">
        <v>148</v>
      </c>
      <c r="BE369" s="201">
        <f>IF(N369="základní",J369,0)</f>
        <v>0</v>
      </c>
      <c r="BF369" s="201">
        <f>IF(N369="snížená",J369,0)</f>
        <v>0</v>
      </c>
      <c r="BG369" s="201">
        <f>IF(N369="zákl. přenesená",J369,0)</f>
        <v>0</v>
      </c>
      <c r="BH369" s="201">
        <f>IF(N369="sníž. přenesená",J369,0)</f>
        <v>0</v>
      </c>
      <c r="BI369" s="201">
        <f>IF(N369="nulová",J369,0)</f>
        <v>0</v>
      </c>
      <c r="BJ369" s="17" t="s">
        <v>83</v>
      </c>
      <c r="BK369" s="201">
        <f>ROUND(I369*H369,2)</f>
        <v>0</v>
      </c>
      <c r="BL369" s="17" t="s">
        <v>155</v>
      </c>
      <c r="BM369" s="200" t="s">
        <v>2074</v>
      </c>
    </row>
    <row r="370" spans="1:65" s="14" customFormat="1">
      <c r="B370" s="219"/>
      <c r="C370" s="220"/>
      <c r="D370" s="210" t="s">
        <v>183</v>
      </c>
      <c r="E370" s="221" t="s">
        <v>1</v>
      </c>
      <c r="F370" s="222" t="s">
        <v>1966</v>
      </c>
      <c r="G370" s="220"/>
      <c r="H370" s="223">
        <v>1852.8</v>
      </c>
      <c r="I370" s="224"/>
      <c r="J370" s="220"/>
      <c r="K370" s="220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183</v>
      </c>
      <c r="AU370" s="229" t="s">
        <v>85</v>
      </c>
      <c r="AV370" s="14" t="s">
        <v>85</v>
      </c>
      <c r="AW370" s="14" t="s">
        <v>32</v>
      </c>
      <c r="AX370" s="14" t="s">
        <v>83</v>
      </c>
      <c r="AY370" s="229" t="s">
        <v>148</v>
      </c>
    </row>
    <row r="371" spans="1:65" s="2" customFormat="1" ht="16.5" customHeight="1">
      <c r="A371" s="34"/>
      <c r="B371" s="35"/>
      <c r="C371" s="241" t="s">
        <v>740</v>
      </c>
      <c r="D371" s="241" t="s">
        <v>209</v>
      </c>
      <c r="E371" s="242" t="s">
        <v>1967</v>
      </c>
      <c r="F371" s="243" t="s">
        <v>1968</v>
      </c>
      <c r="G371" s="244" t="s">
        <v>181</v>
      </c>
      <c r="H371" s="245">
        <v>4</v>
      </c>
      <c r="I371" s="246"/>
      <c r="J371" s="247">
        <f>ROUND(I371*H371,2)</f>
        <v>0</v>
      </c>
      <c r="K371" s="248"/>
      <c r="L371" s="39"/>
      <c r="M371" s="249" t="s">
        <v>1</v>
      </c>
      <c r="N371" s="250" t="s">
        <v>40</v>
      </c>
      <c r="O371" s="71"/>
      <c r="P371" s="198">
        <f>O371*H371</f>
        <v>0</v>
      </c>
      <c r="Q371" s="198">
        <v>2.0000000000000002E-5</v>
      </c>
      <c r="R371" s="198">
        <f>Q371*H371</f>
        <v>8.0000000000000007E-5</v>
      </c>
      <c r="S371" s="198">
        <v>0</v>
      </c>
      <c r="T371" s="199">
        <f>S371*H371</f>
        <v>0</v>
      </c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00" t="s">
        <v>155</v>
      </c>
      <c r="AT371" s="200" t="s">
        <v>209</v>
      </c>
      <c r="AU371" s="200" t="s">
        <v>85</v>
      </c>
      <c r="AY371" s="17" t="s">
        <v>148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7" t="s">
        <v>83</v>
      </c>
      <c r="BK371" s="201">
        <f>ROUND(I371*H371,2)</f>
        <v>0</v>
      </c>
      <c r="BL371" s="17" t="s">
        <v>155</v>
      </c>
      <c r="BM371" s="200" t="s">
        <v>2075</v>
      </c>
    </row>
    <row r="372" spans="1:65" s="14" customFormat="1">
      <c r="B372" s="219"/>
      <c r="C372" s="220"/>
      <c r="D372" s="210" t="s">
        <v>183</v>
      </c>
      <c r="E372" s="221" t="s">
        <v>1</v>
      </c>
      <c r="F372" s="222" t="s">
        <v>1898</v>
      </c>
      <c r="G372" s="220"/>
      <c r="H372" s="223">
        <v>4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183</v>
      </c>
      <c r="AU372" s="229" t="s">
        <v>85</v>
      </c>
      <c r="AV372" s="14" t="s">
        <v>85</v>
      </c>
      <c r="AW372" s="14" t="s">
        <v>32</v>
      </c>
      <c r="AX372" s="14" t="s">
        <v>83</v>
      </c>
      <c r="AY372" s="229" t="s">
        <v>148</v>
      </c>
    </row>
    <row r="373" spans="1:65" s="2" customFormat="1" ht="16.5" customHeight="1">
      <c r="A373" s="34"/>
      <c r="B373" s="35"/>
      <c r="C373" s="241" t="s">
        <v>746</v>
      </c>
      <c r="D373" s="241" t="s">
        <v>209</v>
      </c>
      <c r="E373" s="242" t="s">
        <v>579</v>
      </c>
      <c r="F373" s="243" t="s">
        <v>580</v>
      </c>
      <c r="G373" s="244" t="s">
        <v>258</v>
      </c>
      <c r="H373" s="245">
        <v>312.76</v>
      </c>
      <c r="I373" s="246"/>
      <c r="J373" s="247">
        <f>ROUND(I373*H373,2)</f>
        <v>0</v>
      </c>
      <c r="K373" s="248"/>
      <c r="L373" s="39"/>
      <c r="M373" s="249" t="s">
        <v>1</v>
      </c>
      <c r="N373" s="250" t="s">
        <v>40</v>
      </c>
      <c r="O373" s="71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155</v>
      </c>
      <c r="AT373" s="200" t="s">
        <v>209</v>
      </c>
      <c r="AU373" s="200" t="s">
        <v>85</v>
      </c>
      <c r="AY373" s="17" t="s">
        <v>148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7" t="s">
        <v>83</v>
      </c>
      <c r="BK373" s="201">
        <f>ROUND(I373*H373,2)</f>
        <v>0</v>
      </c>
      <c r="BL373" s="17" t="s">
        <v>155</v>
      </c>
      <c r="BM373" s="200" t="s">
        <v>2076</v>
      </c>
    </row>
    <row r="374" spans="1:65" s="14" customFormat="1">
      <c r="B374" s="219"/>
      <c r="C374" s="220"/>
      <c r="D374" s="210" t="s">
        <v>183</v>
      </c>
      <c r="E374" s="221" t="s">
        <v>1</v>
      </c>
      <c r="F374" s="222" t="s">
        <v>1971</v>
      </c>
      <c r="G374" s="220"/>
      <c r="H374" s="223">
        <v>310</v>
      </c>
      <c r="I374" s="224"/>
      <c r="J374" s="220"/>
      <c r="K374" s="220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183</v>
      </c>
      <c r="AU374" s="229" t="s">
        <v>85</v>
      </c>
      <c r="AV374" s="14" t="s">
        <v>85</v>
      </c>
      <c r="AW374" s="14" t="s">
        <v>32</v>
      </c>
      <c r="AX374" s="14" t="s">
        <v>75</v>
      </c>
      <c r="AY374" s="229" t="s">
        <v>148</v>
      </c>
    </row>
    <row r="375" spans="1:65" s="14" customFormat="1">
      <c r="B375" s="219"/>
      <c r="C375" s="220"/>
      <c r="D375" s="210" t="s">
        <v>183</v>
      </c>
      <c r="E375" s="221" t="s">
        <v>1</v>
      </c>
      <c r="F375" s="222" t="s">
        <v>2077</v>
      </c>
      <c r="G375" s="220"/>
      <c r="H375" s="223">
        <v>2.16</v>
      </c>
      <c r="I375" s="224"/>
      <c r="J375" s="220"/>
      <c r="K375" s="220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183</v>
      </c>
      <c r="AU375" s="229" t="s">
        <v>85</v>
      </c>
      <c r="AV375" s="14" t="s">
        <v>85</v>
      </c>
      <c r="AW375" s="14" t="s">
        <v>32</v>
      </c>
      <c r="AX375" s="14" t="s">
        <v>75</v>
      </c>
      <c r="AY375" s="229" t="s">
        <v>148</v>
      </c>
    </row>
    <row r="376" spans="1:65" s="14" customFormat="1">
      <c r="B376" s="219"/>
      <c r="C376" s="220"/>
      <c r="D376" s="210" t="s">
        <v>183</v>
      </c>
      <c r="E376" s="221" t="s">
        <v>1</v>
      </c>
      <c r="F376" s="222" t="s">
        <v>2050</v>
      </c>
      <c r="G376" s="220"/>
      <c r="H376" s="223">
        <v>0.6</v>
      </c>
      <c r="I376" s="224"/>
      <c r="J376" s="220"/>
      <c r="K376" s="220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183</v>
      </c>
      <c r="AU376" s="229" t="s">
        <v>85</v>
      </c>
      <c r="AV376" s="14" t="s">
        <v>85</v>
      </c>
      <c r="AW376" s="14" t="s">
        <v>32</v>
      </c>
      <c r="AX376" s="14" t="s">
        <v>75</v>
      </c>
      <c r="AY376" s="229" t="s">
        <v>148</v>
      </c>
    </row>
    <row r="377" spans="1:65" s="15" customFormat="1">
      <c r="B377" s="230"/>
      <c r="C377" s="231"/>
      <c r="D377" s="210" t="s">
        <v>183</v>
      </c>
      <c r="E377" s="232" t="s">
        <v>1</v>
      </c>
      <c r="F377" s="233" t="s">
        <v>187</v>
      </c>
      <c r="G377" s="231"/>
      <c r="H377" s="234">
        <v>312.76000000000005</v>
      </c>
      <c r="I377" s="235"/>
      <c r="J377" s="231"/>
      <c r="K377" s="231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183</v>
      </c>
      <c r="AU377" s="240" t="s">
        <v>85</v>
      </c>
      <c r="AV377" s="15" t="s">
        <v>155</v>
      </c>
      <c r="AW377" s="15" t="s">
        <v>32</v>
      </c>
      <c r="AX377" s="15" t="s">
        <v>83</v>
      </c>
      <c r="AY377" s="240" t="s">
        <v>148</v>
      </c>
    </row>
    <row r="378" spans="1:65" s="2" customFormat="1" ht="21.75" customHeight="1">
      <c r="A378" s="34"/>
      <c r="B378" s="35"/>
      <c r="C378" s="241" t="s">
        <v>751</v>
      </c>
      <c r="D378" s="241" t="s">
        <v>209</v>
      </c>
      <c r="E378" s="242" t="s">
        <v>1974</v>
      </c>
      <c r="F378" s="243" t="s">
        <v>1975</v>
      </c>
      <c r="G378" s="244" t="s">
        <v>240</v>
      </c>
      <c r="H378" s="245">
        <v>7.069</v>
      </c>
      <c r="I378" s="246"/>
      <c r="J378" s="247">
        <f>ROUND(I378*H378,2)</f>
        <v>0</v>
      </c>
      <c r="K378" s="248"/>
      <c r="L378" s="39"/>
      <c r="M378" s="249" t="s">
        <v>1</v>
      </c>
      <c r="N378" s="250" t="s">
        <v>40</v>
      </c>
      <c r="O378" s="71"/>
      <c r="P378" s="198">
        <f>O378*H378</f>
        <v>0</v>
      </c>
      <c r="Q378" s="198">
        <v>0</v>
      </c>
      <c r="R378" s="198">
        <f>Q378*H378</f>
        <v>0</v>
      </c>
      <c r="S378" s="198">
        <v>0</v>
      </c>
      <c r="T378" s="199">
        <f>S378*H378</f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0" t="s">
        <v>155</v>
      </c>
      <c r="AT378" s="200" t="s">
        <v>209</v>
      </c>
      <c r="AU378" s="200" t="s">
        <v>85</v>
      </c>
      <c r="AY378" s="17" t="s">
        <v>148</v>
      </c>
      <c r="BE378" s="201">
        <f>IF(N378="základní",J378,0)</f>
        <v>0</v>
      </c>
      <c r="BF378" s="201">
        <f>IF(N378="snížená",J378,0)</f>
        <v>0</v>
      </c>
      <c r="BG378" s="201">
        <f>IF(N378="zákl. přenesená",J378,0)</f>
        <v>0</v>
      </c>
      <c r="BH378" s="201">
        <f>IF(N378="sníž. přenesená",J378,0)</f>
        <v>0</v>
      </c>
      <c r="BI378" s="201">
        <f>IF(N378="nulová",J378,0)</f>
        <v>0</v>
      </c>
      <c r="BJ378" s="17" t="s">
        <v>83</v>
      </c>
      <c r="BK378" s="201">
        <f>ROUND(I378*H378,2)</f>
        <v>0</v>
      </c>
      <c r="BL378" s="17" t="s">
        <v>155</v>
      </c>
      <c r="BM378" s="200" t="s">
        <v>2078</v>
      </c>
    </row>
    <row r="379" spans="1:65" s="14" customFormat="1">
      <c r="B379" s="219"/>
      <c r="C379" s="220"/>
      <c r="D379" s="210" t="s">
        <v>183</v>
      </c>
      <c r="E379" s="221" t="s">
        <v>1</v>
      </c>
      <c r="F379" s="222" t="s">
        <v>1977</v>
      </c>
      <c r="G379" s="220"/>
      <c r="H379" s="223">
        <v>7.069</v>
      </c>
      <c r="I379" s="224"/>
      <c r="J379" s="220"/>
      <c r="K379" s="220"/>
      <c r="L379" s="225"/>
      <c r="M379" s="226"/>
      <c r="N379" s="227"/>
      <c r="O379" s="227"/>
      <c r="P379" s="227"/>
      <c r="Q379" s="227"/>
      <c r="R379" s="227"/>
      <c r="S379" s="227"/>
      <c r="T379" s="228"/>
      <c r="AT379" s="229" t="s">
        <v>183</v>
      </c>
      <c r="AU379" s="229" t="s">
        <v>85</v>
      </c>
      <c r="AV379" s="14" t="s">
        <v>85</v>
      </c>
      <c r="AW379" s="14" t="s">
        <v>32</v>
      </c>
      <c r="AX379" s="14" t="s">
        <v>83</v>
      </c>
      <c r="AY379" s="229" t="s">
        <v>148</v>
      </c>
    </row>
    <row r="380" spans="1:65" s="2" customFormat="1" ht="33" customHeight="1">
      <c r="A380" s="34"/>
      <c r="B380" s="35"/>
      <c r="C380" s="241" t="s">
        <v>755</v>
      </c>
      <c r="D380" s="241" t="s">
        <v>209</v>
      </c>
      <c r="E380" s="242" t="s">
        <v>1978</v>
      </c>
      <c r="F380" s="243" t="s">
        <v>1979</v>
      </c>
      <c r="G380" s="244" t="s">
        <v>240</v>
      </c>
      <c r="H380" s="245">
        <v>3100</v>
      </c>
      <c r="I380" s="246"/>
      <c r="J380" s="247">
        <f>ROUND(I380*H380,2)</f>
        <v>0</v>
      </c>
      <c r="K380" s="248"/>
      <c r="L380" s="39"/>
      <c r="M380" s="249" t="s">
        <v>1</v>
      </c>
      <c r="N380" s="250" t="s">
        <v>40</v>
      </c>
      <c r="O380" s="71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00" t="s">
        <v>155</v>
      </c>
      <c r="AT380" s="200" t="s">
        <v>209</v>
      </c>
      <c r="AU380" s="200" t="s">
        <v>85</v>
      </c>
      <c r="AY380" s="17" t="s">
        <v>148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7" t="s">
        <v>83</v>
      </c>
      <c r="BK380" s="201">
        <f>ROUND(I380*H380,2)</f>
        <v>0</v>
      </c>
      <c r="BL380" s="17" t="s">
        <v>155</v>
      </c>
      <c r="BM380" s="200" t="s">
        <v>2079</v>
      </c>
    </row>
    <row r="381" spans="1:65" s="13" customFormat="1">
      <c r="B381" s="208"/>
      <c r="C381" s="209"/>
      <c r="D381" s="210" t="s">
        <v>183</v>
      </c>
      <c r="E381" s="211" t="s">
        <v>1</v>
      </c>
      <c r="F381" s="212" t="s">
        <v>1981</v>
      </c>
      <c r="G381" s="209"/>
      <c r="H381" s="211" t="s">
        <v>1</v>
      </c>
      <c r="I381" s="213"/>
      <c r="J381" s="209"/>
      <c r="K381" s="209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183</v>
      </c>
      <c r="AU381" s="218" t="s">
        <v>85</v>
      </c>
      <c r="AV381" s="13" t="s">
        <v>83</v>
      </c>
      <c r="AW381" s="13" t="s">
        <v>32</v>
      </c>
      <c r="AX381" s="13" t="s">
        <v>75</v>
      </c>
      <c r="AY381" s="218" t="s">
        <v>148</v>
      </c>
    </row>
    <row r="382" spans="1:65" s="14" customFormat="1">
      <c r="B382" s="219"/>
      <c r="C382" s="220"/>
      <c r="D382" s="210" t="s">
        <v>183</v>
      </c>
      <c r="E382" s="221" t="s">
        <v>1</v>
      </c>
      <c r="F382" s="222" t="s">
        <v>1982</v>
      </c>
      <c r="G382" s="220"/>
      <c r="H382" s="223">
        <v>3100</v>
      </c>
      <c r="I382" s="224"/>
      <c r="J382" s="220"/>
      <c r="K382" s="220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183</v>
      </c>
      <c r="AU382" s="229" t="s">
        <v>85</v>
      </c>
      <c r="AV382" s="14" t="s">
        <v>85</v>
      </c>
      <c r="AW382" s="14" t="s">
        <v>32</v>
      </c>
      <c r="AX382" s="14" t="s">
        <v>83</v>
      </c>
      <c r="AY382" s="229" t="s">
        <v>148</v>
      </c>
    </row>
    <row r="383" spans="1:65" s="2" customFormat="1" ht="21.75" customHeight="1">
      <c r="A383" s="34"/>
      <c r="B383" s="35"/>
      <c r="C383" s="241" t="s">
        <v>760</v>
      </c>
      <c r="D383" s="241" t="s">
        <v>209</v>
      </c>
      <c r="E383" s="242" t="s">
        <v>609</v>
      </c>
      <c r="F383" s="243" t="s">
        <v>610</v>
      </c>
      <c r="G383" s="244" t="s">
        <v>258</v>
      </c>
      <c r="H383" s="245">
        <v>312.76</v>
      </c>
      <c r="I383" s="246"/>
      <c r="J383" s="247">
        <f>ROUND(I383*H383,2)</f>
        <v>0</v>
      </c>
      <c r="K383" s="248"/>
      <c r="L383" s="39"/>
      <c r="M383" s="249" t="s">
        <v>1</v>
      </c>
      <c r="N383" s="250" t="s">
        <v>40</v>
      </c>
      <c r="O383" s="71"/>
      <c r="P383" s="198">
        <f>O383*H383</f>
        <v>0</v>
      </c>
      <c r="Q383" s="198">
        <v>0</v>
      </c>
      <c r="R383" s="198">
        <f>Q383*H383</f>
        <v>0</v>
      </c>
      <c r="S383" s="198">
        <v>0</v>
      </c>
      <c r="T383" s="199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00" t="s">
        <v>155</v>
      </c>
      <c r="AT383" s="200" t="s">
        <v>209</v>
      </c>
      <c r="AU383" s="200" t="s">
        <v>85</v>
      </c>
      <c r="AY383" s="17" t="s">
        <v>148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17" t="s">
        <v>83</v>
      </c>
      <c r="BK383" s="201">
        <f>ROUND(I383*H383,2)</f>
        <v>0</v>
      </c>
      <c r="BL383" s="17" t="s">
        <v>155</v>
      </c>
      <c r="BM383" s="200" t="s">
        <v>2080</v>
      </c>
    </row>
    <row r="384" spans="1:65" s="14" customFormat="1">
      <c r="B384" s="219"/>
      <c r="C384" s="220"/>
      <c r="D384" s="210" t="s">
        <v>183</v>
      </c>
      <c r="E384" s="221" t="s">
        <v>1</v>
      </c>
      <c r="F384" s="222" t="s">
        <v>2081</v>
      </c>
      <c r="G384" s="220"/>
      <c r="H384" s="223">
        <v>312.76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183</v>
      </c>
      <c r="AU384" s="229" t="s">
        <v>85</v>
      </c>
      <c r="AV384" s="14" t="s">
        <v>85</v>
      </c>
      <c r="AW384" s="14" t="s">
        <v>32</v>
      </c>
      <c r="AX384" s="14" t="s">
        <v>83</v>
      </c>
      <c r="AY384" s="229" t="s">
        <v>148</v>
      </c>
    </row>
    <row r="385" spans="1:65" s="2" customFormat="1" ht="16.5" customHeight="1">
      <c r="A385" s="34"/>
      <c r="B385" s="35"/>
      <c r="C385" s="241" t="s">
        <v>765</v>
      </c>
      <c r="D385" s="241" t="s">
        <v>209</v>
      </c>
      <c r="E385" s="242" t="s">
        <v>1984</v>
      </c>
      <c r="F385" s="243" t="s">
        <v>1985</v>
      </c>
      <c r="G385" s="244" t="s">
        <v>181</v>
      </c>
      <c r="H385" s="245">
        <v>4</v>
      </c>
      <c r="I385" s="246"/>
      <c r="J385" s="247">
        <f>ROUND(I385*H385,2)</f>
        <v>0</v>
      </c>
      <c r="K385" s="248"/>
      <c r="L385" s="39"/>
      <c r="M385" s="249" t="s">
        <v>1</v>
      </c>
      <c r="N385" s="250" t="s">
        <v>40</v>
      </c>
      <c r="O385" s="71"/>
      <c r="P385" s="198">
        <f>O385*H385</f>
        <v>0</v>
      </c>
      <c r="Q385" s="198">
        <v>0</v>
      </c>
      <c r="R385" s="198">
        <f>Q385*H385</f>
        <v>0</v>
      </c>
      <c r="S385" s="198">
        <v>0</v>
      </c>
      <c r="T385" s="199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0" t="s">
        <v>155</v>
      </c>
      <c r="AT385" s="200" t="s">
        <v>209</v>
      </c>
      <c r="AU385" s="200" t="s">
        <v>85</v>
      </c>
      <c r="AY385" s="17" t="s">
        <v>148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7" t="s">
        <v>83</v>
      </c>
      <c r="BK385" s="201">
        <f>ROUND(I385*H385,2)</f>
        <v>0</v>
      </c>
      <c r="BL385" s="17" t="s">
        <v>155</v>
      </c>
      <c r="BM385" s="200" t="s">
        <v>2082</v>
      </c>
    </row>
    <row r="386" spans="1:65" s="14" customFormat="1">
      <c r="B386" s="219"/>
      <c r="C386" s="220"/>
      <c r="D386" s="210" t="s">
        <v>183</v>
      </c>
      <c r="E386" s="221" t="s">
        <v>1</v>
      </c>
      <c r="F386" s="222" t="s">
        <v>155</v>
      </c>
      <c r="G386" s="220"/>
      <c r="H386" s="223">
        <v>4</v>
      </c>
      <c r="I386" s="224"/>
      <c r="J386" s="220"/>
      <c r="K386" s="220"/>
      <c r="L386" s="225"/>
      <c r="M386" s="226"/>
      <c r="N386" s="227"/>
      <c r="O386" s="227"/>
      <c r="P386" s="227"/>
      <c r="Q386" s="227"/>
      <c r="R386" s="227"/>
      <c r="S386" s="227"/>
      <c r="T386" s="228"/>
      <c r="AT386" s="229" t="s">
        <v>183</v>
      </c>
      <c r="AU386" s="229" t="s">
        <v>85</v>
      </c>
      <c r="AV386" s="14" t="s">
        <v>85</v>
      </c>
      <c r="AW386" s="14" t="s">
        <v>32</v>
      </c>
      <c r="AX386" s="14" t="s">
        <v>83</v>
      </c>
      <c r="AY386" s="229" t="s">
        <v>148</v>
      </c>
    </row>
    <row r="387" spans="1:65" s="2" customFormat="1" ht="16.5" customHeight="1">
      <c r="A387" s="34"/>
      <c r="B387" s="35"/>
      <c r="C387" s="241" t="s">
        <v>770</v>
      </c>
      <c r="D387" s="241" t="s">
        <v>209</v>
      </c>
      <c r="E387" s="242" t="s">
        <v>1987</v>
      </c>
      <c r="F387" s="243" t="s">
        <v>1988</v>
      </c>
      <c r="G387" s="244" t="s">
        <v>161</v>
      </c>
      <c r="H387" s="245">
        <v>146</v>
      </c>
      <c r="I387" s="246"/>
      <c r="J387" s="247">
        <f>ROUND(I387*H387,2)</f>
        <v>0</v>
      </c>
      <c r="K387" s="248"/>
      <c r="L387" s="39"/>
      <c r="M387" s="249" t="s">
        <v>1</v>
      </c>
      <c r="N387" s="250" t="s">
        <v>40</v>
      </c>
      <c r="O387" s="71"/>
      <c r="P387" s="198">
        <f>O387*H387</f>
        <v>0</v>
      </c>
      <c r="Q387" s="198">
        <v>0</v>
      </c>
      <c r="R387" s="198">
        <f>Q387*H387</f>
        <v>0</v>
      </c>
      <c r="S387" s="198">
        <v>0</v>
      </c>
      <c r="T387" s="199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00" t="s">
        <v>155</v>
      </c>
      <c r="AT387" s="200" t="s">
        <v>209</v>
      </c>
      <c r="AU387" s="200" t="s">
        <v>85</v>
      </c>
      <c r="AY387" s="17" t="s">
        <v>148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7" t="s">
        <v>83</v>
      </c>
      <c r="BK387" s="201">
        <f>ROUND(I387*H387,2)</f>
        <v>0</v>
      </c>
      <c r="BL387" s="17" t="s">
        <v>155</v>
      </c>
      <c r="BM387" s="200" t="s">
        <v>2083</v>
      </c>
    </row>
    <row r="388" spans="1:65" s="14" customFormat="1">
      <c r="B388" s="219"/>
      <c r="C388" s="220"/>
      <c r="D388" s="210" t="s">
        <v>183</v>
      </c>
      <c r="E388" s="221" t="s">
        <v>1</v>
      </c>
      <c r="F388" s="222" t="s">
        <v>1990</v>
      </c>
      <c r="G388" s="220"/>
      <c r="H388" s="223">
        <v>146</v>
      </c>
      <c r="I388" s="224"/>
      <c r="J388" s="220"/>
      <c r="K388" s="220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183</v>
      </c>
      <c r="AU388" s="229" t="s">
        <v>85</v>
      </c>
      <c r="AV388" s="14" t="s">
        <v>85</v>
      </c>
      <c r="AW388" s="14" t="s">
        <v>32</v>
      </c>
      <c r="AX388" s="14" t="s">
        <v>83</v>
      </c>
      <c r="AY388" s="229" t="s">
        <v>148</v>
      </c>
    </row>
    <row r="389" spans="1:65" s="12" customFormat="1" ht="22.9" customHeight="1">
      <c r="B389" s="171"/>
      <c r="C389" s="172"/>
      <c r="D389" s="173" t="s">
        <v>74</v>
      </c>
      <c r="E389" s="185" t="s">
        <v>2084</v>
      </c>
      <c r="F389" s="185" t="s">
        <v>2085</v>
      </c>
      <c r="G389" s="172"/>
      <c r="H389" s="172"/>
      <c r="I389" s="175"/>
      <c r="J389" s="186">
        <f>BK389</f>
        <v>0</v>
      </c>
      <c r="K389" s="172"/>
      <c r="L389" s="177"/>
      <c r="M389" s="178"/>
      <c r="N389" s="179"/>
      <c r="O389" s="179"/>
      <c r="P389" s="180">
        <f>SUM(P390:P448)</f>
        <v>0</v>
      </c>
      <c r="Q389" s="179"/>
      <c r="R389" s="180">
        <f>SUM(R390:R448)</f>
        <v>0.10775999999999999</v>
      </c>
      <c r="S389" s="179"/>
      <c r="T389" s="181">
        <f>SUM(T390:T448)</f>
        <v>0</v>
      </c>
      <c r="AR389" s="182" t="s">
        <v>83</v>
      </c>
      <c r="AT389" s="183" t="s">
        <v>74</v>
      </c>
      <c r="AU389" s="183" t="s">
        <v>83</v>
      </c>
      <c r="AY389" s="182" t="s">
        <v>148</v>
      </c>
      <c r="BK389" s="184">
        <f>SUM(BK390:BK448)</f>
        <v>0</v>
      </c>
    </row>
    <row r="390" spans="1:65" s="2" customFormat="1" ht="16.5" customHeight="1">
      <c r="A390" s="34"/>
      <c r="B390" s="35"/>
      <c r="C390" s="241" t="s">
        <v>776</v>
      </c>
      <c r="D390" s="241" t="s">
        <v>209</v>
      </c>
      <c r="E390" s="242" t="s">
        <v>2086</v>
      </c>
      <c r="F390" s="243" t="s">
        <v>2087</v>
      </c>
      <c r="G390" s="244" t="s">
        <v>181</v>
      </c>
      <c r="H390" s="245">
        <v>4</v>
      </c>
      <c r="I390" s="246"/>
      <c r="J390" s="247">
        <f>ROUND(I390*H390,2)</f>
        <v>0</v>
      </c>
      <c r="K390" s="248"/>
      <c r="L390" s="39"/>
      <c r="M390" s="249" t="s">
        <v>1</v>
      </c>
      <c r="N390" s="250" t="s">
        <v>40</v>
      </c>
      <c r="O390" s="71"/>
      <c r="P390" s="198">
        <f>O390*H390</f>
        <v>0</v>
      </c>
      <c r="Q390" s="198">
        <v>0</v>
      </c>
      <c r="R390" s="198">
        <f>Q390*H390</f>
        <v>0</v>
      </c>
      <c r="S390" s="198">
        <v>0</v>
      </c>
      <c r="T390" s="199">
        <f>S390*H390</f>
        <v>0</v>
      </c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R390" s="200" t="s">
        <v>155</v>
      </c>
      <c r="AT390" s="200" t="s">
        <v>209</v>
      </c>
      <c r="AU390" s="200" t="s">
        <v>85</v>
      </c>
      <c r="AY390" s="17" t="s">
        <v>148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7" t="s">
        <v>83</v>
      </c>
      <c r="BK390" s="201">
        <f>ROUND(I390*H390,2)</f>
        <v>0</v>
      </c>
      <c r="BL390" s="17" t="s">
        <v>155</v>
      </c>
      <c r="BM390" s="200" t="s">
        <v>2088</v>
      </c>
    </row>
    <row r="391" spans="1:65" s="14" customFormat="1">
      <c r="B391" s="219"/>
      <c r="C391" s="220"/>
      <c r="D391" s="210" t="s">
        <v>183</v>
      </c>
      <c r="E391" s="221" t="s">
        <v>1</v>
      </c>
      <c r="F391" s="222" t="s">
        <v>1898</v>
      </c>
      <c r="G391" s="220"/>
      <c r="H391" s="223">
        <v>4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183</v>
      </c>
      <c r="AU391" s="229" t="s">
        <v>85</v>
      </c>
      <c r="AV391" s="14" t="s">
        <v>85</v>
      </c>
      <c r="AW391" s="14" t="s">
        <v>32</v>
      </c>
      <c r="AX391" s="14" t="s">
        <v>83</v>
      </c>
      <c r="AY391" s="229" t="s">
        <v>148</v>
      </c>
    </row>
    <row r="392" spans="1:65" s="2" customFormat="1" ht="24.2" customHeight="1">
      <c r="A392" s="34"/>
      <c r="B392" s="35"/>
      <c r="C392" s="241" t="s">
        <v>781</v>
      </c>
      <c r="D392" s="241" t="s">
        <v>209</v>
      </c>
      <c r="E392" s="242" t="s">
        <v>1919</v>
      </c>
      <c r="F392" s="243" t="s">
        <v>1920</v>
      </c>
      <c r="G392" s="244" t="s">
        <v>240</v>
      </c>
      <c r="H392" s="245">
        <v>5.4</v>
      </c>
      <c r="I392" s="246"/>
      <c r="J392" s="247">
        <f>ROUND(I392*H392,2)</f>
        <v>0</v>
      </c>
      <c r="K392" s="248"/>
      <c r="L392" s="39"/>
      <c r="M392" s="249" t="s">
        <v>1</v>
      </c>
      <c r="N392" s="250" t="s">
        <v>40</v>
      </c>
      <c r="O392" s="71"/>
      <c r="P392" s="198">
        <f>O392*H392</f>
        <v>0</v>
      </c>
      <c r="Q392" s="198">
        <v>0</v>
      </c>
      <c r="R392" s="198">
        <f>Q392*H392</f>
        <v>0</v>
      </c>
      <c r="S392" s="198">
        <v>0</v>
      </c>
      <c r="T392" s="199">
        <f>S392*H392</f>
        <v>0</v>
      </c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R392" s="200" t="s">
        <v>155</v>
      </c>
      <c r="AT392" s="200" t="s">
        <v>209</v>
      </c>
      <c r="AU392" s="200" t="s">
        <v>85</v>
      </c>
      <c r="AY392" s="17" t="s">
        <v>148</v>
      </c>
      <c r="BE392" s="201">
        <f>IF(N392="základní",J392,0)</f>
        <v>0</v>
      </c>
      <c r="BF392" s="201">
        <f>IF(N392="snížená",J392,0)</f>
        <v>0</v>
      </c>
      <c r="BG392" s="201">
        <f>IF(N392="zákl. přenesená",J392,0)</f>
        <v>0</v>
      </c>
      <c r="BH392" s="201">
        <f>IF(N392="sníž. přenesená",J392,0)</f>
        <v>0</v>
      </c>
      <c r="BI392" s="201">
        <f>IF(N392="nulová",J392,0)</f>
        <v>0</v>
      </c>
      <c r="BJ392" s="17" t="s">
        <v>83</v>
      </c>
      <c r="BK392" s="201">
        <f>ROUND(I392*H392,2)</f>
        <v>0</v>
      </c>
      <c r="BL392" s="17" t="s">
        <v>155</v>
      </c>
      <c r="BM392" s="200" t="s">
        <v>2089</v>
      </c>
    </row>
    <row r="393" spans="1:65" s="13" customFormat="1">
      <c r="B393" s="208"/>
      <c r="C393" s="209"/>
      <c r="D393" s="210" t="s">
        <v>183</v>
      </c>
      <c r="E393" s="211" t="s">
        <v>1</v>
      </c>
      <c r="F393" s="212" t="s">
        <v>1922</v>
      </c>
      <c r="G393" s="209"/>
      <c r="H393" s="211" t="s">
        <v>1</v>
      </c>
      <c r="I393" s="213"/>
      <c r="J393" s="209"/>
      <c r="K393" s="209"/>
      <c r="L393" s="214"/>
      <c r="M393" s="215"/>
      <c r="N393" s="216"/>
      <c r="O393" s="216"/>
      <c r="P393" s="216"/>
      <c r="Q393" s="216"/>
      <c r="R393" s="216"/>
      <c r="S393" s="216"/>
      <c r="T393" s="217"/>
      <c r="AT393" s="218" t="s">
        <v>183</v>
      </c>
      <c r="AU393" s="218" t="s">
        <v>85</v>
      </c>
      <c r="AV393" s="13" t="s">
        <v>83</v>
      </c>
      <c r="AW393" s="13" t="s">
        <v>32</v>
      </c>
      <c r="AX393" s="13" t="s">
        <v>75</v>
      </c>
      <c r="AY393" s="218" t="s">
        <v>148</v>
      </c>
    </row>
    <row r="394" spans="1:65" s="14" customFormat="1">
      <c r="B394" s="219"/>
      <c r="C394" s="220"/>
      <c r="D394" s="210" t="s">
        <v>183</v>
      </c>
      <c r="E394" s="221" t="s">
        <v>1</v>
      </c>
      <c r="F394" s="222" t="s">
        <v>1923</v>
      </c>
      <c r="G394" s="220"/>
      <c r="H394" s="223">
        <v>5.4</v>
      </c>
      <c r="I394" s="224"/>
      <c r="J394" s="220"/>
      <c r="K394" s="220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183</v>
      </c>
      <c r="AU394" s="229" t="s">
        <v>85</v>
      </c>
      <c r="AV394" s="14" t="s">
        <v>85</v>
      </c>
      <c r="AW394" s="14" t="s">
        <v>32</v>
      </c>
      <c r="AX394" s="14" t="s">
        <v>83</v>
      </c>
      <c r="AY394" s="229" t="s">
        <v>148</v>
      </c>
    </row>
    <row r="395" spans="1:65" s="2" customFormat="1" ht="16.5" customHeight="1">
      <c r="A395" s="34"/>
      <c r="B395" s="35"/>
      <c r="C395" s="187" t="s">
        <v>785</v>
      </c>
      <c r="D395" s="187" t="s">
        <v>150</v>
      </c>
      <c r="E395" s="188" t="s">
        <v>569</v>
      </c>
      <c r="F395" s="189" t="s">
        <v>570</v>
      </c>
      <c r="G395" s="190" t="s">
        <v>258</v>
      </c>
      <c r="H395" s="191">
        <v>5.6000000000000001E-2</v>
      </c>
      <c r="I395" s="192"/>
      <c r="J395" s="193">
        <f>ROUND(I395*H395,2)</f>
        <v>0</v>
      </c>
      <c r="K395" s="194"/>
      <c r="L395" s="195"/>
      <c r="M395" s="196" t="s">
        <v>1</v>
      </c>
      <c r="N395" s="197" t="s">
        <v>40</v>
      </c>
      <c r="O395" s="71"/>
      <c r="P395" s="198">
        <f>O395*H395</f>
        <v>0</v>
      </c>
      <c r="Q395" s="198">
        <v>0.2</v>
      </c>
      <c r="R395" s="198">
        <f>Q395*H395</f>
        <v>1.1200000000000002E-2</v>
      </c>
      <c r="S395" s="198">
        <v>0</v>
      </c>
      <c r="T395" s="199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00" t="s">
        <v>154</v>
      </c>
      <c r="AT395" s="200" t="s">
        <v>150</v>
      </c>
      <c r="AU395" s="200" t="s">
        <v>85</v>
      </c>
      <c r="AY395" s="17" t="s">
        <v>148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7" t="s">
        <v>83</v>
      </c>
      <c r="BK395" s="201">
        <f>ROUND(I395*H395,2)</f>
        <v>0</v>
      </c>
      <c r="BL395" s="17" t="s">
        <v>155</v>
      </c>
      <c r="BM395" s="200" t="s">
        <v>2090</v>
      </c>
    </row>
    <row r="396" spans="1:65" s="13" customFormat="1">
      <c r="B396" s="208"/>
      <c r="C396" s="209"/>
      <c r="D396" s="210" t="s">
        <v>183</v>
      </c>
      <c r="E396" s="211" t="s">
        <v>1</v>
      </c>
      <c r="F396" s="212" t="s">
        <v>1922</v>
      </c>
      <c r="G396" s="209"/>
      <c r="H396" s="211" t="s">
        <v>1</v>
      </c>
      <c r="I396" s="213"/>
      <c r="J396" s="209"/>
      <c r="K396" s="209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183</v>
      </c>
      <c r="AU396" s="218" t="s">
        <v>85</v>
      </c>
      <c r="AV396" s="13" t="s">
        <v>83</v>
      </c>
      <c r="AW396" s="13" t="s">
        <v>32</v>
      </c>
      <c r="AX396" s="13" t="s">
        <v>75</v>
      </c>
      <c r="AY396" s="218" t="s">
        <v>148</v>
      </c>
    </row>
    <row r="397" spans="1:65" s="14" customFormat="1">
      <c r="B397" s="219"/>
      <c r="C397" s="220"/>
      <c r="D397" s="210" t="s">
        <v>183</v>
      </c>
      <c r="E397" s="221" t="s">
        <v>1</v>
      </c>
      <c r="F397" s="222" t="s">
        <v>1925</v>
      </c>
      <c r="G397" s="220"/>
      <c r="H397" s="223">
        <v>0.54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183</v>
      </c>
      <c r="AU397" s="229" t="s">
        <v>85</v>
      </c>
      <c r="AV397" s="14" t="s">
        <v>85</v>
      </c>
      <c r="AW397" s="14" t="s">
        <v>32</v>
      </c>
      <c r="AX397" s="14" t="s">
        <v>83</v>
      </c>
      <c r="AY397" s="229" t="s">
        <v>148</v>
      </c>
    </row>
    <row r="398" spans="1:65" s="14" customFormat="1">
      <c r="B398" s="219"/>
      <c r="C398" s="220"/>
      <c r="D398" s="210" t="s">
        <v>183</v>
      </c>
      <c r="E398" s="220"/>
      <c r="F398" s="222" t="s">
        <v>1926</v>
      </c>
      <c r="G398" s="220"/>
      <c r="H398" s="223">
        <v>5.6000000000000001E-2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183</v>
      </c>
      <c r="AU398" s="229" t="s">
        <v>85</v>
      </c>
      <c r="AV398" s="14" t="s">
        <v>85</v>
      </c>
      <c r="AW398" s="14" t="s">
        <v>4</v>
      </c>
      <c r="AX398" s="14" t="s">
        <v>83</v>
      </c>
      <c r="AY398" s="229" t="s">
        <v>148</v>
      </c>
    </row>
    <row r="399" spans="1:65" s="2" customFormat="1" ht="24.2" customHeight="1">
      <c r="A399" s="34"/>
      <c r="B399" s="35"/>
      <c r="C399" s="241" t="s">
        <v>789</v>
      </c>
      <c r="D399" s="241" t="s">
        <v>209</v>
      </c>
      <c r="E399" s="242" t="s">
        <v>1927</v>
      </c>
      <c r="F399" s="243" t="s">
        <v>1928</v>
      </c>
      <c r="G399" s="244" t="s">
        <v>240</v>
      </c>
      <c r="H399" s="245">
        <v>162</v>
      </c>
      <c r="I399" s="246"/>
      <c r="J399" s="247">
        <f>ROUND(I399*H399,2)</f>
        <v>0</v>
      </c>
      <c r="K399" s="248"/>
      <c r="L399" s="39"/>
      <c r="M399" s="249" t="s">
        <v>1</v>
      </c>
      <c r="N399" s="250" t="s">
        <v>40</v>
      </c>
      <c r="O399" s="71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0" t="s">
        <v>155</v>
      </c>
      <c r="AT399" s="200" t="s">
        <v>209</v>
      </c>
      <c r="AU399" s="200" t="s">
        <v>85</v>
      </c>
      <c r="AY399" s="17" t="s">
        <v>148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7" t="s">
        <v>83</v>
      </c>
      <c r="BK399" s="201">
        <f>ROUND(I399*H399,2)</f>
        <v>0</v>
      </c>
      <c r="BL399" s="17" t="s">
        <v>155</v>
      </c>
      <c r="BM399" s="200" t="s">
        <v>2091</v>
      </c>
    </row>
    <row r="400" spans="1:65" s="14" customFormat="1">
      <c r="B400" s="219"/>
      <c r="C400" s="220"/>
      <c r="D400" s="210" t="s">
        <v>183</v>
      </c>
      <c r="E400" s="221" t="s">
        <v>1</v>
      </c>
      <c r="F400" s="222" t="s">
        <v>523</v>
      </c>
      <c r="G400" s="220"/>
      <c r="H400" s="223">
        <v>54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183</v>
      </c>
      <c r="AU400" s="229" t="s">
        <v>85</v>
      </c>
      <c r="AV400" s="14" t="s">
        <v>85</v>
      </c>
      <c r="AW400" s="14" t="s">
        <v>32</v>
      </c>
      <c r="AX400" s="14" t="s">
        <v>75</v>
      </c>
      <c r="AY400" s="229" t="s">
        <v>148</v>
      </c>
    </row>
    <row r="401" spans="1:65" s="14" customFormat="1">
      <c r="B401" s="219"/>
      <c r="C401" s="220"/>
      <c r="D401" s="210" t="s">
        <v>183</v>
      </c>
      <c r="E401" s="221" t="s">
        <v>1</v>
      </c>
      <c r="F401" s="222" t="s">
        <v>2063</v>
      </c>
      <c r="G401" s="220"/>
      <c r="H401" s="223">
        <v>108</v>
      </c>
      <c r="I401" s="224"/>
      <c r="J401" s="220"/>
      <c r="K401" s="220"/>
      <c r="L401" s="225"/>
      <c r="M401" s="226"/>
      <c r="N401" s="227"/>
      <c r="O401" s="227"/>
      <c r="P401" s="227"/>
      <c r="Q401" s="227"/>
      <c r="R401" s="227"/>
      <c r="S401" s="227"/>
      <c r="T401" s="228"/>
      <c r="AT401" s="229" t="s">
        <v>183</v>
      </c>
      <c r="AU401" s="229" t="s">
        <v>85</v>
      </c>
      <c r="AV401" s="14" t="s">
        <v>85</v>
      </c>
      <c r="AW401" s="14" t="s">
        <v>32</v>
      </c>
      <c r="AX401" s="14" t="s">
        <v>75</v>
      </c>
      <c r="AY401" s="229" t="s">
        <v>148</v>
      </c>
    </row>
    <row r="402" spans="1:65" s="15" customFormat="1">
      <c r="B402" s="230"/>
      <c r="C402" s="231"/>
      <c r="D402" s="210" t="s">
        <v>183</v>
      </c>
      <c r="E402" s="232" t="s">
        <v>1</v>
      </c>
      <c r="F402" s="233" t="s">
        <v>187</v>
      </c>
      <c r="G402" s="231"/>
      <c r="H402" s="234">
        <v>162</v>
      </c>
      <c r="I402" s="235"/>
      <c r="J402" s="231"/>
      <c r="K402" s="231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183</v>
      </c>
      <c r="AU402" s="240" t="s">
        <v>85</v>
      </c>
      <c r="AV402" s="15" t="s">
        <v>155</v>
      </c>
      <c r="AW402" s="15" t="s">
        <v>32</v>
      </c>
      <c r="AX402" s="15" t="s">
        <v>83</v>
      </c>
      <c r="AY402" s="240" t="s">
        <v>148</v>
      </c>
    </row>
    <row r="403" spans="1:65" s="2" customFormat="1" ht="33" customHeight="1">
      <c r="A403" s="34"/>
      <c r="B403" s="35"/>
      <c r="C403" s="241" t="s">
        <v>794</v>
      </c>
      <c r="D403" s="241" t="s">
        <v>209</v>
      </c>
      <c r="E403" s="242" t="s">
        <v>1931</v>
      </c>
      <c r="F403" s="243" t="s">
        <v>1932</v>
      </c>
      <c r="G403" s="244" t="s">
        <v>240</v>
      </c>
      <c r="H403" s="245">
        <v>17050</v>
      </c>
      <c r="I403" s="246"/>
      <c r="J403" s="247">
        <f>ROUND(I403*H403,2)</f>
        <v>0</v>
      </c>
      <c r="K403" s="248"/>
      <c r="L403" s="39"/>
      <c r="M403" s="249" t="s">
        <v>1</v>
      </c>
      <c r="N403" s="250" t="s">
        <v>40</v>
      </c>
      <c r="O403" s="71"/>
      <c r="P403" s="198">
        <f>O403*H403</f>
        <v>0</v>
      </c>
      <c r="Q403" s="198">
        <v>0</v>
      </c>
      <c r="R403" s="198">
        <f>Q403*H403</f>
        <v>0</v>
      </c>
      <c r="S403" s="198">
        <v>0</v>
      </c>
      <c r="T403" s="199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00" t="s">
        <v>155</v>
      </c>
      <c r="AT403" s="200" t="s">
        <v>209</v>
      </c>
      <c r="AU403" s="200" t="s">
        <v>85</v>
      </c>
      <c r="AY403" s="17" t="s">
        <v>148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7" t="s">
        <v>83</v>
      </c>
      <c r="BK403" s="201">
        <f>ROUND(I403*H403,2)</f>
        <v>0</v>
      </c>
      <c r="BL403" s="17" t="s">
        <v>155</v>
      </c>
      <c r="BM403" s="200" t="s">
        <v>2092</v>
      </c>
    </row>
    <row r="404" spans="1:65" s="14" customFormat="1">
      <c r="B404" s="219"/>
      <c r="C404" s="220"/>
      <c r="D404" s="210" t="s">
        <v>183</v>
      </c>
      <c r="E404" s="221" t="s">
        <v>1</v>
      </c>
      <c r="F404" s="222" t="s">
        <v>284</v>
      </c>
      <c r="G404" s="220"/>
      <c r="H404" s="223">
        <v>1550</v>
      </c>
      <c r="I404" s="224"/>
      <c r="J404" s="220"/>
      <c r="K404" s="220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183</v>
      </c>
      <c r="AU404" s="229" t="s">
        <v>85</v>
      </c>
      <c r="AV404" s="14" t="s">
        <v>85</v>
      </c>
      <c r="AW404" s="14" t="s">
        <v>32</v>
      </c>
      <c r="AX404" s="14" t="s">
        <v>75</v>
      </c>
      <c r="AY404" s="229" t="s">
        <v>148</v>
      </c>
    </row>
    <row r="405" spans="1:65" s="14" customFormat="1">
      <c r="B405" s="219"/>
      <c r="C405" s="220"/>
      <c r="D405" s="210" t="s">
        <v>183</v>
      </c>
      <c r="E405" s="221" t="s">
        <v>1</v>
      </c>
      <c r="F405" s="222" t="s">
        <v>1934</v>
      </c>
      <c r="G405" s="220"/>
      <c r="H405" s="223">
        <v>15500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183</v>
      </c>
      <c r="AU405" s="229" t="s">
        <v>85</v>
      </c>
      <c r="AV405" s="14" t="s">
        <v>85</v>
      </c>
      <c r="AW405" s="14" t="s">
        <v>32</v>
      </c>
      <c r="AX405" s="14" t="s">
        <v>75</v>
      </c>
      <c r="AY405" s="229" t="s">
        <v>148</v>
      </c>
    </row>
    <row r="406" spans="1:65" s="15" customFormat="1">
      <c r="B406" s="230"/>
      <c r="C406" s="231"/>
      <c r="D406" s="210" t="s">
        <v>183</v>
      </c>
      <c r="E406" s="232" t="s">
        <v>1</v>
      </c>
      <c r="F406" s="233" t="s">
        <v>187</v>
      </c>
      <c r="G406" s="231"/>
      <c r="H406" s="234">
        <v>17050</v>
      </c>
      <c r="I406" s="235"/>
      <c r="J406" s="231"/>
      <c r="K406" s="231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183</v>
      </c>
      <c r="AU406" s="240" t="s">
        <v>85</v>
      </c>
      <c r="AV406" s="15" t="s">
        <v>155</v>
      </c>
      <c r="AW406" s="15" t="s">
        <v>32</v>
      </c>
      <c r="AX406" s="15" t="s">
        <v>83</v>
      </c>
      <c r="AY406" s="240" t="s">
        <v>148</v>
      </c>
    </row>
    <row r="407" spans="1:65" s="2" customFormat="1" ht="21.75" customHeight="1">
      <c r="A407" s="34"/>
      <c r="B407" s="35"/>
      <c r="C407" s="241" t="s">
        <v>798</v>
      </c>
      <c r="D407" s="241" t="s">
        <v>209</v>
      </c>
      <c r="E407" s="242" t="s">
        <v>501</v>
      </c>
      <c r="F407" s="243" t="s">
        <v>502</v>
      </c>
      <c r="G407" s="244" t="s">
        <v>240</v>
      </c>
      <c r="H407" s="245">
        <v>1550</v>
      </c>
      <c r="I407" s="246"/>
      <c r="J407" s="247">
        <f>ROUND(I407*H407,2)</f>
        <v>0</v>
      </c>
      <c r="K407" s="248"/>
      <c r="L407" s="39"/>
      <c r="M407" s="249" t="s">
        <v>1</v>
      </c>
      <c r="N407" s="250" t="s">
        <v>40</v>
      </c>
      <c r="O407" s="71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00" t="s">
        <v>155</v>
      </c>
      <c r="AT407" s="200" t="s">
        <v>209</v>
      </c>
      <c r="AU407" s="200" t="s">
        <v>85</v>
      </c>
      <c r="AY407" s="17" t="s">
        <v>148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7" t="s">
        <v>83</v>
      </c>
      <c r="BK407" s="201">
        <f>ROUND(I407*H407,2)</f>
        <v>0</v>
      </c>
      <c r="BL407" s="17" t="s">
        <v>155</v>
      </c>
      <c r="BM407" s="200" t="s">
        <v>2093</v>
      </c>
    </row>
    <row r="408" spans="1:65" s="13" customFormat="1">
      <c r="B408" s="208"/>
      <c r="C408" s="209"/>
      <c r="D408" s="210" t="s">
        <v>183</v>
      </c>
      <c r="E408" s="211" t="s">
        <v>1</v>
      </c>
      <c r="F408" s="212" t="s">
        <v>1936</v>
      </c>
      <c r="G408" s="209"/>
      <c r="H408" s="211" t="s">
        <v>1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183</v>
      </c>
      <c r="AU408" s="218" t="s">
        <v>85</v>
      </c>
      <c r="AV408" s="13" t="s">
        <v>83</v>
      </c>
      <c r="AW408" s="13" t="s">
        <v>32</v>
      </c>
      <c r="AX408" s="13" t="s">
        <v>75</v>
      </c>
      <c r="AY408" s="218" t="s">
        <v>148</v>
      </c>
    </row>
    <row r="409" spans="1:65" s="14" customFormat="1">
      <c r="B409" s="219"/>
      <c r="C409" s="220"/>
      <c r="D409" s="210" t="s">
        <v>183</v>
      </c>
      <c r="E409" s="221" t="s">
        <v>1</v>
      </c>
      <c r="F409" s="222" t="s">
        <v>283</v>
      </c>
      <c r="G409" s="220"/>
      <c r="H409" s="223">
        <v>1550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183</v>
      </c>
      <c r="AU409" s="229" t="s">
        <v>85</v>
      </c>
      <c r="AV409" s="14" t="s">
        <v>85</v>
      </c>
      <c r="AW409" s="14" t="s">
        <v>32</v>
      </c>
      <c r="AX409" s="14" t="s">
        <v>83</v>
      </c>
      <c r="AY409" s="229" t="s">
        <v>148</v>
      </c>
    </row>
    <row r="410" spans="1:65" s="2" customFormat="1" ht="33" customHeight="1">
      <c r="A410" s="34"/>
      <c r="B410" s="35"/>
      <c r="C410" s="241" t="s">
        <v>802</v>
      </c>
      <c r="D410" s="241" t="s">
        <v>209</v>
      </c>
      <c r="E410" s="242" t="s">
        <v>1937</v>
      </c>
      <c r="F410" s="243" t="s">
        <v>510</v>
      </c>
      <c r="G410" s="244" t="s">
        <v>511</v>
      </c>
      <c r="H410" s="245">
        <v>0.315</v>
      </c>
      <c r="I410" s="246"/>
      <c r="J410" s="247">
        <f>ROUND(I410*H410,2)</f>
        <v>0</v>
      </c>
      <c r="K410" s="248"/>
      <c r="L410" s="39"/>
      <c r="M410" s="249" t="s">
        <v>1</v>
      </c>
      <c r="N410" s="250" t="s">
        <v>40</v>
      </c>
      <c r="O410" s="71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0" t="s">
        <v>155</v>
      </c>
      <c r="AT410" s="200" t="s">
        <v>209</v>
      </c>
      <c r="AU410" s="200" t="s">
        <v>85</v>
      </c>
      <c r="AY410" s="17" t="s">
        <v>148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7" t="s">
        <v>83</v>
      </c>
      <c r="BK410" s="201">
        <f>ROUND(I410*H410,2)</f>
        <v>0</v>
      </c>
      <c r="BL410" s="17" t="s">
        <v>155</v>
      </c>
      <c r="BM410" s="200" t="s">
        <v>2094</v>
      </c>
    </row>
    <row r="411" spans="1:65" s="14" customFormat="1">
      <c r="B411" s="219"/>
      <c r="C411" s="220"/>
      <c r="D411" s="210" t="s">
        <v>183</v>
      </c>
      <c r="E411" s="221" t="s">
        <v>1</v>
      </c>
      <c r="F411" s="222" t="s">
        <v>1939</v>
      </c>
      <c r="G411" s="220"/>
      <c r="H411" s="223">
        <v>0.31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183</v>
      </c>
      <c r="AU411" s="229" t="s">
        <v>85</v>
      </c>
      <c r="AV411" s="14" t="s">
        <v>85</v>
      </c>
      <c r="AW411" s="14" t="s">
        <v>32</v>
      </c>
      <c r="AX411" s="14" t="s">
        <v>75</v>
      </c>
      <c r="AY411" s="229" t="s">
        <v>148</v>
      </c>
    </row>
    <row r="412" spans="1:65" s="14" customFormat="1">
      <c r="B412" s="219"/>
      <c r="C412" s="220"/>
      <c r="D412" s="210" t="s">
        <v>183</v>
      </c>
      <c r="E412" s="221" t="s">
        <v>1</v>
      </c>
      <c r="F412" s="222" t="s">
        <v>1940</v>
      </c>
      <c r="G412" s="220"/>
      <c r="H412" s="223">
        <v>5.0000000000000001E-3</v>
      </c>
      <c r="I412" s="224"/>
      <c r="J412" s="220"/>
      <c r="K412" s="220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183</v>
      </c>
      <c r="AU412" s="229" t="s">
        <v>85</v>
      </c>
      <c r="AV412" s="14" t="s">
        <v>85</v>
      </c>
      <c r="AW412" s="14" t="s">
        <v>32</v>
      </c>
      <c r="AX412" s="14" t="s">
        <v>75</v>
      </c>
      <c r="AY412" s="229" t="s">
        <v>148</v>
      </c>
    </row>
    <row r="413" spans="1:65" s="15" customFormat="1">
      <c r="B413" s="230"/>
      <c r="C413" s="231"/>
      <c r="D413" s="210" t="s">
        <v>183</v>
      </c>
      <c r="E413" s="232" t="s">
        <v>1</v>
      </c>
      <c r="F413" s="233" t="s">
        <v>187</v>
      </c>
      <c r="G413" s="231"/>
      <c r="H413" s="234">
        <v>0.315</v>
      </c>
      <c r="I413" s="235"/>
      <c r="J413" s="231"/>
      <c r="K413" s="231"/>
      <c r="L413" s="236"/>
      <c r="M413" s="237"/>
      <c r="N413" s="238"/>
      <c r="O413" s="238"/>
      <c r="P413" s="238"/>
      <c r="Q413" s="238"/>
      <c r="R413" s="238"/>
      <c r="S413" s="238"/>
      <c r="T413" s="239"/>
      <c r="AT413" s="240" t="s">
        <v>183</v>
      </c>
      <c r="AU413" s="240" t="s">
        <v>85</v>
      </c>
      <c r="AV413" s="15" t="s">
        <v>155</v>
      </c>
      <c r="AW413" s="15" t="s">
        <v>32</v>
      </c>
      <c r="AX413" s="15" t="s">
        <v>83</v>
      </c>
      <c r="AY413" s="240" t="s">
        <v>148</v>
      </c>
    </row>
    <row r="414" spans="1:65" s="2" customFormat="1" ht="16.5" customHeight="1">
      <c r="A414" s="34"/>
      <c r="B414" s="35"/>
      <c r="C414" s="187" t="s">
        <v>806</v>
      </c>
      <c r="D414" s="187" t="s">
        <v>150</v>
      </c>
      <c r="E414" s="188" t="s">
        <v>1941</v>
      </c>
      <c r="F414" s="189" t="s">
        <v>520</v>
      </c>
      <c r="G414" s="190" t="s">
        <v>460</v>
      </c>
      <c r="H414" s="191">
        <v>96.24</v>
      </c>
      <c r="I414" s="192"/>
      <c r="J414" s="193">
        <f>ROUND(I414*H414,2)</f>
        <v>0</v>
      </c>
      <c r="K414" s="194"/>
      <c r="L414" s="195"/>
      <c r="M414" s="196" t="s">
        <v>1</v>
      </c>
      <c r="N414" s="197" t="s">
        <v>40</v>
      </c>
      <c r="O414" s="71"/>
      <c r="P414" s="198">
        <f>O414*H414</f>
        <v>0</v>
      </c>
      <c r="Q414" s="198">
        <v>1E-3</v>
      </c>
      <c r="R414" s="198">
        <f>Q414*H414</f>
        <v>9.6239999999999992E-2</v>
      </c>
      <c r="S414" s="198">
        <v>0</v>
      </c>
      <c r="T414" s="199">
        <f>S414*H414</f>
        <v>0</v>
      </c>
      <c r="U414" s="34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R414" s="200" t="s">
        <v>154</v>
      </c>
      <c r="AT414" s="200" t="s">
        <v>150</v>
      </c>
      <c r="AU414" s="200" t="s">
        <v>85</v>
      </c>
      <c r="AY414" s="17" t="s">
        <v>148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7" t="s">
        <v>83</v>
      </c>
      <c r="BK414" s="201">
        <f>ROUND(I414*H414,2)</f>
        <v>0</v>
      </c>
      <c r="BL414" s="17" t="s">
        <v>155</v>
      </c>
      <c r="BM414" s="200" t="s">
        <v>2095</v>
      </c>
    </row>
    <row r="415" spans="1:65" s="14" customFormat="1">
      <c r="B415" s="219"/>
      <c r="C415" s="220"/>
      <c r="D415" s="210" t="s">
        <v>183</v>
      </c>
      <c r="E415" s="221" t="s">
        <v>1</v>
      </c>
      <c r="F415" s="222" t="s">
        <v>1943</v>
      </c>
      <c r="G415" s="220"/>
      <c r="H415" s="223">
        <v>93</v>
      </c>
      <c r="I415" s="224"/>
      <c r="J415" s="220"/>
      <c r="K415" s="220"/>
      <c r="L415" s="225"/>
      <c r="M415" s="226"/>
      <c r="N415" s="227"/>
      <c r="O415" s="227"/>
      <c r="P415" s="227"/>
      <c r="Q415" s="227"/>
      <c r="R415" s="227"/>
      <c r="S415" s="227"/>
      <c r="T415" s="228"/>
      <c r="AT415" s="229" t="s">
        <v>183</v>
      </c>
      <c r="AU415" s="229" t="s">
        <v>85</v>
      </c>
      <c r="AV415" s="14" t="s">
        <v>85</v>
      </c>
      <c r="AW415" s="14" t="s">
        <v>32</v>
      </c>
      <c r="AX415" s="14" t="s">
        <v>75</v>
      </c>
      <c r="AY415" s="229" t="s">
        <v>148</v>
      </c>
    </row>
    <row r="416" spans="1:65" s="14" customFormat="1">
      <c r="B416" s="219"/>
      <c r="C416" s="220"/>
      <c r="D416" s="210" t="s">
        <v>183</v>
      </c>
      <c r="E416" s="221" t="s">
        <v>1</v>
      </c>
      <c r="F416" s="222" t="s">
        <v>1944</v>
      </c>
      <c r="G416" s="220"/>
      <c r="H416" s="223">
        <v>3.24</v>
      </c>
      <c r="I416" s="224"/>
      <c r="J416" s="220"/>
      <c r="K416" s="220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183</v>
      </c>
      <c r="AU416" s="229" t="s">
        <v>85</v>
      </c>
      <c r="AV416" s="14" t="s">
        <v>85</v>
      </c>
      <c r="AW416" s="14" t="s">
        <v>32</v>
      </c>
      <c r="AX416" s="14" t="s">
        <v>75</v>
      </c>
      <c r="AY416" s="229" t="s">
        <v>148</v>
      </c>
    </row>
    <row r="417" spans="1:65" s="15" customFormat="1">
      <c r="B417" s="230"/>
      <c r="C417" s="231"/>
      <c r="D417" s="210" t="s">
        <v>183</v>
      </c>
      <c r="E417" s="232" t="s">
        <v>1</v>
      </c>
      <c r="F417" s="233" t="s">
        <v>187</v>
      </c>
      <c r="G417" s="231"/>
      <c r="H417" s="234">
        <v>96.24</v>
      </c>
      <c r="I417" s="235"/>
      <c r="J417" s="231"/>
      <c r="K417" s="231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183</v>
      </c>
      <c r="AU417" s="240" t="s">
        <v>85</v>
      </c>
      <c r="AV417" s="15" t="s">
        <v>155</v>
      </c>
      <c r="AW417" s="15" t="s">
        <v>32</v>
      </c>
      <c r="AX417" s="15" t="s">
        <v>83</v>
      </c>
      <c r="AY417" s="240" t="s">
        <v>148</v>
      </c>
    </row>
    <row r="418" spans="1:65" s="2" customFormat="1" ht="24.2" customHeight="1">
      <c r="A418" s="34"/>
      <c r="B418" s="35"/>
      <c r="C418" s="241" t="s">
        <v>810</v>
      </c>
      <c r="D418" s="241" t="s">
        <v>209</v>
      </c>
      <c r="E418" s="242" t="s">
        <v>537</v>
      </c>
      <c r="F418" s="243" t="s">
        <v>538</v>
      </c>
      <c r="G418" s="244" t="s">
        <v>181</v>
      </c>
      <c r="H418" s="245">
        <v>4</v>
      </c>
      <c r="I418" s="246"/>
      <c r="J418" s="247">
        <f>ROUND(I418*H418,2)</f>
        <v>0</v>
      </c>
      <c r="K418" s="248"/>
      <c r="L418" s="39"/>
      <c r="M418" s="249" t="s">
        <v>1</v>
      </c>
      <c r="N418" s="250" t="s">
        <v>40</v>
      </c>
      <c r="O418" s="71"/>
      <c r="P418" s="198">
        <f>O418*H418</f>
        <v>0</v>
      </c>
      <c r="Q418" s="198">
        <v>6.0000000000000002E-5</v>
      </c>
      <c r="R418" s="198">
        <f>Q418*H418</f>
        <v>2.4000000000000001E-4</v>
      </c>
      <c r="S418" s="198">
        <v>0</v>
      </c>
      <c r="T418" s="199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0" t="s">
        <v>155</v>
      </c>
      <c r="AT418" s="200" t="s">
        <v>209</v>
      </c>
      <c r="AU418" s="200" t="s">
        <v>85</v>
      </c>
      <c r="AY418" s="17" t="s">
        <v>148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7" t="s">
        <v>83</v>
      </c>
      <c r="BK418" s="201">
        <f>ROUND(I418*H418,2)</f>
        <v>0</v>
      </c>
      <c r="BL418" s="17" t="s">
        <v>155</v>
      </c>
      <c r="BM418" s="200" t="s">
        <v>2096</v>
      </c>
    </row>
    <row r="419" spans="1:65" s="13" customFormat="1">
      <c r="B419" s="208"/>
      <c r="C419" s="209"/>
      <c r="D419" s="210" t="s">
        <v>183</v>
      </c>
      <c r="E419" s="211" t="s">
        <v>1</v>
      </c>
      <c r="F419" s="212" t="s">
        <v>1946</v>
      </c>
      <c r="G419" s="209"/>
      <c r="H419" s="211" t="s">
        <v>1</v>
      </c>
      <c r="I419" s="213"/>
      <c r="J419" s="209"/>
      <c r="K419" s="209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183</v>
      </c>
      <c r="AU419" s="218" t="s">
        <v>85</v>
      </c>
      <c r="AV419" s="13" t="s">
        <v>83</v>
      </c>
      <c r="AW419" s="13" t="s">
        <v>32</v>
      </c>
      <c r="AX419" s="13" t="s">
        <v>75</v>
      </c>
      <c r="AY419" s="218" t="s">
        <v>148</v>
      </c>
    </row>
    <row r="420" spans="1:65" s="14" customFormat="1">
      <c r="B420" s="219"/>
      <c r="C420" s="220"/>
      <c r="D420" s="210" t="s">
        <v>183</v>
      </c>
      <c r="E420" s="221" t="s">
        <v>1</v>
      </c>
      <c r="F420" s="222" t="s">
        <v>1898</v>
      </c>
      <c r="G420" s="220"/>
      <c r="H420" s="223">
        <v>4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183</v>
      </c>
      <c r="AU420" s="229" t="s">
        <v>85</v>
      </c>
      <c r="AV420" s="14" t="s">
        <v>85</v>
      </c>
      <c r="AW420" s="14" t="s">
        <v>32</v>
      </c>
      <c r="AX420" s="14" t="s">
        <v>83</v>
      </c>
      <c r="AY420" s="229" t="s">
        <v>148</v>
      </c>
    </row>
    <row r="421" spans="1:65" s="2" customFormat="1" ht="24.2" customHeight="1">
      <c r="A421" s="34"/>
      <c r="B421" s="35"/>
      <c r="C421" s="241" t="s">
        <v>814</v>
      </c>
      <c r="D421" s="241" t="s">
        <v>209</v>
      </c>
      <c r="E421" s="242" t="s">
        <v>1947</v>
      </c>
      <c r="F421" s="243" t="s">
        <v>1948</v>
      </c>
      <c r="G421" s="244" t="s">
        <v>181</v>
      </c>
      <c r="H421" s="245">
        <v>20</v>
      </c>
      <c r="I421" s="246"/>
      <c r="J421" s="247">
        <f>ROUND(I421*H421,2)</f>
        <v>0</v>
      </c>
      <c r="K421" s="248"/>
      <c r="L421" s="39"/>
      <c r="M421" s="249" t="s">
        <v>1</v>
      </c>
      <c r="N421" s="250" t="s">
        <v>40</v>
      </c>
      <c r="O421" s="71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00" t="s">
        <v>155</v>
      </c>
      <c r="AT421" s="200" t="s">
        <v>209</v>
      </c>
      <c r="AU421" s="200" t="s">
        <v>85</v>
      </c>
      <c r="AY421" s="17" t="s">
        <v>148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7" t="s">
        <v>83</v>
      </c>
      <c r="BK421" s="201">
        <f>ROUND(I421*H421,2)</f>
        <v>0</v>
      </c>
      <c r="BL421" s="17" t="s">
        <v>155</v>
      </c>
      <c r="BM421" s="200" t="s">
        <v>2097</v>
      </c>
    </row>
    <row r="422" spans="1:65" s="14" customFormat="1">
      <c r="B422" s="219"/>
      <c r="C422" s="220"/>
      <c r="D422" s="210" t="s">
        <v>183</v>
      </c>
      <c r="E422" s="221" t="s">
        <v>1</v>
      </c>
      <c r="F422" s="222" t="s">
        <v>1950</v>
      </c>
      <c r="G422" s="220"/>
      <c r="H422" s="223">
        <v>20</v>
      </c>
      <c r="I422" s="224"/>
      <c r="J422" s="220"/>
      <c r="K422" s="220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183</v>
      </c>
      <c r="AU422" s="229" t="s">
        <v>85</v>
      </c>
      <c r="AV422" s="14" t="s">
        <v>85</v>
      </c>
      <c r="AW422" s="14" t="s">
        <v>32</v>
      </c>
      <c r="AX422" s="14" t="s">
        <v>83</v>
      </c>
      <c r="AY422" s="229" t="s">
        <v>148</v>
      </c>
    </row>
    <row r="423" spans="1:65" s="2" customFormat="1" ht="24.2" customHeight="1">
      <c r="A423" s="34"/>
      <c r="B423" s="35"/>
      <c r="C423" s="241" t="s">
        <v>820</v>
      </c>
      <c r="D423" s="241" t="s">
        <v>209</v>
      </c>
      <c r="E423" s="242" t="s">
        <v>1951</v>
      </c>
      <c r="F423" s="243" t="s">
        <v>1952</v>
      </c>
      <c r="G423" s="244" t="s">
        <v>240</v>
      </c>
      <c r="H423" s="245">
        <v>1550</v>
      </c>
      <c r="I423" s="246"/>
      <c r="J423" s="247">
        <f>ROUND(I423*H423,2)</f>
        <v>0</v>
      </c>
      <c r="K423" s="248"/>
      <c r="L423" s="39"/>
      <c r="M423" s="249" t="s">
        <v>1</v>
      </c>
      <c r="N423" s="250" t="s">
        <v>40</v>
      </c>
      <c r="O423" s="71"/>
      <c r="P423" s="198">
        <f>O423*H423</f>
        <v>0</v>
      </c>
      <c r="Q423" s="198">
        <v>0</v>
      </c>
      <c r="R423" s="198">
        <f>Q423*H423</f>
        <v>0</v>
      </c>
      <c r="S423" s="198">
        <v>0</v>
      </c>
      <c r="T423" s="199">
        <f>S423*H423</f>
        <v>0</v>
      </c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R423" s="200" t="s">
        <v>155</v>
      </c>
      <c r="AT423" s="200" t="s">
        <v>209</v>
      </c>
      <c r="AU423" s="200" t="s">
        <v>85</v>
      </c>
      <c r="AY423" s="17" t="s">
        <v>148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7" t="s">
        <v>83</v>
      </c>
      <c r="BK423" s="201">
        <f>ROUND(I423*H423,2)</f>
        <v>0</v>
      </c>
      <c r="BL423" s="17" t="s">
        <v>155</v>
      </c>
      <c r="BM423" s="200" t="s">
        <v>2098</v>
      </c>
    </row>
    <row r="424" spans="1:65" s="14" customFormat="1">
      <c r="B424" s="219"/>
      <c r="C424" s="220"/>
      <c r="D424" s="210" t="s">
        <v>183</v>
      </c>
      <c r="E424" s="221" t="s">
        <v>1</v>
      </c>
      <c r="F424" s="222" t="s">
        <v>283</v>
      </c>
      <c r="G424" s="220"/>
      <c r="H424" s="223">
        <v>1550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183</v>
      </c>
      <c r="AU424" s="229" t="s">
        <v>85</v>
      </c>
      <c r="AV424" s="14" t="s">
        <v>85</v>
      </c>
      <c r="AW424" s="14" t="s">
        <v>32</v>
      </c>
      <c r="AX424" s="14" t="s">
        <v>83</v>
      </c>
      <c r="AY424" s="229" t="s">
        <v>148</v>
      </c>
    </row>
    <row r="425" spans="1:65" s="2" customFormat="1" ht="16.5" customHeight="1">
      <c r="A425" s="34"/>
      <c r="B425" s="35"/>
      <c r="C425" s="187" t="s">
        <v>824</v>
      </c>
      <c r="D425" s="187" t="s">
        <v>150</v>
      </c>
      <c r="E425" s="188" t="s">
        <v>1954</v>
      </c>
      <c r="F425" s="189" t="s">
        <v>1955</v>
      </c>
      <c r="G425" s="190" t="s">
        <v>1956</v>
      </c>
      <c r="H425" s="191">
        <v>1.456</v>
      </c>
      <c r="I425" s="192"/>
      <c r="J425" s="193">
        <f>ROUND(I425*H425,2)</f>
        <v>0</v>
      </c>
      <c r="K425" s="194"/>
      <c r="L425" s="195"/>
      <c r="M425" s="196" t="s">
        <v>1</v>
      </c>
      <c r="N425" s="197" t="s">
        <v>40</v>
      </c>
      <c r="O425" s="71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0" t="s">
        <v>154</v>
      </c>
      <c r="AT425" s="200" t="s">
        <v>150</v>
      </c>
      <c r="AU425" s="200" t="s">
        <v>85</v>
      </c>
      <c r="AY425" s="17" t="s">
        <v>148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7" t="s">
        <v>83</v>
      </c>
      <c r="BK425" s="201">
        <f>ROUND(I425*H425,2)</f>
        <v>0</v>
      </c>
      <c r="BL425" s="17" t="s">
        <v>155</v>
      </c>
      <c r="BM425" s="200" t="s">
        <v>2099</v>
      </c>
    </row>
    <row r="426" spans="1:65" s="14" customFormat="1">
      <c r="B426" s="219"/>
      <c r="C426" s="220"/>
      <c r="D426" s="210" t="s">
        <v>183</v>
      </c>
      <c r="E426" s="221" t="s">
        <v>1</v>
      </c>
      <c r="F426" s="222" t="s">
        <v>1958</v>
      </c>
      <c r="G426" s="220"/>
      <c r="H426" s="223">
        <v>1.456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183</v>
      </c>
      <c r="AU426" s="229" t="s">
        <v>85</v>
      </c>
      <c r="AV426" s="14" t="s">
        <v>85</v>
      </c>
      <c r="AW426" s="14" t="s">
        <v>32</v>
      </c>
      <c r="AX426" s="14" t="s">
        <v>83</v>
      </c>
      <c r="AY426" s="229" t="s">
        <v>148</v>
      </c>
    </row>
    <row r="427" spans="1:65" s="2" customFormat="1" ht="16.5" customHeight="1">
      <c r="A427" s="34"/>
      <c r="B427" s="35"/>
      <c r="C427" s="241" t="s">
        <v>828</v>
      </c>
      <c r="D427" s="241" t="s">
        <v>209</v>
      </c>
      <c r="E427" s="242" t="s">
        <v>1959</v>
      </c>
      <c r="F427" s="243" t="s">
        <v>1960</v>
      </c>
      <c r="G427" s="244" t="s">
        <v>181</v>
      </c>
      <c r="H427" s="245">
        <v>162</v>
      </c>
      <c r="I427" s="246"/>
      <c r="J427" s="247">
        <f>ROUND(I427*H427,2)</f>
        <v>0</v>
      </c>
      <c r="K427" s="248"/>
      <c r="L427" s="39"/>
      <c r="M427" s="249" t="s">
        <v>1</v>
      </c>
      <c r="N427" s="250" t="s">
        <v>40</v>
      </c>
      <c r="O427" s="71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0" t="s">
        <v>155</v>
      </c>
      <c r="AT427" s="200" t="s">
        <v>209</v>
      </c>
      <c r="AU427" s="200" t="s">
        <v>85</v>
      </c>
      <c r="AY427" s="17" t="s">
        <v>148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7" t="s">
        <v>83</v>
      </c>
      <c r="BK427" s="201">
        <f>ROUND(I427*H427,2)</f>
        <v>0</v>
      </c>
      <c r="BL427" s="17" t="s">
        <v>155</v>
      </c>
      <c r="BM427" s="200" t="s">
        <v>2100</v>
      </c>
    </row>
    <row r="428" spans="1:65" s="14" customFormat="1">
      <c r="B428" s="219"/>
      <c r="C428" s="220"/>
      <c r="D428" s="210" t="s">
        <v>183</v>
      </c>
      <c r="E428" s="221" t="s">
        <v>1</v>
      </c>
      <c r="F428" s="222" t="s">
        <v>2073</v>
      </c>
      <c r="G428" s="220"/>
      <c r="H428" s="223">
        <v>162</v>
      </c>
      <c r="I428" s="224"/>
      <c r="J428" s="220"/>
      <c r="K428" s="220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183</v>
      </c>
      <c r="AU428" s="229" t="s">
        <v>85</v>
      </c>
      <c r="AV428" s="14" t="s">
        <v>85</v>
      </c>
      <c r="AW428" s="14" t="s">
        <v>32</v>
      </c>
      <c r="AX428" s="14" t="s">
        <v>83</v>
      </c>
      <c r="AY428" s="229" t="s">
        <v>148</v>
      </c>
    </row>
    <row r="429" spans="1:65" s="2" customFormat="1" ht="33" customHeight="1">
      <c r="A429" s="34"/>
      <c r="B429" s="35"/>
      <c r="C429" s="241" t="s">
        <v>837</v>
      </c>
      <c r="D429" s="241" t="s">
        <v>209</v>
      </c>
      <c r="E429" s="242" t="s">
        <v>1963</v>
      </c>
      <c r="F429" s="243" t="s">
        <v>1964</v>
      </c>
      <c r="G429" s="244" t="s">
        <v>240</v>
      </c>
      <c r="H429" s="245">
        <v>1852.8</v>
      </c>
      <c r="I429" s="246"/>
      <c r="J429" s="247">
        <f>ROUND(I429*H429,2)</f>
        <v>0</v>
      </c>
      <c r="K429" s="248"/>
      <c r="L429" s="39"/>
      <c r="M429" s="249" t="s">
        <v>1</v>
      </c>
      <c r="N429" s="250" t="s">
        <v>40</v>
      </c>
      <c r="O429" s="71"/>
      <c r="P429" s="198">
        <f>O429*H429</f>
        <v>0</v>
      </c>
      <c r="Q429" s="198">
        <v>0</v>
      </c>
      <c r="R429" s="198">
        <f>Q429*H429</f>
        <v>0</v>
      </c>
      <c r="S429" s="198">
        <v>0</v>
      </c>
      <c r="T429" s="199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0" t="s">
        <v>155</v>
      </c>
      <c r="AT429" s="200" t="s">
        <v>209</v>
      </c>
      <c r="AU429" s="200" t="s">
        <v>85</v>
      </c>
      <c r="AY429" s="17" t="s">
        <v>148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7" t="s">
        <v>83</v>
      </c>
      <c r="BK429" s="201">
        <f>ROUND(I429*H429,2)</f>
        <v>0</v>
      </c>
      <c r="BL429" s="17" t="s">
        <v>155</v>
      </c>
      <c r="BM429" s="200" t="s">
        <v>2101</v>
      </c>
    </row>
    <row r="430" spans="1:65" s="14" customFormat="1">
      <c r="B430" s="219"/>
      <c r="C430" s="220"/>
      <c r="D430" s="210" t="s">
        <v>183</v>
      </c>
      <c r="E430" s="221" t="s">
        <v>1</v>
      </c>
      <c r="F430" s="222" t="s">
        <v>1966</v>
      </c>
      <c r="G430" s="220"/>
      <c r="H430" s="223">
        <v>1852.8</v>
      </c>
      <c r="I430" s="224"/>
      <c r="J430" s="220"/>
      <c r="K430" s="220"/>
      <c r="L430" s="225"/>
      <c r="M430" s="226"/>
      <c r="N430" s="227"/>
      <c r="O430" s="227"/>
      <c r="P430" s="227"/>
      <c r="Q430" s="227"/>
      <c r="R430" s="227"/>
      <c r="S430" s="227"/>
      <c r="T430" s="228"/>
      <c r="AT430" s="229" t="s">
        <v>183</v>
      </c>
      <c r="AU430" s="229" t="s">
        <v>85</v>
      </c>
      <c r="AV430" s="14" t="s">
        <v>85</v>
      </c>
      <c r="AW430" s="14" t="s">
        <v>32</v>
      </c>
      <c r="AX430" s="14" t="s">
        <v>83</v>
      </c>
      <c r="AY430" s="229" t="s">
        <v>148</v>
      </c>
    </row>
    <row r="431" spans="1:65" s="2" customFormat="1" ht="16.5" customHeight="1">
      <c r="A431" s="34"/>
      <c r="B431" s="35"/>
      <c r="C431" s="241" t="s">
        <v>843</v>
      </c>
      <c r="D431" s="241" t="s">
        <v>209</v>
      </c>
      <c r="E431" s="242" t="s">
        <v>1967</v>
      </c>
      <c r="F431" s="243" t="s">
        <v>1968</v>
      </c>
      <c r="G431" s="244" t="s">
        <v>181</v>
      </c>
      <c r="H431" s="245">
        <v>4</v>
      </c>
      <c r="I431" s="246"/>
      <c r="J431" s="247">
        <f>ROUND(I431*H431,2)</f>
        <v>0</v>
      </c>
      <c r="K431" s="248"/>
      <c r="L431" s="39"/>
      <c r="M431" s="249" t="s">
        <v>1</v>
      </c>
      <c r="N431" s="250" t="s">
        <v>40</v>
      </c>
      <c r="O431" s="71"/>
      <c r="P431" s="198">
        <f>O431*H431</f>
        <v>0</v>
      </c>
      <c r="Q431" s="198">
        <v>2.0000000000000002E-5</v>
      </c>
      <c r="R431" s="198">
        <f>Q431*H431</f>
        <v>8.0000000000000007E-5</v>
      </c>
      <c r="S431" s="198">
        <v>0</v>
      </c>
      <c r="T431" s="199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0" t="s">
        <v>155</v>
      </c>
      <c r="AT431" s="200" t="s">
        <v>209</v>
      </c>
      <c r="AU431" s="200" t="s">
        <v>85</v>
      </c>
      <c r="AY431" s="17" t="s">
        <v>148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7" t="s">
        <v>83</v>
      </c>
      <c r="BK431" s="201">
        <f>ROUND(I431*H431,2)</f>
        <v>0</v>
      </c>
      <c r="BL431" s="17" t="s">
        <v>155</v>
      </c>
      <c r="BM431" s="200" t="s">
        <v>2102</v>
      </c>
    </row>
    <row r="432" spans="1:65" s="14" customFormat="1">
      <c r="B432" s="219"/>
      <c r="C432" s="220"/>
      <c r="D432" s="210" t="s">
        <v>183</v>
      </c>
      <c r="E432" s="221" t="s">
        <v>1</v>
      </c>
      <c r="F432" s="222" t="s">
        <v>1898</v>
      </c>
      <c r="G432" s="220"/>
      <c r="H432" s="223">
        <v>4</v>
      </c>
      <c r="I432" s="224"/>
      <c r="J432" s="220"/>
      <c r="K432" s="220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183</v>
      </c>
      <c r="AU432" s="229" t="s">
        <v>85</v>
      </c>
      <c r="AV432" s="14" t="s">
        <v>85</v>
      </c>
      <c r="AW432" s="14" t="s">
        <v>32</v>
      </c>
      <c r="AX432" s="14" t="s">
        <v>83</v>
      </c>
      <c r="AY432" s="229" t="s">
        <v>148</v>
      </c>
    </row>
    <row r="433" spans="1:65" s="2" customFormat="1" ht="16.5" customHeight="1">
      <c r="A433" s="34"/>
      <c r="B433" s="35"/>
      <c r="C433" s="241" t="s">
        <v>847</v>
      </c>
      <c r="D433" s="241" t="s">
        <v>209</v>
      </c>
      <c r="E433" s="242" t="s">
        <v>579</v>
      </c>
      <c r="F433" s="243" t="s">
        <v>580</v>
      </c>
      <c r="G433" s="244" t="s">
        <v>258</v>
      </c>
      <c r="H433" s="245">
        <v>312.76</v>
      </c>
      <c r="I433" s="246"/>
      <c r="J433" s="247">
        <f>ROUND(I433*H433,2)</f>
        <v>0</v>
      </c>
      <c r="K433" s="248"/>
      <c r="L433" s="39"/>
      <c r="M433" s="249" t="s">
        <v>1</v>
      </c>
      <c r="N433" s="250" t="s">
        <v>40</v>
      </c>
      <c r="O433" s="71"/>
      <c r="P433" s="198">
        <f>O433*H433</f>
        <v>0</v>
      </c>
      <c r="Q433" s="198">
        <v>0</v>
      </c>
      <c r="R433" s="198">
        <f>Q433*H433</f>
        <v>0</v>
      </c>
      <c r="S433" s="198">
        <v>0</v>
      </c>
      <c r="T433" s="199">
        <f>S433*H433</f>
        <v>0</v>
      </c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R433" s="200" t="s">
        <v>155</v>
      </c>
      <c r="AT433" s="200" t="s">
        <v>209</v>
      </c>
      <c r="AU433" s="200" t="s">
        <v>85</v>
      </c>
      <c r="AY433" s="17" t="s">
        <v>148</v>
      </c>
      <c r="BE433" s="201">
        <f>IF(N433="základní",J433,0)</f>
        <v>0</v>
      </c>
      <c r="BF433" s="201">
        <f>IF(N433="snížená",J433,0)</f>
        <v>0</v>
      </c>
      <c r="BG433" s="201">
        <f>IF(N433="zákl. přenesená",J433,0)</f>
        <v>0</v>
      </c>
      <c r="BH433" s="201">
        <f>IF(N433="sníž. přenesená",J433,0)</f>
        <v>0</v>
      </c>
      <c r="BI433" s="201">
        <f>IF(N433="nulová",J433,0)</f>
        <v>0</v>
      </c>
      <c r="BJ433" s="17" t="s">
        <v>83</v>
      </c>
      <c r="BK433" s="201">
        <f>ROUND(I433*H433,2)</f>
        <v>0</v>
      </c>
      <c r="BL433" s="17" t="s">
        <v>155</v>
      </c>
      <c r="BM433" s="200" t="s">
        <v>2103</v>
      </c>
    </row>
    <row r="434" spans="1:65" s="14" customFormat="1">
      <c r="B434" s="219"/>
      <c r="C434" s="220"/>
      <c r="D434" s="210" t="s">
        <v>183</v>
      </c>
      <c r="E434" s="221" t="s">
        <v>1</v>
      </c>
      <c r="F434" s="222" t="s">
        <v>1971</v>
      </c>
      <c r="G434" s="220"/>
      <c r="H434" s="223">
        <v>310</v>
      </c>
      <c r="I434" s="224"/>
      <c r="J434" s="220"/>
      <c r="K434" s="220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183</v>
      </c>
      <c r="AU434" s="229" t="s">
        <v>85</v>
      </c>
      <c r="AV434" s="14" t="s">
        <v>85</v>
      </c>
      <c r="AW434" s="14" t="s">
        <v>32</v>
      </c>
      <c r="AX434" s="14" t="s">
        <v>75</v>
      </c>
      <c r="AY434" s="229" t="s">
        <v>148</v>
      </c>
    </row>
    <row r="435" spans="1:65" s="14" customFormat="1">
      <c r="B435" s="219"/>
      <c r="C435" s="220"/>
      <c r="D435" s="210" t="s">
        <v>183</v>
      </c>
      <c r="E435" s="221" t="s">
        <v>1</v>
      </c>
      <c r="F435" s="222" t="s">
        <v>2077</v>
      </c>
      <c r="G435" s="220"/>
      <c r="H435" s="223">
        <v>2.16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183</v>
      </c>
      <c r="AU435" s="229" t="s">
        <v>85</v>
      </c>
      <c r="AV435" s="14" t="s">
        <v>85</v>
      </c>
      <c r="AW435" s="14" t="s">
        <v>32</v>
      </c>
      <c r="AX435" s="14" t="s">
        <v>75</v>
      </c>
      <c r="AY435" s="229" t="s">
        <v>148</v>
      </c>
    </row>
    <row r="436" spans="1:65" s="14" customFormat="1">
      <c r="B436" s="219"/>
      <c r="C436" s="220"/>
      <c r="D436" s="210" t="s">
        <v>183</v>
      </c>
      <c r="E436" s="221" t="s">
        <v>1</v>
      </c>
      <c r="F436" s="222" t="s">
        <v>2050</v>
      </c>
      <c r="G436" s="220"/>
      <c r="H436" s="223">
        <v>0.6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183</v>
      </c>
      <c r="AU436" s="229" t="s">
        <v>85</v>
      </c>
      <c r="AV436" s="14" t="s">
        <v>85</v>
      </c>
      <c r="AW436" s="14" t="s">
        <v>32</v>
      </c>
      <c r="AX436" s="14" t="s">
        <v>75</v>
      </c>
      <c r="AY436" s="229" t="s">
        <v>148</v>
      </c>
    </row>
    <row r="437" spans="1:65" s="15" customFormat="1">
      <c r="B437" s="230"/>
      <c r="C437" s="231"/>
      <c r="D437" s="210" t="s">
        <v>183</v>
      </c>
      <c r="E437" s="232" t="s">
        <v>1</v>
      </c>
      <c r="F437" s="233" t="s">
        <v>187</v>
      </c>
      <c r="G437" s="231"/>
      <c r="H437" s="234">
        <v>312.76</v>
      </c>
      <c r="I437" s="235"/>
      <c r="J437" s="231"/>
      <c r="K437" s="231"/>
      <c r="L437" s="236"/>
      <c r="M437" s="237"/>
      <c r="N437" s="238"/>
      <c r="O437" s="238"/>
      <c r="P437" s="238"/>
      <c r="Q437" s="238"/>
      <c r="R437" s="238"/>
      <c r="S437" s="238"/>
      <c r="T437" s="239"/>
      <c r="AT437" s="240" t="s">
        <v>183</v>
      </c>
      <c r="AU437" s="240" t="s">
        <v>85</v>
      </c>
      <c r="AV437" s="15" t="s">
        <v>155</v>
      </c>
      <c r="AW437" s="15" t="s">
        <v>32</v>
      </c>
      <c r="AX437" s="15" t="s">
        <v>83</v>
      </c>
      <c r="AY437" s="240" t="s">
        <v>148</v>
      </c>
    </row>
    <row r="438" spans="1:65" s="2" customFormat="1" ht="21.75" customHeight="1">
      <c r="A438" s="34"/>
      <c r="B438" s="35"/>
      <c r="C438" s="241" t="s">
        <v>852</v>
      </c>
      <c r="D438" s="241" t="s">
        <v>209</v>
      </c>
      <c r="E438" s="242" t="s">
        <v>1974</v>
      </c>
      <c r="F438" s="243" t="s">
        <v>1975</v>
      </c>
      <c r="G438" s="244" t="s">
        <v>240</v>
      </c>
      <c r="H438" s="245">
        <v>7.069</v>
      </c>
      <c r="I438" s="246"/>
      <c r="J438" s="247">
        <f>ROUND(I438*H438,2)</f>
        <v>0</v>
      </c>
      <c r="K438" s="248"/>
      <c r="L438" s="39"/>
      <c r="M438" s="249" t="s">
        <v>1</v>
      </c>
      <c r="N438" s="250" t="s">
        <v>40</v>
      </c>
      <c r="O438" s="71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200" t="s">
        <v>155</v>
      </c>
      <c r="AT438" s="200" t="s">
        <v>209</v>
      </c>
      <c r="AU438" s="200" t="s">
        <v>85</v>
      </c>
      <c r="AY438" s="17" t="s">
        <v>148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7" t="s">
        <v>83</v>
      </c>
      <c r="BK438" s="201">
        <f>ROUND(I438*H438,2)</f>
        <v>0</v>
      </c>
      <c r="BL438" s="17" t="s">
        <v>155</v>
      </c>
      <c r="BM438" s="200" t="s">
        <v>2104</v>
      </c>
    </row>
    <row r="439" spans="1:65" s="14" customFormat="1">
      <c r="B439" s="219"/>
      <c r="C439" s="220"/>
      <c r="D439" s="210" t="s">
        <v>183</v>
      </c>
      <c r="E439" s="221" t="s">
        <v>1</v>
      </c>
      <c r="F439" s="222" t="s">
        <v>1977</v>
      </c>
      <c r="G439" s="220"/>
      <c r="H439" s="223">
        <v>7.069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183</v>
      </c>
      <c r="AU439" s="229" t="s">
        <v>85</v>
      </c>
      <c r="AV439" s="14" t="s">
        <v>85</v>
      </c>
      <c r="AW439" s="14" t="s">
        <v>32</v>
      </c>
      <c r="AX439" s="14" t="s">
        <v>83</v>
      </c>
      <c r="AY439" s="229" t="s">
        <v>148</v>
      </c>
    </row>
    <row r="440" spans="1:65" s="2" customFormat="1" ht="33" customHeight="1">
      <c r="A440" s="34"/>
      <c r="B440" s="35"/>
      <c r="C440" s="241" t="s">
        <v>856</v>
      </c>
      <c r="D440" s="241" t="s">
        <v>209</v>
      </c>
      <c r="E440" s="242" t="s">
        <v>1978</v>
      </c>
      <c r="F440" s="243" t="s">
        <v>1979</v>
      </c>
      <c r="G440" s="244" t="s">
        <v>240</v>
      </c>
      <c r="H440" s="245">
        <v>3100</v>
      </c>
      <c r="I440" s="246"/>
      <c r="J440" s="247">
        <f>ROUND(I440*H440,2)</f>
        <v>0</v>
      </c>
      <c r="K440" s="248"/>
      <c r="L440" s="39"/>
      <c r="M440" s="249" t="s">
        <v>1</v>
      </c>
      <c r="N440" s="250" t="s">
        <v>40</v>
      </c>
      <c r="O440" s="71"/>
      <c r="P440" s="198">
        <f>O440*H440</f>
        <v>0</v>
      </c>
      <c r="Q440" s="198">
        <v>0</v>
      </c>
      <c r="R440" s="198">
        <f>Q440*H440</f>
        <v>0</v>
      </c>
      <c r="S440" s="198">
        <v>0</v>
      </c>
      <c r="T440" s="199">
        <f>S440*H440</f>
        <v>0</v>
      </c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R440" s="200" t="s">
        <v>155</v>
      </c>
      <c r="AT440" s="200" t="s">
        <v>209</v>
      </c>
      <c r="AU440" s="200" t="s">
        <v>85</v>
      </c>
      <c r="AY440" s="17" t="s">
        <v>148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7" t="s">
        <v>83</v>
      </c>
      <c r="BK440" s="201">
        <f>ROUND(I440*H440,2)</f>
        <v>0</v>
      </c>
      <c r="BL440" s="17" t="s">
        <v>155</v>
      </c>
      <c r="BM440" s="200" t="s">
        <v>2105</v>
      </c>
    </row>
    <row r="441" spans="1:65" s="13" customFormat="1">
      <c r="B441" s="208"/>
      <c r="C441" s="209"/>
      <c r="D441" s="210" t="s">
        <v>183</v>
      </c>
      <c r="E441" s="211" t="s">
        <v>1</v>
      </c>
      <c r="F441" s="212" t="s">
        <v>1981</v>
      </c>
      <c r="G441" s="209"/>
      <c r="H441" s="211" t="s">
        <v>1</v>
      </c>
      <c r="I441" s="213"/>
      <c r="J441" s="209"/>
      <c r="K441" s="209"/>
      <c r="L441" s="214"/>
      <c r="M441" s="215"/>
      <c r="N441" s="216"/>
      <c r="O441" s="216"/>
      <c r="P441" s="216"/>
      <c r="Q441" s="216"/>
      <c r="R441" s="216"/>
      <c r="S441" s="216"/>
      <c r="T441" s="217"/>
      <c r="AT441" s="218" t="s">
        <v>183</v>
      </c>
      <c r="AU441" s="218" t="s">
        <v>85</v>
      </c>
      <c r="AV441" s="13" t="s">
        <v>83</v>
      </c>
      <c r="AW441" s="13" t="s">
        <v>32</v>
      </c>
      <c r="AX441" s="13" t="s">
        <v>75</v>
      </c>
      <c r="AY441" s="218" t="s">
        <v>148</v>
      </c>
    </row>
    <row r="442" spans="1:65" s="14" customFormat="1">
      <c r="B442" s="219"/>
      <c r="C442" s="220"/>
      <c r="D442" s="210" t="s">
        <v>183</v>
      </c>
      <c r="E442" s="221" t="s">
        <v>1</v>
      </c>
      <c r="F442" s="222" t="s">
        <v>1982</v>
      </c>
      <c r="G442" s="220"/>
      <c r="H442" s="223">
        <v>3100</v>
      </c>
      <c r="I442" s="224"/>
      <c r="J442" s="220"/>
      <c r="K442" s="220"/>
      <c r="L442" s="225"/>
      <c r="M442" s="226"/>
      <c r="N442" s="227"/>
      <c r="O442" s="227"/>
      <c r="P442" s="227"/>
      <c r="Q442" s="227"/>
      <c r="R442" s="227"/>
      <c r="S442" s="227"/>
      <c r="T442" s="228"/>
      <c r="AT442" s="229" t="s">
        <v>183</v>
      </c>
      <c r="AU442" s="229" t="s">
        <v>85</v>
      </c>
      <c r="AV442" s="14" t="s">
        <v>85</v>
      </c>
      <c r="AW442" s="14" t="s">
        <v>32</v>
      </c>
      <c r="AX442" s="14" t="s">
        <v>83</v>
      </c>
      <c r="AY442" s="229" t="s">
        <v>148</v>
      </c>
    </row>
    <row r="443" spans="1:65" s="2" customFormat="1" ht="21.75" customHeight="1">
      <c r="A443" s="34"/>
      <c r="B443" s="35"/>
      <c r="C443" s="241" t="s">
        <v>862</v>
      </c>
      <c r="D443" s="241" t="s">
        <v>209</v>
      </c>
      <c r="E443" s="242" t="s">
        <v>609</v>
      </c>
      <c r="F443" s="243" t="s">
        <v>610</v>
      </c>
      <c r="G443" s="244" t="s">
        <v>258</v>
      </c>
      <c r="H443" s="245">
        <v>312.76</v>
      </c>
      <c r="I443" s="246"/>
      <c r="J443" s="247">
        <f>ROUND(I443*H443,2)</f>
        <v>0</v>
      </c>
      <c r="K443" s="248"/>
      <c r="L443" s="39"/>
      <c r="M443" s="249" t="s">
        <v>1</v>
      </c>
      <c r="N443" s="250" t="s">
        <v>40</v>
      </c>
      <c r="O443" s="71"/>
      <c r="P443" s="198">
        <f>O443*H443</f>
        <v>0</v>
      </c>
      <c r="Q443" s="198">
        <v>0</v>
      </c>
      <c r="R443" s="198">
        <f>Q443*H443</f>
        <v>0</v>
      </c>
      <c r="S443" s="198">
        <v>0</v>
      </c>
      <c r="T443" s="199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200" t="s">
        <v>155</v>
      </c>
      <c r="AT443" s="200" t="s">
        <v>209</v>
      </c>
      <c r="AU443" s="200" t="s">
        <v>85</v>
      </c>
      <c r="AY443" s="17" t="s">
        <v>148</v>
      </c>
      <c r="BE443" s="201">
        <f>IF(N443="základní",J443,0)</f>
        <v>0</v>
      </c>
      <c r="BF443" s="201">
        <f>IF(N443="snížená",J443,0)</f>
        <v>0</v>
      </c>
      <c r="BG443" s="201">
        <f>IF(N443="zákl. přenesená",J443,0)</f>
        <v>0</v>
      </c>
      <c r="BH443" s="201">
        <f>IF(N443="sníž. přenesená",J443,0)</f>
        <v>0</v>
      </c>
      <c r="BI443" s="201">
        <f>IF(N443="nulová",J443,0)</f>
        <v>0</v>
      </c>
      <c r="BJ443" s="17" t="s">
        <v>83</v>
      </c>
      <c r="BK443" s="201">
        <f>ROUND(I443*H443,2)</f>
        <v>0</v>
      </c>
      <c r="BL443" s="17" t="s">
        <v>155</v>
      </c>
      <c r="BM443" s="200" t="s">
        <v>2106</v>
      </c>
    </row>
    <row r="444" spans="1:65" s="14" customFormat="1">
      <c r="B444" s="219"/>
      <c r="C444" s="220"/>
      <c r="D444" s="210" t="s">
        <v>183</v>
      </c>
      <c r="E444" s="221" t="s">
        <v>1</v>
      </c>
      <c r="F444" s="222" t="s">
        <v>2081</v>
      </c>
      <c r="G444" s="220"/>
      <c r="H444" s="223">
        <v>312.76</v>
      </c>
      <c r="I444" s="224"/>
      <c r="J444" s="220"/>
      <c r="K444" s="220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183</v>
      </c>
      <c r="AU444" s="229" t="s">
        <v>85</v>
      </c>
      <c r="AV444" s="14" t="s">
        <v>85</v>
      </c>
      <c r="AW444" s="14" t="s">
        <v>32</v>
      </c>
      <c r="AX444" s="14" t="s">
        <v>83</v>
      </c>
      <c r="AY444" s="229" t="s">
        <v>148</v>
      </c>
    </row>
    <row r="445" spans="1:65" s="2" customFormat="1" ht="16.5" customHeight="1">
      <c r="A445" s="34"/>
      <c r="B445" s="35"/>
      <c r="C445" s="241" t="s">
        <v>866</v>
      </c>
      <c r="D445" s="241" t="s">
        <v>209</v>
      </c>
      <c r="E445" s="242" t="s">
        <v>1984</v>
      </c>
      <c r="F445" s="243" t="s">
        <v>1985</v>
      </c>
      <c r="G445" s="244" t="s">
        <v>181</v>
      </c>
      <c r="H445" s="245">
        <v>4</v>
      </c>
      <c r="I445" s="246"/>
      <c r="J445" s="247">
        <f>ROUND(I445*H445,2)</f>
        <v>0</v>
      </c>
      <c r="K445" s="248"/>
      <c r="L445" s="39"/>
      <c r="M445" s="249" t="s">
        <v>1</v>
      </c>
      <c r="N445" s="250" t="s">
        <v>40</v>
      </c>
      <c r="O445" s="71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0" t="s">
        <v>155</v>
      </c>
      <c r="AT445" s="200" t="s">
        <v>209</v>
      </c>
      <c r="AU445" s="200" t="s">
        <v>85</v>
      </c>
      <c r="AY445" s="17" t="s">
        <v>148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7" t="s">
        <v>83</v>
      </c>
      <c r="BK445" s="201">
        <f>ROUND(I445*H445,2)</f>
        <v>0</v>
      </c>
      <c r="BL445" s="17" t="s">
        <v>155</v>
      </c>
      <c r="BM445" s="200" t="s">
        <v>2107</v>
      </c>
    </row>
    <row r="446" spans="1:65" s="14" customFormat="1">
      <c r="B446" s="219"/>
      <c r="C446" s="220"/>
      <c r="D446" s="210" t="s">
        <v>183</v>
      </c>
      <c r="E446" s="221" t="s">
        <v>1</v>
      </c>
      <c r="F446" s="222" t="s">
        <v>155</v>
      </c>
      <c r="G446" s="220"/>
      <c r="H446" s="223">
        <v>4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183</v>
      </c>
      <c r="AU446" s="229" t="s">
        <v>85</v>
      </c>
      <c r="AV446" s="14" t="s">
        <v>85</v>
      </c>
      <c r="AW446" s="14" t="s">
        <v>32</v>
      </c>
      <c r="AX446" s="14" t="s">
        <v>83</v>
      </c>
      <c r="AY446" s="229" t="s">
        <v>148</v>
      </c>
    </row>
    <row r="447" spans="1:65" s="2" customFormat="1" ht="16.5" customHeight="1">
      <c r="A447" s="34"/>
      <c r="B447" s="35"/>
      <c r="C447" s="241" t="s">
        <v>870</v>
      </c>
      <c r="D447" s="241" t="s">
        <v>209</v>
      </c>
      <c r="E447" s="242" t="s">
        <v>1987</v>
      </c>
      <c r="F447" s="243" t="s">
        <v>1988</v>
      </c>
      <c r="G447" s="244" t="s">
        <v>161</v>
      </c>
      <c r="H447" s="245">
        <v>146</v>
      </c>
      <c r="I447" s="246"/>
      <c r="J447" s="247">
        <f>ROUND(I447*H447,2)</f>
        <v>0</v>
      </c>
      <c r="K447" s="248"/>
      <c r="L447" s="39"/>
      <c r="M447" s="249" t="s">
        <v>1</v>
      </c>
      <c r="N447" s="250" t="s">
        <v>40</v>
      </c>
      <c r="O447" s="71"/>
      <c r="P447" s="198">
        <f>O447*H447</f>
        <v>0</v>
      </c>
      <c r="Q447" s="198">
        <v>0</v>
      </c>
      <c r="R447" s="198">
        <f>Q447*H447</f>
        <v>0</v>
      </c>
      <c r="S447" s="198">
        <v>0</v>
      </c>
      <c r="T447" s="199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0" t="s">
        <v>155</v>
      </c>
      <c r="AT447" s="200" t="s">
        <v>209</v>
      </c>
      <c r="AU447" s="200" t="s">
        <v>85</v>
      </c>
      <c r="AY447" s="17" t="s">
        <v>148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7" t="s">
        <v>83</v>
      </c>
      <c r="BK447" s="201">
        <f>ROUND(I447*H447,2)</f>
        <v>0</v>
      </c>
      <c r="BL447" s="17" t="s">
        <v>155</v>
      </c>
      <c r="BM447" s="200" t="s">
        <v>2108</v>
      </c>
    </row>
    <row r="448" spans="1:65" s="14" customFormat="1">
      <c r="B448" s="219"/>
      <c r="C448" s="220"/>
      <c r="D448" s="210" t="s">
        <v>183</v>
      </c>
      <c r="E448" s="221" t="s">
        <v>1</v>
      </c>
      <c r="F448" s="222" t="s">
        <v>1990</v>
      </c>
      <c r="G448" s="220"/>
      <c r="H448" s="223">
        <v>146</v>
      </c>
      <c r="I448" s="224"/>
      <c r="J448" s="220"/>
      <c r="K448" s="220"/>
      <c r="L448" s="225"/>
      <c r="M448" s="251"/>
      <c r="N448" s="252"/>
      <c r="O448" s="252"/>
      <c r="P448" s="252"/>
      <c r="Q448" s="252"/>
      <c r="R448" s="252"/>
      <c r="S448" s="252"/>
      <c r="T448" s="253"/>
      <c r="AT448" s="229" t="s">
        <v>183</v>
      </c>
      <c r="AU448" s="229" t="s">
        <v>85</v>
      </c>
      <c r="AV448" s="14" t="s">
        <v>85</v>
      </c>
      <c r="AW448" s="14" t="s">
        <v>32</v>
      </c>
      <c r="AX448" s="14" t="s">
        <v>83</v>
      </c>
      <c r="AY448" s="229" t="s">
        <v>148</v>
      </c>
    </row>
    <row r="449" spans="1:31" s="2" customFormat="1" ht="6.95" customHeight="1">
      <c r="A449" s="34"/>
      <c r="B449" s="54"/>
      <c r="C449" s="55"/>
      <c r="D449" s="55"/>
      <c r="E449" s="55"/>
      <c r="F449" s="55"/>
      <c r="G449" s="55"/>
      <c r="H449" s="55"/>
      <c r="I449" s="55"/>
      <c r="J449" s="55"/>
      <c r="K449" s="55"/>
      <c r="L449" s="39"/>
      <c r="M449" s="34"/>
      <c r="O449" s="34"/>
      <c r="P449" s="34"/>
      <c r="Q449" s="34"/>
      <c r="R449" s="34"/>
      <c r="S449" s="34"/>
      <c r="T449" s="34"/>
      <c r="U449" s="34"/>
      <c r="V449" s="34"/>
      <c r="W449" s="34"/>
      <c r="X449" s="34"/>
      <c r="Y449" s="34"/>
      <c r="Z449" s="34"/>
      <c r="AA449" s="34"/>
      <c r="AB449" s="34"/>
      <c r="AC449" s="34"/>
      <c r="AD449" s="34"/>
      <c r="AE449" s="34"/>
    </row>
  </sheetData>
  <sheetProtection algorithmName="SHA-512" hashValue="yduKNB3yEBS/RlPeCiZ+G61zLtB2k6FYuGATgdWPS8JB69YNUT8PMdnz7rCYe2t0OhdLLwjZsZhV3xGM+3ay6g==" saltValue="8hRTCOOwm5kkJlwlrCKjQFjgDYracF6NYJt/fZVpm+0gB9hnI9wVKiPyUf22GBnt3xeapZaCNJ9ClTz2TdsY3Q==" spinCount="100000" sheet="1" objects="1" scenarios="1" formatColumns="0" formatRows="0" autoFilter="0"/>
  <autoFilter ref="C121:K44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8"/>
      <c r="C3" s="109"/>
      <c r="D3" s="109"/>
      <c r="E3" s="109"/>
      <c r="F3" s="109"/>
      <c r="G3" s="109"/>
      <c r="H3" s="20"/>
    </row>
    <row r="4" spans="1:8" s="1" customFormat="1" ht="24.95" customHeight="1">
      <c r="B4" s="20"/>
      <c r="C4" s="110" t="s">
        <v>2109</v>
      </c>
      <c r="H4" s="20"/>
    </row>
    <row r="5" spans="1:8" s="1" customFormat="1" ht="12" customHeight="1">
      <c r="B5" s="20"/>
      <c r="C5" s="256" t="s">
        <v>13</v>
      </c>
      <c r="D5" s="320" t="s">
        <v>14</v>
      </c>
      <c r="E5" s="283"/>
      <c r="F5" s="283"/>
      <c r="H5" s="20"/>
    </row>
    <row r="6" spans="1:8" s="1" customFormat="1" ht="36.950000000000003" customHeight="1">
      <c r="B6" s="20"/>
      <c r="C6" s="257" t="s">
        <v>16</v>
      </c>
      <c r="D6" s="321" t="s">
        <v>17</v>
      </c>
      <c r="E6" s="283"/>
      <c r="F6" s="283"/>
      <c r="H6" s="20"/>
    </row>
    <row r="7" spans="1:8" s="1" customFormat="1" ht="16.5" customHeight="1">
      <c r="B7" s="20"/>
      <c r="C7" s="112" t="s">
        <v>22</v>
      </c>
      <c r="D7" s="114" t="str">
        <f>'Rekapitulace stavby'!AN8</f>
        <v>27. 10. 2021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59"/>
      <c r="B9" s="258"/>
      <c r="C9" s="259" t="s">
        <v>56</v>
      </c>
      <c r="D9" s="260" t="s">
        <v>57</v>
      </c>
      <c r="E9" s="260" t="s">
        <v>134</v>
      </c>
      <c r="F9" s="261" t="s">
        <v>2110</v>
      </c>
      <c r="G9" s="159"/>
      <c r="H9" s="258"/>
    </row>
    <row r="10" spans="1:8" s="2" customFormat="1" ht="26.45" customHeight="1">
      <c r="A10" s="34"/>
      <c r="B10" s="39"/>
      <c r="C10" s="262" t="s">
        <v>2111</v>
      </c>
      <c r="D10" s="262" t="s">
        <v>87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63" t="s">
        <v>160</v>
      </c>
      <c r="D11" s="264" t="s">
        <v>160</v>
      </c>
      <c r="E11" s="265" t="s">
        <v>161</v>
      </c>
      <c r="F11" s="266">
        <v>1836</v>
      </c>
      <c r="G11" s="34"/>
      <c r="H11" s="39"/>
    </row>
    <row r="12" spans="1:8" s="2" customFormat="1" ht="16.899999999999999" customHeight="1">
      <c r="A12" s="34"/>
      <c r="B12" s="39"/>
      <c r="C12" s="267" t="s">
        <v>1</v>
      </c>
      <c r="D12" s="267" t="s">
        <v>213</v>
      </c>
      <c r="E12" s="17" t="s">
        <v>1</v>
      </c>
      <c r="F12" s="268">
        <v>0</v>
      </c>
      <c r="G12" s="34"/>
      <c r="H12" s="39"/>
    </row>
    <row r="13" spans="1:8" s="2" customFormat="1" ht="16.899999999999999" customHeight="1">
      <c r="A13" s="34"/>
      <c r="B13" s="39"/>
      <c r="C13" s="267" t="s">
        <v>160</v>
      </c>
      <c r="D13" s="267" t="s">
        <v>214</v>
      </c>
      <c r="E13" s="17" t="s">
        <v>1</v>
      </c>
      <c r="F13" s="268">
        <v>1836</v>
      </c>
      <c r="G13" s="34"/>
      <c r="H13" s="39"/>
    </row>
    <row r="14" spans="1:8" s="2" customFormat="1" ht="16.899999999999999" customHeight="1">
      <c r="A14" s="34"/>
      <c r="B14" s="39"/>
      <c r="C14" s="269" t="s">
        <v>2112</v>
      </c>
      <c r="D14" s="34"/>
      <c r="E14" s="34"/>
      <c r="F14" s="34"/>
      <c r="G14" s="34"/>
      <c r="H14" s="39"/>
    </row>
    <row r="15" spans="1:8" s="2" customFormat="1" ht="16.899999999999999" customHeight="1">
      <c r="A15" s="34"/>
      <c r="B15" s="39"/>
      <c r="C15" s="267" t="s">
        <v>210</v>
      </c>
      <c r="D15" s="267" t="s">
        <v>211</v>
      </c>
      <c r="E15" s="17" t="s">
        <v>161</v>
      </c>
      <c r="F15" s="268">
        <v>1836</v>
      </c>
      <c r="G15" s="34"/>
      <c r="H15" s="39"/>
    </row>
    <row r="16" spans="1:8" s="2" customFormat="1" ht="16.899999999999999" customHeight="1">
      <c r="A16" s="34"/>
      <c r="B16" s="39"/>
      <c r="C16" s="267" t="s">
        <v>215</v>
      </c>
      <c r="D16" s="267" t="s">
        <v>216</v>
      </c>
      <c r="E16" s="17" t="s">
        <v>161</v>
      </c>
      <c r="F16" s="268">
        <v>1836</v>
      </c>
      <c r="G16" s="34"/>
      <c r="H16" s="39"/>
    </row>
    <row r="17" spans="1:8" s="2" customFormat="1" ht="26.45" customHeight="1">
      <c r="A17" s="34"/>
      <c r="B17" s="39"/>
      <c r="C17" s="262" t="s">
        <v>2113</v>
      </c>
      <c r="D17" s="262" t="s">
        <v>90</v>
      </c>
      <c r="E17" s="34"/>
      <c r="F17" s="34"/>
      <c r="G17" s="34"/>
      <c r="H17" s="39"/>
    </row>
    <row r="18" spans="1:8" s="2" customFormat="1" ht="16.899999999999999" customHeight="1">
      <c r="A18" s="34"/>
      <c r="B18" s="39"/>
      <c r="C18" s="263" t="s">
        <v>237</v>
      </c>
      <c r="D18" s="264" t="s">
        <v>237</v>
      </c>
      <c r="E18" s="265" t="s">
        <v>161</v>
      </c>
      <c r="F18" s="266">
        <v>1014.8</v>
      </c>
      <c r="G18" s="34"/>
      <c r="H18" s="39"/>
    </row>
    <row r="19" spans="1:8" s="2" customFormat="1" ht="16.899999999999999" customHeight="1">
      <c r="A19" s="34"/>
      <c r="B19" s="39"/>
      <c r="C19" s="267" t="s">
        <v>1</v>
      </c>
      <c r="D19" s="267" t="s">
        <v>832</v>
      </c>
      <c r="E19" s="17" t="s">
        <v>1</v>
      </c>
      <c r="F19" s="268">
        <v>0</v>
      </c>
      <c r="G19" s="34"/>
      <c r="H19" s="39"/>
    </row>
    <row r="20" spans="1:8" s="2" customFormat="1" ht="16.899999999999999" customHeight="1">
      <c r="A20" s="34"/>
      <c r="B20" s="39"/>
      <c r="C20" s="267" t="s">
        <v>1</v>
      </c>
      <c r="D20" s="267" t="s">
        <v>744</v>
      </c>
      <c r="E20" s="17" t="s">
        <v>1</v>
      </c>
      <c r="F20" s="268">
        <v>0</v>
      </c>
      <c r="G20" s="34"/>
      <c r="H20" s="39"/>
    </row>
    <row r="21" spans="1:8" s="2" customFormat="1" ht="22.5">
      <c r="A21" s="34"/>
      <c r="B21" s="39"/>
      <c r="C21" s="267" t="s">
        <v>1</v>
      </c>
      <c r="D21" s="267" t="s">
        <v>833</v>
      </c>
      <c r="E21" s="17" t="s">
        <v>1</v>
      </c>
      <c r="F21" s="268">
        <v>345.6</v>
      </c>
      <c r="G21" s="34"/>
      <c r="H21" s="39"/>
    </row>
    <row r="22" spans="1:8" s="2" customFormat="1" ht="22.5">
      <c r="A22" s="34"/>
      <c r="B22" s="39"/>
      <c r="C22" s="267" t="s">
        <v>1</v>
      </c>
      <c r="D22" s="267" t="s">
        <v>834</v>
      </c>
      <c r="E22" s="17" t="s">
        <v>1</v>
      </c>
      <c r="F22" s="268">
        <v>298.3</v>
      </c>
      <c r="G22" s="34"/>
      <c r="H22" s="39"/>
    </row>
    <row r="23" spans="1:8" s="2" customFormat="1" ht="22.5">
      <c r="A23" s="34"/>
      <c r="B23" s="39"/>
      <c r="C23" s="267" t="s">
        <v>1</v>
      </c>
      <c r="D23" s="267" t="s">
        <v>835</v>
      </c>
      <c r="E23" s="17" t="s">
        <v>1</v>
      </c>
      <c r="F23" s="268">
        <v>370.9</v>
      </c>
      <c r="G23" s="34"/>
      <c r="H23" s="39"/>
    </row>
    <row r="24" spans="1:8" s="2" customFormat="1" ht="16.899999999999999" customHeight="1">
      <c r="A24" s="34"/>
      <c r="B24" s="39"/>
      <c r="C24" s="267" t="s">
        <v>237</v>
      </c>
      <c r="D24" s="267" t="s">
        <v>187</v>
      </c>
      <c r="E24" s="17" t="s">
        <v>1</v>
      </c>
      <c r="F24" s="268">
        <v>1014.8</v>
      </c>
      <c r="G24" s="34"/>
      <c r="H24" s="39"/>
    </row>
    <row r="25" spans="1:8" s="2" customFormat="1" ht="16.899999999999999" customHeight="1">
      <c r="A25" s="34"/>
      <c r="B25" s="39"/>
      <c r="C25" s="269" t="s">
        <v>2112</v>
      </c>
      <c r="D25" s="34"/>
      <c r="E25" s="34"/>
      <c r="F25" s="34"/>
      <c r="G25" s="34"/>
      <c r="H25" s="39"/>
    </row>
    <row r="26" spans="1:8" s="2" customFormat="1" ht="16.899999999999999" customHeight="1">
      <c r="A26" s="34"/>
      <c r="B26" s="39"/>
      <c r="C26" s="267" t="s">
        <v>829</v>
      </c>
      <c r="D26" s="267" t="s">
        <v>830</v>
      </c>
      <c r="E26" s="17" t="s">
        <v>161</v>
      </c>
      <c r="F26" s="268">
        <v>1014.8</v>
      </c>
      <c r="G26" s="34"/>
      <c r="H26" s="39"/>
    </row>
    <row r="27" spans="1:8" s="2" customFormat="1" ht="22.5">
      <c r="A27" s="34"/>
      <c r="B27" s="39"/>
      <c r="C27" s="267" t="s">
        <v>349</v>
      </c>
      <c r="D27" s="267" t="s">
        <v>350</v>
      </c>
      <c r="E27" s="17" t="s">
        <v>258</v>
      </c>
      <c r="F27" s="268">
        <v>753.05100000000004</v>
      </c>
      <c r="G27" s="34"/>
      <c r="H27" s="39"/>
    </row>
    <row r="28" spans="1:8" s="2" customFormat="1" ht="16.899999999999999" customHeight="1">
      <c r="A28" s="34"/>
      <c r="B28" s="39"/>
      <c r="C28" s="267" t="s">
        <v>718</v>
      </c>
      <c r="D28" s="267" t="s">
        <v>719</v>
      </c>
      <c r="E28" s="17" t="s">
        <v>240</v>
      </c>
      <c r="F28" s="268">
        <v>4389.6400000000003</v>
      </c>
      <c r="G28" s="34"/>
      <c r="H28" s="39"/>
    </row>
    <row r="29" spans="1:8" s="2" customFormat="1" ht="22.5">
      <c r="A29" s="34"/>
      <c r="B29" s="39"/>
      <c r="C29" s="267" t="s">
        <v>825</v>
      </c>
      <c r="D29" s="267" t="s">
        <v>826</v>
      </c>
      <c r="E29" s="17" t="s">
        <v>161</v>
      </c>
      <c r="F29" s="268">
        <v>1014.8</v>
      </c>
      <c r="G29" s="34"/>
      <c r="H29" s="39"/>
    </row>
    <row r="30" spans="1:8" s="2" customFormat="1" ht="16.899999999999999" customHeight="1">
      <c r="A30" s="34"/>
      <c r="B30" s="39"/>
      <c r="C30" s="263" t="s">
        <v>239</v>
      </c>
      <c r="D30" s="264" t="s">
        <v>239</v>
      </c>
      <c r="E30" s="265" t="s">
        <v>240</v>
      </c>
      <c r="F30" s="266">
        <v>690.7</v>
      </c>
      <c r="G30" s="34"/>
      <c r="H30" s="39"/>
    </row>
    <row r="31" spans="1:8" s="2" customFormat="1" ht="16.899999999999999" customHeight="1">
      <c r="A31" s="34"/>
      <c r="B31" s="39"/>
      <c r="C31" s="267" t="s">
        <v>1</v>
      </c>
      <c r="D31" s="267" t="s">
        <v>456</v>
      </c>
      <c r="E31" s="17" t="s">
        <v>1</v>
      </c>
      <c r="F31" s="268">
        <v>0</v>
      </c>
      <c r="G31" s="34"/>
      <c r="H31" s="39"/>
    </row>
    <row r="32" spans="1:8" s="2" customFormat="1" ht="16.899999999999999" customHeight="1">
      <c r="A32" s="34"/>
      <c r="B32" s="39"/>
      <c r="C32" s="267" t="s">
        <v>1</v>
      </c>
      <c r="D32" s="267" t="s">
        <v>744</v>
      </c>
      <c r="E32" s="17" t="s">
        <v>1</v>
      </c>
      <c r="F32" s="268">
        <v>0</v>
      </c>
      <c r="G32" s="34"/>
      <c r="H32" s="39"/>
    </row>
    <row r="33" spans="1:8" s="2" customFormat="1" ht="16.899999999999999" customHeight="1">
      <c r="A33" s="34"/>
      <c r="B33" s="39"/>
      <c r="C33" s="267" t="s">
        <v>239</v>
      </c>
      <c r="D33" s="267" t="s">
        <v>241</v>
      </c>
      <c r="E33" s="17" t="s">
        <v>1</v>
      </c>
      <c r="F33" s="268">
        <v>690.7</v>
      </c>
      <c r="G33" s="34"/>
      <c r="H33" s="39"/>
    </row>
    <row r="34" spans="1:8" s="2" customFormat="1" ht="16.899999999999999" customHeight="1">
      <c r="A34" s="34"/>
      <c r="B34" s="39"/>
      <c r="C34" s="269" t="s">
        <v>2112</v>
      </c>
      <c r="D34" s="34"/>
      <c r="E34" s="34"/>
      <c r="F34" s="34"/>
      <c r="G34" s="34"/>
      <c r="H34" s="39"/>
    </row>
    <row r="35" spans="1:8" s="2" customFormat="1" ht="16.899999999999999" customHeight="1">
      <c r="A35" s="34"/>
      <c r="B35" s="39"/>
      <c r="C35" s="267" t="s">
        <v>741</v>
      </c>
      <c r="D35" s="267" t="s">
        <v>742</v>
      </c>
      <c r="E35" s="17" t="s">
        <v>240</v>
      </c>
      <c r="F35" s="268">
        <v>690.7</v>
      </c>
      <c r="G35" s="34"/>
      <c r="H35" s="39"/>
    </row>
    <row r="36" spans="1:8" s="2" customFormat="1" ht="16.899999999999999" customHeight="1">
      <c r="A36" s="34"/>
      <c r="B36" s="39"/>
      <c r="C36" s="267" t="s">
        <v>332</v>
      </c>
      <c r="D36" s="267" t="s">
        <v>333</v>
      </c>
      <c r="E36" s="17" t="s">
        <v>258</v>
      </c>
      <c r="F36" s="268">
        <v>820.05899999999997</v>
      </c>
      <c r="G36" s="34"/>
      <c r="H36" s="39"/>
    </row>
    <row r="37" spans="1:8" s="2" customFormat="1" ht="22.5">
      <c r="A37" s="34"/>
      <c r="B37" s="39"/>
      <c r="C37" s="267" t="s">
        <v>349</v>
      </c>
      <c r="D37" s="267" t="s">
        <v>350</v>
      </c>
      <c r="E37" s="17" t="s">
        <v>258</v>
      </c>
      <c r="F37" s="268">
        <v>753.05100000000004</v>
      </c>
      <c r="G37" s="34"/>
      <c r="H37" s="39"/>
    </row>
    <row r="38" spans="1:8" s="2" customFormat="1" ht="16.899999999999999" customHeight="1">
      <c r="A38" s="34"/>
      <c r="B38" s="39"/>
      <c r="C38" s="267" t="s">
        <v>464</v>
      </c>
      <c r="D38" s="267" t="s">
        <v>465</v>
      </c>
      <c r="E38" s="17" t="s">
        <v>240</v>
      </c>
      <c r="F38" s="268">
        <v>4085.2</v>
      </c>
      <c r="G38" s="34"/>
      <c r="H38" s="39"/>
    </row>
    <row r="39" spans="1:8" s="2" customFormat="1" ht="16.899999999999999" customHeight="1">
      <c r="A39" s="34"/>
      <c r="B39" s="39"/>
      <c r="C39" s="267" t="s">
        <v>620</v>
      </c>
      <c r="D39" s="267" t="s">
        <v>621</v>
      </c>
      <c r="E39" s="17" t="s">
        <v>240</v>
      </c>
      <c r="F39" s="268">
        <v>6265.72</v>
      </c>
      <c r="G39" s="34"/>
      <c r="H39" s="39"/>
    </row>
    <row r="40" spans="1:8" s="2" customFormat="1" ht="16.899999999999999" customHeight="1">
      <c r="A40" s="34"/>
      <c r="B40" s="39"/>
      <c r="C40" s="267" t="s">
        <v>714</v>
      </c>
      <c r="D40" s="267" t="s">
        <v>715</v>
      </c>
      <c r="E40" s="17" t="s">
        <v>240</v>
      </c>
      <c r="F40" s="268">
        <v>690.7</v>
      </c>
      <c r="G40" s="34"/>
      <c r="H40" s="39"/>
    </row>
    <row r="41" spans="1:8" s="2" customFormat="1" ht="16.899999999999999" customHeight="1">
      <c r="A41" s="34"/>
      <c r="B41" s="39"/>
      <c r="C41" s="267" t="s">
        <v>718</v>
      </c>
      <c r="D41" s="267" t="s">
        <v>719</v>
      </c>
      <c r="E41" s="17" t="s">
        <v>240</v>
      </c>
      <c r="F41" s="268">
        <v>4389.6400000000003</v>
      </c>
      <c r="G41" s="34"/>
      <c r="H41" s="39"/>
    </row>
    <row r="42" spans="1:8" s="2" customFormat="1" ht="16.899999999999999" customHeight="1">
      <c r="A42" s="34"/>
      <c r="B42" s="39"/>
      <c r="C42" s="267" t="s">
        <v>728</v>
      </c>
      <c r="D42" s="267" t="s">
        <v>729</v>
      </c>
      <c r="E42" s="17" t="s">
        <v>240</v>
      </c>
      <c r="F42" s="268">
        <v>690.7</v>
      </c>
      <c r="G42" s="34"/>
      <c r="H42" s="39"/>
    </row>
    <row r="43" spans="1:8" s="2" customFormat="1" ht="16.899999999999999" customHeight="1">
      <c r="A43" s="34"/>
      <c r="B43" s="39"/>
      <c r="C43" s="263" t="s">
        <v>242</v>
      </c>
      <c r="D43" s="264" t="s">
        <v>242</v>
      </c>
      <c r="E43" s="265" t="s">
        <v>240</v>
      </c>
      <c r="F43" s="266">
        <v>6265.72</v>
      </c>
      <c r="G43" s="34"/>
      <c r="H43" s="39"/>
    </row>
    <row r="44" spans="1:8" s="2" customFormat="1" ht="16.899999999999999" customHeight="1">
      <c r="A44" s="34"/>
      <c r="B44" s="39"/>
      <c r="C44" s="267" t="s">
        <v>242</v>
      </c>
      <c r="D44" s="267" t="s">
        <v>623</v>
      </c>
      <c r="E44" s="17" t="s">
        <v>1</v>
      </c>
      <c r="F44" s="268">
        <v>6265.72</v>
      </c>
      <c r="G44" s="34"/>
      <c r="H44" s="39"/>
    </row>
    <row r="45" spans="1:8" s="2" customFormat="1" ht="16.899999999999999" customHeight="1">
      <c r="A45" s="34"/>
      <c r="B45" s="39"/>
      <c r="C45" s="269" t="s">
        <v>2112</v>
      </c>
      <c r="D45" s="34"/>
      <c r="E45" s="34"/>
      <c r="F45" s="34"/>
      <c r="G45" s="34"/>
      <c r="H45" s="39"/>
    </row>
    <row r="46" spans="1:8" s="2" customFormat="1" ht="16.899999999999999" customHeight="1">
      <c r="A46" s="34"/>
      <c r="B46" s="39"/>
      <c r="C46" s="267" t="s">
        <v>620</v>
      </c>
      <c r="D46" s="267" t="s">
        <v>621</v>
      </c>
      <c r="E46" s="17" t="s">
        <v>240</v>
      </c>
      <c r="F46" s="268">
        <v>6265.72</v>
      </c>
      <c r="G46" s="34"/>
      <c r="H46" s="39"/>
    </row>
    <row r="47" spans="1:8" s="2" customFormat="1" ht="16.899999999999999" customHeight="1">
      <c r="A47" s="34"/>
      <c r="B47" s="39"/>
      <c r="C47" s="267" t="s">
        <v>625</v>
      </c>
      <c r="D47" s="267" t="s">
        <v>626</v>
      </c>
      <c r="E47" s="17" t="s">
        <v>240</v>
      </c>
      <c r="F47" s="268">
        <v>7518.8639999999996</v>
      </c>
      <c r="G47" s="34"/>
      <c r="H47" s="39"/>
    </row>
    <row r="48" spans="1:8" s="2" customFormat="1" ht="16.899999999999999" customHeight="1">
      <c r="A48" s="34"/>
      <c r="B48" s="39"/>
      <c r="C48" s="263" t="s">
        <v>244</v>
      </c>
      <c r="D48" s="264" t="s">
        <v>244</v>
      </c>
      <c r="E48" s="265" t="s">
        <v>161</v>
      </c>
      <c r="F48" s="266">
        <v>153</v>
      </c>
      <c r="G48" s="34"/>
      <c r="H48" s="39"/>
    </row>
    <row r="49" spans="1:8" s="2" customFormat="1" ht="16.899999999999999" customHeight="1">
      <c r="A49" s="34"/>
      <c r="B49" s="39"/>
      <c r="C49" s="267" t="s">
        <v>1</v>
      </c>
      <c r="D49" s="267" t="s">
        <v>344</v>
      </c>
      <c r="E49" s="17" t="s">
        <v>1</v>
      </c>
      <c r="F49" s="268">
        <v>0</v>
      </c>
      <c r="G49" s="34"/>
      <c r="H49" s="39"/>
    </row>
    <row r="50" spans="1:8" s="2" customFormat="1" ht="16.899999999999999" customHeight="1">
      <c r="A50" s="34"/>
      <c r="B50" s="39"/>
      <c r="C50" s="267" t="s">
        <v>1</v>
      </c>
      <c r="D50" s="267" t="s">
        <v>744</v>
      </c>
      <c r="E50" s="17" t="s">
        <v>1</v>
      </c>
      <c r="F50" s="268">
        <v>0</v>
      </c>
      <c r="G50" s="34"/>
      <c r="H50" s="39"/>
    </row>
    <row r="51" spans="1:8" s="2" customFormat="1" ht="16.899999999999999" customHeight="1">
      <c r="A51" s="34"/>
      <c r="B51" s="39"/>
      <c r="C51" s="267" t="s">
        <v>244</v>
      </c>
      <c r="D51" s="267" t="s">
        <v>1095</v>
      </c>
      <c r="E51" s="17" t="s">
        <v>1</v>
      </c>
      <c r="F51" s="268">
        <v>153</v>
      </c>
      <c r="G51" s="34"/>
      <c r="H51" s="39"/>
    </row>
    <row r="52" spans="1:8" s="2" customFormat="1" ht="16.899999999999999" customHeight="1">
      <c r="A52" s="34"/>
      <c r="B52" s="39"/>
      <c r="C52" s="269" t="s">
        <v>2112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67" t="s">
        <v>1092</v>
      </c>
      <c r="D53" s="267" t="s">
        <v>1093</v>
      </c>
      <c r="E53" s="17" t="s">
        <v>161</v>
      </c>
      <c r="F53" s="268">
        <v>153</v>
      </c>
      <c r="G53" s="34"/>
      <c r="H53" s="39"/>
    </row>
    <row r="54" spans="1:8" s="2" customFormat="1" ht="16.899999999999999" customHeight="1">
      <c r="A54" s="34"/>
      <c r="B54" s="39"/>
      <c r="C54" s="267" t="s">
        <v>341</v>
      </c>
      <c r="D54" s="267" t="s">
        <v>342</v>
      </c>
      <c r="E54" s="17" t="s">
        <v>161</v>
      </c>
      <c r="F54" s="268">
        <v>153</v>
      </c>
      <c r="G54" s="34"/>
      <c r="H54" s="39"/>
    </row>
    <row r="55" spans="1:8" s="2" customFormat="1" ht="16.899999999999999" customHeight="1">
      <c r="A55" s="34"/>
      <c r="B55" s="39"/>
      <c r="C55" s="267" t="s">
        <v>353</v>
      </c>
      <c r="D55" s="267" t="s">
        <v>354</v>
      </c>
      <c r="E55" s="17" t="s">
        <v>258</v>
      </c>
      <c r="F55" s="268">
        <v>153</v>
      </c>
      <c r="G55" s="34"/>
      <c r="H55" s="39"/>
    </row>
    <row r="56" spans="1:8" s="2" customFormat="1" ht="22.5">
      <c r="A56" s="34"/>
      <c r="B56" s="39"/>
      <c r="C56" s="267" t="s">
        <v>414</v>
      </c>
      <c r="D56" s="267" t="s">
        <v>415</v>
      </c>
      <c r="E56" s="17" t="s">
        <v>258</v>
      </c>
      <c r="F56" s="268">
        <v>1012.801</v>
      </c>
      <c r="G56" s="34"/>
      <c r="H56" s="39"/>
    </row>
    <row r="57" spans="1:8" s="2" customFormat="1" ht="16.899999999999999" customHeight="1">
      <c r="A57" s="34"/>
      <c r="B57" s="39"/>
      <c r="C57" s="267" t="s">
        <v>702</v>
      </c>
      <c r="D57" s="267" t="s">
        <v>703</v>
      </c>
      <c r="E57" s="17" t="s">
        <v>258</v>
      </c>
      <c r="F57" s="268">
        <v>43.09</v>
      </c>
      <c r="G57" s="34"/>
      <c r="H57" s="39"/>
    </row>
    <row r="58" spans="1:8" s="2" customFormat="1" ht="16.899999999999999" customHeight="1">
      <c r="A58" s="34"/>
      <c r="B58" s="39"/>
      <c r="C58" s="267" t="s">
        <v>1087</v>
      </c>
      <c r="D58" s="267" t="s">
        <v>1088</v>
      </c>
      <c r="E58" s="17" t="s">
        <v>161</v>
      </c>
      <c r="F58" s="268">
        <v>306</v>
      </c>
      <c r="G58" s="34"/>
      <c r="H58" s="39"/>
    </row>
    <row r="59" spans="1:8" s="2" customFormat="1" ht="16.899999999999999" customHeight="1">
      <c r="A59" s="34"/>
      <c r="B59" s="39"/>
      <c r="C59" s="267" t="s">
        <v>1098</v>
      </c>
      <c r="D59" s="267" t="s">
        <v>1099</v>
      </c>
      <c r="E59" s="17" t="s">
        <v>161</v>
      </c>
      <c r="F59" s="268">
        <v>160.65</v>
      </c>
      <c r="G59" s="34"/>
      <c r="H59" s="39"/>
    </row>
    <row r="60" spans="1:8" s="2" customFormat="1" ht="16.899999999999999" customHeight="1">
      <c r="A60" s="34"/>
      <c r="B60" s="39"/>
      <c r="C60" s="263" t="s">
        <v>246</v>
      </c>
      <c r="D60" s="264" t="s">
        <v>246</v>
      </c>
      <c r="E60" s="265" t="s">
        <v>240</v>
      </c>
      <c r="F60" s="266">
        <v>268.2</v>
      </c>
      <c r="G60" s="34"/>
      <c r="H60" s="39"/>
    </row>
    <row r="61" spans="1:8" s="2" customFormat="1" ht="16.899999999999999" customHeight="1">
      <c r="A61" s="34"/>
      <c r="B61" s="39"/>
      <c r="C61" s="267" t="s">
        <v>1</v>
      </c>
      <c r="D61" s="267" t="s">
        <v>973</v>
      </c>
      <c r="E61" s="17" t="s">
        <v>1</v>
      </c>
      <c r="F61" s="268">
        <v>0</v>
      </c>
      <c r="G61" s="34"/>
      <c r="H61" s="39"/>
    </row>
    <row r="62" spans="1:8" s="2" customFormat="1" ht="16.899999999999999" customHeight="1">
      <c r="A62" s="34"/>
      <c r="B62" s="39"/>
      <c r="C62" s="267" t="s">
        <v>246</v>
      </c>
      <c r="D62" s="267" t="s">
        <v>974</v>
      </c>
      <c r="E62" s="17" t="s">
        <v>1</v>
      </c>
      <c r="F62" s="268">
        <v>268.2</v>
      </c>
      <c r="G62" s="34"/>
      <c r="H62" s="39"/>
    </row>
    <row r="63" spans="1:8" s="2" customFormat="1" ht="16.899999999999999" customHeight="1">
      <c r="A63" s="34"/>
      <c r="B63" s="39"/>
      <c r="C63" s="269" t="s">
        <v>2112</v>
      </c>
      <c r="D63" s="34"/>
      <c r="E63" s="34"/>
      <c r="F63" s="34"/>
      <c r="G63" s="34"/>
      <c r="H63" s="39"/>
    </row>
    <row r="64" spans="1:8" s="2" customFormat="1" ht="16.899999999999999" customHeight="1">
      <c r="A64" s="34"/>
      <c r="B64" s="39"/>
      <c r="C64" s="267" t="s">
        <v>970</v>
      </c>
      <c r="D64" s="267" t="s">
        <v>971</v>
      </c>
      <c r="E64" s="17" t="s">
        <v>240</v>
      </c>
      <c r="F64" s="268">
        <v>268.2</v>
      </c>
      <c r="G64" s="34"/>
      <c r="H64" s="39"/>
    </row>
    <row r="65" spans="1:8" s="2" customFormat="1" ht="16.899999999999999" customHeight="1">
      <c r="A65" s="34"/>
      <c r="B65" s="39"/>
      <c r="C65" s="267" t="s">
        <v>966</v>
      </c>
      <c r="D65" s="267" t="s">
        <v>967</v>
      </c>
      <c r="E65" s="17" t="s">
        <v>240</v>
      </c>
      <c r="F65" s="268">
        <v>268.2</v>
      </c>
      <c r="G65" s="34"/>
      <c r="H65" s="39"/>
    </row>
    <row r="66" spans="1:8" s="2" customFormat="1" ht="16.899999999999999" customHeight="1">
      <c r="A66" s="34"/>
      <c r="B66" s="39"/>
      <c r="C66" s="267" t="s">
        <v>976</v>
      </c>
      <c r="D66" s="267" t="s">
        <v>977</v>
      </c>
      <c r="E66" s="17" t="s">
        <v>240</v>
      </c>
      <c r="F66" s="268">
        <v>295.02</v>
      </c>
      <c r="G66" s="34"/>
      <c r="H66" s="39"/>
    </row>
    <row r="67" spans="1:8" s="2" customFormat="1" ht="16.899999999999999" customHeight="1">
      <c r="A67" s="34"/>
      <c r="B67" s="39"/>
      <c r="C67" s="267" t="s">
        <v>982</v>
      </c>
      <c r="D67" s="267" t="s">
        <v>983</v>
      </c>
      <c r="E67" s="17" t="s">
        <v>181</v>
      </c>
      <c r="F67" s="268">
        <v>13.41</v>
      </c>
      <c r="G67" s="34"/>
      <c r="H67" s="39"/>
    </row>
    <row r="68" spans="1:8" s="2" customFormat="1" ht="16.899999999999999" customHeight="1">
      <c r="A68" s="34"/>
      <c r="B68" s="39"/>
      <c r="C68" s="263" t="s">
        <v>248</v>
      </c>
      <c r="D68" s="264" t="s">
        <v>248</v>
      </c>
      <c r="E68" s="265" t="s">
        <v>240</v>
      </c>
      <c r="F68" s="266">
        <v>42</v>
      </c>
      <c r="G68" s="34"/>
      <c r="H68" s="39"/>
    </row>
    <row r="69" spans="1:8" s="2" customFormat="1" ht="16.899999999999999" customHeight="1">
      <c r="A69" s="34"/>
      <c r="B69" s="39"/>
      <c r="C69" s="267" t="s">
        <v>1</v>
      </c>
      <c r="D69" s="267" t="s">
        <v>456</v>
      </c>
      <c r="E69" s="17" t="s">
        <v>1</v>
      </c>
      <c r="F69" s="268">
        <v>0</v>
      </c>
      <c r="G69" s="34"/>
      <c r="H69" s="39"/>
    </row>
    <row r="70" spans="1:8" s="2" customFormat="1" ht="16.899999999999999" customHeight="1">
      <c r="A70" s="34"/>
      <c r="B70" s="39"/>
      <c r="C70" s="267" t="s">
        <v>248</v>
      </c>
      <c r="D70" s="267" t="s">
        <v>249</v>
      </c>
      <c r="E70" s="17" t="s">
        <v>1</v>
      </c>
      <c r="F70" s="268">
        <v>42</v>
      </c>
      <c r="G70" s="34"/>
      <c r="H70" s="39"/>
    </row>
    <row r="71" spans="1:8" s="2" customFormat="1" ht="16.899999999999999" customHeight="1">
      <c r="A71" s="34"/>
      <c r="B71" s="39"/>
      <c r="C71" s="269" t="s">
        <v>2112</v>
      </c>
      <c r="D71" s="34"/>
      <c r="E71" s="34"/>
      <c r="F71" s="34"/>
      <c r="G71" s="34"/>
      <c r="H71" s="39"/>
    </row>
    <row r="72" spans="1:8" s="2" customFormat="1" ht="16.899999999999999" customHeight="1">
      <c r="A72" s="34"/>
      <c r="B72" s="39"/>
      <c r="C72" s="267" t="s">
        <v>493</v>
      </c>
      <c r="D72" s="267" t="s">
        <v>494</v>
      </c>
      <c r="E72" s="17" t="s">
        <v>240</v>
      </c>
      <c r="F72" s="268">
        <v>54</v>
      </c>
      <c r="G72" s="34"/>
      <c r="H72" s="39"/>
    </row>
    <row r="73" spans="1:8" s="2" customFormat="1" ht="16.899999999999999" customHeight="1">
      <c r="A73" s="34"/>
      <c r="B73" s="39"/>
      <c r="C73" s="267" t="s">
        <v>448</v>
      </c>
      <c r="D73" s="267" t="s">
        <v>449</v>
      </c>
      <c r="E73" s="17" t="s">
        <v>240</v>
      </c>
      <c r="F73" s="268">
        <v>1604</v>
      </c>
      <c r="G73" s="34"/>
      <c r="H73" s="39"/>
    </row>
    <row r="74" spans="1:8" s="2" customFormat="1" ht="16.899999999999999" customHeight="1">
      <c r="A74" s="34"/>
      <c r="B74" s="39"/>
      <c r="C74" s="267" t="s">
        <v>549</v>
      </c>
      <c r="D74" s="267" t="s">
        <v>550</v>
      </c>
      <c r="E74" s="17" t="s">
        <v>240</v>
      </c>
      <c r="F74" s="268">
        <v>54</v>
      </c>
      <c r="G74" s="34"/>
      <c r="H74" s="39"/>
    </row>
    <row r="75" spans="1:8" s="2" customFormat="1" ht="16.899999999999999" customHeight="1">
      <c r="A75" s="34"/>
      <c r="B75" s="39"/>
      <c r="C75" s="267" t="s">
        <v>564</v>
      </c>
      <c r="D75" s="267" t="s">
        <v>565</v>
      </c>
      <c r="E75" s="17" t="s">
        <v>240</v>
      </c>
      <c r="F75" s="268">
        <v>54</v>
      </c>
      <c r="G75" s="34"/>
      <c r="H75" s="39"/>
    </row>
    <row r="76" spans="1:8" s="2" customFormat="1" ht="16.899999999999999" customHeight="1">
      <c r="A76" s="34"/>
      <c r="B76" s="39"/>
      <c r="C76" s="267" t="s">
        <v>569</v>
      </c>
      <c r="D76" s="267" t="s">
        <v>570</v>
      </c>
      <c r="E76" s="17" t="s">
        <v>258</v>
      </c>
      <c r="F76" s="268">
        <v>8.1</v>
      </c>
      <c r="G76" s="34"/>
      <c r="H76" s="39"/>
    </row>
    <row r="77" spans="1:8" s="2" customFormat="1" ht="16.899999999999999" customHeight="1">
      <c r="A77" s="34"/>
      <c r="B77" s="39"/>
      <c r="C77" s="263" t="s">
        <v>250</v>
      </c>
      <c r="D77" s="264" t="s">
        <v>250</v>
      </c>
      <c r="E77" s="265" t="s">
        <v>240</v>
      </c>
      <c r="F77" s="266">
        <v>100.1</v>
      </c>
      <c r="G77" s="34"/>
      <c r="H77" s="39"/>
    </row>
    <row r="78" spans="1:8" s="2" customFormat="1" ht="16.899999999999999" customHeight="1">
      <c r="A78" s="34"/>
      <c r="B78" s="39"/>
      <c r="C78" s="267" t="s">
        <v>1</v>
      </c>
      <c r="D78" s="267" t="s">
        <v>456</v>
      </c>
      <c r="E78" s="17" t="s">
        <v>1</v>
      </c>
      <c r="F78" s="268">
        <v>0</v>
      </c>
      <c r="G78" s="34"/>
      <c r="H78" s="39"/>
    </row>
    <row r="79" spans="1:8" s="2" customFormat="1" ht="16.899999999999999" customHeight="1">
      <c r="A79" s="34"/>
      <c r="B79" s="39"/>
      <c r="C79" s="267" t="s">
        <v>1</v>
      </c>
      <c r="D79" s="267" t="s">
        <v>744</v>
      </c>
      <c r="E79" s="17" t="s">
        <v>1</v>
      </c>
      <c r="F79" s="268">
        <v>0</v>
      </c>
      <c r="G79" s="34"/>
      <c r="H79" s="39"/>
    </row>
    <row r="80" spans="1:8" s="2" customFormat="1" ht="16.899999999999999" customHeight="1">
      <c r="A80" s="34"/>
      <c r="B80" s="39"/>
      <c r="C80" s="267" t="s">
        <v>250</v>
      </c>
      <c r="D80" s="267" t="s">
        <v>251</v>
      </c>
      <c r="E80" s="17" t="s">
        <v>1</v>
      </c>
      <c r="F80" s="268">
        <v>100.1</v>
      </c>
      <c r="G80" s="34"/>
      <c r="H80" s="39"/>
    </row>
    <row r="81" spans="1:8" s="2" customFormat="1" ht="16.899999999999999" customHeight="1">
      <c r="A81" s="34"/>
      <c r="B81" s="39"/>
      <c r="C81" s="269" t="s">
        <v>2112</v>
      </c>
      <c r="D81" s="34"/>
      <c r="E81" s="34"/>
      <c r="F81" s="34"/>
      <c r="G81" s="34"/>
      <c r="H81" s="39"/>
    </row>
    <row r="82" spans="1:8" s="2" customFormat="1" ht="16.899999999999999" customHeight="1">
      <c r="A82" s="34"/>
      <c r="B82" s="39"/>
      <c r="C82" s="267" t="s">
        <v>771</v>
      </c>
      <c r="D82" s="267" t="s">
        <v>772</v>
      </c>
      <c r="E82" s="17" t="s">
        <v>240</v>
      </c>
      <c r="F82" s="268">
        <v>100.1</v>
      </c>
      <c r="G82" s="34"/>
      <c r="H82" s="39"/>
    </row>
    <row r="83" spans="1:8" s="2" customFormat="1" ht="22.5">
      <c r="A83" s="34"/>
      <c r="B83" s="39"/>
      <c r="C83" s="267" t="s">
        <v>349</v>
      </c>
      <c r="D83" s="267" t="s">
        <v>350</v>
      </c>
      <c r="E83" s="17" t="s">
        <v>258</v>
      </c>
      <c r="F83" s="268">
        <v>753.05100000000004</v>
      </c>
      <c r="G83" s="34"/>
      <c r="H83" s="39"/>
    </row>
    <row r="84" spans="1:8" s="2" customFormat="1" ht="16.899999999999999" customHeight="1">
      <c r="A84" s="34"/>
      <c r="B84" s="39"/>
      <c r="C84" s="267" t="s">
        <v>464</v>
      </c>
      <c r="D84" s="267" t="s">
        <v>465</v>
      </c>
      <c r="E84" s="17" t="s">
        <v>240</v>
      </c>
      <c r="F84" s="268">
        <v>4085.2</v>
      </c>
      <c r="G84" s="34"/>
      <c r="H84" s="39"/>
    </row>
    <row r="85" spans="1:8" s="2" customFormat="1" ht="16.899999999999999" customHeight="1">
      <c r="A85" s="34"/>
      <c r="B85" s="39"/>
      <c r="C85" s="267" t="s">
        <v>620</v>
      </c>
      <c r="D85" s="267" t="s">
        <v>621</v>
      </c>
      <c r="E85" s="17" t="s">
        <v>240</v>
      </c>
      <c r="F85" s="268">
        <v>6265.72</v>
      </c>
      <c r="G85" s="34"/>
      <c r="H85" s="39"/>
    </row>
    <row r="86" spans="1:8" s="2" customFormat="1" ht="16.899999999999999" customHeight="1">
      <c r="A86" s="34"/>
      <c r="B86" s="39"/>
      <c r="C86" s="267" t="s">
        <v>709</v>
      </c>
      <c r="D86" s="267" t="s">
        <v>710</v>
      </c>
      <c r="E86" s="17" t="s">
        <v>240</v>
      </c>
      <c r="F86" s="268">
        <v>3394.5</v>
      </c>
      <c r="G86" s="34"/>
      <c r="H86" s="39"/>
    </row>
    <row r="87" spans="1:8" s="2" customFormat="1" ht="16.899999999999999" customHeight="1">
      <c r="A87" s="34"/>
      <c r="B87" s="39"/>
      <c r="C87" s="267" t="s">
        <v>718</v>
      </c>
      <c r="D87" s="267" t="s">
        <v>719</v>
      </c>
      <c r="E87" s="17" t="s">
        <v>240</v>
      </c>
      <c r="F87" s="268">
        <v>4389.6400000000003</v>
      </c>
      <c r="G87" s="34"/>
      <c r="H87" s="39"/>
    </row>
    <row r="88" spans="1:8" s="2" customFormat="1" ht="16.899999999999999" customHeight="1">
      <c r="A88" s="34"/>
      <c r="B88" s="39"/>
      <c r="C88" s="267" t="s">
        <v>723</v>
      </c>
      <c r="D88" s="267" t="s">
        <v>724</v>
      </c>
      <c r="E88" s="17" t="s">
        <v>240</v>
      </c>
      <c r="F88" s="268">
        <v>234.1</v>
      </c>
      <c r="G88" s="34"/>
      <c r="H88" s="39"/>
    </row>
    <row r="89" spans="1:8" s="2" customFormat="1" ht="16.899999999999999" customHeight="1">
      <c r="A89" s="34"/>
      <c r="B89" s="39"/>
      <c r="C89" s="263" t="s">
        <v>253</v>
      </c>
      <c r="D89" s="264" t="s">
        <v>253</v>
      </c>
      <c r="E89" s="265" t="s">
        <v>240</v>
      </c>
      <c r="F89" s="266">
        <v>5216.2</v>
      </c>
      <c r="G89" s="34"/>
      <c r="H89" s="39"/>
    </row>
    <row r="90" spans="1:8" s="2" customFormat="1" ht="16.899999999999999" customHeight="1">
      <c r="A90" s="34"/>
      <c r="B90" s="39"/>
      <c r="C90" s="267" t="s">
        <v>1</v>
      </c>
      <c r="D90" s="267" t="s">
        <v>213</v>
      </c>
      <c r="E90" s="17" t="s">
        <v>1</v>
      </c>
      <c r="F90" s="268">
        <v>0</v>
      </c>
      <c r="G90" s="34"/>
      <c r="H90" s="39"/>
    </row>
    <row r="91" spans="1:8" s="2" customFormat="1" ht="16.899999999999999" customHeight="1">
      <c r="A91" s="34"/>
      <c r="B91" s="39"/>
      <c r="C91" s="267" t="s">
        <v>1</v>
      </c>
      <c r="D91" s="267" t="s">
        <v>331</v>
      </c>
      <c r="E91" s="17" t="s">
        <v>1</v>
      </c>
      <c r="F91" s="268">
        <v>0</v>
      </c>
      <c r="G91" s="34"/>
      <c r="H91" s="39"/>
    </row>
    <row r="92" spans="1:8" s="2" customFormat="1" ht="16.899999999999999" customHeight="1">
      <c r="A92" s="34"/>
      <c r="B92" s="39"/>
      <c r="C92" s="267" t="s">
        <v>253</v>
      </c>
      <c r="D92" s="267" t="s">
        <v>254</v>
      </c>
      <c r="E92" s="17" t="s">
        <v>1</v>
      </c>
      <c r="F92" s="268">
        <v>5216.2</v>
      </c>
      <c r="G92" s="34"/>
      <c r="H92" s="39"/>
    </row>
    <row r="93" spans="1:8" s="2" customFormat="1" ht="16.899999999999999" customHeight="1">
      <c r="A93" s="34"/>
      <c r="B93" s="39"/>
      <c r="C93" s="269" t="s">
        <v>2112</v>
      </c>
      <c r="D93" s="34"/>
      <c r="E93" s="34"/>
      <c r="F93" s="34"/>
      <c r="G93" s="34"/>
      <c r="H93" s="39"/>
    </row>
    <row r="94" spans="1:8" s="2" customFormat="1" ht="16.899999999999999" customHeight="1">
      <c r="A94" s="34"/>
      <c r="B94" s="39"/>
      <c r="C94" s="267" t="s">
        <v>328</v>
      </c>
      <c r="D94" s="267" t="s">
        <v>329</v>
      </c>
      <c r="E94" s="17" t="s">
        <v>240</v>
      </c>
      <c r="F94" s="268">
        <v>5216.2</v>
      </c>
      <c r="G94" s="34"/>
      <c r="H94" s="39"/>
    </row>
    <row r="95" spans="1:8" s="2" customFormat="1" ht="16.899999999999999" customHeight="1">
      <c r="A95" s="34"/>
      <c r="B95" s="39"/>
      <c r="C95" s="267" t="s">
        <v>325</v>
      </c>
      <c r="D95" s="267" t="s">
        <v>326</v>
      </c>
      <c r="E95" s="17" t="s">
        <v>240</v>
      </c>
      <c r="F95" s="268">
        <v>5216.2</v>
      </c>
      <c r="G95" s="34"/>
      <c r="H95" s="39"/>
    </row>
    <row r="96" spans="1:8" s="2" customFormat="1" ht="16.899999999999999" customHeight="1">
      <c r="A96" s="34"/>
      <c r="B96" s="39"/>
      <c r="C96" s="267" t="s">
        <v>332</v>
      </c>
      <c r="D96" s="267" t="s">
        <v>333</v>
      </c>
      <c r="E96" s="17" t="s">
        <v>258</v>
      </c>
      <c r="F96" s="268">
        <v>820.05899999999997</v>
      </c>
      <c r="G96" s="34"/>
      <c r="H96" s="39"/>
    </row>
    <row r="97" spans="1:8" s="2" customFormat="1" ht="16.899999999999999" customHeight="1">
      <c r="A97" s="34"/>
      <c r="B97" s="39"/>
      <c r="C97" s="263" t="s">
        <v>255</v>
      </c>
      <c r="D97" s="264" t="s">
        <v>255</v>
      </c>
      <c r="E97" s="265" t="s">
        <v>161</v>
      </c>
      <c r="F97" s="266">
        <v>475.05</v>
      </c>
      <c r="G97" s="34"/>
      <c r="H97" s="39"/>
    </row>
    <row r="98" spans="1:8" s="2" customFormat="1" ht="16.899999999999999" customHeight="1">
      <c r="A98" s="34"/>
      <c r="B98" s="39"/>
      <c r="C98" s="267" t="s">
        <v>1</v>
      </c>
      <c r="D98" s="267" t="s">
        <v>456</v>
      </c>
      <c r="E98" s="17" t="s">
        <v>1</v>
      </c>
      <c r="F98" s="268">
        <v>0</v>
      </c>
      <c r="G98" s="34"/>
      <c r="H98" s="39"/>
    </row>
    <row r="99" spans="1:8" s="2" customFormat="1" ht="16.899999999999999" customHeight="1">
      <c r="A99" s="34"/>
      <c r="B99" s="39"/>
      <c r="C99" s="267" t="s">
        <v>255</v>
      </c>
      <c r="D99" s="267" t="s">
        <v>851</v>
      </c>
      <c r="E99" s="17" t="s">
        <v>1</v>
      </c>
      <c r="F99" s="268">
        <v>475.05</v>
      </c>
      <c r="G99" s="34"/>
      <c r="H99" s="39"/>
    </row>
    <row r="100" spans="1:8" s="2" customFormat="1" ht="16.899999999999999" customHeight="1">
      <c r="A100" s="34"/>
      <c r="B100" s="39"/>
      <c r="C100" s="269" t="s">
        <v>2112</v>
      </c>
      <c r="D100" s="34"/>
      <c r="E100" s="34"/>
      <c r="F100" s="34"/>
      <c r="G100" s="34"/>
      <c r="H100" s="39"/>
    </row>
    <row r="101" spans="1:8" s="2" customFormat="1" ht="16.899999999999999" customHeight="1">
      <c r="A101" s="34"/>
      <c r="B101" s="39"/>
      <c r="C101" s="267" t="s">
        <v>848</v>
      </c>
      <c r="D101" s="267" t="s">
        <v>849</v>
      </c>
      <c r="E101" s="17" t="s">
        <v>161</v>
      </c>
      <c r="F101" s="268">
        <v>475.05</v>
      </c>
      <c r="G101" s="34"/>
      <c r="H101" s="39"/>
    </row>
    <row r="102" spans="1:8" s="2" customFormat="1" ht="16.899999999999999" customHeight="1">
      <c r="A102" s="34"/>
      <c r="B102" s="39"/>
      <c r="C102" s="267" t="s">
        <v>844</v>
      </c>
      <c r="D102" s="267" t="s">
        <v>845</v>
      </c>
      <c r="E102" s="17" t="s">
        <v>161</v>
      </c>
      <c r="F102" s="268">
        <v>475.05</v>
      </c>
      <c r="G102" s="34"/>
      <c r="H102" s="39"/>
    </row>
    <row r="103" spans="1:8" s="2" customFormat="1" ht="16.899999999999999" customHeight="1">
      <c r="A103" s="34"/>
      <c r="B103" s="39"/>
      <c r="C103" s="263" t="s">
        <v>257</v>
      </c>
      <c r="D103" s="264" t="s">
        <v>257</v>
      </c>
      <c r="E103" s="265" t="s">
        <v>258</v>
      </c>
      <c r="F103" s="266">
        <v>177.2</v>
      </c>
      <c r="G103" s="34"/>
      <c r="H103" s="39"/>
    </row>
    <row r="104" spans="1:8" s="2" customFormat="1" ht="16.899999999999999" customHeight="1">
      <c r="A104" s="34"/>
      <c r="B104" s="39"/>
      <c r="C104" s="267" t="s">
        <v>257</v>
      </c>
      <c r="D104" s="267" t="s">
        <v>441</v>
      </c>
      <c r="E104" s="17" t="s">
        <v>1</v>
      </c>
      <c r="F104" s="268">
        <v>177.2</v>
      </c>
      <c r="G104" s="34"/>
      <c r="H104" s="39"/>
    </row>
    <row r="105" spans="1:8" s="2" customFormat="1" ht="16.899999999999999" customHeight="1">
      <c r="A105" s="34"/>
      <c r="B105" s="39"/>
      <c r="C105" s="269" t="s">
        <v>2112</v>
      </c>
      <c r="D105" s="34"/>
      <c r="E105" s="34"/>
      <c r="F105" s="34"/>
      <c r="G105" s="34"/>
      <c r="H105" s="39"/>
    </row>
    <row r="106" spans="1:8" s="2" customFormat="1" ht="16.899999999999999" customHeight="1">
      <c r="A106" s="34"/>
      <c r="B106" s="39"/>
      <c r="C106" s="267" t="s">
        <v>438</v>
      </c>
      <c r="D106" s="267" t="s">
        <v>439</v>
      </c>
      <c r="E106" s="17" t="s">
        <v>258</v>
      </c>
      <c r="F106" s="268">
        <v>177.2</v>
      </c>
      <c r="G106" s="34"/>
      <c r="H106" s="39"/>
    </row>
    <row r="107" spans="1:8" s="2" customFormat="1" ht="16.899999999999999" customHeight="1">
      <c r="A107" s="34"/>
      <c r="B107" s="39"/>
      <c r="C107" s="267" t="s">
        <v>443</v>
      </c>
      <c r="D107" s="267" t="s">
        <v>444</v>
      </c>
      <c r="E107" s="17" t="s">
        <v>430</v>
      </c>
      <c r="F107" s="268">
        <v>336.68</v>
      </c>
      <c r="G107" s="34"/>
      <c r="H107" s="39"/>
    </row>
    <row r="108" spans="1:8" s="2" customFormat="1" ht="16.899999999999999" customHeight="1">
      <c r="A108" s="34"/>
      <c r="B108" s="39"/>
      <c r="C108" s="263" t="s">
        <v>260</v>
      </c>
      <c r="D108" s="264" t="s">
        <v>260</v>
      </c>
      <c r="E108" s="265" t="s">
        <v>258</v>
      </c>
      <c r="F108" s="266">
        <v>753.05100000000004</v>
      </c>
      <c r="G108" s="34"/>
      <c r="H108" s="39"/>
    </row>
    <row r="109" spans="1:8" s="2" customFormat="1" ht="22.5">
      <c r="A109" s="34"/>
      <c r="B109" s="39"/>
      <c r="C109" s="267" t="s">
        <v>260</v>
      </c>
      <c r="D109" s="267" t="s">
        <v>352</v>
      </c>
      <c r="E109" s="17" t="s">
        <v>1</v>
      </c>
      <c r="F109" s="268">
        <v>753.05100000000004</v>
      </c>
      <c r="G109" s="34"/>
      <c r="H109" s="39"/>
    </row>
    <row r="110" spans="1:8" s="2" customFormat="1" ht="16.899999999999999" customHeight="1">
      <c r="A110" s="34"/>
      <c r="B110" s="39"/>
      <c r="C110" s="269" t="s">
        <v>2112</v>
      </c>
      <c r="D110" s="34"/>
      <c r="E110" s="34"/>
      <c r="F110" s="34"/>
      <c r="G110" s="34"/>
      <c r="H110" s="39"/>
    </row>
    <row r="111" spans="1:8" s="2" customFormat="1" ht="22.5">
      <c r="A111" s="34"/>
      <c r="B111" s="39"/>
      <c r="C111" s="267" t="s">
        <v>349</v>
      </c>
      <c r="D111" s="267" t="s">
        <v>350</v>
      </c>
      <c r="E111" s="17" t="s">
        <v>258</v>
      </c>
      <c r="F111" s="268">
        <v>753.05100000000004</v>
      </c>
      <c r="G111" s="34"/>
      <c r="H111" s="39"/>
    </row>
    <row r="112" spans="1:8" s="2" customFormat="1" ht="22.5">
      <c r="A112" s="34"/>
      <c r="B112" s="39"/>
      <c r="C112" s="267" t="s">
        <v>414</v>
      </c>
      <c r="D112" s="267" t="s">
        <v>415</v>
      </c>
      <c r="E112" s="17" t="s">
        <v>258</v>
      </c>
      <c r="F112" s="268">
        <v>1012.801</v>
      </c>
      <c r="G112" s="34"/>
      <c r="H112" s="39"/>
    </row>
    <row r="113" spans="1:8" s="2" customFormat="1" ht="16.899999999999999" customHeight="1">
      <c r="A113" s="34"/>
      <c r="B113" s="39"/>
      <c r="C113" s="263" t="s">
        <v>262</v>
      </c>
      <c r="D113" s="264" t="s">
        <v>262</v>
      </c>
      <c r="E113" s="265" t="s">
        <v>258</v>
      </c>
      <c r="F113" s="266">
        <v>1012.801</v>
      </c>
      <c r="G113" s="34"/>
      <c r="H113" s="39"/>
    </row>
    <row r="114" spans="1:8" s="2" customFormat="1" ht="16.899999999999999" customHeight="1">
      <c r="A114" s="34"/>
      <c r="B114" s="39"/>
      <c r="C114" s="267" t="s">
        <v>262</v>
      </c>
      <c r="D114" s="267" t="s">
        <v>417</v>
      </c>
      <c r="E114" s="17" t="s">
        <v>1</v>
      </c>
      <c r="F114" s="268">
        <v>1012.801</v>
      </c>
      <c r="G114" s="34"/>
      <c r="H114" s="39"/>
    </row>
    <row r="115" spans="1:8" s="2" customFormat="1" ht="16.899999999999999" customHeight="1">
      <c r="A115" s="34"/>
      <c r="B115" s="39"/>
      <c r="C115" s="269" t="s">
        <v>2112</v>
      </c>
      <c r="D115" s="34"/>
      <c r="E115" s="34"/>
      <c r="F115" s="34"/>
      <c r="G115" s="34"/>
      <c r="H115" s="39"/>
    </row>
    <row r="116" spans="1:8" s="2" customFormat="1" ht="22.5">
      <c r="A116" s="34"/>
      <c r="B116" s="39"/>
      <c r="C116" s="267" t="s">
        <v>414</v>
      </c>
      <c r="D116" s="267" t="s">
        <v>415</v>
      </c>
      <c r="E116" s="17" t="s">
        <v>258</v>
      </c>
      <c r="F116" s="268">
        <v>1012.801</v>
      </c>
      <c r="G116" s="34"/>
      <c r="H116" s="39"/>
    </row>
    <row r="117" spans="1:8" s="2" customFormat="1" ht="16.899999999999999" customHeight="1">
      <c r="A117" s="34"/>
      <c r="B117" s="39"/>
      <c r="C117" s="267" t="s">
        <v>424</v>
      </c>
      <c r="D117" s="267" t="s">
        <v>425</v>
      </c>
      <c r="E117" s="17" t="s">
        <v>258</v>
      </c>
      <c r="F117" s="268">
        <v>1012.801</v>
      </c>
      <c r="G117" s="34"/>
      <c r="H117" s="39"/>
    </row>
    <row r="118" spans="1:8" s="2" customFormat="1" ht="16.899999999999999" customHeight="1">
      <c r="A118" s="34"/>
      <c r="B118" s="39"/>
      <c r="C118" s="267" t="s">
        <v>428</v>
      </c>
      <c r="D118" s="267" t="s">
        <v>429</v>
      </c>
      <c r="E118" s="17" t="s">
        <v>430</v>
      </c>
      <c r="F118" s="268">
        <v>1721.7619999999999</v>
      </c>
      <c r="G118" s="34"/>
      <c r="H118" s="39"/>
    </row>
    <row r="119" spans="1:8" s="2" customFormat="1" ht="16.899999999999999" customHeight="1">
      <c r="A119" s="34"/>
      <c r="B119" s="39"/>
      <c r="C119" s="267" t="s">
        <v>434</v>
      </c>
      <c r="D119" s="267" t="s">
        <v>435</v>
      </c>
      <c r="E119" s="17" t="s">
        <v>258</v>
      </c>
      <c r="F119" s="268">
        <v>1012.801</v>
      </c>
      <c r="G119" s="34"/>
      <c r="H119" s="39"/>
    </row>
    <row r="120" spans="1:8" s="2" customFormat="1" ht="16.899999999999999" customHeight="1">
      <c r="A120" s="34"/>
      <c r="B120" s="39"/>
      <c r="C120" s="263" t="s">
        <v>264</v>
      </c>
      <c r="D120" s="264" t="s">
        <v>264</v>
      </c>
      <c r="E120" s="265" t="s">
        <v>258</v>
      </c>
      <c r="F120" s="266">
        <v>93.3</v>
      </c>
      <c r="G120" s="34"/>
      <c r="H120" s="39"/>
    </row>
    <row r="121" spans="1:8" s="2" customFormat="1" ht="16.899999999999999" customHeight="1">
      <c r="A121" s="34"/>
      <c r="B121" s="39"/>
      <c r="C121" s="267" t="s">
        <v>1</v>
      </c>
      <c r="D121" s="267" t="s">
        <v>213</v>
      </c>
      <c r="E121" s="17" t="s">
        <v>1</v>
      </c>
      <c r="F121" s="268">
        <v>0</v>
      </c>
      <c r="G121" s="34"/>
      <c r="H121" s="39"/>
    </row>
    <row r="122" spans="1:8" s="2" customFormat="1" ht="16.899999999999999" customHeight="1">
      <c r="A122" s="34"/>
      <c r="B122" s="39"/>
      <c r="C122" s="267" t="s">
        <v>264</v>
      </c>
      <c r="D122" s="267" t="s">
        <v>348</v>
      </c>
      <c r="E122" s="17" t="s">
        <v>1</v>
      </c>
      <c r="F122" s="268">
        <v>93.3</v>
      </c>
      <c r="G122" s="34"/>
      <c r="H122" s="39"/>
    </row>
    <row r="123" spans="1:8" s="2" customFormat="1" ht="16.899999999999999" customHeight="1">
      <c r="A123" s="34"/>
      <c r="B123" s="39"/>
      <c r="C123" s="269" t="s">
        <v>2112</v>
      </c>
      <c r="D123" s="34"/>
      <c r="E123" s="34"/>
      <c r="F123" s="34"/>
      <c r="G123" s="34"/>
      <c r="H123" s="39"/>
    </row>
    <row r="124" spans="1:8" s="2" customFormat="1" ht="16.899999999999999" customHeight="1">
      <c r="A124" s="34"/>
      <c r="B124" s="39"/>
      <c r="C124" s="267" t="s">
        <v>345</v>
      </c>
      <c r="D124" s="267" t="s">
        <v>346</v>
      </c>
      <c r="E124" s="17" t="s">
        <v>258</v>
      </c>
      <c r="F124" s="268">
        <v>93.3</v>
      </c>
      <c r="G124" s="34"/>
      <c r="H124" s="39"/>
    </row>
    <row r="125" spans="1:8" s="2" customFormat="1" ht="16.899999999999999" customHeight="1">
      <c r="A125" s="34"/>
      <c r="B125" s="39"/>
      <c r="C125" s="267" t="s">
        <v>409</v>
      </c>
      <c r="D125" s="267" t="s">
        <v>410</v>
      </c>
      <c r="E125" s="17" t="s">
        <v>258</v>
      </c>
      <c r="F125" s="268">
        <v>186.6</v>
      </c>
      <c r="G125" s="34"/>
      <c r="H125" s="39"/>
    </row>
    <row r="126" spans="1:8" s="2" customFormat="1" ht="16.899999999999999" customHeight="1">
      <c r="A126" s="34"/>
      <c r="B126" s="39"/>
      <c r="C126" s="267" t="s">
        <v>419</v>
      </c>
      <c r="D126" s="267" t="s">
        <v>420</v>
      </c>
      <c r="E126" s="17" t="s">
        <v>258</v>
      </c>
      <c r="F126" s="268">
        <v>186.6</v>
      </c>
      <c r="G126" s="34"/>
      <c r="H126" s="39"/>
    </row>
    <row r="127" spans="1:8" s="2" customFormat="1" ht="16.899999999999999" customHeight="1">
      <c r="A127" s="34"/>
      <c r="B127" s="39"/>
      <c r="C127" s="263" t="s">
        <v>266</v>
      </c>
      <c r="D127" s="264" t="s">
        <v>266</v>
      </c>
      <c r="E127" s="265" t="s">
        <v>240</v>
      </c>
      <c r="F127" s="266">
        <v>4085.2</v>
      </c>
      <c r="G127" s="34"/>
      <c r="H127" s="39"/>
    </row>
    <row r="128" spans="1:8" s="2" customFormat="1" ht="16.899999999999999" customHeight="1">
      <c r="A128" s="34"/>
      <c r="B128" s="39"/>
      <c r="C128" s="267" t="s">
        <v>266</v>
      </c>
      <c r="D128" s="267" t="s">
        <v>467</v>
      </c>
      <c r="E128" s="17" t="s">
        <v>1</v>
      </c>
      <c r="F128" s="268">
        <v>4085.2</v>
      </c>
      <c r="G128" s="34"/>
      <c r="H128" s="39"/>
    </row>
    <row r="129" spans="1:8" s="2" customFormat="1" ht="16.899999999999999" customHeight="1">
      <c r="A129" s="34"/>
      <c r="B129" s="39"/>
      <c r="C129" s="269" t="s">
        <v>2112</v>
      </c>
      <c r="D129" s="34"/>
      <c r="E129" s="34"/>
      <c r="F129" s="34"/>
      <c r="G129" s="34"/>
      <c r="H129" s="39"/>
    </row>
    <row r="130" spans="1:8" s="2" customFormat="1" ht="16.899999999999999" customHeight="1">
      <c r="A130" s="34"/>
      <c r="B130" s="39"/>
      <c r="C130" s="267" t="s">
        <v>464</v>
      </c>
      <c r="D130" s="267" t="s">
        <v>465</v>
      </c>
      <c r="E130" s="17" t="s">
        <v>240</v>
      </c>
      <c r="F130" s="268">
        <v>4085.2</v>
      </c>
      <c r="G130" s="34"/>
      <c r="H130" s="39"/>
    </row>
    <row r="131" spans="1:8" s="2" customFormat="1" ht="16.899999999999999" customHeight="1">
      <c r="A131" s="34"/>
      <c r="B131" s="39"/>
      <c r="C131" s="267" t="s">
        <v>853</v>
      </c>
      <c r="D131" s="267" t="s">
        <v>854</v>
      </c>
      <c r="E131" s="17" t="s">
        <v>240</v>
      </c>
      <c r="F131" s="268">
        <v>4085.2</v>
      </c>
      <c r="G131" s="34"/>
      <c r="H131" s="39"/>
    </row>
    <row r="132" spans="1:8" s="2" customFormat="1" ht="16.899999999999999" customHeight="1">
      <c r="A132" s="34"/>
      <c r="B132" s="39"/>
      <c r="C132" s="263" t="s">
        <v>268</v>
      </c>
      <c r="D132" s="264" t="s">
        <v>268</v>
      </c>
      <c r="E132" s="265" t="s">
        <v>240</v>
      </c>
      <c r="F132" s="266">
        <v>181.7</v>
      </c>
      <c r="G132" s="34"/>
      <c r="H132" s="39"/>
    </row>
    <row r="133" spans="1:8" s="2" customFormat="1" ht="16.899999999999999" customHeight="1">
      <c r="A133" s="34"/>
      <c r="B133" s="39"/>
      <c r="C133" s="267" t="s">
        <v>1</v>
      </c>
      <c r="D133" s="267" t="s">
        <v>456</v>
      </c>
      <c r="E133" s="17" t="s">
        <v>1</v>
      </c>
      <c r="F133" s="268">
        <v>0</v>
      </c>
      <c r="G133" s="34"/>
      <c r="H133" s="39"/>
    </row>
    <row r="134" spans="1:8" s="2" customFormat="1" ht="16.899999999999999" customHeight="1">
      <c r="A134" s="34"/>
      <c r="B134" s="39"/>
      <c r="C134" s="267" t="s">
        <v>1</v>
      </c>
      <c r="D134" s="267" t="s">
        <v>744</v>
      </c>
      <c r="E134" s="17" t="s">
        <v>1</v>
      </c>
      <c r="F134" s="268">
        <v>0</v>
      </c>
      <c r="G134" s="34"/>
      <c r="H134" s="39"/>
    </row>
    <row r="135" spans="1:8" s="2" customFormat="1" ht="16.899999999999999" customHeight="1">
      <c r="A135" s="34"/>
      <c r="B135" s="39"/>
      <c r="C135" s="267" t="s">
        <v>268</v>
      </c>
      <c r="D135" s="267" t="s">
        <v>269</v>
      </c>
      <c r="E135" s="17" t="s">
        <v>1</v>
      </c>
      <c r="F135" s="268">
        <v>181.7</v>
      </c>
      <c r="G135" s="34"/>
      <c r="H135" s="39"/>
    </row>
    <row r="136" spans="1:8" s="2" customFormat="1" ht="16.899999999999999" customHeight="1">
      <c r="A136" s="34"/>
      <c r="B136" s="39"/>
      <c r="C136" s="269" t="s">
        <v>2112</v>
      </c>
      <c r="D136" s="34"/>
      <c r="E136" s="34"/>
      <c r="F136" s="34"/>
      <c r="G136" s="34"/>
      <c r="H136" s="39"/>
    </row>
    <row r="137" spans="1:8" s="2" customFormat="1" ht="16.899999999999999" customHeight="1">
      <c r="A137" s="34"/>
      <c r="B137" s="39"/>
      <c r="C137" s="267" t="s">
        <v>752</v>
      </c>
      <c r="D137" s="267" t="s">
        <v>753</v>
      </c>
      <c r="E137" s="17" t="s">
        <v>240</v>
      </c>
      <c r="F137" s="268">
        <v>181.7</v>
      </c>
      <c r="G137" s="34"/>
      <c r="H137" s="39"/>
    </row>
    <row r="138" spans="1:8" s="2" customFormat="1" ht="22.5">
      <c r="A138" s="34"/>
      <c r="B138" s="39"/>
      <c r="C138" s="267" t="s">
        <v>349</v>
      </c>
      <c r="D138" s="267" t="s">
        <v>350</v>
      </c>
      <c r="E138" s="17" t="s">
        <v>258</v>
      </c>
      <c r="F138" s="268">
        <v>753.05100000000004</v>
      </c>
      <c r="G138" s="34"/>
      <c r="H138" s="39"/>
    </row>
    <row r="139" spans="1:8" s="2" customFormat="1" ht="16.899999999999999" customHeight="1">
      <c r="A139" s="34"/>
      <c r="B139" s="39"/>
      <c r="C139" s="267" t="s">
        <v>464</v>
      </c>
      <c r="D139" s="267" t="s">
        <v>465</v>
      </c>
      <c r="E139" s="17" t="s">
        <v>240</v>
      </c>
      <c r="F139" s="268">
        <v>4085.2</v>
      </c>
      <c r="G139" s="34"/>
      <c r="H139" s="39"/>
    </row>
    <row r="140" spans="1:8" s="2" customFormat="1" ht="16.899999999999999" customHeight="1">
      <c r="A140" s="34"/>
      <c r="B140" s="39"/>
      <c r="C140" s="267" t="s">
        <v>620</v>
      </c>
      <c r="D140" s="267" t="s">
        <v>621</v>
      </c>
      <c r="E140" s="17" t="s">
        <v>240</v>
      </c>
      <c r="F140" s="268">
        <v>6265.72</v>
      </c>
      <c r="G140" s="34"/>
      <c r="H140" s="39"/>
    </row>
    <row r="141" spans="1:8" s="2" customFormat="1" ht="16.899999999999999" customHeight="1">
      <c r="A141" s="34"/>
      <c r="B141" s="39"/>
      <c r="C141" s="267" t="s">
        <v>709</v>
      </c>
      <c r="D141" s="267" t="s">
        <v>710</v>
      </c>
      <c r="E141" s="17" t="s">
        <v>240</v>
      </c>
      <c r="F141" s="268">
        <v>3394.5</v>
      </c>
      <c r="G141" s="34"/>
      <c r="H141" s="39"/>
    </row>
    <row r="142" spans="1:8" s="2" customFormat="1" ht="16.899999999999999" customHeight="1">
      <c r="A142" s="34"/>
      <c r="B142" s="39"/>
      <c r="C142" s="267" t="s">
        <v>718</v>
      </c>
      <c r="D142" s="267" t="s">
        <v>719</v>
      </c>
      <c r="E142" s="17" t="s">
        <v>240</v>
      </c>
      <c r="F142" s="268">
        <v>4389.6400000000003</v>
      </c>
      <c r="G142" s="34"/>
      <c r="H142" s="39"/>
    </row>
    <row r="143" spans="1:8" s="2" customFormat="1" ht="22.5">
      <c r="A143" s="34"/>
      <c r="B143" s="39"/>
      <c r="C143" s="267" t="s">
        <v>732</v>
      </c>
      <c r="D143" s="267" t="s">
        <v>733</v>
      </c>
      <c r="E143" s="17" t="s">
        <v>240</v>
      </c>
      <c r="F143" s="268">
        <v>253.6</v>
      </c>
      <c r="G143" s="34"/>
      <c r="H143" s="39"/>
    </row>
    <row r="144" spans="1:8" s="2" customFormat="1" ht="16.899999999999999" customHeight="1">
      <c r="A144" s="34"/>
      <c r="B144" s="39"/>
      <c r="C144" s="263" t="s">
        <v>270</v>
      </c>
      <c r="D144" s="264" t="s">
        <v>270</v>
      </c>
      <c r="E144" s="265" t="s">
        <v>240</v>
      </c>
      <c r="F144" s="266">
        <v>71.900000000000006</v>
      </c>
      <c r="G144" s="34"/>
      <c r="H144" s="39"/>
    </row>
    <row r="145" spans="1:8" s="2" customFormat="1" ht="16.899999999999999" customHeight="1">
      <c r="A145" s="34"/>
      <c r="B145" s="39"/>
      <c r="C145" s="267" t="s">
        <v>1</v>
      </c>
      <c r="D145" s="267" t="s">
        <v>456</v>
      </c>
      <c r="E145" s="17" t="s">
        <v>1</v>
      </c>
      <c r="F145" s="268">
        <v>0</v>
      </c>
      <c r="G145" s="34"/>
      <c r="H145" s="39"/>
    </row>
    <row r="146" spans="1:8" s="2" customFormat="1" ht="16.899999999999999" customHeight="1">
      <c r="A146" s="34"/>
      <c r="B146" s="39"/>
      <c r="C146" s="267" t="s">
        <v>1</v>
      </c>
      <c r="D146" s="267" t="s">
        <v>744</v>
      </c>
      <c r="E146" s="17" t="s">
        <v>1</v>
      </c>
      <c r="F146" s="268">
        <v>0</v>
      </c>
      <c r="G146" s="34"/>
      <c r="H146" s="39"/>
    </row>
    <row r="147" spans="1:8" s="2" customFormat="1" ht="16.899999999999999" customHeight="1">
      <c r="A147" s="34"/>
      <c r="B147" s="39"/>
      <c r="C147" s="267" t="s">
        <v>270</v>
      </c>
      <c r="D147" s="267" t="s">
        <v>271</v>
      </c>
      <c r="E147" s="17" t="s">
        <v>1</v>
      </c>
      <c r="F147" s="268">
        <v>71.900000000000006</v>
      </c>
      <c r="G147" s="34"/>
      <c r="H147" s="39"/>
    </row>
    <row r="148" spans="1:8" s="2" customFormat="1" ht="16.899999999999999" customHeight="1">
      <c r="A148" s="34"/>
      <c r="B148" s="39"/>
      <c r="C148" s="269" t="s">
        <v>2112</v>
      </c>
      <c r="D148" s="34"/>
      <c r="E148" s="34"/>
      <c r="F148" s="34"/>
      <c r="G148" s="34"/>
      <c r="H148" s="39"/>
    </row>
    <row r="149" spans="1:8" s="2" customFormat="1" ht="16.899999999999999" customHeight="1">
      <c r="A149" s="34"/>
      <c r="B149" s="39"/>
      <c r="C149" s="267" t="s">
        <v>756</v>
      </c>
      <c r="D149" s="267" t="s">
        <v>757</v>
      </c>
      <c r="E149" s="17" t="s">
        <v>240</v>
      </c>
      <c r="F149" s="268">
        <v>71.900000000000006</v>
      </c>
      <c r="G149" s="34"/>
      <c r="H149" s="39"/>
    </row>
    <row r="150" spans="1:8" s="2" customFormat="1" ht="22.5">
      <c r="A150" s="34"/>
      <c r="B150" s="39"/>
      <c r="C150" s="267" t="s">
        <v>349</v>
      </c>
      <c r="D150" s="267" t="s">
        <v>350</v>
      </c>
      <c r="E150" s="17" t="s">
        <v>258</v>
      </c>
      <c r="F150" s="268">
        <v>753.05100000000004</v>
      </c>
      <c r="G150" s="34"/>
      <c r="H150" s="39"/>
    </row>
    <row r="151" spans="1:8" s="2" customFormat="1" ht="16.899999999999999" customHeight="1">
      <c r="A151" s="34"/>
      <c r="B151" s="39"/>
      <c r="C151" s="267" t="s">
        <v>464</v>
      </c>
      <c r="D151" s="267" t="s">
        <v>465</v>
      </c>
      <c r="E151" s="17" t="s">
        <v>240</v>
      </c>
      <c r="F151" s="268">
        <v>4085.2</v>
      </c>
      <c r="G151" s="34"/>
      <c r="H151" s="39"/>
    </row>
    <row r="152" spans="1:8" s="2" customFormat="1" ht="16.899999999999999" customHeight="1">
      <c r="A152" s="34"/>
      <c r="B152" s="39"/>
      <c r="C152" s="267" t="s">
        <v>620</v>
      </c>
      <c r="D152" s="267" t="s">
        <v>621</v>
      </c>
      <c r="E152" s="17" t="s">
        <v>240</v>
      </c>
      <c r="F152" s="268">
        <v>6265.72</v>
      </c>
      <c r="G152" s="34"/>
      <c r="H152" s="39"/>
    </row>
    <row r="153" spans="1:8" s="2" customFormat="1" ht="16.899999999999999" customHeight="1">
      <c r="A153" s="34"/>
      <c r="B153" s="39"/>
      <c r="C153" s="267" t="s">
        <v>709</v>
      </c>
      <c r="D153" s="267" t="s">
        <v>710</v>
      </c>
      <c r="E153" s="17" t="s">
        <v>240</v>
      </c>
      <c r="F153" s="268">
        <v>3394.5</v>
      </c>
      <c r="G153" s="34"/>
      <c r="H153" s="39"/>
    </row>
    <row r="154" spans="1:8" s="2" customFormat="1" ht="16.899999999999999" customHeight="1">
      <c r="A154" s="34"/>
      <c r="B154" s="39"/>
      <c r="C154" s="267" t="s">
        <v>718</v>
      </c>
      <c r="D154" s="267" t="s">
        <v>719</v>
      </c>
      <c r="E154" s="17" t="s">
        <v>240</v>
      </c>
      <c r="F154" s="268">
        <v>4389.6400000000003</v>
      </c>
      <c r="G154" s="34"/>
      <c r="H154" s="39"/>
    </row>
    <row r="155" spans="1:8" s="2" customFormat="1" ht="22.5">
      <c r="A155" s="34"/>
      <c r="B155" s="39"/>
      <c r="C155" s="267" t="s">
        <v>732</v>
      </c>
      <c r="D155" s="267" t="s">
        <v>733</v>
      </c>
      <c r="E155" s="17" t="s">
        <v>240</v>
      </c>
      <c r="F155" s="268">
        <v>253.6</v>
      </c>
      <c r="G155" s="34"/>
      <c r="H155" s="39"/>
    </row>
    <row r="156" spans="1:8" s="2" customFormat="1" ht="16.899999999999999" customHeight="1">
      <c r="A156" s="34"/>
      <c r="B156" s="39"/>
      <c r="C156" s="263" t="s">
        <v>272</v>
      </c>
      <c r="D156" s="264" t="s">
        <v>272</v>
      </c>
      <c r="E156" s="265" t="s">
        <v>240</v>
      </c>
      <c r="F156" s="266">
        <v>2906.8</v>
      </c>
      <c r="G156" s="34"/>
      <c r="H156" s="39"/>
    </row>
    <row r="157" spans="1:8" s="2" customFormat="1" ht="16.899999999999999" customHeight="1">
      <c r="A157" s="34"/>
      <c r="B157" s="39"/>
      <c r="C157" s="267" t="s">
        <v>1</v>
      </c>
      <c r="D157" s="267" t="s">
        <v>456</v>
      </c>
      <c r="E157" s="17" t="s">
        <v>1</v>
      </c>
      <c r="F157" s="268">
        <v>0</v>
      </c>
      <c r="G157" s="34"/>
      <c r="H157" s="39"/>
    </row>
    <row r="158" spans="1:8" s="2" customFormat="1" ht="16.899999999999999" customHeight="1">
      <c r="A158" s="34"/>
      <c r="B158" s="39"/>
      <c r="C158" s="267" t="s">
        <v>1</v>
      </c>
      <c r="D158" s="267" t="s">
        <v>744</v>
      </c>
      <c r="E158" s="17" t="s">
        <v>1</v>
      </c>
      <c r="F158" s="268">
        <v>0</v>
      </c>
      <c r="G158" s="34"/>
      <c r="H158" s="39"/>
    </row>
    <row r="159" spans="1:8" s="2" customFormat="1" ht="16.899999999999999" customHeight="1">
      <c r="A159" s="34"/>
      <c r="B159" s="39"/>
      <c r="C159" s="267" t="s">
        <v>272</v>
      </c>
      <c r="D159" s="267" t="s">
        <v>273</v>
      </c>
      <c r="E159" s="17" t="s">
        <v>1</v>
      </c>
      <c r="F159" s="268">
        <v>2906.8</v>
      </c>
      <c r="G159" s="34"/>
      <c r="H159" s="39"/>
    </row>
    <row r="160" spans="1:8" s="2" customFormat="1" ht="16.899999999999999" customHeight="1">
      <c r="A160" s="34"/>
      <c r="B160" s="39"/>
      <c r="C160" s="269" t="s">
        <v>2112</v>
      </c>
      <c r="D160" s="34"/>
      <c r="E160" s="34"/>
      <c r="F160" s="34"/>
      <c r="G160" s="34"/>
      <c r="H160" s="39"/>
    </row>
    <row r="161" spans="1:8" s="2" customFormat="1" ht="16.899999999999999" customHeight="1">
      <c r="A161" s="34"/>
      <c r="B161" s="39"/>
      <c r="C161" s="267" t="s">
        <v>747</v>
      </c>
      <c r="D161" s="267" t="s">
        <v>748</v>
      </c>
      <c r="E161" s="17" t="s">
        <v>240</v>
      </c>
      <c r="F161" s="268">
        <v>2906.8</v>
      </c>
      <c r="G161" s="34"/>
      <c r="H161" s="39"/>
    </row>
    <row r="162" spans="1:8" s="2" customFormat="1" ht="22.5">
      <c r="A162" s="34"/>
      <c r="B162" s="39"/>
      <c r="C162" s="267" t="s">
        <v>349</v>
      </c>
      <c r="D162" s="267" t="s">
        <v>350</v>
      </c>
      <c r="E162" s="17" t="s">
        <v>258</v>
      </c>
      <c r="F162" s="268">
        <v>753.05100000000004</v>
      </c>
      <c r="G162" s="34"/>
      <c r="H162" s="39"/>
    </row>
    <row r="163" spans="1:8" s="2" customFormat="1" ht="16.899999999999999" customHeight="1">
      <c r="A163" s="34"/>
      <c r="B163" s="39"/>
      <c r="C163" s="267" t="s">
        <v>464</v>
      </c>
      <c r="D163" s="267" t="s">
        <v>465</v>
      </c>
      <c r="E163" s="17" t="s">
        <v>240</v>
      </c>
      <c r="F163" s="268">
        <v>4085.2</v>
      </c>
      <c r="G163" s="34"/>
      <c r="H163" s="39"/>
    </row>
    <row r="164" spans="1:8" s="2" customFormat="1" ht="16.899999999999999" customHeight="1">
      <c r="A164" s="34"/>
      <c r="B164" s="39"/>
      <c r="C164" s="267" t="s">
        <v>620</v>
      </c>
      <c r="D164" s="267" t="s">
        <v>621</v>
      </c>
      <c r="E164" s="17" t="s">
        <v>240</v>
      </c>
      <c r="F164" s="268">
        <v>6265.72</v>
      </c>
      <c r="G164" s="34"/>
      <c r="H164" s="39"/>
    </row>
    <row r="165" spans="1:8" s="2" customFormat="1" ht="16.899999999999999" customHeight="1">
      <c r="A165" s="34"/>
      <c r="B165" s="39"/>
      <c r="C165" s="267" t="s">
        <v>709</v>
      </c>
      <c r="D165" s="267" t="s">
        <v>710</v>
      </c>
      <c r="E165" s="17" t="s">
        <v>240</v>
      </c>
      <c r="F165" s="268">
        <v>3394.5</v>
      </c>
      <c r="G165" s="34"/>
      <c r="H165" s="39"/>
    </row>
    <row r="166" spans="1:8" s="2" customFormat="1" ht="16.899999999999999" customHeight="1">
      <c r="A166" s="34"/>
      <c r="B166" s="39"/>
      <c r="C166" s="267" t="s">
        <v>718</v>
      </c>
      <c r="D166" s="267" t="s">
        <v>719</v>
      </c>
      <c r="E166" s="17" t="s">
        <v>240</v>
      </c>
      <c r="F166" s="268">
        <v>4389.6400000000003</v>
      </c>
      <c r="G166" s="34"/>
      <c r="H166" s="39"/>
    </row>
    <row r="167" spans="1:8" s="2" customFormat="1" ht="16.899999999999999" customHeight="1">
      <c r="A167" s="34"/>
      <c r="B167" s="39"/>
      <c r="C167" s="267" t="s">
        <v>737</v>
      </c>
      <c r="D167" s="267" t="s">
        <v>738</v>
      </c>
      <c r="E167" s="17" t="s">
        <v>240</v>
      </c>
      <c r="F167" s="268">
        <v>2906.8</v>
      </c>
      <c r="G167" s="34"/>
      <c r="H167" s="39"/>
    </row>
    <row r="168" spans="1:8" s="2" customFormat="1" ht="16.899999999999999" customHeight="1">
      <c r="A168" s="34"/>
      <c r="B168" s="39"/>
      <c r="C168" s="263" t="s">
        <v>274</v>
      </c>
      <c r="D168" s="264" t="s">
        <v>274</v>
      </c>
      <c r="E168" s="265" t="s">
        <v>240</v>
      </c>
      <c r="F168" s="266">
        <v>12</v>
      </c>
      <c r="G168" s="34"/>
      <c r="H168" s="39"/>
    </row>
    <row r="169" spans="1:8" s="2" customFormat="1" ht="16.899999999999999" customHeight="1">
      <c r="A169" s="34"/>
      <c r="B169" s="39"/>
      <c r="C169" s="267" t="s">
        <v>274</v>
      </c>
      <c r="D169" s="267" t="s">
        <v>200</v>
      </c>
      <c r="E169" s="17" t="s">
        <v>1</v>
      </c>
      <c r="F169" s="268">
        <v>12</v>
      </c>
      <c r="G169" s="34"/>
      <c r="H169" s="39"/>
    </row>
    <row r="170" spans="1:8" s="2" customFormat="1" ht="16.899999999999999" customHeight="1">
      <c r="A170" s="34"/>
      <c r="B170" s="39"/>
      <c r="C170" s="269" t="s">
        <v>2112</v>
      </c>
      <c r="D170" s="34"/>
      <c r="E170" s="34"/>
      <c r="F170" s="34"/>
      <c r="G170" s="34"/>
      <c r="H170" s="39"/>
    </row>
    <row r="171" spans="1:8" s="2" customFormat="1" ht="16.899999999999999" customHeight="1">
      <c r="A171" s="34"/>
      <c r="B171" s="39"/>
      <c r="C171" s="267" t="s">
        <v>493</v>
      </c>
      <c r="D171" s="267" t="s">
        <v>494</v>
      </c>
      <c r="E171" s="17" t="s">
        <v>240</v>
      </c>
      <c r="F171" s="268">
        <v>54</v>
      </c>
      <c r="G171" s="34"/>
      <c r="H171" s="39"/>
    </row>
    <row r="172" spans="1:8" s="2" customFormat="1" ht="16.899999999999999" customHeight="1">
      <c r="A172" s="34"/>
      <c r="B172" s="39"/>
      <c r="C172" s="267" t="s">
        <v>448</v>
      </c>
      <c r="D172" s="267" t="s">
        <v>449</v>
      </c>
      <c r="E172" s="17" t="s">
        <v>240</v>
      </c>
      <c r="F172" s="268">
        <v>1604</v>
      </c>
      <c r="G172" s="34"/>
      <c r="H172" s="39"/>
    </row>
    <row r="173" spans="1:8" s="2" customFormat="1" ht="16.899999999999999" customHeight="1">
      <c r="A173" s="34"/>
      <c r="B173" s="39"/>
      <c r="C173" s="267" t="s">
        <v>549</v>
      </c>
      <c r="D173" s="267" t="s">
        <v>550</v>
      </c>
      <c r="E173" s="17" t="s">
        <v>240</v>
      </c>
      <c r="F173" s="268">
        <v>54</v>
      </c>
      <c r="G173" s="34"/>
      <c r="H173" s="39"/>
    </row>
    <row r="174" spans="1:8" s="2" customFormat="1" ht="16.899999999999999" customHeight="1">
      <c r="A174" s="34"/>
      <c r="B174" s="39"/>
      <c r="C174" s="267" t="s">
        <v>564</v>
      </c>
      <c r="D174" s="267" t="s">
        <v>565</v>
      </c>
      <c r="E174" s="17" t="s">
        <v>240</v>
      </c>
      <c r="F174" s="268">
        <v>54</v>
      </c>
      <c r="G174" s="34"/>
      <c r="H174" s="39"/>
    </row>
    <row r="175" spans="1:8" s="2" customFormat="1" ht="16.899999999999999" customHeight="1">
      <c r="A175" s="34"/>
      <c r="B175" s="39"/>
      <c r="C175" s="267" t="s">
        <v>569</v>
      </c>
      <c r="D175" s="267" t="s">
        <v>570</v>
      </c>
      <c r="E175" s="17" t="s">
        <v>258</v>
      </c>
      <c r="F175" s="268">
        <v>8.1</v>
      </c>
      <c r="G175" s="34"/>
      <c r="H175" s="39"/>
    </row>
    <row r="176" spans="1:8" s="2" customFormat="1" ht="16.899999999999999" customHeight="1">
      <c r="A176" s="34"/>
      <c r="B176" s="39"/>
      <c r="C176" s="263" t="s">
        <v>275</v>
      </c>
      <c r="D176" s="264" t="s">
        <v>275</v>
      </c>
      <c r="E176" s="265" t="s">
        <v>240</v>
      </c>
      <c r="F176" s="266">
        <v>1604</v>
      </c>
      <c r="G176" s="34"/>
      <c r="H176" s="39"/>
    </row>
    <row r="177" spans="1:8" s="2" customFormat="1" ht="16.899999999999999" customHeight="1">
      <c r="A177" s="34"/>
      <c r="B177" s="39"/>
      <c r="C177" s="267" t="s">
        <v>275</v>
      </c>
      <c r="D177" s="267" t="s">
        <v>451</v>
      </c>
      <c r="E177" s="17" t="s">
        <v>1</v>
      </c>
      <c r="F177" s="268">
        <v>1604</v>
      </c>
      <c r="G177" s="34"/>
      <c r="H177" s="39"/>
    </row>
    <row r="178" spans="1:8" s="2" customFormat="1" ht="16.899999999999999" customHeight="1">
      <c r="A178" s="34"/>
      <c r="B178" s="39"/>
      <c r="C178" s="269" t="s">
        <v>2112</v>
      </c>
      <c r="D178" s="34"/>
      <c r="E178" s="34"/>
      <c r="F178" s="34"/>
      <c r="G178" s="34"/>
      <c r="H178" s="39"/>
    </row>
    <row r="179" spans="1:8" s="2" customFormat="1" ht="16.899999999999999" customHeight="1">
      <c r="A179" s="34"/>
      <c r="B179" s="39"/>
      <c r="C179" s="267" t="s">
        <v>448</v>
      </c>
      <c r="D179" s="267" t="s">
        <v>449</v>
      </c>
      <c r="E179" s="17" t="s">
        <v>240</v>
      </c>
      <c r="F179" s="268">
        <v>1604</v>
      </c>
      <c r="G179" s="34"/>
      <c r="H179" s="39"/>
    </row>
    <row r="180" spans="1:8" s="2" customFormat="1" ht="16.899999999999999" customHeight="1">
      <c r="A180" s="34"/>
      <c r="B180" s="39"/>
      <c r="C180" s="267" t="s">
        <v>497</v>
      </c>
      <c r="D180" s="267" t="s">
        <v>498</v>
      </c>
      <c r="E180" s="17" t="s">
        <v>240</v>
      </c>
      <c r="F180" s="268">
        <v>1604</v>
      </c>
      <c r="G180" s="34"/>
      <c r="H180" s="39"/>
    </row>
    <row r="181" spans="1:8" s="2" customFormat="1" ht="16.899999999999999" customHeight="1">
      <c r="A181" s="34"/>
      <c r="B181" s="39"/>
      <c r="C181" s="267" t="s">
        <v>501</v>
      </c>
      <c r="D181" s="267" t="s">
        <v>502</v>
      </c>
      <c r="E181" s="17" t="s">
        <v>240</v>
      </c>
      <c r="F181" s="268">
        <v>1604</v>
      </c>
      <c r="G181" s="34"/>
      <c r="H181" s="39"/>
    </row>
    <row r="182" spans="1:8" s="2" customFormat="1" ht="16.899999999999999" customHeight="1">
      <c r="A182" s="34"/>
      <c r="B182" s="39"/>
      <c r="C182" s="267" t="s">
        <v>505</v>
      </c>
      <c r="D182" s="267" t="s">
        <v>506</v>
      </c>
      <c r="E182" s="17" t="s">
        <v>240</v>
      </c>
      <c r="F182" s="268">
        <v>1604</v>
      </c>
      <c r="G182" s="34"/>
      <c r="H182" s="39"/>
    </row>
    <row r="183" spans="1:8" s="2" customFormat="1" ht="22.5">
      <c r="A183" s="34"/>
      <c r="B183" s="39"/>
      <c r="C183" s="267" t="s">
        <v>509</v>
      </c>
      <c r="D183" s="267" t="s">
        <v>510</v>
      </c>
      <c r="E183" s="17" t="s">
        <v>511</v>
      </c>
      <c r="F183" s="268">
        <v>0.16</v>
      </c>
      <c r="G183" s="34"/>
      <c r="H183" s="39"/>
    </row>
    <row r="184" spans="1:8" s="2" customFormat="1" ht="22.5">
      <c r="A184" s="34"/>
      <c r="B184" s="39"/>
      <c r="C184" s="267" t="s">
        <v>554</v>
      </c>
      <c r="D184" s="267" t="s">
        <v>555</v>
      </c>
      <c r="E184" s="17" t="s">
        <v>240</v>
      </c>
      <c r="F184" s="268">
        <v>1604</v>
      </c>
      <c r="G184" s="34"/>
      <c r="H184" s="39"/>
    </row>
    <row r="185" spans="1:8" s="2" customFormat="1" ht="16.899999999999999" customHeight="1">
      <c r="A185" s="34"/>
      <c r="B185" s="39"/>
      <c r="C185" s="267" t="s">
        <v>579</v>
      </c>
      <c r="D185" s="267" t="s">
        <v>580</v>
      </c>
      <c r="E185" s="17" t="s">
        <v>258</v>
      </c>
      <c r="F185" s="268">
        <v>24.06</v>
      </c>
      <c r="G185" s="34"/>
      <c r="H185" s="39"/>
    </row>
    <row r="186" spans="1:8" s="2" customFormat="1" ht="16.899999999999999" customHeight="1">
      <c r="A186" s="34"/>
      <c r="B186" s="39"/>
      <c r="C186" s="267" t="s">
        <v>519</v>
      </c>
      <c r="D186" s="267" t="s">
        <v>520</v>
      </c>
      <c r="E186" s="17" t="s">
        <v>460</v>
      </c>
      <c r="F186" s="268">
        <v>48.12</v>
      </c>
      <c r="G186" s="34"/>
      <c r="H186" s="39"/>
    </row>
    <row r="187" spans="1:8" s="2" customFormat="1" ht="16.899999999999999" customHeight="1">
      <c r="A187" s="34"/>
      <c r="B187" s="39"/>
      <c r="C187" s="267" t="s">
        <v>558</v>
      </c>
      <c r="D187" s="267" t="s">
        <v>559</v>
      </c>
      <c r="E187" s="17" t="s">
        <v>560</v>
      </c>
      <c r="F187" s="268">
        <v>1.2829999999999999</v>
      </c>
      <c r="G187" s="34"/>
      <c r="H187" s="39"/>
    </row>
    <row r="188" spans="1:8" s="2" customFormat="1" ht="16.899999999999999" customHeight="1">
      <c r="A188" s="34"/>
      <c r="B188" s="39"/>
      <c r="C188" s="267" t="s">
        <v>574</v>
      </c>
      <c r="D188" s="267" t="s">
        <v>575</v>
      </c>
      <c r="E188" s="17" t="s">
        <v>258</v>
      </c>
      <c r="F188" s="268">
        <v>96.24</v>
      </c>
      <c r="G188" s="34"/>
      <c r="H188" s="39"/>
    </row>
    <row r="189" spans="1:8" s="2" customFormat="1" ht="16.899999999999999" customHeight="1">
      <c r="A189" s="34"/>
      <c r="B189" s="39"/>
      <c r="C189" s="263" t="s">
        <v>277</v>
      </c>
      <c r="D189" s="264" t="s">
        <v>277</v>
      </c>
      <c r="E189" s="265" t="s">
        <v>240</v>
      </c>
      <c r="F189" s="266">
        <v>2.6560000000000001</v>
      </c>
      <c r="G189" s="34"/>
      <c r="H189" s="39"/>
    </row>
    <row r="190" spans="1:8" s="2" customFormat="1" ht="16.899999999999999" customHeight="1">
      <c r="A190" s="34"/>
      <c r="B190" s="39"/>
      <c r="C190" s="267" t="s">
        <v>1</v>
      </c>
      <c r="D190" s="267" t="s">
        <v>992</v>
      </c>
      <c r="E190" s="17" t="s">
        <v>1</v>
      </c>
      <c r="F190" s="268">
        <v>0</v>
      </c>
      <c r="G190" s="34"/>
      <c r="H190" s="39"/>
    </row>
    <row r="191" spans="1:8" s="2" customFormat="1" ht="16.899999999999999" customHeight="1">
      <c r="A191" s="34"/>
      <c r="B191" s="39"/>
      <c r="C191" s="267" t="s">
        <v>1</v>
      </c>
      <c r="D191" s="267" t="s">
        <v>993</v>
      </c>
      <c r="E191" s="17" t="s">
        <v>1</v>
      </c>
      <c r="F191" s="268">
        <v>0</v>
      </c>
      <c r="G191" s="34"/>
      <c r="H191" s="39"/>
    </row>
    <row r="192" spans="1:8" s="2" customFormat="1" ht="16.899999999999999" customHeight="1">
      <c r="A192" s="34"/>
      <c r="B192" s="39"/>
      <c r="C192" s="267" t="s">
        <v>277</v>
      </c>
      <c r="D192" s="267" t="s">
        <v>994</v>
      </c>
      <c r="E192" s="17" t="s">
        <v>1</v>
      </c>
      <c r="F192" s="268">
        <v>2.6560000000000001</v>
      </c>
      <c r="G192" s="34"/>
      <c r="H192" s="39"/>
    </row>
    <row r="193" spans="1:8" s="2" customFormat="1" ht="16.899999999999999" customHeight="1">
      <c r="A193" s="34"/>
      <c r="B193" s="39"/>
      <c r="C193" s="269" t="s">
        <v>2112</v>
      </c>
      <c r="D193" s="34"/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67" t="s">
        <v>989</v>
      </c>
      <c r="D194" s="267" t="s">
        <v>990</v>
      </c>
      <c r="E194" s="17" t="s">
        <v>240</v>
      </c>
      <c r="F194" s="268">
        <v>2.6560000000000001</v>
      </c>
      <c r="G194" s="34"/>
      <c r="H194" s="39"/>
    </row>
    <row r="195" spans="1:8" s="2" customFormat="1" ht="16.899999999999999" customHeight="1">
      <c r="A195" s="34"/>
      <c r="B195" s="39"/>
      <c r="C195" s="267" t="s">
        <v>1001</v>
      </c>
      <c r="D195" s="267" t="s">
        <v>1002</v>
      </c>
      <c r="E195" s="17" t="s">
        <v>240</v>
      </c>
      <c r="F195" s="268">
        <v>2.6560000000000001</v>
      </c>
      <c r="G195" s="34"/>
      <c r="H195" s="39"/>
    </row>
    <row r="196" spans="1:8" s="2" customFormat="1" ht="16.899999999999999" customHeight="1">
      <c r="A196" s="34"/>
      <c r="B196" s="39"/>
      <c r="C196" s="267" t="s">
        <v>1005</v>
      </c>
      <c r="D196" s="267" t="s">
        <v>1006</v>
      </c>
      <c r="E196" s="17" t="s">
        <v>240</v>
      </c>
      <c r="F196" s="268">
        <v>5.3120000000000003</v>
      </c>
      <c r="G196" s="34"/>
      <c r="H196" s="39"/>
    </row>
    <row r="197" spans="1:8" s="2" customFormat="1" ht="16.899999999999999" customHeight="1">
      <c r="A197" s="34"/>
      <c r="B197" s="39"/>
      <c r="C197" s="267" t="s">
        <v>1009</v>
      </c>
      <c r="D197" s="267" t="s">
        <v>1010</v>
      </c>
      <c r="E197" s="17" t="s">
        <v>240</v>
      </c>
      <c r="F197" s="268">
        <v>5.3120000000000003</v>
      </c>
      <c r="G197" s="34"/>
      <c r="H197" s="39"/>
    </row>
    <row r="198" spans="1:8" s="2" customFormat="1" ht="16.899999999999999" customHeight="1">
      <c r="A198" s="34"/>
      <c r="B198" s="39"/>
      <c r="C198" s="267" t="s">
        <v>1013</v>
      </c>
      <c r="D198" s="267" t="s">
        <v>1014</v>
      </c>
      <c r="E198" s="17" t="s">
        <v>240</v>
      </c>
      <c r="F198" s="268">
        <v>5.3120000000000003</v>
      </c>
      <c r="G198" s="34"/>
      <c r="H198" s="39"/>
    </row>
    <row r="199" spans="1:8" s="2" customFormat="1" ht="16.899999999999999" customHeight="1">
      <c r="A199" s="34"/>
      <c r="B199" s="39"/>
      <c r="C199" s="267" t="s">
        <v>1017</v>
      </c>
      <c r="D199" s="267" t="s">
        <v>1018</v>
      </c>
      <c r="E199" s="17" t="s">
        <v>240</v>
      </c>
      <c r="F199" s="268">
        <v>5.3120000000000003</v>
      </c>
      <c r="G199" s="34"/>
      <c r="H199" s="39"/>
    </row>
    <row r="200" spans="1:8" s="2" customFormat="1" ht="16.899999999999999" customHeight="1">
      <c r="A200" s="34"/>
      <c r="B200" s="39"/>
      <c r="C200" s="267" t="s">
        <v>1021</v>
      </c>
      <c r="D200" s="267" t="s">
        <v>1022</v>
      </c>
      <c r="E200" s="17" t="s">
        <v>240</v>
      </c>
      <c r="F200" s="268">
        <v>5.3120000000000003</v>
      </c>
      <c r="G200" s="34"/>
      <c r="H200" s="39"/>
    </row>
    <row r="201" spans="1:8" s="2" customFormat="1" ht="22.5">
      <c r="A201" s="34"/>
      <c r="B201" s="39"/>
      <c r="C201" s="267" t="s">
        <v>1025</v>
      </c>
      <c r="D201" s="267" t="s">
        <v>1026</v>
      </c>
      <c r="E201" s="17" t="s">
        <v>240</v>
      </c>
      <c r="F201" s="268">
        <v>5.3120000000000003</v>
      </c>
      <c r="G201" s="34"/>
      <c r="H201" s="39"/>
    </row>
    <row r="202" spans="1:8" s="2" customFormat="1" ht="16.899999999999999" customHeight="1">
      <c r="A202" s="34"/>
      <c r="B202" s="39"/>
      <c r="C202" s="267" t="s">
        <v>996</v>
      </c>
      <c r="D202" s="267" t="s">
        <v>997</v>
      </c>
      <c r="E202" s="17" t="s">
        <v>258</v>
      </c>
      <c r="F202" s="268">
        <v>0.13300000000000001</v>
      </c>
      <c r="G202" s="34"/>
      <c r="H202" s="39"/>
    </row>
    <row r="203" spans="1:8" s="2" customFormat="1" ht="16.899999999999999" customHeight="1">
      <c r="A203" s="34"/>
      <c r="B203" s="39"/>
      <c r="C203" s="263" t="s">
        <v>279</v>
      </c>
      <c r="D203" s="264" t="s">
        <v>279</v>
      </c>
      <c r="E203" s="265" t="s">
        <v>240</v>
      </c>
      <c r="F203" s="266">
        <v>83.5</v>
      </c>
      <c r="G203" s="34"/>
      <c r="H203" s="39"/>
    </row>
    <row r="204" spans="1:8" s="2" customFormat="1" ht="16.899999999999999" customHeight="1">
      <c r="A204" s="34"/>
      <c r="B204" s="39"/>
      <c r="C204" s="267" t="s">
        <v>1</v>
      </c>
      <c r="D204" s="267" t="s">
        <v>456</v>
      </c>
      <c r="E204" s="17" t="s">
        <v>1</v>
      </c>
      <c r="F204" s="268">
        <v>0</v>
      </c>
      <c r="G204" s="34"/>
      <c r="H204" s="39"/>
    </row>
    <row r="205" spans="1:8" s="2" customFormat="1" ht="16.899999999999999" customHeight="1">
      <c r="A205" s="34"/>
      <c r="B205" s="39"/>
      <c r="C205" s="267" t="s">
        <v>1</v>
      </c>
      <c r="D205" s="267" t="s">
        <v>744</v>
      </c>
      <c r="E205" s="17" t="s">
        <v>1</v>
      </c>
      <c r="F205" s="268">
        <v>0</v>
      </c>
      <c r="G205" s="34"/>
      <c r="H205" s="39"/>
    </row>
    <row r="206" spans="1:8" s="2" customFormat="1" ht="16.899999999999999" customHeight="1">
      <c r="A206" s="34"/>
      <c r="B206" s="39"/>
      <c r="C206" s="267" t="s">
        <v>279</v>
      </c>
      <c r="D206" s="267" t="s">
        <v>280</v>
      </c>
      <c r="E206" s="17" t="s">
        <v>1</v>
      </c>
      <c r="F206" s="268">
        <v>83.5</v>
      </c>
      <c r="G206" s="34"/>
      <c r="H206" s="39"/>
    </row>
    <row r="207" spans="1:8" s="2" customFormat="1" ht="16.899999999999999" customHeight="1">
      <c r="A207" s="34"/>
      <c r="B207" s="39"/>
      <c r="C207" s="269" t="s">
        <v>2112</v>
      </c>
      <c r="D207" s="34"/>
      <c r="E207" s="34"/>
      <c r="F207" s="34"/>
      <c r="G207" s="34"/>
      <c r="H207" s="39"/>
    </row>
    <row r="208" spans="1:8" s="2" customFormat="1" ht="16.899999999999999" customHeight="1">
      <c r="A208" s="34"/>
      <c r="B208" s="39"/>
      <c r="C208" s="267" t="s">
        <v>761</v>
      </c>
      <c r="D208" s="267" t="s">
        <v>762</v>
      </c>
      <c r="E208" s="17" t="s">
        <v>240</v>
      </c>
      <c r="F208" s="268">
        <v>83.5</v>
      </c>
      <c r="G208" s="34"/>
      <c r="H208" s="39"/>
    </row>
    <row r="209" spans="1:8" s="2" customFormat="1" ht="22.5">
      <c r="A209" s="34"/>
      <c r="B209" s="39"/>
      <c r="C209" s="267" t="s">
        <v>349</v>
      </c>
      <c r="D209" s="267" t="s">
        <v>350</v>
      </c>
      <c r="E209" s="17" t="s">
        <v>258</v>
      </c>
      <c r="F209" s="268">
        <v>753.05100000000004</v>
      </c>
      <c r="G209" s="34"/>
      <c r="H209" s="39"/>
    </row>
    <row r="210" spans="1:8" s="2" customFormat="1" ht="16.899999999999999" customHeight="1">
      <c r="A210" s="34"/>
      <c r="B210" s="39"/>
      <c r="C210" s="267" t="s">
        <v>464</v>
      </c>
      <c r="D210" s="267" t="s">
        <v>465</v>
      </c>
      <c r="E210" s="17" t="s">
        <v>240</v>
      </c>
      <c r="F210" s="268">
        <v>4085.2</v>
      </c>
      <c r="G210" s="34"/>
      <c r="H210" s="39"/>
    </row>
    <row r="211" spans="1:8" s="2" customFormat="1" ht="16.899999999999999" customHeight="1">
      <c r="A211" s="34"/>
      <c r="B211" s="39"/>
      <c r="C211" s="267" t="s">
        <v>620</v>
      </c>
      <c r="D211" s="267" t="s">
        <v>621</v>
      </c>
      <c r="E211" s="17" t="s">
        <v>240</v>
      </c>
      <c r="F211" s="268">
        <v>6265.72</v>
      </c>
      <c r="G211" s="34"/>
      <c r="H211" s="39"/>
    </row>
    <row r="212" spans="1:8" s="2" customFormat="1" ht="16.899999999999999" customHeight="1">
      <c r="A212" s="34"/>
      <c r="B212" s="39"/>
      <c r="C212" s="267" t="s">
        <v>709</v>
      </c>
      <c r="D212" s="267" t="s">
        <v>710</v>
      </c>
      <c r="E212" s="17" t="s">
        <v>240</v>
      </c>
      <c r="F212" s="268">
        <v>3394.5</v>
      </c>
      <c r="G212" s="34"/>
      <c r="H212" s="39"/>
    </row>
    <row r="213" spans="1:8" s="2" customFormat="1" ht="16.899999999999999" customHeight="1">
      <c r="A213" s="34"/>
      <c r="B213" s="39"/>
      <c r="C213" s="267" t="s">
        <v>718</v>
      </c>
      <c r="D213" s="267" t="s">
        <v>719</v>
      </c>
      <c r="E213" s="17" t="s">
        <v>240</v>
      </c>
      <c r="F213" s="268">
        <v>4389.6400000000003</v>
      </c>
      <c r="G213" s="34"/>
      <c r="H213" s="39"/>
    </row>
    <row r="214" spans="1:8" s="2" customFormat="1" ht="16.899999999999999" customHeight="1">
      <c r="A214" s="34"/>
      <c r="B214" s="39"/>
      <c r="C214" s="267" t="s">
        <v>723</v>
      </c>
      <c r="D214" s="267" t="s">
        <v>724</v>
      </c>
      <c r="E214" s="17" t="s">
        <v>240</v>
      </c>
      <c r="F214" s="268">
        <v>234.1</v>
      </c>
      <c r="G214" s="34"/>
      <c r="H214" s="39"/>
    </row>
    <row r="215" spans="1:8" s="2" customFormat="1" ht="16.899999999999999" customHeight="1">
      <c r="A215" s="34"/>
      <c r="B215" s="39"/>
      <c r="C215" s="263" t="s">
        <v>281</v>
      </c>
      <c r="D215" s="264" t="s">
        <v>281</v>
      </c>
      <c r="E215" s="265" t="s">
        <v>161</v>
      </c>
      <c r="F215" s="266">
        <v>886</v>
      </c>
      <c r="G215" s="34"/>
      <c r="H215" s="39"/>
    </row>
    <row r="216" spans="1:8" s="2" customFormat="1" ht="16.899999999999999" customHeight="1">
      <c r="A216" s="34"/>
      <c r="B216" s="39"/>
      <c r="C216" s="267" t="s">
        <v>1</v>
      </c>
      <c r="D216" s="267" t="s">
        <v>617</v>
      </c>
      <c r="E216" s="17" t="s">
        <v>1</v>
      </c>
      <c r="F216" s="268">
        <v>0</v>
      </c>
      <c r="G216" s="34"/>
      <c r="H216" s="39"/>
    </row>
    <row r="217" spans="1:8" s="2" customFormat="1" ht="16.899999999999999" customHeight="1">
      <c r="A217" s="34"/>
      <c r="B217" s="39"/>
      <c r="C217" s="267" t="s">
        <v>281</v>
      </c>
      <c r="D217" s="267" t="s">
        <v>618</v>
      </c>
      <c r="E217" s="17" t="s">
        <v>1</v>
      </c>
      <c r="F217" s="268">
        <v>886</v>
      </c>
      <c r="G217" s="34"/>
      <c r="H217" s="39"/>
    </row>
    <row r="218" spans="1:8" s="2" customFormat="1" ht="16.899999999999999" customHeight="1">
      <c r="A218" s="34"/>
      <c r="B218" s="39"/>
      <c r="C218" s="269" t="s">
        <v>2112</v>
      </c>
      <c r="D218" s="34"/>
      <c r="E218" s="34"/>
      <c r="F218" s="34"/>
      <c r="G218" s="34"/>
      <c r="H218" s="39"/>
    </row>
    <row r="219" spans="1:8" s="2" customFormat="1" ht="16.899999999999999" customHeight="1">
      <c r="A219" s="34"/>
      <c r="B219" s="39"/>
      <c r="C219" s="267" t="s">
        <v>614</v>
      </c>
      <c r="D219" s="267" t="s">
        <v>615</v>
      </c>
      <c r="E219" s="17" t="s">
        <v>161</v>
      </c>
      <c r="F219" s="268">
        <v>886</v>
      </c>
      <c r="G219" s="34"/>
      <c r="H219" s="39"/>
    </row>
    <row r="220" spans="1:8" s="2" customFormat="1" ht="22.5">
      <c r="A220" s="34"/>
      <c r="B220" s="39"/>
      <c r="C220" s="267" t="s">
        <v>360</v>
      </c>
      <c r="D220" s="267" t="s">
        <v>361</v>
      </c>
      <c r="E220" s="17" t="s">
        <v>161</v>
      </c>
      <c r="F220" s="268">
        <v>886</v>
      </c>
      <c r="G220" s="34"/>
      <c r="H220" s="39"/>
    </row>
    <row r="221" spans="1:8" s="2" customFormat="1" ht="22.5">
      <c r="A221" s="34"/>
      <c r="B221" s="39"/>
      <c r="C221" s="267" t="s">
        <v>414</v>
      </c>
      <c r="D221" s="267" t="s">
        <v>415</v>
      </c>
      <c r="E221" s="17" t="s">
        <v>258</v>
      </c>
      <c r="F221" s="268">
        <v>1012.801</v>
      </c>
      <c r="G221" s="34"/>
      <c r="H221" s="39"/>
    </row>
    <row r="222" spans="1:8" s="2" customFormat="1" ht="16.899999999999999" customHeight="1">
      <c r="A222" s="34"/>
      <c r="B222" s="39"/>
      <c r="C222" s="267" t="s">
        <v>438</v>
      </c>
      <c r="D222" s="267" t="s">
        <v>439</v>
      </c>
      <c r="E222" s="17" t="s">
        <v>258</v>
      </c>
      <c r="F222" s="268">
        <v>177.2</v>
      </c>
      <c r="G222" s="34"/>
      <c r="H222" s="39"/>
    </row>
    <row r="223" spans="1:8" s="2" customFormat="1" ht="16.899999999999999" customHeight="1">
      <c r="A223" s="34"/>
      <c r="B223" s="39"/>
      <c r="C223" s="267" t="s">
        <v>620</v>
      </c>
      <c r="D223" s="267" t="s">
        <v>621</v>
      </c>
      <c r="E223" s="17" t="s">
        <v>240</v>
      </c>
      <c r="F223" s="268">
        <v>6265.72</v>
      </c>
      <c r="G223" s="34"/>
      <c r="H223" s="39"/>
    </row>
    <row r="224" spans="1:8" s="2" customFormat="1" ht="16.899999999999999" customHeight="1">
      <c r="A224" s="34"/>
      <c r="B224" s="39"/>
      <c r="C224" s="267" t="s">
        <v>702</v>
      </c>
      <c r="D224" s="267" t="s">
        <v>703</v>
      </c>
      <c r="E224" s="17" t="s">
        <v>258</v>
      </c>
      <c r="F224" s="268">
        <v>43.09</v>
      </c>
      <c r="G224" s="34"/>
      <c r="H224" s="39"/>
    </row>
    <row r="225" spans="1:8" s="2" customFormat="1" ht="16.899999999999999" customHeight="1">
      <c r="A225" s="34"/>
      <c r="B225" s="39"/>
      <c r="C225" s="263" t="s">
        <v>283</v>
      </c>
      <c r="D225" s="264" t="s">
        <v>283</v>
      </c>
      <c r="E225" s="265" t="s">
        <v>240</v>
      </c>
      <c r="F225" s="266">
        <v>1550</v>
      </c>
      <c r="G225" s="34"/>
      <c r="H225" s="39"/>
    </row>
    <row r="226" spans="1:8" s="2" customFormat="1" ht="16.899999999999999" customHeight="1">
      <c r="A226" s="34"/>
      <c r="B226" s="39"/>
      <c r="C226" s="267" t="s">
        <v>1</v>
      </c>
      <c r="D226" s="267" t="s">
        <v>456</v>
      </c>
      <c r="E226" s="17" t="s">
        <v>1</v>
      </c>
      <c r="F226" s="268">
        <v>0</v>
      </c>
      <c r="G226" s="34"/>
      <c r="H226" s="39"/>
    </row>
    <row r="227" spans="1:8" s="2" customFormat="1" ht="16.899999999999999" customHeight="1">
      <c r="A227" s="34"/>
      <c r="B227" s="39"/>
      <c r="C227" s="267" t="s">
        <v>283</v>
      </c>
      <c r="D227" s="267" t="s">
        <v>284</v>
      </c>
      <c r="E227" s="17" t="s">
        <v>1</v>
      </c>
      <c r="F227" s="268">
        <v>1550</v>
      </c>
      <c r="G227" s="34"/>
      <c r="H227" s="39"/>
    </row>
    <row r="228" spans="1:8" s="2" customFormat="1" ht="16.899999999999999" customHeight="1">
      <c r="A228" s="34"/>
      <c r="B228" s="39"/>
      <c r="C228" s="269" t="s">
        <v>2112</v>
      </c>
      <c r="D228" s="34"/>
      <c r="E228" s="34"/>
      <c r="F228" s="34"/>
      <c r="G228" s="34"/>
      <c r="H228" s="39"/>
    </row>
    <row r="229" spans="1:8" s="2" customFormat="1" ht="16.899999999999999" customHeight="1">
      <c r="A229" s="34"/>
      <c r="B229" s="39"/>
      <c r="C229" s="267" t="s">
        <v>453</v>
      </c>
      <c r="D229" s="267" t="s">
        <v>454</v>
      </c>
      <c r="E229" s="17" t="s">
        <v>240</v>
      </c>
      <c r="F229" s="268">
        <v>1550</v>
      </c>
      <c r="G229" s="34"/>
      <c r="H229" s="39"/>
    </row>
    <row r="230" spans="1:8" s="2" customFormat="1" ht="22.5">
      <c r="A230" s="34"/>
      <c r="B230" s="39"/>
      <c r="C230" s="267" t="s">
        <v>305</v>
      </c>
      <c r="D230" s="267" t="s">
        <v>306</v>
      </c>
      <c r="E230" s="17" t="s">
        <v>240</v>
      </c>
      <c r="F230" s="268">
        <v>4650</v>
      </c>
      <c r="G230" s="34"/>
      <c r="H230" s="39"/>
    </row>
    <row r="231" spans="1:8" s="2" customFormat="1" ht="16.899999999999999" customHeight="1">
      <c r="A231" s="34"/>
      <c r="B231" s="39"/>
      <c r="C231" s="267" t="s">
        <v>448</v>
      </c>
      <c r="D231" s="267" t="s">
        <v>449</v>
      </c>
      <c r="E231" s="17" t="s">
        <v>240</v>
      </c>
      <c r="F231" s="268">
        <v>1604</v>
      </c>
      <c r="G231" s="34"/>
      <c r="H231" s="39"/>
    </row>
    <row r="232" spans="1:8" s="2" customFormat="1" ht="16.899999999999999" customHeight="1">
      <c r="A232" s="34"/>
      <c r="B232" s="39"/>
      <c r="C232" s="267" t="s">
        <v>458</v>
      </c>
      <c r="D232" s="267" t="s">
        <v>459</v>
      </c>
      <c r="E232" s="17" t="s">
        <v>460</v>
      </c>
      <c r="F232" s="268">
        <v>46.5</v>
      </c>
      <c r="G232" s="34"/>
      <c r="H232" s="39"/>
    </row>
    <row r="233" spans="1:8" s="2" customFormat="1" ht="16.899999999999999" customHeight="1">
      <c r="A233" s="34"/>
      <c r="B233" s="39"/>
      <c r="C233" s="263" t="s">
        <v>285</v>
      </c>
      <c r="D233" s="264" t="s">
        <v>285</v>
      </c>
      <c r="E233" s="265" t="s">
        <v>258</v>
      </c>
      <c r="F233" s="266">
        <v>24.06</v>
      </c>
      <c r="G233" s="34"/>
      <c r="H233" s="39"/>
    </row>
    <row r="234" spans="1:8" s="2" customFormat="1" ht="16.899999999999999" customHeight="1">
      <c r="A234" s="34"/>
      <c r="B234" s="39"/>
      <c r="C234" s="267" t="s">
        <v>285</v>
      </c>
      <c r="D234" s="267" t="s">
        <v>582</v>
      </c>
      <c r="E234" s="17" t="s">
        <v>1</v>
      </c>
      <c r="F234" s="268">
        <v>24.06</v>
      </c>
      <c r="G234" s="34"/>
      <c r="H234" s="39"/>
    </row>
    <row r="235" spans="1:8" s="2" customFormat="1" ht="16.899999999999999" customHeight="1">
      <c r="A235" s="34"/>
      <c r="B235" s="39"/>
      <c r="C235" s="269" t="s">
        <v>2112</v>
      </c>
      <c r="D235" s="34"/>
      <c r="E235" s="34"/>
      <c r="F235" s="34"/>
      <c r="G235" s="34"/>
      <c r="H235" s="39"/>
    </row>
    <row r="236" spans="1:8" s="2" customFormat="1" ht="16.899999999999999" customHeight="1">
      <c r="A236" s="34"/>
      <c r="B236" s="39"/>
      <c r="C236" s="267" t="s">
        <v>579</v>
      </c>
      <c r="D236" s="267" t="s">
        <v>580</v>
      </c>
      <c r="E236" s="17" t="s">
        <v>258</v>
      </c>
      <c r="F236" s="268">
        <v>24.06</v>
      </c>
      <c r="G236" s="34"/>
      <c r="H236" s="39"/>
    </row>
    <row r="237" spans="1:8" s="2" customFormat="1" ht="16.899999999999999" customHeight="1">
      <c r="A237" s="34"/>
      <c r="B237" s="39"/>
      <c r="C237" s="267" t="s">
        <v>609</v>
      </c>
      <c r="D237" s="267" t="s">
        <v>610</v>
      </c>
      <c r="E237" s="17" t="s">
        <v>258</v>
      </c>
      <c r="F237" s="268">
        <v>24.06</v>
      </c>
      <c r="G237" s="34"/>
      <c r="H237" s="39"/>
    </row>
    <row r="238" spans="1:8" s="2" customFormat="1" ht="16.899999999999999" customHeight="1">
      <c r="A238" s="34"/>
      <c r="B238" s="39"/>
      <c r="C238" s="263" t="s">
        <v>287</v>
      </c>
      <c r="D238" s="264" t="s">
        <v>287</v>
      </c>
      <c r="E238" s="265" t="s">
        <v>240</v>
      </c>
      <c r="F238" s="266">
        <v>50.5</v>
      </c>
      <c r="G238" s="34"/>
      <c r="H238" s="39"/>
    </row>
    <row r="239" spans="1:8" s="2" customFormat="1" ht="16.899999999999999" customHeight="1">
      <c r="A239" s="34"/>
      <c r="B239" s="39"/>
      <c r="C239" s="267" t="s">
        <v>1</v>
      </c>
      <c r="D239" s="267" t="s">
        <v>456</v>
      </c>
      <c r="E239" s="17" t="s">
        <v>1</v>
      </c>
      <c r="F239" s="268">
        <v>0</v>
      </c>
      <c r="G239" s="34"/>
      <c r="H239" s="39"/>
    </row>
    <row r="240" spans="1:8" s="2" customFormat="1" ht="16.899999999999999" customHeight="1">
      <c r="A240" s="34"/>
      <c r="B240" s="39"/>
      <c r="C240" s="267" t="s">
        <v>1</v>
      </c>
      <c r="D240" s="267" t="s">
        <v>744</v>
      </c>
      <c r="E240" s="17" t="s">
        <v>1</v>
      </c>
      <c r="F240" s="268">
        <v>0</v>
      </c>
      <c r="G240" s="34"/>
      <c r="H240" s="39"/>
    </row>
    <row r="241" spans="1:8" s="2" customFormat="1" ht="16.899999999999999" customHeight="1">
      <c r="A241" s="34"/>
      <c r="B241" s="39"/>
      <c r="C241" s="267" t="s">
        <v>287</v>
      </c>
      <c r="D241" s="267" t="s">
        <v>288</v>
      </c>
      <c r="E241" s="17" t="s">
        <v>1</v>
      </c>
      <c r="F241" s="268">
        <v>50.5</v>
      </c>
      <c r="G241" s="34"/>
      <c r="H241" s="39"/>
    </row>
    <row r="242" spans="1:8" s="2" customFormat="1" ht="16.899999999999999" customHeight="1">
      <c r="A242" s="34"/>
      <c r="B242" s="39"/>
      <c r="C242" s="269" t="s">
        <v>2112</v>
      </c>
      <c r="D242" s="34"/>
      <c r="E242" s="34"/>
      <c r="F242" s="34"/>
      <c r="G242" s="34"/>
      <c r="H242" s="39"/>
    </row>
    <row r="243" spans="1:8" s="2" customFormat="1" ht="16.899999999999999" customHeight="1">
      <c r="A243" s="34"/>
      <c r="B243" s="39"/>
      <c r="C243" s="267" t="s">
        <v>766</v>
      </c>
      <c r="D243" s="267" t="s">
        <v>767</v>
      </c>
      <c r="E243" s="17" t="s">
        <v>1</v>
      </c>
      <c r="F243" s="268">
        <v>50.5</v>
      </c>
      <c r="G243" s="34"/>
      <c r="H243" s="39"/>
    </row>
    <row r="244" spans="1:8" s="2" customFormat="1" ht="22.5">
      <c r="A244" s="34"/>
      <c r="B244" s="39"/>
      <c r="C244" s="267" t="s">
        <v>349</v>
      </c>
      <c r="D244" s="267" t="s">
        <v>350</v>
      </c>
      <c r="E244" s="17" t="s">
        <v>258</v>
      </c>
      <c r="F244" s="268">
        <v>753.05100000000004</v>
      </c>
      <c r="G244" s="34"/>
      <c r="H244" s="39"/>
    </row>
    <row r="245" spans="1:8" s="2" customFormat="1" ht="16.899999999999999" customHeight="1">
      <c r="A245" s="34"/>
      <c r="B245" s="39"/>
      <c r="C245" s="267" t="s">
        <v>464</v>
      </c>
      <c r="D245" s="267" t="s">
        <v>465</v>
      </c>
      <c r="E245" s="17" t="s">
        <v>240</v>
      </c>
      <c r="F245" s="268">
        <v>4085.2</v>
      </c>
      <c r="G245" s="34"/>
      <c r="H245" s="39"/>
    </row>
    <row r="246" spans="1:8" s="2" customFormat="1" ht="16.899999999999999" customHeight="1">
      <c r="A246" s="34"/>
      <c r="B246" s="39"/>
      <c r="C246" s="267" t="s">
        <v>620</v>
      </c>
      <c r="D246" s="267" t="s">
        <v>621</v>
      </c>
      <c r="E246" s="17" t="s">
        <v>240</v>
      </c>
      <c r="F246" s="268">
        <v>6265.72</v>
      </c>
      <c r="G246" s="34"/>
      <c r="H246" s="39"/>
    </row>
    <row r="247" spans="1:8" s="2" customFormat="1" ht="16.899999999999999" customHeight="1">
      <c r="A247" s="34"/>
      <c r="B247" s="39"/>
      <c r="C247" s="267" t="s">
        <v>709</v>
      </c>
      <c r="D247" s="267" t="s">
        <v>710</v>
      </c>
      <c r="E247" s="17" t="s">
        <v>240</v>
      </c>
      <c r="F247" s="268">
        <v>3394.5</v>
      </c>
      <c r="G247" s="34"/>
      <c r="H247" s="39"/>
    </row>
    <row r="248" spans="1:8" s="2" customFormat="1" ht="16.899999999999999" customHeight="1">
      <c r="A248" s="34"/>
      <c r="B248" s="39"/>
      <c r="C248" s="267" t="s">
        <v>718</v>
      </c>
      <c r="D248" s="267" t="s">
        <v>719</v>
      </c>
      <c r="E248" s="17" t="s">
        <v>240</v>
      </c>
      <c r="F248" s="268">
        <v>4389.6400000000003</v>
      </c>
      <c r="G248" s="34"/>
      <c r="H248" s="39"/>
    </row>
    <row r="249" spans="1:8" s="2" customFormat="1" ht="16.899999999999999" customHeight="1">
      <c r="A249" s="34"/>
      <c r="B249" s="39"/>
      <c r="C249" s="267" t="s">
        <v>723</v>
      </c>
      <c r="D249" s="267" t="s">
        <v>724</v>
      </c>
      <c r="E249" s="17" t="s">
        <v>240</v>
      </c>
      <c r="F249" s="268">
        <v>234.1</v>
      </c>
      <c r="G249" s="34"/>
      <c r="H249" s="39"/>
    </row>
    <row r="250" spans="1:8" s="2" customFormat="1" ht="26.45" customHeight="1">
      <c r="A250" s="34"/>
      <c r="B250" s="39"/>
      <c r="C250" s="262" t="s">
        <v>2114</v>
      </c>
      <c r="D250" s="262" t="s">
        <v>93</v>
      </c>
      <c r="E250" s="34"/>
      <c r="F250" s="34"/>
      <c r="G250" s="34"/>
      <c r="H250" s="39"/>
    </row>
    <row r="251" spans="1:8" s="2" customFormat="1" ht="16.899999999999999" customHeight="1">
      <c r="A251" s="34"/>
      <c r="B251" s="39"/>
      <c r="C251" s="263" t="s">
        <v>1101</v>
      </c>
      <c r="D251" s="264" t="s">
        <v>1101</v>
      </c>
      <c r="E251" s="265" t="s">
        <v>430</v>
      </c>
      <c r="F251" s="266">
        <v>46.024999999999999</v>
      </c>
      <c r="G251" s="34"/>
      <c r="H251" s="39"/>
    </row>
    <row r="252" spans="1:8" s="2" customFormat="1" ht="16.899999999999999" customHeight="1">
      <c r="A252" s="34"/>
      <c r="B252" s="39"/>
      <c r="C252" s="267" t="s">
        <v>1</v>
      </c>
      <c r="D252" s="267" t="s">
        <v>1159</v>
      </c>
      <c r="E252" s="17" t="s">
        <v>1</v>
      </c>
      <c r="F252" s="268">
        <v>0</v>
      </c>
      <c r="G252" s="34"/>
      <c r="H252" s="39"/>
    </row>
    <row r="253" spans="1:8" s="2" customFormat="1" ht="16.899999999999999" customHeight="1">
      <c r="A253" s="34"/>
      <c r="B253" s="39"/>
      <c r="C253" s="267" t="s">
        <v>1</v>
      </c>
      <c r="D253" s="267" t="s">
        <v>1160</v>
      </c>
      <c r="E253" s="17" t="s">
        <v>1</v>
      </c>
      <c r="F253" s="268">
        <v>1.4139999999999999</v>
      </c>
      <c r="G253" s="34"/>
      <c r="H253" s="39"/>
    </row>
    <row r="254" spans="1:8" s="2" customFormat="1" ht="16.899999999999999" customHeight="1">
      <c r="A254" s="34"/>
      <c r="B254" s="39"/>
      <c r="C254" s="267" t="s">
        <v>1</v>
      </c>
      <c r="D254" s="267" t="s">
        <v>1161</v>
      </c>
      <c r="E254" s="17" t="s">
        <v>1</v>
      </c>
      <c r="F254" s="268">
        <v>44.610999999999997</v>
      </c>
      <c r="G254" s="34"/>
      <c r="H254" s="39"/>
    </row>
    <row r="255" spans="1:8" s="2" customFormat="1" ht="16.899999999999999" customHeight="1">
      <c r="A255" s="34"/>
      <c r="B255" s="39"/>
      <c r="C255" s="267" t="s">
        <v>1101</v>
      </c>
      <c r="D255" s="267" t="s">
        <v>187</v>
      </c>
      <c r="E255" s="17" t="s">
        <v>1</v>
      </c>
      <c r="F255" s="268">
        <v>46.024999999999999</v>
      </c>
      <c r="G255" s="34"/>
      <c r="H255" s="39"/>
    </row>
    <row r="256" spans="1:8" s="2" customFormat="1" ht="16.899999999999999" customHeight="1">
      <c r="A256" s="34"/>
      <c r="B256" s="39"/>
      <c r="C256" s="269" t="s">
        <v>2112</v>
      </c>
      <c r="D256" s="34"/>
      <c r="E256" s="34"/>
      <c r="F256" s="34"/>
      <c r="G256" s="34"/>
      <c r="H256" s="39"/>
    </row>
    <row r="257" spans="1:8" s="2" customFormat="1" ht="16.899999999999999" customHeight="1">
      <c r="A257" s="34"/>
      <c r="B257" s="39"/>
      <c r="C257" s="267" t="s">
        <v>1156</v>
      </c>
      <c r="D257" s="267" t="s">
        <v>1157</v>
      </c>
      <c r="E257" s="17" t="s">
        <v>430</v>
      </c>
      <c r="F257" s="268">
        <v>46.024999999999999</v>
      </c>
      <c r="G257" s="34"/>
      <c r="H257" s="39"/>
    </row>
    <row r="258" spans="1:8" s="2" customFormat="1" ht="16.899999999999999" customHeight="1">
      <c r="A258" s="34"/>
      <c r="B258" s="39"/>
      <c r="C258" s="267" t="s">
        <v>438</v>
      </c>
      <c r="D258" s="267" t="s">
        <v>439</v>
      </c>
      <c r="E258" s="17" t="s">
        <v>258</v>
      </c>
      <c r="F258" s="268">
        <v>97.644000000000005</v>
      </c>
      <c r="G258" s="34"/>
      <c r="H258" s="39"/>
    </row>
    <row r="259" spans="1:8" s="2" customFormat="1" ht="16.899999999999999" customHeight="1">
      <c r="A259" s="34"/>
      <c r="B259" s="39"/>
      <c r="C259" s="263" t="s">
        <v>1103</v>
      </c>
      <c r="D259" s="264" t="s">
        <v>1103</v>
      </c>
      <c r="E259" s="265" t="s">
        <v>258</v>
      </c>
      <c r="F259" s="266">
        <v>16.585000000000001</v>
      </c>
      <c r="G259" s="34"/>
      <c r="H259" s="39"/>
    </row>
    <row r="260" spans="1:8" s="2" customFormat="1" ht="16.899999999999999" customHeight="1">
      <c r="A260" s="34"/>
      <c r="B260" s="39"/>
      <c r="C260" s="267" t="s">
        <v>1103</v>
      </c>
      <c r="D260" s="267" t="s">
        <v>1173</v>
      </c>
      <c r="E260" s="17" t="s">
        <v>1</v>
      </c>
      <c r="F260" s="268">
        <v>16.585000000000001</v>
      </c>
      <c r="G260" s="34"/>
      <c r="H260" s="39"/>
    </row>
    <row r="261" spans="1:8" s="2" customFormat="1" ht="16.899999999999999" customHeight="1">
      <c r="A261" s="34"/>
      <c r="B261" s="39"/>
      <c r="C261" s="269" t="s">
        <v>2112</v>
      </c>
      <c r="D261" s="34"/>
      <c r="E261" s="34"/>
      <c r="F261" s="34"/>
      <c r="G261" s="34"/>
      <c r="H261" s="39"/>
    </row>
    <row r="262" spans="1:8" s="2" customFormat="1" ht="16.899999999999999" customHeight="1">
      <c r="A262" s="34"/>
      <c r="B262" s="39"/>
      <c r="C262" s="267" t="s">
        <v>1170</v>
      </c>
      <c r="D262" s="267" t="s">
        <v>1171</v>
      </c>
      <c r="E262" s="17" t="s">
        <v>258</v>
      </c>
      <c r="F262" s="268">
        <v>16.585000000000001</v>
      </c>
      <c r="G262" s="34"/>
      <c r="H262" s="39"/>
    </row>
    <row r="263" spans="1:8" s="2" customFormat="1" ht="16.899999999999999" customHeight="1">
      <c r="A263" s="34"/>
      <c r="B263" s="39"/>
      <c r="C263" s="267" t="s">
        <v>1149</v>
      </c>
      <c r="D263" s="267" t="s">
        <v>1150</v>
      </c>
      <c r="E263" s="17" t="s">
        <v>258</v>
      </c>
      <c r="F263" s="268">
        <v>183.03</v>
      </c>
      <c r="G263" s="34"/>
      <c r="H263" s="39"/>
    </row>
    <row r="264" spans="1:8" s="2" customFormat="1" ht="16.899999999999999" customHeight="1">
      <c r="A264" s="34"/>
      <c r="B264" s="39"/>
      <c r="C264" s="263" t="s">
        <v>257</v>
      </c>
      <c r="D264" s="264" t="s">
        <v>257</v>
      </c>
      <c r="E264" s="265" t="s">
        <v>258</v>
      </c>
      <c r="F264" s="266">
        <v>97.644000000000005</v>
      </c>
      <c r="G264" s="34"/>
      <c r="H264" s="39"/>
    </row>
    <row r="265" spans="1:8" s="2" customFormat="1" ht="16.899999999999999" customHeight="1">
      <c r="A265" s="34"/>
      <c r="B265" s="39"/>
      <c r="C265" s="267" t="s">
        <v>1</v>
      </c>
      <c r="D265" s="267" t="s">
        <v>1154</v>
      </c>
      <c r="E265" s="17" t="s">
        <v>1</v>
      </c>
      <c r="F265" s="268">
        <v>74.631</v>
      </c>
      <c r="G265" s="34"/>
      <c r="H265" s="39"/>
    </row>
    <row r="266" spans="1:8" s="2" customFormat="1" ht="16.899999999999999" customHeight="1">
      <c r="A266" s="34"/>
      <c r="B266" s="39"/>
      <c r="C266" s="267" t="s">
        <v>1</v>
      </c>
      <c r="D266" s="267" t="s">
        <v>1155</v>
      </c>
      <c r="E266" s="17" t="s">
        <v>1</v>
      </c>
      <c r="F266" s="268">
        <v>23.013000000000002</v>
      </c>
      <c r="G266" s="34"/>
      <c r="H266" s="39"/>
    </row>
    <row r="267" spans="1:8" s="2" customFormat="1" ht="16.899999999999999" customHeight="1">
      <c r="A267" s="34"/>
      <c r="B267" s="39"/>
      <c r="C267" s="267" t="s">
        <v>257</v>
      </c>
      <c r="D267" s="267" t="s">
        <v>187</v>
      </c>
      <c r="E267" s="17" t="s">
        <v>1</v>
      </c>
      <c r="F267" s="268">
        <v>97.644000000000005</v>
      </c>
      <c r="G267" s="34"/>
      <c r="H267" s="39"/>
    </row>
    <row r="268" spans="1:8" s="2" customFormat="1" ht="16.899999999999999" customHeight="1">
      <c r="A268" s="34"/>
      <c r="B268" s="39"/>
      <c r="C268" s="269" t="s">
        <v>2112</v>
      </c>
      <c r="D268" s="34"/>
      <c r="E268" s="34"/>
      <c r="F268" s="34"/>
      <c r="G268" s="34"/>
      <c r="H268" s="39"/>
    </row>
    <row r="269" spans="1:8" s="2" customFormat="1" ht="16.899999999999999" customHeight="1">
      <c r="A269" s="34"/>
      <c r="B269" s="39"/>
      <c r="C269" s="267" t="s">
        <v>438</v>
      </c>
      <c r="D269" s="267" t="s">
        <v>439</v>
      </c>
      <c r="E269" s="17" t="s">
        <v>258</v>
      </c>
      <c r="F269" s="268">
        <v>97.644000000000005</v>
      </c>
      <c r="G269" s="34"/>
      <c r="H269" s="39"/>
    </row>
    <row r="270" spans="1:8" s="2" customFormat="1" ht="16.899999999999999" customHeight="1">
      <c r="A270" s="34"/>
      <c r="B270" s="39"/>
      <c r="C270" s="267" t="s">
        <v>1149</v>
      </c>
      <c r="D270" s="267" t="s">
        <v>1150</v>
      </c>
      <c r="E270" s="17" t="s">
        <v>258</v>
      </c>
      <c r="F270" s="268">
        <v>183.03</v>
      </c>
      <c r="G270" s="34"/>
      <c r="H270" s="39"/>
    </row>
    <row r="271" spans="1:8" s="2" customFormat="1" ht="16.899999999999999" customHeight="1">
      <c r="A271" s="34"/>
      <c r="B271" s="39"/>
      <c r="C271" s="263" t="s">
        <v>262</v>
      </c>
      <c r="D271" s="264" t="s">
        <v>262</v>
      </c>
      <c r="E271" s="265" t="s">
        <v>258</v>
      </c>
      <c r="F271" s="266">
        <v>322.61900000000003</v>
      </c>
      <c r="G271" s="34"/>
      <c r="H271" s="39"/>
    </row>
    <row r="272" spans="1:8" s="2" customFormat="1" ht="16.899999999999999" customHeight="1">
      <c r="A272" s="34"/>
      <c r="B272" s="39"/>
      <c r="C272" s="267" t="s">
        <v>262</v>
      </c>
      <c r="D272" s="267" t="s">
        <v>1145</v>
      </c>
      <c r="E272" s="17" t="s">
        <v>1</v>
      </c>
      <c r="F272" s="268">
        <v>322.61900000000003</v>
      </c>
      <c r="G272" s="34"/>
      <c r="H272" s="39"/>
    </row>
    <row r="273" spans="1:8" s="2" customFormat="1" ht="16.899999999999999" customHeight="1">
      <c r="A273" s="34"/>
      <c r="B273" s="39"/>
      <c r="C273" s="269" t="s">
        <v>2112</v>
      </c>
      <c r="D273" s="34"/>
      <c r="E273" s="34"/>
      <c r="F273" s="34"/>
      <c r="G273" s="34"/>
      <c r="H273" s="39"/>
    </row>
    <row r="274" spans="1:8" s="2" customFormat="1" ht="22.5">
      <c r="A274" s="34"/>
      <c r="B274" s="39"/>
      <c r="C274" s="267" t="s">
        <v>414</v>
      </c>
      <c r="D274" s="267" t="s">
        <v>415</v>
      </c>
      <c r="E274" s="17" t="s">
        <v>258</v>
      </c>
      <c r="F274" s="268">
        <v>322.61900000000003</v>
      </c>
      <c r="G274" s="34"/>
      <c r="H274" s="39"/>
    </row>
    <row r="275" spans="1:8" s="2" customFormat="1" ht="16.899999999999999" customHeight="1">
      <c r="A275" s="34"/>
      <c r="B275" s="39"/>
      <c r="C275" s="267" t="s">
        <v>424</v>
      </c>
      <c r="D275" s="267" t="s">
        <v>425</v>
      </c>
      <c r="E275" s="17" t="s">
        <v>258</v>
      </c>
      <c r="F275" s="268">
        <v>322.61900000000003</v>
      </c>
      <c r="G275" s="34"/>
      <c r="H275" s="39"/>
    </row>
    <row r="276" spans="1:8" s="2" customFormat="1" ht="16.899999999999999" customHeight="1">
      <c r="A276" s="34"/>
      <c r="B276" s="39"/>
      <c r="C276" s="267" t="s">
        <v>428</v>
      </c>
      <c r="D276" s="267" t="s">
        <v>429</v>
      </c>
      <c r="E276" s="17" t="s">
        <v>430</v>
      </c>
      <c r="F276" s="268">
        <v>548.452</v>
      </c>
      <c r="G276" s="34"/>
      <c r="H276" s="39"/>
    </row>
    <row r="277" spans="1:8" s="2" customFormat="1" ht="16.899999999999999" customHeight="1">
      <c r="A277" s="34"/>
      <c r="B277" s="39"/>
      <c r="C277" s="267" t="s">
        <v>434</v>
      </c>
      <c r="D277" s="267" t="s">
        <v>435</v>
      </c>
      <c r="E277" s="17" t="s">
        <v>258</v>
      </c>
      <c r="F277" s="268">
        <v>322.61900000000003</v>
      </c>
      <c r="G277" s="34"/>
      <c r="H277" s="39"/>
    </row>
    <row r="278" spans="1:8" s="2" customFormat="1" ht="16.899999999999999" customHeight="1">
      <c r="A278" s="34"/>
      <c r="B278" s="39"/>
      <c r="C278" s="263" t="s">
        <v>1107</v>
      </c>
      <c r="D278" s="264" t="s">
        <v>1107</v>
      </c>
      <c r="E278" s="265" t="s">
        <v>240</v>
      </c>
      <c r="F278" s="266">
        <v>470.11200000000002</v>
      </c>
      <c r="G278" s="34"/>
      <c r="H278" s="39"/>
    </row>
    <row r="279" spans="1:8" s="2" customFormat="1" ht="16.899999999999999" customHeight="1">
      <c r="A279" s="34"/>
      <c r="B279" s="39"/>
      <c r="C279" s="267" t="s">
        <v>1107</v>
      </c>
      <c r="D279" s="267" t="s">
        <v>1133</v>
      </c>
      <c r="E279" s="17" t="s">
        <v>1</v>
      </c>
      <c r="F279" s="268">
        <v>470.11200000000002</v>
      </c>
      <c r="G279" s="34"/>
      <c r="H279" s="39"/>
    </row>
    <row r="280" spans="1:8" s="2" customFormat="1" ht="16.899999999999999" customHeight="1">
      <c r="A280" s="34"/>
      <c r="B280" s="39"/>
      <c r="C280" s="269" t="s">
        <v>2112</v>
      </c>
      <c r="D280" s="34"/>
      <c r="E280" s="34"/>
      <c r="F280" s="34"/>
      <c r="G280" s="34"/>
      <c r="H280" s="39"/>
    </row>
    <row r="281" spans="1:8" s="2" customFormat="1" ht="16.899999999999999" customHeight="1">
      <c r="A281" s="34"/>
      <c r="B281" s="39"/>
      <c r="C281" s="267" t="s">
        <v>1130</v>
      </c>
      <c r="D281" s="267" t="s">
        <v>1131</v>
      </c>
      <c r="E281" s="17" t="s">
        <v>240</v>
      </c>
      <c r="F281" s="268">
        <v>470.11200000000002</v>
      </c>
      <c r="G281" s="34"/>
      <c r="H281" s="39"/>
    </row>
    <row r="282" spans="1:8" s="2" customFormat="1" ht="16.899999999999999" customHeight="1">
      <c r="A282" s="34"/>
      <c r="B282" s="39"/>
      <c r="C282" s="267" t="s">
        <v>1134</v>
      </c>
      <c r="D282" s="267" t="s">
        <v>1135</v>
      </c>
      <c r="E282" s="17" t="s">
        <v>240</v>
      </c>
      <c r="F282" s="268">
        <v>470.11200000000002</v>
      </c>
      <c r="G282" s="34"/>
      <c r="H282" s="39"/>
    </row>
    <row r="283" spans="1:8" s="2" customFormat="1" ht="16.899999999999999" customHeight="1">
      <c r="A283" s="34"/>
      <c r="B283" s="39"/>
      <c r="C283" s="263" t="s">
        <v>1109</v>
      </c>
      <c r="D283" s="264" t="s">
        <v>1109</v>
      </c>
      <c r="E283" s="265" t="s">
        <v>240</v>
      </c>
      <c r="F283" s="266">
        <v>159.6</v>
      </c>
      <c r="G283" s="34"/>
      <c r="H283" s="39"/>
    </row>
    <row r="284" spans="1:8" s="2" customFormat="1" ht="16.899999999999999" customHeight="1">
      <c r="A284" s="34"/>
      <c r="B284" s="39"/>
      <c r="C284" s="267" t="s">
        <v>1109</v>
      </c>
      <c r="D284" s="267" t="s">
        <v>1140</v>
      </c>
      <c r="E284" s="17" t="s">
        <v>1</v>
      </c>
      <c r="F284" s="268">
        <v>159.6</v>
      </c>
      <c r="G284" s="34"/>
      <c r="H284" s="39"/>
    </row>
    <row r="285" spans="1:8" s="2" customFormat="1" ht="16.899999999999999" customHeight="1">
      <c r="A285" s="34"/>
      <c r="B285" s="39"/>
      <c r="C285" s="269" t="s">
        <v>2112</v>
      </c>
      <c r="D285" s="34"/>
      <c r="E285" s="34"/>
      <c r="F285" s="34"/>
      <c r="G285" s="34"/>
      <c r="H285" s="39"/>
    </row>
    <row r="286" spans="1:8" s="2" customFormat="1" ht="16.899999999999999" customHeight="1">
      <c r="A286" s="34"/>
      <c r="B286" s="39"/>
      <c r="C286" s="267" t="s">
        <v>1137</v>
      </c>
      <c r="D286" s="267" t="s">
        <v>1138</v>
      </c>
      <c r="E286" s="17" t="s">
        <v>240</v>
      </c>
      <c r="F286" s="268">
        <v>159.6</v>
      </c>
      <c r="G286" s="34"/>
      <c r="H286" s="39"/>
    </row>
    <row r="287" spans="1:8" s="2" customFormat="1" ht="16.899999999999999" customHeight="1">
      <c r="A287" s="34"/>
      <c r="B287" s="39"/>
      <c r="C287" s="267" t="s">
        <v>1141</v>
      </c>
      <c r="D287" s="267" t="s">
        <v>1142</v>
      </c>
      <c r="E287" s="17" t="s">
        <v>240</v>
      </c>
      <c r="F287" s="268">
        <v>159.6</v>
      </c>
      <c r="G287" s="34"/>
      <c r="H287" s="39"/>
    </row>
    <row r="288" spans="1:8" s="2" customFormat="1" ht="16.899999999999999" customHeight="1">
      <c r="A288" s="34"/>
      <c r="B288" s="39"/>
      <c r="C288" s="263" t="s">
        <v>1111</v>
      </c>
      <c r="D288" s="264" t="s">
        <v>1111</v>
      </c>
      <c r="E288" s="265" t="s">
        <v>161</v>
      </c>
      <c r="F288" s="266">
        <v>157.94999999999999</v>
      </c>
      <c r="G288" s="34"/>
      <c r="H288" s="39"/>
    </row>
    <row r="289" spans="1:8" s="2" customFormat="1" ht="16.899999999999999" customHeight="1">
      <c r="A289" s="34"/>
      <c r="B289" s="39"/>
      <c r="C289" s="267" t="s">
        <v>1</v>
      </c>
      <c r="D289" s="267" t="s">
        <v>1123</v>
      </c>
      <c r="E289" s="17" t="s">
        <v>1</v>
      </c>
      <c r="F289" s="268">
        <v>0</v>
      </c>
      <c r="G289" s="34"/>
      <c r="H289" s="39"/>
    </row>
    <row r="290" spans="1:8" s="2" customFormat="1" ht="16.899999999999999" customHeight="1">
      <c r="A290" s="34"/>
      <c r="B290" s="39"/>
      <c r="C290" s="267" t="s">
        <v>1111</v>
      </c>
      <c r="D290" s="267" t="s">
        <v>1177</v>
      </c>
      <c r="E290" s="17" t="s">
        <v>1</v>
      </c>
      <c r="F290" s="268">
        <v>157.94999999999999</v>
      </c>
      <c r="G290" s="34"/>
      <c r="H290" s="39"/>
    </row>
    <row r="291" spans="1:8" s="2" customFormat="1" ht="16.899999999999999" customHeight="1">
      <c r="A291" s="34"/>
      <c r="B291" s="39"/>
      <c r="C291" s="269" t="s">
        <v>2112</v>
      </c>
      <c r="D291" s="34"/>
      <c r="E291" s="34"/>
      <c r="F291" s="34"/>
      <c r="G291" s="34"/>
      <c r="H291" s="39"/>
    </row>
    <row r="292" spans="1:8" s="2" customFormat="1" ht="22.5">
      <c r="A292" s="34"/>
      <c r="B292" s="39"/>
      <c r="C292" s="267" t="s">
        <v>1174</v>
      </c>
      <c r="D292" s="267" t="s">
        <v>1175</v>
      </c>
      <c r="E292" s="17" t="s">
        <v>161</v>
      </c>
      <c r="F292" s="268">
        <v>157.94999999999999</v>
      </c>
      <c r="G292" s="34"/>
      <c r="H292" s="39"/>
    </row>
    <row r="293" spans="1:8" s="2" customFormat="1" ht="16.899999999999999" customHeight="1">
      <c r="A293" s="34"/>
      <c r="B293" s="39"/>
      <c r="C293" s="267" t="s">
        <v>438</v>
      </c>
      <c r="D293" s="267" t="s">
        <v>439</v>
      </c>
      <c r="E293" s="17" t="s">
        <v>258</v>
      </c>
      <c r="F293" s="268">
        <v>97.644000000000005</v>
      </c>
      <c r="G293" s="34"/>
      <c r="H293" s="39"/>
    </row>
    <row r="294" spans="1:8" s="2" customFormat="1" ht="16.899999999999999" customHeight="1">
      <c r="A294" s="34"/>
      <c r="B294" s="39"/>
      <c r="C294" s="267" t="s">
        <v>1170</v>
      </c>
      <c r="D294" s="267" t="s">
        <v>1171</v>
      </c>
      <c r="E294" s="17" t="s">
        <v>258</v>
      </c>
      <c r="F294" s="268">
        <v>16.585000000000001</v>
      </c>
      <c r="G294" s="34"/>
      <c r="H294" s="39"/>
    </row>
    <row r="295" spans="1:8" s="2" customFormat="1" ht="16.899999999999999" customHeight="1">
      <c r="A295" s="34"/>
      <c r="B295" s="39"/>
      <c r="C295" s="267" t="s">
        <v>1230</v>
      </c>
      <c r="D295" s="267" t="s">
        <v>1231</v>
      </c>
      <c r="E295" s="17" t="s">
        <v>161</v>
      </c>
      <c r="F295" s="268">
        <v>157.94999999999999</v>
      </c>
      <c r="G295" s="34"/>
      <c r="H295" s="39"/>
    </row>
    <row r="296" spans="1:8" s="2" customFormat="1" ht="16.899999999999999" customHeight="1">
      <c r="A296" s="34"/>
      <c r="B296" s="39"/>
      <c r="C296" s="267" t="s">
        <v>1190</v>
      </c>
      <c r="D296" s="267" t="s">
        <v>1191</v>
      </c>
      <c r="E296" s="17" t="s">
        <v>181</v>
      </c>
      <c r="F296" s="268">
        <v>181.59800000000001</v>
      </c>
      <c r="G296" s="34"/>
      <c r="H296" s="39"/>
    </row>
    <row r="297" spans="1:8" s="2" customFormat="1" ht="16.899999999999999" customHeight="1">
      <c r="A297" s="34"/>
      <c r="B297" s="39"/>
      <c r="C297" s="267" t="s">
        <v>1166</v>
      </c>
      <c r="D297" s="267" t="s">
        <v>1167</v>
      </c>
      <c r="E297" s="17" t="s">
        <v>430</v>
      </c>
      <c r="F297" s="268">
        <v>149.26300000000001</v>
      </c>
      <c r="G297" s="34"/>
      <c r="H297" s="39"/>
    </row>
    <row r="298" spans="1:8" s="2" customFormat="1" ht="16.899999999999999" customHeight="1">
      <c r="A298" s="34"/>
      <c r="B298" s="39"/>
      <c r="C298" s="263" t="s">
        <v>1114</v>
      </c>
      <c r="D298" s="264" t="s">
        <v>1114</v>
      </c>
      <c r="E298" s="265" t="s">
        <v>258</v>
      </c>
      <c r="F298" s="266">
        <v>246.809</v>
      </c>
      <c r="G298" s="34"/>
      <c r="H298" s="39"/>
    </row>
    <row r="299" spans="1:8" s="2" customFormat="1" ht="16.899999999999999" customHeight="1">
      <c r="A299" s="34"/>
      <c r="B299" s="39"/>
      <c r="C299" s="267" t="s">
        <v>1</v>
      </c>
      <c r="D299" s="267" t="s">
        <v>1123</v>
      </c>
      <c r="E299" s="17" t="s">
        <v>1</v>
      </c>
      <c r="F299" s="268">
        <v>0</v>
      </c>
      <c r="G299" s="34"/>
      <c r="H299" s="39"/>
    </row>
    <row r="300" spans="1:8" s="2" customFormat="1" ht="16.899999999999999" customHeight="1">
      <c r="A300" s="34"/>
      <c r="B300" s="39"/>
      <c r="C300" s="267" t="s">
        <v>1114</v>
      </c>
      <c r="D300" s="267" t="s">
        <v>1124</v>
      </c>
      <c r="E300" s="17" t="s">
        <v>1</v>
      </c>
      <c r="F300" s="268">
        <v>246.809</v>
      </c>
      <c r="G300" s="34"/>
      <c r="H300" s="39"/>
    </row>
    <row r="301" spans="1:8" s="2" customFormat="1" ht="16.899999999999999" customHeight="1">
      <c r="A301" s="34"/>
      <c r="B301" s="39"/>
      <c r="C301" s="269" t="s">
        <v>2112</v>
      </c>
      <c r="D301" s="34"/>
      <c r="E301" s="34"/>
      <c r="F301" s="34"/>
      <c r="G301" s="34"/>
      <c r="H301" s="39"/>
    </row>
    <row r="302" spans="1:8" s="2" customFormat="1" ht="22.5">
      <c r="A302" s="34"/>
      <c r="B302" s="39"/>
      <c r="C302" s="267" t="s">
        <v>1120</v>
      </c>
      <c r="D302" s="267" t="s">
        <v>1121</v>
      </c>
      <c r="E302" s="17" t="s">
        <v>258</v>
      </c>
      <c r="F302" s="268">
        <v>246.809</v>
      </c>
      <c r="G302" s="34"/>
      <c r="H302" s="39"/>
    </row>
    <row r="303" spans="1:8" s="2" customFormat="1" ht="16.899999999999999" customHeight="1">
      <c r="A303" s="34"/>
      <c r="B303" s="39"/>
      <c r="C303" s="267" t="s">
        <v>1130</v>
      </c>
      <c r="D303" s="267" t="s">
        <v>1131</v>
      </c>
      <c r="E303" s="17" t="s">
        <v>240</v>
      </c>
      <c r="F303" s="268">
        <v>470.11200000000002</v>
      </c>
      <c r="G303" s="34"/>
      <c r="H303" s="39"/>
    </row>
    <row r="304" spans="1:8" s="2" customFormat="1" ht="22.5">
      <c r="A304" s="34"/>
      <c r="B304" s="39"/>
      <c r="C304" s="267" t="s">
        <v>414</v>
      </c>
      <c r="D304" s="267" t="s">
        <v>415</v>
      </c>
      <c r="E304" s="17" t="s">
        <v>258</v>
      </c>
      <c r="F304" s="268">
        <v>322.61900000000003</v>
      </c>
      <c r="G304" s="34"/>
      <c r="H304" s="39"/>
    </row>
    <row r="305" spans="1:8" s="2" customFormat="1" ht="16.899999999999999" customHeight="1">
      <c r="A305" s="34"/>
      <c r="B305" s="39"/>
      <c r="C305" s="267" t="s">
        <v>1149</v>
      </c>
      <c r="D305" s="267" t="s">
        <v>1150</v>
      </c>
      <c r="E305" s="17" t="s">
        <v>258</v>
      </c>
      <c r="F305" s="268">
        <v>183.03</v>
      </c>
      <c r="G305" s="34"/>
      <c r="H305" s="39"/>
    </row>
    <row r="306" spans="1:8" s="2" customFormat="1" ht="16.899999999999999" customHeight="1">
      <c r="A306" s="34"/>
      <c r="B306" s="39"/>
      <c r="C306" s="263" t="s">
        <v>1116</v>
      </c>
      <c r="D306" s="264" t="s">
        <v>1116</v>
      </c>
      <c r="E306" s="265" t="s">
        <v>258</v>
      </c>
      <c r="F306" s="266">
        <v>75.81</v>
      </c>
      <c r="G306" s="34"/>
      <c r="H306" s="39"/>
    </row>
    <row r="307" spans="1:8" s="2" customFormat="1" ht="16.899999999999999" customHeight="1">
      <c r="A307" s="34"/>
      <c r="B307" s="39"/>
      <c r="C307" s="267" t="s">
        <v>1</v>
      </c>
      <c r="D307" s="267" t="s">
        <v>1128</v>
      </c>
      <c r="E307" s="17" t="s">
        <v>1</v>
      </c>
      <c r="F307" s="268">
        <v>0</v>
      </c>
      <c r="G307" s="34"/>
      <c r="H307" s="39"/>
    </row>
    <row r="308" spans="1:8" s="2" customFormat="1" ht="16.899999999999999" customHeight="1">
      <c r="A308" s="34"/>
      <c r="B308" s="39"/>
      <c r="C308" s="267" t="s">
        <v>1116</v>
      </c>
      <c r="D308" s="267" t="s">
        <v>1129</v>
      </c>
      <c r="E308" s="17" t="s">
        <v>1</v>
      </c>
      <c r="F308" s="268">
        <v>75.81</v>
      </c>
      <c r="G308" s="34"/>
      <c r="H308" s="39"/>
    </row>
    <row r="309" spans="1:8" s="2" customFormat="1" ht="16.899999999999999" customHeight="1">
      <c r="A309" s="34"/>
      <c r="B309" s="39"/>
      <c r="C309" s="269" t="s">
        <v>2112</v>
      </c>
      <c r="D309" s="34"/>
      <c r="E309" s="34"/>
      <c r="F309" s="34"/>
      <c r="G309" s="34"/>
      <c r="H309" s="39"/>
    </row>
    <row r="310" spans="1:8" s="2" customFormat="1" ht="16.899999999999999" customHeight="1">
      <c r="A310" s="34"/>
      <c r="B310" s="39"/>
      <c r="C310" s="267" t="s">
        <v>1125</v>
      </c>
      <c r="D310" s="267" t="s">
        <v>1126</v>
      </c>
      <c r="E310" s="17" t="s">
        <v>258</v>
      </c>
      <c r="F310" s="268">
        <v>75.81</v>
      </c>
      <c r="G310" s="34"/>
      <c r="H310" s="39"/>
    </row>
    <row r="311" spans="1:8" s="2" customFormat="1" ht="22.5">
      <c r="A311" s="34"/>
      <c r="B311" s="39"/>
      <c r="C311" s="267" t="s">
        <v>414</v>
      </c>
      <c r="D311" s="267" t="s">
        <v>415</v>
      </c>
      <c r="E311" s="17" t="s">
        <v>258</v>
      </c>
      <c r="F311" s="268">
        <v>322.61900000000003</v>
      </c>
      <c r="G311" s="34"/>
      <c r="H311" s="39"/>
    </row>
    <row r="312" spans="1:8" s="2" customFormat="1" ht="16.899999999999999" customHeight="1">
      <c r="A312" s="34"/>
      <c r="B312" s="39"/>
      <c r="C312" s="267" t="s">
        <v>1149</v>
      </c>
      <c r="D312" s="267" t="s">
        <v>1150</v>
      </c>
      <c r="E312" s="17" t="s">
        <v>258</v>
      </c>
      <c r="F312" s="268">
        <v>183.03</v>
      </c>
      <c r="G312" s="34"/>
      <c r="H312" s="39"/>
    </row>
    <row r="313" spans="1:8" s="2" customFormat="1" ht="16.899999999999999" customHeight="1">
      <c r="A313" s="34"/>
      <c r="B313" s="39"/>
      <c r="C313" s="263" t="s">
        <v>1118</v>
      </c>
      <c r="D313" s="264" t="s">
        <v>1118</v>
      </c>
      <c r="E313" s="265" t="s">
        <v>258</v>
      </c>
      <c r="F313" s="266">
        <v>183.03</v>
      </c>
      <c r="G313" s="34"/>
      <c r="H313" s="39"/>
    </row>
    <row r="314" spans="1:8" s="2" customFormat="1" ht="16.899999999999999" customHeight="1">
      <c r="A314" s="34"/>
      <c r="B314" s="39"/>
      <c r="C314" s="267" t="s">
        <v>1118</v>
      </c>
      <c r="D314" s="267" t="s">
        <v>1152</v>
      </c>
      <c r="E314" s="17" t="s">
        <v>1</v>
      </c>
      <c r="F314" s="268">
        <v>183.03</v>
      </c>
      <c r="G314" s="34"/>
      <c r="H314" s="39"/>
    </row>
    <row r="315" spans="1:8" s="2" customFormat="1" ht="16.899999999999999" customHeight="1">
      <c r="A315" s="34"/>
      <c r="B315" s="39"/>
      <c r="C315" s="269" t="s">
        <v>2112</v>
      </c>
      <c r="D315" s="34"/>
      <c r="E315" s="34"/>
      <c r="F315" s="34"/>
      <c r="G315" s="34"/>
      <c r="H315" s="39"/>
    </row>
    <row r="316" spans="1:8" s="2" customFormat="1" ht="16.899999999999999" customHeight="1">
      <c r="A316" s="34"/>
      <c r="B316" s="39"/>
      <c r="C316" s="267" t="s">
        <v>1149</v>
      </c>
      <c r="D316" s="267" t="s">
        <v>1150</v>
      </c>
      <c r="E316" s="17" t="s">
        <v>258</v>
      </c>
      <c r="F316" s="268">
        <v>183.03</v>
      </c>
      <c r="G316" s="34"/>
      <c r="H316" s="39"/>
    </row>
    <row r="317" spans="1:8" s="2" customFormat="1" ht="16.899999999999999" customHeight="1">
      <c r="A317" s="34"/>
      <c r="B317" s="39"/>
      <c r="C317" s="267" t="s">
        <v>1162</v>
      </c>
      <c r="D317" s="267" t="s">
        <v>1163</v>
      </c>
      <c r="E317" s="17" t="s">
        <v>430</v>
      </c>
      <c r="F317" s="268">
        <v>347.75700000000001</v>
      </c>
      <c r="G317" s="34"/>
      <c r="H317" s="39"/>
    </row>
    <row r="318" spans="1:8" s="2" customFormat="1" ht="26.45" customHeight="1">
      <c r="A318" s="34"/>
      <c r="B318" s="39"/>
      <c r="C318" s="262" t="s">
        <v>2115</v>
      </c>
      <c r="D318" s="262" t="s">
        <v>99</v>
      </c>
      <c r="E318" s="34"/>
      <c r="F318" s="34"/>
      <c r="G318" s="34"/>
      <c r="H318" s="39"/>
    </row>
    <row r="319" spans="1:8" s="2" customFormat="1" ht="16.899999999999999" customHeight="1">
      <c r="A319" s="34"/>
      <c r="B319" s="39"/>
      <c r="C319" s="263" t="s">
        <v>1250</v>
      </c>
      <c r="D319" s="264" t="s">
        <v>1250</v>
      </c>
      <c r="E319" s="265" t="s">
        <v>161</v>
      </c>
      <c r="F319" s="266">
        <v>83</v>
      </c>
      <c r="G319" s="34"/>
      <c r="H319" s="39"/>
    </row>
    <row r="320" spans="1:8" s="2" customFormat="1" ht="16.899999999999999" customHeight="1">
      <c r="A320" s="34"/>
      <c r="B320" s="39"/>
      <c r="C320" s="267" t="s">
        <v>1</v>
      </c>
      <c r="D320" s="267" t="s">
        <v>744</v>
      </c>
      <c r="E320" s="17" t="s">
        <v>1</v>
      </c>
      <c r="F320" s="268">
        <v>0</v>
      </c>
      <c r="G320" s="34"/>
      <c r="H320" s="39"/>
    </row>
    <row r="321" spans="1:8" s="2" customFormat="1" ht="16.899999999999999" customHeight="1">
      <c r="A321" s="34"/>
      <c r="B321" s="39"/>
      <c r="C321" s="267" t="s">
        <v>1250</v>
      </c>
      <c r="D321" s="267" t="s">
        <v>666</v>
      </c>
      <c r="E321" s="17" t="s">
        <v>1</v>
      </c>
      <c r="F321" s="268">
        <v>83</v>
      </c>
      <c r="G321" s="34"/>
      <c r="H321" s="39"/>
    </row>
    <row r="322" spans="1:8" s="2" customFormat="1" ht="16.899999999999999" customHeight="1">
      <c r="A322" s="34"/>
      <c r="B322" s="39"/>
      <c r="C322" s="269" t="s">
        <v>2112</v>
      </c>
      <c r="D322" s="34"/>
      <c r="E322" s="34"/>
      <c r="F322" s="34"/>
      <c r="G322" s="34"/>
      <c r="H322" s="39"/>
    </row>
    <row r="323" spans="1:8" s="2" customFormat="1" ht="16.899999999999999" customHeight="1">
      <c r="A323" s="34"/>
      <c r="B323" s="39"/>
      <c r="C323" s="267" t="s">
        <v>1522</v>
      </c>
      <c r="D323" s="267" t="s">
        <v>1523</v>
      </c>
      <c r="E323" s="17" t="s">
        <v>161</v>
      </c>
      <c r="F323" s="268">
        <v>83</v>
      </c>
      <c r="G323" s="34"/>
      <c r="H323" s="39"/>
    </row>
    <row r="324" spans="1:8" s="2" customFormat="1" ht="16.899999999999999" customHeight="1">
      <c r="A324" s="34"/>
      <c r="B324" s="39"/>
      <c r="C324" s="267" t="s">
        <v>1505</v>
      </c>
      <c r="D324" s="267" t="s">
        <v>1506</v>
      </c>
      <c r="E324" s="17" t="s">
        <v>161</v>
      </c>
      <c r="F324" s="268">
        <v>105</v>
      </c>
      <c r="G324" s="34"/>
      <c r="H324" s="39"/>
    </row>
    <row r="325" spans="1:8" s="2" customFormat="1" ht="16.899999999999999" customHeight="1">
      <c r="A325" s="34"/>
      <c r="B325" s="39"/>
      <c r="C325" s="267" t="s">
        <v>1512</v>
      </c>
      <c r="D325" s="267" t="s">
        <v>1513</v>
      </c>
      <c r="E325" s="17" t="s">
        <v>161</v>
      </c>
      <c r="F325" s="268">
        <v>83</v>
      </c>
      <c r="G325" s="34"/>
      <c r="H325" s="39"/>
    </row>
    <row r="326" spans="1:8" s="2" customFormat="1" ht="16.899999999999999" customHeight="1">
      <c r="A326" s="34"/>
      <c r="B326" s="39"/>
      <c r="C326" s="267" t="s">
        <v>1478</v>
      </c>
      <c r="D326" s="267" t="s">
        <v>1479</v>
      </c>
      <c r="E326" s="17" t="s">
        <v>161</v>
      </c>
      <c r="F326" s="268">
        <v>105</v>
      </c>
      <c r="G326" s="34"/>
      <c r="H326" s="39"/>
    </row>
    <row r="327" spans="1:8" s="2" customFormat="1" ht="16.899999999999999" customHeight="1">
      <c r="A327" s="34"/>
      <c r="B327" s="39"/>
      <c r="C327" s="267" t="s">
        <v>1529</v>
      </c>
      <c r="D327" s="267" t="s">
        <v>1530</v>
      </c>
      <c r="E327" s="17" t="s">
        <v>161</v>
      </c>
      <c r="F327" s="268">
        <v>110.25</v>
      </c>
      <c r="G327" s="34"/>
      <c r="H327" s="39"/>
    </row>
    <row r="328" spans="1:8" s="2" customFormat="1" ht="16.899999999999999" customHeight="1">
      <c r="A328" s="34"/>
      <c r="B328" s="39"/>
      <c r="C328" s="267" t="s">
        <v>1508</v>
      </c>
      <c r="D328" s="267" t="s">
        <v>1509</v>
      </c>
      <c r="E328" s="17" t="s">
        <v>161</v>
      </c>
      <c r="F328" s="268">
        <v>115.5</v>
      </c>
      <c r="G328" s="34"/>
      <c r="H328" s="39"/>
    </row>
    <row r="329" spans="1:8" s="2" customFormat="1" ht="16.899999999999999" customHeight="1">
      <c r="A329" s="34"/>
      <c r="B329" s="39"/>
      <c r="C329" s="263" t="s">
        <v>1251</v>
      </c>
      <c r="D329" s="264" t="s">
        <v>1251</v>
      </c>
      <c r="E329" s="265" t="s">
        <v>161</v>
      </c>
      <c r="F329" s="266">
        <v>22</v>
      </c>
      <c r="G329" s="34"/>
      <c r="H329" s="39"/>
    </row>
    <row r="330" spans="1:8" s="2" customFormat="1" ht="16.899999999999999" customHeight="1">
      <c r="A330" s="34"/>
      <c r="B330" s="39"/>
      <c r="C330" s="267" t="s">
        <v>1</v>
      </c>
      <c r="D330" s="267" t="s">
        <v>744</v>
      </c>
      <c r="E330" s="17" t="s">
        <v>1</v>
      </c>
      <c r="F330" s="268">
        <v>0</v>
      </c>
      <c r="G330" s="34"/>
      <c r="H330" s="39"/>
    </row>
    <row r="331" spans="1:8" s="2" customFormat="1" ht="16.899999999999999" customHeight="1">
      <c r="A331" s="34"/>
      <c r="B331" s="39"/>
      <c r="C331" s="267" t="s">
        <v>1251</v>
      </c>
      <c r="D331" s="267" t="s">
        <v>378</v>
      </c>
      <c r="E331" s="17" t="s">
        <v>1</v>
      </c>
      <c r="F331" s="268">
        <v>22</v>
      </c>
      <c r="G331" s="34"/>
      <c r="H331" s="39"/>
    </row>
    <row r="332" spans="1:8" s="2" customFormat="1" ht="16.899999999999999" customHeight="1">
      <c r="A332" s="34"/>
      <c r="B332" s="39"/>
      <c r="C332" s="269" t="s">
        <v>2112</v>
      </c>
      <c r="D332" s="34"/>
      <c r="E332" s="34"/>
      <c r="F332" s="34"/>
      <c r="G332" s="34"/>
      <c r="H332" s="39"/>
    </row>
    <row r="333" spans="1:8" s="2" customFormat="1" ht="16.899999999999999" customHeight="1">
      <c r="A333" s="34"/>
      <c r="B333" s="39"/>
      <c r="C333" s="267" t="s">
        <v>1518</v>
      </c>
      <c r="D333" s="267" t="s">
        <v>1519</v>
      </c>
      <c r="E333" s="17" t="s">
        <v>161</v>
      </c>
      <c r="F333" s="268">
        <v>22</v>
      </c>
      <c r="G333" s="34"/>
      <c r="H333" s="39"/>
    </row>
    <row r="334" spans="1:8" s="2" customFormat="1" ht="16.899999999999999" customHeight="1">
      <c r="A334" s="34"/>
      <c r="B334" s="39"/>
      <c r="C334" s="267" t="s">
        <v>1505</v>
      </c>
      <c r="D334" s="267" t="s">
        <v>1506</v>
      </c>
      <c r="E334" s="17" t="s">
        <v>161</v>
      </c>
      <c r="F334" s="268">
        <v>105</v>
      </c>
      <c r="G334" s="34"/>
      <c r="H334" s="39"/>
    </row>
    <row r="335" spans="1:8" s="2" customFormat="1" ht="22.5">
      <c r="A335" s="34"/>
      <c r="B335" s="39"/>
      <c r="C335" s="267" t="s">
        <v>1515</v>
      </c>
      <c r="D335" s="267" t="s">
        <v>1516</v>
      </c>
      <c r="E335" s="17" t="s">
        <v>161</v>
      </c>
      <c r="F335" s="268">
        <v>22</v>
      </c>
      <c r="G335" s="34"/>
      <c r="H335" s="39"/>
    </row>
    <row r="336" spans="1:8" s="2" customFormat="1" ht="16.899999999999999" customHeight="1">
      <c r="A336" s="34"/>
      <c r="B336" s="39"/>
      <c r="C336" s="267" t="s">
        <v>1478</v>
      </c>
      <c r="D336" s="267" t="s">
        <v>1479</v>
      </c>
      <c r="E336" s="17" t="s">
        <v>161</v>
      </c>
      <c r="F336" s="268">
        <v>105</v>
      </c>
      <c r="G336" s="34"/>
      <c r="H336" s="39"/>
    </row>
    <row r="337" spans="1:8" s="2" customFormat="1" ht="16.899999999999999" customHeight="1">
      <c r="A337" s="34"/>
      <c r="B337" s="39"/>
      <c r="C337" s="267" t="s">
        <v>1529</v>
      </c>
      <c r="D337" s="267" t="s">
        <v>1530</v>
      </c>
      <c r="E337" s="17" t="s">
        <v>161</v>
      </c>
      <c r="F337" s="268">
        <v>110.25</v>
      </c>
      <c r="G337" s="34"/>
      <c r="H337" s="39"/>
    </row>
    <row r="338" spans="1:8" s="2" customFormat="1" ht="16.899999999999999" customHeight="1">
      <c r="A338" s="34"/>
      <c r="B338" s="39"/>
      <c r="C338" s="267" t="s">
        <v>1508</v>
      </c>
      <c r="D338" s="267" t="s">
        <v>1509</v>
      </c>
      <c r="E338" s="17" t="s">
        <v>161</v>
      </c>
      <c r="F338" s="268">
        <v>115.5</v>
      </c>
      <c r="G338" s="34"/>
      <c r="H338" s="39"/>
    </row>
    <row r="339" spans="1:8" s="2" customFormat="1" ht="16.899999999999999" customHeight="1">
      <c r="A339" s="34"/>
      <c r="B339" s="39"/>
      <c r="C339" s="263" t="s">
        <v>1252</v>
      </c>
      <c r="D339" s="264" t="s">
        <v>1252</v>
      </c>
      <c r="E339" s="265" t="s">
        <v>161</v>
      </c>
      <c r="F339" s="266">
        <v>105</v>
      </c>
      <c r="G339" s="34"/>
      <c r="H339" s="39"/>
    </row>
    <row r="340" spans="1:8" s="2" customFormat="1" ht="16.899999999999999" customHeight="1">
      <c r="A340" s="34"/>
      <c r="B340" s="39"/>
      <c r="C340" s="267" t="s">
        <v>1</v>
      </c>
      <c r="D340" s="267" t="s">
        <v>744</v>
      </c>
      <c r="E340" s="17" t="s">
        <v>1</v>
      </c>
      <c r="F340" s="268">
        <v>0</v>
      </c>
      <c r="G340" s="34"/>
      <c r="H340" s="39"/>
    </row>
    <row r="341" spans="1:8" s="2" customFormat="1" ht="16.899999999999999" customHeight="1">
      <c r="A341" s="34"/>
      <c r="B341" s="39"/>
      <c r="C341" s="267" t="s">
        <v>1252</v>
      </c>
      <c r="D341" s="267" t="s">
        <v>1532</v>
      </c>
      <c r="E341" s="17" t="s">
        <v>1</v>
      </c>
      <c r="F341" s="268">
        <v>105</v>
      </c>
      <c r="G341" s="34"/>
      <c r="H341" s="39"/>
    </row>
    <row r="342" spans="1:8" s="2" customFormat="1" ht="16.899999999999999" customHeight="1">
      <c r="A342" s="34"/>
      <c r="B342" s="39"/>
      <c r="C342" s="269" t="s">
        <v>2112</v>
      </c>
      <c r="D342" s="34"/>
      <c r="E342" s="34"/>
      <c r="F342" s="34"/>
      <c r="G342" s="34"/>
      <c r="H342" s="39"/>
    </row>
    <row r="343" spans="1:8" s="2" customFormat="1" ht="16.899999999999999" customHeight="1">
      <c r="A343" s="34"/>
      <c r="B343" s="39"/>
      <c r="C343" s="267" t="s">
        <v>1529</v>
      </c>
      <c r="D343" s="267" t="s">
        <v>1530</v>
      </c>
      <c r="E343" s="17" t="s">
        <v>161</v>
      </c>
      <c r="F343" s="268">
        <v>105</v>
      </c>
      <c r="G343" s="34"/>
      <c r="H343" s="39"/>
    </row>
    <row r="344" spans="1:8" s="2" customFormat="1" ht="16.899999999999999" customHeight="1">
      <c r="A344" s="34"/>
      <c r="B344" s="39"/>
      <c r="C344" s="267" t="s">
        <v>1526</v>
      </c>
      <c r="D344" s="267" t="s">
        <v>1527</v>
      </c>
      <c r="E344" s="17" t="s">
        <v>161</v>
      </c>
      <c r="F344" s="268">
        <v>105</v>
      </c>
      <c r="G344" s="34"/>
      <c r="H344" s="39"/>
    </row>
    <row r="345" spans="1:8" s="2" customFormat="1" ht="16.899999999999999" customHeight="1">
      <c r="A345" s="34"/>
      <c r="B345" s="39"/>
      <c r="C345" s="263" t="s">
        <v>1253</v>
      </c>
      <c r="D345" s="264" t="s">
        <v>1253</v>
      </c>
      <c r="E345" s="265" t="s">
        <v>258</v>
      </c>
      <c r="F345" s="266">
        <v>22.88</v>
      </c>
      <c r="G345" s="34"/>
      <c r="H345" s="39"/>
    </row>
    <row r="346" spans="1:8" s="2" customFormat="1" ht="16.899999999999999" customHeight="1">
      <c r="A346" s="34"/>
      <c r="B346" s="39"/>
      <c r="C346" s="267" t="s">
        <v>1253</v>
      </c>
      <c r="D346" s="267" t="s">
        <v>1278</v>
      </c>
      <c r="E346" s="17" t="s">
        <v>1</v>
      </c>
      <c r="F346" s="268">
        <v>22.88</v>
      </c>
      <c r="G346" s="34"/>
      <c r="H346" s="39"/>
    </row>
    <row r="347" spans="1:8" s="2" customFormat="1" ht="16.899999999999999" customHeight="1">
      <c r="A347" s="34"/>
      <c r="B347" s="39"/>
      <c r="C347" s="269" t="s">
        <v>2112</v>
      </c>
      <c r="D347" s="34"/>
      <c r="E347" s="34"/>
      <c r="F347" s="34"/>
      <c r="G347" s="34"/>
      <c r="H347" s="39"/>
    </row>
    <row r="348" spans="1:8" s="2" customFormat="1" ht="22.5">
      <c r="A348" s="34"/>
      <c r="B348" s="39"/>
      <c r="C348" s="267" t="s">
        <v>1120</v>
      </c>
      <c r="D348" s="267" t="s">
        <v>1121</v>
      </c>
      <c r="E348" s="17" t="s">
        <v>258</v>
      </c>
      <c r="F348" s="268">
        <v>50.18</v>
      </c>
      <c r="G348" s="34"/>
      <c r="H348" s="39"/>
    </row>
    <row r="349" spans="1:8" s="2" customFormat="1" ht="22.5">
      <c r="A349" s="34"/>
      <c r="B349" s="39"/>
      <c r="C349" s="267" t="s">
        <v>414</v>
      </c>
      <c r="D349" s="267" t="s">
        <v>415</v>
      </c>
      <c r="E349" s="17" t="s">
        <v>258</v>
      </c>
      <c r="F349" s="268">
        <v>95.59</v>
      </c>
      <c r="G349" s="34"/>
      <c r="H349" s="39"/>
    </row>
    <row r="350" spans="1:8" s="2" customFormat="1" ht="16.899999999999999" customHeight="1">
      <c r="A350" s="34"/>
      <c r="B350" s="39"/>
      <c r="C350" s="267" t="s">
        <v>1149</v>
      </c>
      <c r="D350" s="267" t="s">
        <v>1150</v>
      </c>
      <c r="E350" s="17" t="s">
        <v>258</v>
      </c>
      <c r="F350" s="268">
        <v>64.150999999999996</v>
      </c>
      <c r="G350" s="34"/>
      <c r="H350" s="39"/>
    </row>
    <row r="351" spans="1:8" s="2" customFormat="1" ht="16.899999999999999" customHeight="1">
      <c r="A351" s="34"/>
      <c r="B351" s="39"/>
      <c r="C351" s="267" t="s">
        <v>443</v>
      </c>
      <c r="D351" s="267" t="s">
        <v>444</v>
      </c>
      <c r="E351" s="17" t="s">
        <v>430</v>
      </c>
      <c r="F351" s="268">
        <v>33.298000000000002</v>
      </c>
      <c r="G351" s="34"/>
      <c r="H351" s="39"/>
    </row>
    <row r="352" spans="1:8" s="2" customFormat="1" ht="16.899999999999999" customHeight="1">
      <c r="A352" s="34"/>
      <c r="B352" s="39"/>
      <c r="C352" s="263" t="s">
        <v>1101</v>
      </c>
      <c r="D352" s="264" t="s">
        <v>1101</v>
      </c>
      <c r="E352" s="265" t="s">
        <v>430</v>
      </c>
      <c r="F352" s="266">
        <v>6.3730000000000002</v>
      </c>
      <c r="G352" s="34"/>
      <c r="H352" s="39"/>
    </row>
    <row r="353" spans="1:8" s="2" customFormat="1" ht="16.899999999999999" customHeight="1">
      <c r="A353" s="34"/>
      <c r="B353" s="39"/>
      <c r="C353" s="267" t="s">
        <v>1</v>
      </c>
      <c r="D353" s="267" t="s">
        <v>1280</v>
      </c>
      <c r="E353" s="17" t="s">
        <v>1</v>
      </c>
      <c r="F353" s="268">
        <v>0</v>
      </c>
      <c r="G353" s="34"/>
      <c r="H353" s="39"/>
    </row>
    <row r="354" spans="1:8" s="2" customFormat="1" ht="16.899999999999999" customHeight="1">
      <c r="A354" s="34"/>
      <c r="B354" s="39"/>
      <c r="C354" s="267" t="s">
        <v>1</v>
      </c>
      <c r="D354" s="267" t="s">
        <v>1298</v>
      </c>
      <c r="E354" s="17" t="s">
        <v>1</v>
      </c>
      <c r="F354" s="268">
        <v>6.3730000000000002</v>
      </c>
      <c r="G354" s="34"/>
      <c r="H354" s="39"/>
    </row>
    <row r="355" spans="1:8" s="2" customFormat="1" ht="16.899999999999999" customHeight="1">
      <c r="A355" s="34"/>
      <c r="B355" s="39"/>
      <c r="C355" s="267" t="s">
        <v>1101</v>
      </c>
      <c r="D355" s="267" t="s">
        <v>187</v>
      </c>
      <c r="E355" s="17" t="s">
        <v>1</v>
      </c>
      <c r="F355" s="268">
        <v>6.3730000000000002</v>
      </c>
      <c r="G355" s="34"/>
      <c r="H355" s="39"/>
    </row>
    <row r="356" spans="1:8" s="2" customFormat="1" ht="16.899999999999999" customHeight="1">
      <c r="A356" s="34"/>
      <c r="B356" s="39"/>
      <c r="C356" s="269" t="s">
        <v>2112</v>
      </c>
      <c r="D356" s="34"/>
      <c r="E356" s="34"/>
      <c r="F356" s="34"/>
      <c r="G356" s="34"/>
      <c r="H356" s="39"/>
    </row>
    <row r="357" spans="1:8" s="2" customFormat="1" ht="16.899999999999999" customHeight="1">
      <c r="A357" s="34"/>
      <c r="B357" s="39"/>
      <c r="C357" s="267" t="s">
        <v>1156</v>
      </c>
      <c r="D357" s="267" t="s">
        <v>1157</v>
      </c>
      <c r="E357" s="17" t="s">
        <v>430</v>
      </c>
      <c r="F357" s="268">
        <v>6.3730000000000002</v>
      </c>
      <c r="G357" s="34"/>
      <c r="H357" s="39"/>
    </row>
    <row r="358" spans="1:8" s="2" customFormat="1" ht="16.899999999999999" customHeight="1">
      <c r="A358" s="34"/>
      <c r="B358" s="39"/>
      <c r="C358" s="267" t="s">
        <v>438</v>
      </c>
      <c r="D358" s="267" t="s">
        <v>439</v>
      </c>
      <c r="E358" s="17" t="s">
        <v>258</v>
      </c>
      <c r="F358" s="268">
        <v>9.33</v>
      </c>
      <c r="G358" s="34"/>
      <c r="H358" s="39"/>
    </row>
    <row r="359" spans="1:8" s="2" customFormat="1" ht="16.899999999999999" customHeight="1">
      <c r="A359" s="34"/>
      <c r="B359" s="39"/>
      <c r="C359" s="263" t="s">
        <v>242</v>
      </c>
      <c r="D359" s="264" t="s">
        <v>242</v>
      </c>
      <c r="E359" s="265" t="s">
        <v>240</v>
      </c>
      <c r="F359" s="266">
        <v>5.3250000000000002</v>
      </c>
      <c r="G359" s="34"/>
      <c r="H359" s="39"/>
    </row>
    <row r="360" spans="1:8" s="2" customFormat="1" ht="16.899999999999999" customHeight="1">
      <c r="A360" s="34"/>
      <c r="B360" s="39"/>
      <c r="C360" s="267" t="s">
        <v>1</v>
      </c>
      <c r="D360" s="267" t="s">
        <v>1280</v>
      </c>
      <c r="E360" s="17" t="s">
        <v>1</v>
      </c>
      <c r="F360" s="268">
        <v>0</v>
      </c>
      <c r="G360" s="34"/>
      <c r="H360" s="39"/>
    </row>
    <row r="361" spans="1:8" s="2" customFormat="1" ht="16.899999999999999" customHeight="1">
      <c r="A361" s="34"/>
      <c r="B361" s="39"/>
      <c r="C361" s="267" t="s">
        <v>242</v>
      </c>
      <c r="D361" s="267" t="s">
        <v>1304</v>
      </c>
      <c r="E361" s="17" t="s">
        <v>1</v>
      </c>
      <c r="F361" s="268">
        <v>5.3250000000000002</v>
      </c>
      <c r="G361" s="34"/>
      <c r="H361" s="39"/>
    </row>
    <row r="362" spans="1:8" s="2" customFormat="1" ht="16.899999999999999" customHeight="1">
      <c r="A362" s="34"/>
      <c r="B362" s="39"/>
      <c r="C362" s="269" t="s">
        <v>2112</v>
      </c>
      <c r="D362" s="34"/>
      <c r="E362" s="34"/>
      <c r="F362" s="34"/>
      <c r="G362" s="34"/>
      <c r="H362" s="39"/>
    </row>
    <row r="363" spans="1:8" s="2" customFormat="1" ht="16.899999999999999" customHeight="1">
      <c r="A363" s="34"/>
      <c r="B363" s="39"/>
      <c r="C363" s="267" t="s">
        <v>620</v>
      </c>
      <c r="D363" s="267" t="s">
        <v>621</v>
      </c>
      <c r="E363" s="17" t="s">
        <v>240</v>
      </c>
      <c r="F363" s="268">
        <v>5.3250000000000002</v>
      </c>
      <c r="G363" s="34"/>
      <c r="H363" s="39"/>
    </row>
    <row r="364" spans="1:8" s="2" customFormat="1" ht="16.899999999999999" customHeight="1">
      <c r="A364" s="34"/>
      <c r="B364" s="39"/>
      <c r="C364" s="267" t="s">
        <v>625</v>
      </c>
      <c r="D364" s="267" t="s">
        <v>626</v>
      </c>
      <c r="E364" s="17" t="s">
        <v>240</v>
      </c>
      <c r="F364" s="268">
        <v>7.9880000000000004</v>
      </c>
      <c r="G364" s="34"/>
      <c r="H364" s="39"/>
    </row>
    <row r="365" spans="1:8" s="2" customFormat="1" ht="16.899999999999999" customHeight="1">
      <c r="A365" s="34"/>
      <c r="B365" s="39"/>
      <c r="C365" s="263" t="s">
        <v>1103</v>
      </c>
      <c r="D365" s="264" t="s">
        <v>1103</v>
      </c>
      <c r="E365" s="265" t="s">
        <v>258</v>
      </c>
      <c r="F365" s="266">
        <v>1.365</v>
      </c>
      <c r="G365" s="34"/>
      <c r="H365" s="39"/>
    </row>
    <row r="366" spans="1:8" s="2" customFormat="1" ht="16.899999999999999" customHeight="1">
      <c r="A366" s="34"/>
      <c r="B366" s="39"/>
      <c r="C366" s="267" t="s">
        <v>1103</v>
      </c>
      <c r="D366" s="267" t="s">
        <v>1315</v>
      </c>
      <c r="E366" s="17" t="s">
        <v>1</v>
      </c>
      <c r="F366" s="268">
        <v>1.365</v>
      </c>
      <c r="G366" s="34"/>
      <c r="H366" s="39"/>
    </row>
    <row r="367" spans="1:8" s="2" customFormat="1" ht="16.899999999999999" customHeight="1">
      <c r="A367" s="34"/>
      <c r="B367" s="39"/>
      <c r="C367" s="269" t="s">
        <v>2112</v>
      </c>
      <c r="D367" s="34"/>
      <c r="E367" s="34"/>
      <c r="F367" s="34"/>
      <c r="G367" s="34"/>
      <c r="H367" s="39"/>
    </row>
    <row r="368" spans="1:8" s="2" customFormat="1" ht="16.899999999999999" customHeight="1">
      <c r="A368" s="34"/>
      <c r="B368" s="39"/>
      <c r="C368" s="267" t="s">
        <v>1170</v>
      </c>
      <c r="D368" s="267" t="s">
        <v>1171</v>
      </c>
      <c r="E368" s="17" t="s">
        <v>258</v>
      </c>
      <c r="F368" s="268">
        <v>1.365</v>
      </c>
      <c r="G368" s="34"/>
      <c r="H368" s="39"/>
    </row>
    <row r="369" spans="1:8" s="2" customFormat="1" ht="16.899999999999999" customHeight="1">
      <c r="A369" s="34"/>
      <c r="B369" s="39"/>
      <c r="C369" s="267" t="s">
        <v>1149</v>
      </c>
      <c r="D369" s="267" t="s">
        <v>1150</v>
      </c>
      <c r="E369" s="17" t="s">
        <v>258</v>
      </c>
      <c r="F369" s="268">
        <v>64.150999999999996</v>
      </c>
      <c r="G369" s="34"/>
      <c r="H369" s="39"/>
    </row>
    <row r="370" spans="1:8" s="2" customFormat="1" ht="16.899999999999999" customHeight="1">
      <c r="A370" s="34"/>
      <c r="B370" s="39"/>
      <c r="C370" s="263" t="s">
        <v>257</v>
      </c>
      <c r="D370" s="264" t="s">
        <v>257</v>
      </c>
      <c r="E370" s="265" t="s">
        <v>258</v>
      </c>
      <c r="F370" s="266">
        <v>9.33</v>
      </c>
      <c r="G370" s="34"/>
      <c r="H370" s="39"/>
    </row>
    <row r="371" spans="1:8" s="2" customFormat="1" ht="16.899999999999999" customHeight="1">
      <c r="A371" s="34"/>
      <c r="B371" s="39"/>
      <c r="C371" s="267" t="s">
        <v>1</v>
      </c>
      <c r="D371" s="267" t="s">
        <v>1296</v>
      </c>
      <c r="E371" s="17" t="s">
        <v>1</v>
      </c>
      <c r="F371" s="268">
        <v>6.1429999999999998</v>
      </c>
      <c r="G371" s="34"/>
      <c r="H371" s="39"/>
    </row>
    <row r="372" spans="1:8" s="2" customFormat="1" ht="16.899999999999999" customHeight="1">
      <c r="A372" s="34"/>
      <c r="B372" s="39"/>
      <c r="C372" s="267" t="s">
        <v>1</v>
      </c>
      <c r="D372" s="267" t="s">
        <v>1155</v>
      </c>
      <c r="E372" s="17" t="s">
        <v>1</v>
      </c>
      <c r="F372" s="268">
        <v>3.1869999999999998</v>
      </c>
      <c r="G372" s="34"/>
      <c r="H372" s="39"/>
    </row>
    <row r="373" spans="1:8" s="2" customFormat="1" ht="16.899999999999999" customHeight="1">
      <c r="A373" s="34"/>
      <c r="B373" s="39"/>
      <c r="C373" s="267" t="s">
        <v>257</v>
      </c>
      <c r="D373" s="267" t="s">
        <v>187</v>
      </c>
      <c r="E373" s="17" t="s">
        <v>1</v>
      </c>
      <c r="F373" s="268">
        <v>9.33</v>
      </c>
      <c r="G373" s="34"/>
      <c r="H373" s="39"/>
    </row>
    <row r="374" spans="1:8" s="2" customFormat="1" ht="16.899999999999999" customHeight="1">
      <c r="A374" s="34"/>
      <c r="B374" s="39"/>
      <c r="C374" s="269" t="s">
        <v>2112</v>
      </c>
      <c r="D374" s="34"/>
      <c r="E374" s="34"/>
      <c r="F374" s="34"/>
      <c r="G374" s="34"/>
      <c r="H374" s="39"/>
    </row>
    <row r="375" spans="1:8" s="2" customFormat="1" ht="16.899999999999999" customHeight="1">
      <c r="A375" s="34"/>
      <c r="B375" s="39"/>
      <c r="C375" s="267" t="s">
        <v>438</v>
      </c>
      <c r="D375" s="267" t="s">
        <v>439</v>
      </c>
      <c r="E375" s="17" t="s">
        <v>258</v>
      </c>
      <c r="F375" s="268">
        <v>9.33</v>
      </c>
      <c r="G375" s="34"/>
      <c r="H375" s="39"/>
    </row>
    <row r="376" spans="1:8" s="2" customFormat="1" ht="16.899999999999999" customHeight="1">
      <c r="A376" s="34"/>
      <c r="B376" s="39"/>
      <c r="C376" s="267" t="s">
        <v>1149</v>
      </c>
      <c r="D376" s="267" t="s">
        <v>1150</v>
      </c>
      <c r="E376" s="17" t="s">
        <v>258</v>
      </c>
      <c r="F376" s="268">
        <v>64.150999999999996</v>
      </c>
      <c r="G376" s="34"/>
      <c r="H376" s="39"/>
    </row>
    <row r="377" spans="1:8" s="2" customFormat="1" ht="16.899999999999999" customHeight="1">
      <c r="A377" s="34"/>
      <c r="B377" s="39"/>
      <c r="C377" s="263" t="s">
        <v>262</v>
      </c>
      <c r="D377" s="264" t="s">
        <v>262</v>
      </c>
      <c r="E377" s="265" t="s">
        <v>258</v>
      </c>
      <c r="F377" s="266">
        <v>95.59</v>
      </c>
      <c r="G377" s="34"/>
      <c r="H377" s="39"/>
    </row>
    <row r="378" spans="1:8" s="2" customFormat="1" ht="16.899999999999999" customHeight="1">
      <c r="A378" s="34"/>
      <c r="B378" s="39"/>
      <c r="C378" s="267" t="s">
        <v>262</v>
      </c>
      <c r="D378" s="267" t="s">
        <v>1289</v>
      </c>
      <c r="E378" s="17" t="s">
        <v>1</v>
      </c>
      <c r="F378" s="268">
        <v>95.59</v>
      </c>
      <c r="G378" s="34"/>
      <c r="H378" s="39"/>
    </row>
    <row r="379" spans="1:8" s="2" customFormat="1" ht="16.899999999999999" customHeight="1">
      <c r="A379" s="34"/>
      <c r="B379" s="39"/>
      <c r="C379" s="269" t="s">
        <v>2112</v>
      </c>
      <c r="D379" s="34"/>
      <c r="E379" s="34"/>
      <c r="F379" s="34"/>
      <c r="G379" s="34"/>
      <c r="H379" s="39"/>
    </row>
    <row r="380" spans="1:8" s="2" customFormat="1" ht="22.5">
      <c r="A380" s="34"/>
      <c r="B380" s="39"/>
      <c r="C380" s="267" t="s">
        <v>414</v>
      </c>
      <c r="D380" s="267" t="s">
        <v>415</v>
      </c>
      <c r="E380" s="17" t="s">
        <v>258</v>
      </c>
      <c r="F380" s="268">
        <v>95.59</v>
      </c>
      <c r="G380" s="34"/>
      <c r="H380" s="39"/>
    </row>
    <row r="381" spans="1:8" s="2" customFormat="1" ht="16.899999999999999" customHeight="1">
      <c r="A381" s="34"/>
      <c r="B381" s="39"/>
      <c r="C381" s="267" t="s">
        <v>424</v>
      </c>
      <c r="D381" s="267" t="s">
        <v>425</v>
      </c>
      <c r="E381" s="17" t="s">
        <v>258</v>
      </c>
      <c r="F381" s="268">
        <v>95.59</v>
      </c>
      <c r="G381" s="34"/>
      <c r="H381" s="39"/>
    </row>
    <row r="382" spans="1:8" s="2" customFormat="1" ht="16.899999999999999" customHeight="1">
      <c r="A382" s="34"/>
      <c r="B382" s="39"/>
      <c r="C382" s="267" t="s">
        <v>428</v>
      </c>
      <c r="D382" s="267" t="s">
        <v>429</v>
      </c>
      <c r="E382" s="17" t="s">
        <v>430</v>
      </c>
      <c r="F382" s="268">
        <v>162.50299999999999</v>
      </c>
      <c r="G382" s="34"/>
      <c r="H382" s="39"/>
    </row>
    <row r="383" spans="1:8" s="2" customFormat="1" ht="16.899999999999999" customHeight="1">
      <c r="A383" s="34"/>
      <c r="B383" s="39"/>
      <c r="C383" s="267" t="s">
        <v>434</v>
      </c>
      <c r="D383" s="267" t="s">
        <v>435</v>
      </c>
      <c r="E383" s="17" t="s">
        <v>258</v>
      </c>
      <c r="F383" s="268">
        <v>95.59</v>
      </c>
      <c r="G383" s="34"/>
      <c r="H383" s="39"/>
    </row>
    <row r="384" spans="1:8" s="2" customFormat="1" ht="16.899999999999999" customHeight="1">
      <c r="A384" s="34"/>
      <c r="B384" s="39"/>
      <c r="C384" s="263" t="s">
        <v>1107</v>
      </c>
      <c r="D384" s="264" t="s">
        <v>1107</v>
      </c>
      <c r="E384" s="265" t="s">
        <v>240</v>
      </c>
      <c r="F384" s="266">
        <v>79.680000000000007</v>
      </c>
      <c r="G384" s="34"/>
      <c r="H384" s="39"/>
    </row>
    <row r="385" spans="1:8" s="2" customFormat="1" ht="16.899999999999999" customHeight="1">
      <c r="A385" s="34"/>
      <c r="B385" s="39"/>
      <c r="C385" s="267" t="s">
        <v>1107</v>
      </c>
      <c r="D385" s="267" t="s">
        <v>1283</v>
      </c>
      <c r="E385" s="17" t="s">
        <v>1</v>
      </c>
      <c r="F385" s="268">
        <v>79.680000000000007</v>
      </c>
      <c r="G385" s="34"/>
      <c r="H385" s="39"/>
    </row>
    <row r="386" spans="1:8" s="2" customFormat="1" ht="16.899999999999999" customHeight="1">
      <c r="A386" s="34"/>
      <c r="B386" s="39"/>
      <c r="C386" s="269" t="s">
        <v>2112</v>
      </c>
      <c r="D386" s="34"/>
      <c r="E386" s="34"/>
      <c r="F386" s="34"/>
      <c r="G386" s="34"/>
      <c r="H386" s="39"/>
    </row>
    <row r="387" spans="1:8" s="2" customFormat="1" ht="16.899999999999999" customHeight="1">
      <c r="A387" s="34"/>
      <c r="B387" s="39"/>
      <c r="C387" s="267" t="s">
        <v>1130</v>
      </c>
      <c r="D387" s="267" t="s">
        <v>1131</v>
      </c>
      <c r="E387" s="17" t="s">
        <v>240</v>
      </c>
      <c r="F387" s="268">
        <v>79.680000000000007</v>
      </c>
      <c r="G387" s="34"/>
      <c r="H387" s="39"/>
    </row>
    <row r="388" spans="1:8" s="2" customFormat="1" ht="16.899999999999999" customHeight="1">
      <c r="A388" s="34"/>
      <c r="B388" s="39"/>
      <c r="C388" s="267" t="s">
        <v>1134</v>
      </c>
      <c r="D388" s="267" t="s">
        <v>1135</v>
      </c>
      <c r="E388" s="17" t="s">
        <v>240</v>
      </c>
      <c r="F388" s="268">
        <v>79.680000000000007</v>
      </c>
      <c r="G388" s="34"/>
      <c r="H388" s="39"/>
    </row>
    <row r="389" spans="1:8" s="2" customFormat="1" ht="16.899999999999999" customHeight="1">
      <c r="A389" s="34"/>
      <c r="B389" s="39"/>
      <c r="C389" s="263" t="s">
        <v>1109</v>
      </c>
      <c r="D389" s="264" t="s">
        <v>1109</v>
      </c>
      <c r="E389" s="265" t="s">
        <v>240</v>
      </c>
      <c r="F389" s="266">
        <v>85.5</v>
      </c>
      <c r="G389" s="34"/>
      <c r="H389" s="39"/>
    </row>
    <row r="390" spans="1:8" s="2" customFormat="1" ht="16.899999999999999" customHeight="1">
      <c r="A390" s="34"/>
      <c r="B390" s="39"/>
      <c r="C390" s="267" t="s">
        <v>1109</v>
      </c>
      <c r="D390" s="267" t="s">
        <v>1286</v>
      </c>
      <c r="E390" s="17" t="s">
        <v>1</v>
      </c>
      <c r="F390" s="268">
        <v>85.5</v>
      </c>
      <c r="G390" s="34"/>
      <c r="H390" s="39"/>
    </row>
    <row r="391" spans="1:8" s="2" customFormat="1" ht="16.899999999999999" customHeight="1">
      <c r="A391" s="34"/>
      <c r="B391" s="39"/>
      <c r="C391" s="269" t="s">
        <v>2112</v>
      </c>
      <c r="D391" s="34"/>
      <c r="E391" s="34"/>
      <c r="F391" s="34"/>
      <c r="G391" s="34"/>
      <c r="H391" s="39"/>
    </row>
    <row r="392" spans="1:8" s="2" customFormat="1" ht="16.899999999999999" customHeight="1">
      <c r="A392" s="34"/>
      <c r="B392" s="39"/>
      <c r="C392" s="267" t="s">
        <v>1137</v>
      </c>
      <c r="D392" s="267" t="s">
        <v>1138</v>
      </c>
      <c r="E392" s="17" t="s">
        <v>240</v>
      </c>
      <c r="F392" s="268">
        <v>85.5</v>
      </c>
      <c r="G392" s="34"/>
      <c r="H392" s="39"/>
    </row>
    <row r="393" spans="1:8" s="2" customFormat="1" ht="16.899999999999999" customHeight="1">
      <c r="A393" s="34"/>
      <c r="B393" s="39"/>
      <c r="C393" s="267" t="s">
        <v>1141</v>
      </c>
      <c r="D393" s="267" t="s">
        <v>1142</v>
      </c>
      <c r="E393" s="17" t="s">
        <v>240</v>
      </c>
      <c r="F393" s="268">
        <v>85.5</v>
      </c>
      <c r="G393" s="34"/>
      <c r="H393" s="39"/>
    </row>
    <row r="394" spans="1:8" s="2" customFormat="1" ht="16.899999999999999" customHeight="1">
      <c r="A394" s="34"/>
      <c r="B394" s="39"/>
      <c r="C394" s="263" t="s">
        <v>1111</v>
      </c>
      <c r="D394" s="264" t="s">
        <v>1111</v>
      </c>
      <c r="E394" s="265" t="s">
        <v>161</v>
      </c>
      <c r="F394" s="266">
        <v>0.5</v>
      </c>
      <c r="G394" s="34"/>
      <c r="H394" s="39"/>
    </row>
    <row r="395" spans="1:8" s="2" customFormat="1" ht="16.899999999999999" customHeight="1">
      <c r="A395" s="34"/>
      <c r="B395" s="39"/>
      <c r="C395" s="267" t="s">
        <v>1</v>
      </c>
      <c r="D395" s="267" t="s">
        <v>1280</v>
      </c>
      <c r="E395" s="17" t="s">
        <v>1</v>
      </c>
      <c r="F395" s="268">
        <v>0</v>
      </c>
      <c r="G395" s="34"/>
      <c r="H395" s="39"/>
    </row>
    <row r="396" spans="1:8" s="2" customFormat="1" ht="16.899999999999999" customHeight="1">
      <c r="A396" s="34"/>
      <c r="B396" s="39"/>
      <c r="C396" s="267" t="s">
        <v>1111</v>
      </c>
      <c r="D396" s="267" t="s">
        <v>1263</v>
      </c>
      <c r="E396" s="17" t="s">
        <v>1</v>
      </c>
      <c r="F396" s="268">
        <v>0.5</v>
      </c>
      <c r="G396" s="34"/>
      <c r="H396" s="39"/>
    </row>
    <row r="397" spans="1:8" s="2" customFormat="1" ht="16.899999999999999" customHeight="1">
      <c r="A397" s="34"/>
      <c r="B397" s="39"/>
      <c r="C397" s="269" t="s">
        <v>2112</v>
      </c>
      <c r="D397" s="34"/>
      <c r="E397" s="34"/>
      <c r="F397" s="34"/>
      <c r="G397" s="34"/>
      <c r="H397" s="39"/>
    </row>
    <row r="398" spans="1:8" s="2" customFormat="1" ht="22.5">
      <c r="A398" s="34"/>
      <c r="B398" s="39"/>
      <c r="C398" s="267" t="s">
        <v>1174</v>
      </c>
      <c r="D398" s="267" t="s">
        <v>1175</v>
      </c>
      <c r="E398" s="17" t="s">
        <v>161</v>
      </c>
      <c r="F398" s="268">
        <v>0.5</v>
      </c>
      <c r="G398" s="34"/>
      <c r="H398" s="39"/>
    </row>
    <row r="399" spans="1:8" s="2" customFormat="1" ht="16.899999999999999" customHeight="1">
      <c r="A399" s="34"/>
      <c r="B399" s="39"/>
      <c r="C399" s="267" t="s">
        <v>438</v>
      </c>
      <c r="D399" s="267" t="s">
        <v>439</v>
      </c>
      <c r="E399" s="17" t="s">
        <v>258</v>
      </c>
      <c r="F399" s="268">
        <v>9.33</v>
      </c>
      <c r="G399" s="34"/>
      <c r="H399" s="39"/>
    </row>
    <row r="400" spans="1:8" s="2" customFormat="1" ht="16.899999999999999" customHeight="1">
      <c r="A400" s="34"/>
      <c r="B400" s="39"/>
      <c r="C400" s="267" t="s">
        <v>1170</v>
      </c>
      <c r="D400" s="267" t="s">
        <v>1171</v>
      </c>
      <c r="E400" s="17" t="s">
        <v>258</v>
      </c>
      <c r="F400" s="268">
        <v>1.365</v>
      </c>
      <c r="G400" s="34"/>
      <c r="H400" s="39"/>
    </row>
    <row r="401" spans="1:8" s="2" customFormat="1" ht="16.899999999999999" customHeight="1">
      <c r="A401" s="34"/>
      <c r="B401" s="39"/>
      <c r="C401" s="267" t="s">
        <v>1230</v>
      </c>
      <c r="D401" s="267" t="s">
        <v>1231</v>
      </c>
      <c r="E401" s="17" t="s">
        <v>161</v>
      </c>
      <c r="F401" s="268">
        <v>0.5</v>
      </c>
      <c r="G401" s="34"/>
      <c r="H401" s="39"/>
    </row>
    <row r="402" spans="1:8" s="2" customFormat="1" ht="16.899999999999999" customHeight="1">
      <c r="A402" s="34"/>
      <c r="B402" s="39"/>
      <c r="C402" s="267" t="s">
        <v>1190</v>
      </c>
      <c r="D402" s="267" t="s">
        <v>1191</v>
      </c>
      <c r="E402" s="17" t="s">
        <v>181</v>
      </c>
      <c r="F402" s="268">
        <v>4.7249999999999996</v>
      </c>
      <c r="G402" s="34"/>
      <c r="H402" s="39"/>
    </row>
    <row r="403" spans="1:8" s="2" customFormat="1" ht="16.899999999999999" customHeight="1">
      <c r="A403" s="34"/>
      <c r="B403" s="39"/>
      <c r="C403" s="267" t="s">
        <v>1166</v>
      </c>
      <c r="D403" s="267" t="s">
        <v>1167</v>
      </c>
      <c r="E403" s="17" t="s">
        <v>430</v>
      </c>
      <c r="F403" s="268">
        <v>0.47299999999999998</v>
      </c>
      <c r="G403" s="34"/>
      <c r="H403" s="39"/>
    </row>
    <row r="404" spans="1:8" s="2" customFormat="1" ht="16.899999999999999" customHeight="1">
      <c r="A404" s="34"/>
      <c r="B404" s="39"/>
      <c r="C404" s="263" t="s">
        <v>1264</v>
      </c>
      <c r="D404" s="264" t="s">
        <v>1264</v>
      </c>
      <c r="E404" s="265" t="s">
        <v>161</v>
      </c>
      <c r="F404" s="266">
        <v>12.5</v>
      </c>
      <c r="G404" s="34"/>
      <c r="H404" s="39"/>
    </row>
    <row r="405" spans="1:8" s="2" customFormat="1" ht="16.899999999999999" customHeight="1">
      <c r="A405" s="34"/>
      <c r="B405" s="39"/>
      <c r="C405" s="267" t="s">
        <v>1</v>
      </c>
      <c r="D405" s="267" t="s">
        <v>1185</v>
      </c>
      <c r="E405" s="17" t="s">
        <v>1</v>
      </c>
      <c r="F405" s="268">
        <v>0</v>
      </c>
      <c r="G405" s="34"/>
      <c r="H405" s="39"/>
    </row>
    <row r="406" spans="1:8" s="2" customFormat="1" ht="16.899999999999999" customHeight="1">
      <c r="A406" s="34"/>
      <c r="B406" s="39"/>
      <c r="C406" s="267" t="s">
        <v>1264</v>
      </c>
      <c r="D406" s="267" t="s">
        <v>1265</v>
      </c>
      <c r="E406" s="17" t="s">
        <v>1</v>
      </c>
      <c r="F406" s="268">
        <v>12.5</v>
      </c>
      <c r="G406" s="34"/>
      <c r="H406" s="39"/>
    </row>
    <row r="407" spans="1:8" s="2" customFormat="1" ht="16.899999999999999" customHeight="1">
      <c r="A407" s="34"/>
      <c r="B407" s="39"/>
      <c r="C407" s="269" t="s">
        <v>2112</v>
      </c>
      <c r="D407" s="34"/>
      <c r="E407" s="34"/>
      <c r="F407" s="34"/>
      <c r="G407" s="34"/>
      <c r="H407" s="39"/>
    </row>
    <row r="408" spans="1:8" s="2" customFormat="1" ht="22.5">
      <c r="A408" s="34"/>
      <c r="B408" s="39"/>
      <c r="C408" s="267" t="s">
        <v>1350</v>
      </c>
      <c r="D408" s="267" t="s">
        <v>1351</v>
      </c>
      <c r="E408" s="17" t="s">
        <v>161</v>
      </c>
      <c r="F408" s="268">
        <v>12.5</v>
      </c>
      <c r="G408" s="34"/>
      <c r="H408" s="39"/>
    </row>
    <row r="409" spans="1:8" s="2" customFormat="1" ht="16.899999999999999" customHeight="1">
      <c r="A409" s="34"/>
      <c r="B409" s="39"/>
      <c r="C409" s="267" t="s">
        <v>438</v>
      </c>
      <c r="D409" s="267" t="s">
        <v>439</v>
      </c>
      <c r="E409" s="17" t="s">
        <v>258</v>
      </c>
      <c r="F409" s="268">
        <v>9.33</v>
      </c>
      <c r="G409" s="34"/>
      <c r="H409" s="39"/>
    </row>
    <row r="410" spans="1:8" s="2" customFormat="1" ht="16.899999999999999" customHeight="1">
      <c r="A410" s="34"/>
      <c r="B410" s="39"/>
      <c r="C410" s="267" t="s">
        <v>1170</v>
      </c>
      <c r="D410" s="267" t="s">
        <v>1171</v>
      </c>
      <c r="E410" s="17" t="s">
        <v>258</v>
      </c>
      <c r="F410" s="268">
        <v>1.365</v>
      </c>
      <c r="G410" s="34"/>
      <c r="H410" s="39"/>
    </row>
    <row r="411" spans="1:8" s="2" customFormat="1" ht="16.899999999999999" customHeight="1">
      <c r="A411" s="34"/>
      <c r="B411" s="39"/>
      <c r="C411" s="267" t="s">
        <v>1353</v>
      </c>
      <c r="D411" s="267" t="s">
        <v>1354</v>
      </c>
      <c r="E411" s="17" t="s">
        <v>161</v>
      </c>
      <c r="F411" s="268">
        <v>13.125</v>
      </c>
      <c r="G411" s="34"/>
      <c r="H411" s="39"/>
    </row>
    <row r="412" spans="1:8" s="2" customFormat="1" ht="16.899999999999999" customHeight="1">
      <c r="A412" s="34"/>
      <c r="B412" s="39"/>
      <c r="C412" s="263" t="s">
        <v>1266</v>
      </c>
      <c r="D412" s="264" t="s">
        <v>1266</v>
      </c>
      <c r="E412" s="265" t="s">
        <v>161</v>
      </c>
      <c r="F412" s="266">
        <v>180.5</v>
      </c>
      <c r="G412" s="34"/>
      <c r="H412" s="39"/>
    </row>
    <row r="413" spans="1:8" s="2" customFormat="1" ht="16.899999999999999" customHeight="1">
      <c r="A413" s="34"/>
      <c r="B413" s="39"/>
      <c r="C413" s="267" t="s">
        <v>1</v>
      </c>
      <c r="D413" s="267" t="s">
        <v>1331</v>
      </c>
      <c r="E413" s="17" t="s">
        <v>1</v>
      </c>
      <c r="F413" s="268">
        <v>0</v>
      </c>
      <c r="G413" s="34"/>
      <c r="H413" s="39"/>
    </row>
    <row r="414" spans="1:8" s="2" customFormat="1" ht="16.899999999999999" customHeight="1">
      <c r="A414" s="34"/>
      <c r="B414" s="39"/>
      <c r="C414" s="267" t="s">
        <v>1266</v>
      </c>
      <c r="D414" s="267" t="s">
        <v>1332</v>
      </c>
      <c r="E414" s="17" t="s">
        <v>1</v>
      </c>
      <c r="F414" s="268">
        <v>180.5</v>
      </c>
      <c r="G414" s="34"/>
      <c r="H414" s="39"/>
    </row>
    <row r="415" spans="1:8" s="2" customFormat="1" ht="16.899999999999999" customHeight="1">
      <c r="A415" s="34"/>
      <c r="B415" s="39"/>
      <c r="C415" s="269" t="s">
        <v>2112</v>
      </c>
      <c r="D415" s="34"/>
      <c r="E415" s="34"/>
      <c r="F415" s="34"/>
      <c r="G415" s="34"/>
      <c r="H415" s="39"/>
    </row>
    <row r="416" spans="1:8" s="2" customFormat="1" ht="22.5">
      <c r="A416" s="34"/>
      <c r="B416" s="39"/>
      <c r="C416" s="267" t="s">
        <v>1328</v>
      </c>
      <c r="D416" s="267" t="s">
        <v>1329</v>
      </c>
      <c r="E416" s="17" t="s">
        <v>161</v>
      </c>
      <c r="F416" s="268">
        <v>180.5</v>
      </c>
      <c r="G416" s="34"/>
      <c r="H416" s="39"/>
    </row>
    <row r="417" spans="1:8" s="2" customFormat="1" ht="16.899999999999999" customHeight="1">
      <c r="A417" s="34"/>
      <c r="B417" s="39"/>
      <c r="C417" s="267" t="s">
        <v>1411</v>
      </c>
      <c r="D417" s="267" t="s">
        <v>1412</v>
      </c>
      <c r="E417" s="17" t="s">
        <v>161</v>
      </c>
      <c r="F417" s="268">
        <v>201.7</v>
      </c>
      <c r="G417" s="34"/>
      <c r="H417" s="39"/>
    </row>
    <row r="418" spans="1:8" s="2" customFormat="1" ht="16.899999999999999" customHeight="1">
      <c r="A418" s="34"/>
      <c r="B418" s="39"/>
      <c r="C418" s="267" t="s">
        <v>1449</v>
      </c>
      <c r="D418" s="267" t="s">
        <v>1450</v>
      </c>
      <c r="E418" s="17" t="s">
        <v>161</v>
      </c>
      <c r="F418" s="268">
        <v>180.5</v>
      </c>
      <c r="G418" s="34"/>
      <c r="H418" s="39"/>
    </row>
    <row r="419" spans="1:8" s="2" customFormat="1" ht="16.899999999999999" customHeight="1">
      <c r="A419" s="34"/>
      <c r="B419" s="39"/>
      <c r="C419" s="267" t="s">
        <v>1452</v>
      </c>
      <c r="D419" s="267" t="s">
        <v>1453</v>
      </c>
      <c r="E419" s="17" t="s">
        <v>161</v>
      </c>
      <c r="F419" s="268">
        <v>180.5</v>
      </c>
      <c r="G419" s="34"/>
      <c r="H419" s="39"/>
    </row>
    <row r="420" spans="1:8" s="2" customFormat="1" ht="16.899999999999999" customHeight="1">
      <c r="A420" s="34"/>
      <c r="B420" s="39"/>
      <c r="C420" s="267" t="s">
        <v>1333</v>
      </c>
      <c r="D420" s="267" t="s">
        <v>1334</v>
      </c>
      <c r="E420" s="17" t="s">
        <v>161</v>
      </c>
      <c r="F420" s="268">
        <v>211.785</v>
      </c>
      <c r="G420" s="34"/>
      <c r="H420" s="39"/>
    </row>
    <row r="421" spans="1:8" s="2" customFormat="1" ht="16.899999999999999" customHeight="1">
      <c r="A421" s="34"/>
      <c r="B421" s="39"/>
      <c r="C421" s="263" t="s">
        <v>1268</v>
      </c>
      <c r="D421" s="264" t="s">
        <v>1268</v>
      </c>
      <c r="E421" s="265" t="s">
        <v>161</v>
      </c>
      <c r="F421" s="266">
        <v>21.2</v>
      </c>
      <c r="G421" s="34"/>
      <c r="H421" s="39"/>
    </row>
    <row r="422" spans="1:8" s="2" customFormat="1" ht="16.899999999999999" customHeight="1">
      <c r="A422" s="34"/>
      <c r="B422" s="39"/>
      <c r="C422" s="267" t="s">
        <v>1268</v>
      </c>
      <c r="D422" s="267" t="s">
        <v>1327</v>
      </c>
      <c r="E422" s="17" t="s">
        <v>1</v>
      </c>
      <c r="F422" s="268">
        <v>21.2</v>
      </c>
      <c r="G422" s="34"/>
      <c r="H422" s="39"/>
    </row>
    <row r="423" spans="1:8" s="2" customFormat="1" ht="16.899999999999999" customHeight="1">
      <c r="A423" s="34"/>
      <c r="B423" s="39"/>
      <c r="C423" s="269" t="s">
        <v>2112</v>
      </c>
      <c r="D423" s="34"/>
      <c r="E423" s="34"/>
      <c r="F423" s="34"/>
      <c r="G423" s="34"/>
      <c r="H423" s="39"/>
    </row>
    <row r="424" spans="1:8" s="2" customFormat="1" ht="16.899999999999999" customHeight="1">
      <c r="A424" s="34"/>
      <c r="B424" s="39"/>
      <c r="C424" s="267" t="s">
        <v>1324</v>
      </c>
      <c r="D424" s="267" t="s">
        <v>1325</v>
      </c>
      <c r="E424" s="17" t="s">
        <v>161</v>
      </c>
      <c r="F424" s="268">
        <v>21.2</v>
      </c>
      <c r="G424" s="34"/>
      <c r="H424" s="39"/>
    </row>
    <row r="425" spans="1:8" s="2" customFormat="1" ht="16.899999999999999" customHeight="1">
      <c r="A425" s="34"/>
      <c r="B425" s="39"/>
      <c r="C425" s="267" t="s">
        <v>1411</v>
      </c>
      <c r="D425" s="267" t="s">
        <v>1412</v>
      </c>
      <c r="E425" s="17" t="s">
        <v>161</v>
      </c>
      <c r="F425" s="268">
        <v>201.7</v>
      </c>
      <c r="G425" s="34"/>
      <c r="H425" s="39"/>
    </row>
    <row r="426" spans="1:8" s="2" customFormat="1" ht="16.899999999999999" customHeight="1">
      <c r="A426" s="34"/>
      <c r="B426" s="39"/>
      <c r="C426" s="267" t="s">
        <v>1333</v>
      </c>
      <c r="D426" s="267" t="s">
        <v>1334</v>
      </c>
      <c r="E426" s="17" t="s">
        <v>161</v>
      </c>
      <c r="F426" s="268">
        <v>211.785</v>
      </c>
      <c r="G426" s="34"/>
      <c r="H426" s="39"/>
    </row>
    <row r="427" spans="1:8" s="2" customFormat="1" ht="16.899999999999999" customHeight="1">
      <c r="A427" s="34"/>
      <c r="B427" s="39"/>
      <c r="C427" s="263" t="s">
        <v>1114</v>
      </c>
      <c r="D427" s="264" t="s">
        <v>1114</v>
      </c>
      <c r="E427" s="265" t="s">
        <v>258</v>
      </c>
      <c r="F427" s="266">
        <v>27.3</v>
      </c>
      <c r="G427" s="34"/>
      <c r="H427" s="39"/>
    </row>
    <row r="428" spans="1:8" s="2" customFormat="1" ht="16.899999999999999" customHeight="1">
      <c r="A428" s="34"/>
      <c r="B428" s="39"/>
      <c r="C428" s="267" t="s">
        <v>1</v>
      </c>
      <c r="D428" s="267" t="s">
        <v>1276</v>
      </c>
      <c r="E428" s="17" t="s">
        <v>1</v>
      </c>
      <c r="F428" s="268">
        <v>0</v>
      </c>
      <c r="G428" s="34"/>
      <c r="H428" s="39"/>
    </row>
    <row r="429" spans="1:8" s="2" customFormat="1" ht="16.899999999999999" customHeight="1">
      <c r="A429" s="34"/>
      <c r="B429" s="39"/>
      <c r="C429" s="267" t="s">
        <v>1114</v>
      </c>
      <c r="D429" s="267" t="s">
        <v>1277</v>
      </c>
      <c r="E429" s="17" t="s">
        <v>1</v>
      </c>
      <c r="F429" s="268">
        <v>27.3</v>
      </c>
      <c r="G429" s="34"/>
      <c r="H429" s="39"/>
    </row>
    <row r="430" spans="1:8" s="2" customFormat="1" ht="16.899999999999999" customHeight="1">
      <c r="A430" s="34"/>
      <c r="B430" s="39"/>
      <c r="C430" s="269" t="s">
        <v>2112</v>
      </c>
      <c r="D430" s="34"/>
      <c r="E430" s="34"/>
      <c r="F430" s="34"/>
      <c r="G430" s="34"/>
      <c r="H430" s="39"/>
    </row>
    <row r="431" spans="1:8" s="2" customFormat="1" ht="22.5">
      <c r="A431" s="34"/>
      <c r="B431" s="39"/>
      <c r="C431" s="267" t="s">
        <v>1120</v>
      </c>
      <c r="D431" s="267" t="s">
        <v>1121</v>
      </c>
      <c r="E431" s="17" t="s">
        <v>258</v>
      </c>
      <c r="F431" s="268">
        <v>50.18</v>
      </c>
      <c r="G431" s="34"/>
      <c r="H431" s="39"/>
    </row>
    <row r="432" spans="1:8" s="2" customFormat="1" ht="16.899999999999999" customHeight="1">
      <c r="A432" s="34"/>
      <c r="B432" s="39"/>
      <c r="C432" s="267" t="s">
        <v>1130</v>
      </c>
      <c r="D432" s="267" t="s">
        <v>1131</v>
      </c>
      <c r="E432" s="17" t="s">
        <v>240</v>
      </c>
      <c r="F432" s="268">
        <v>79.680000000000007</v>
      </c>
      <c r="G432" s="34"/>
      <c r="H432" s="39"/>
    </row>
    <row r="433" spans="1:8" s="2" customFormat="1" ht="22.5">
      <c r="A433" s="34"/>
      <c r="B433" s="39"/>
      <c r="C433" s="267" t="s">
        <v>414</v>
      </c>
      <c r="D433" s="267" t="s">
        <v>415</v>
      </c>
      <c r="E433" s="17" t="s">
        <v>258</v>
      </c>
      <c r="F433" s="268">
        <v>95.59</v>
      </c>
      <c r="G433" s="34"/>
      <c r="H433" s="39"/>
    </row>
    <row r="434" spans="1:8" s="2" customFormat="1" ht="16.899999999999999" customHeight="1">
      <c r="A434" s="34"/>
      <c r="B434" s="39"/>
      <c r="C434" s="267" t="s">
        <v>1149</v>
      </c>
      <c r="D434" s="267" t="s">
        <v>1150</v>
      </c>
      <c r="E434" s="17" t="s">
        <v>258</v>
      </c>
      <c r="F434" s="268">
        <v>64.150999999999996</v>
      </c>
      <c r="G434" s="34"/>
      <c r="H434" s="39"/>
    </row>
    <row r="435" spans="1:8" s="2" customFormat="1" ht="16.899999999999999" customHeight="1">
      <c r="A435" s="34"/>
      <c r="B435" s="39"/>
      <c r="C435" s="263" t="s">
        <v>1116</v>
      </c>
      <c r="D435" s="264" t="s">
        <v>1116</v>
      </c>
      <c r="E435" s="265" t="s">
        <v>258</v>
      </c>
      <c r="F435" s="266">
        <v>45.41</v>
      </c>
      <c r="G435" s="34"/>
      <c r="H435" s="39"/>
    </row>
    <row r="436" spans="1:8" s="2" customFormat="1" ht="16.899999999999999" customHeight="1">
      <c r="A436" s="34"/>
      <c r="B436" s="39"/>
      <c r="C436" s="267" t="s">
        <v>1</v>
      </c>
      <c r="D436" s="267" t="s">
        <v>1280</v>
      </c>
      <c r="E436" s="17" t="s">
        <v>1</v>
      </c>
      <c r="F436" s="268">
        <v>0</v>
      </c>
      <c r="G436" s="34"/>
      <c r="H436" s="39"/>
    </row>
    <row r="437" spans="1:8" s="2" customFormat="1" ht="16.899999999999999" customHeight="1">
      <c r="A437" s="34"/>
      <c r="B437" s="39"/>
      <c r="C437" s="267" t="s">
        <v>1116</v>
      </c>
      <c r="D437" s="267" t="s">
        <v>1281</v>
      </c>
      <c r="E437" s="17" t="s">
        <v>1</v>
      </c>
      <c r="F437" s="268">
        <v>45.41</v>
      </c>
      <c r="G437" s="34"/>
      <c r="H437" s="39"/>
    </row>
    <row r="438" spans="1:8" s="2" customFormat="1" ht="16.899999999999999" customHeight="1">
      <c r="A438" s="34"/>
      <c r="B438" s="39"/>
      <c r="C438" s="269" t="s">
        <v>2112</v>
      </c>
      <c r="D438" s="34"/>
      <c r="E438" s="34"/>
      <c r="F438" s="34"/>
      <c r="G438" s="34"/>
      <c r="H438" s="39"/>
    </row>
    <row r="439" spans="1:8" s="2" customFormat="1" ht="16.899999999999999" customHeight="1">
      <c r="A439" s="34"/>
      <c r="B439" s="39"/>
      <c r="C439" s="267" t="s">
        <v>1125</v>
      </c>
      <c r="D439" s="267" t="s">
        <v>1126</v>
      </c>
      <c r="E439" s="17" t="s">
        <v>258</v>
      </c>
      <c r="F439" s="268">
        <v>45.41</v>
      </c>
      <c r="G439" s="34"/>
      <c r="H439" s="39"/>
    </row>
    <row r="440" spans="1:8" s="2" customFormat="1" ht="22.5">
      <c r="A440" s="34"/>
      <c r="B440" s="39"/>
      <c r="C440" s="267" t="s">
        <v>414</v>
      </c>
      <c r="D440" s="267" t="s">
        <v>415</v>
      </c>
      <c r="E440" s="17" t="s">
        <v>258</v>
      </c>
      <c r="F440" s="268">
        <v>95.59</v>
      </c>
      <c r="G440" s="34"/>
      <c r="H440" s="39"/>
    </row>
    <row r="441" spans="1:8" s="2" customFormat="1" ht="16.899999999999999" customHeight="1">
      <c r="A441" s="34"/>
      <c r="B441" s="39"/>
      <c r="C441" s="267" t="s">
        <v>1149</v>
      </c>
      <c r="D441" s="267" t="s">
        <v>1150</v>
      </c>
      <c r="E441" s="17" t="s">
        <v>258</v>
      </c>
      <c r="F441" s="268">
        <v>64.150999999999996</v>
      </c>
      <c r="G441" s="34"/>
      <c r="H441" s="39"/>
    </row>
    <row r="442" spans="1:8" s="2" customFormat="1" ht="16.899999999999999" customHeight="1">
      <c r="A442" s="34"/>
      <c r="B442" s="39"/>
      <c r="C442" s="263" t="s">
        <v>1118</v>
      </c>
      <c r="D442" s="264" t="s">
        <v>1118</v>
      </c>
      <c r="E442" s="265" t="s">
        <v>258</v>
      </c>
      <c r="F442" s="266">
        <v>64.150999999999996</v>
      </c>
      <c r="G442" s="34"/>
      <c r="H442" s="39"/>
    </row>
    <row r="443" spans="1:8" s="2" customFormat="1" ht="16.899999999999999" customHeight="1">
      <c r="A443" s="34"/>
      <c r="B443" s="39"/>
      <c r="C443" s="267" t="s">
        <v>1118</v>
      </c>
      <c r="D443" s="267" t="s">
        <v>1294</v>
      </c>
      <c r="E443" s="17" t="s">
        <v>1</v>
      </c>
      <c r="F443" s="268">
        <v>64.150999999999996</v>
      </c>
      <c r="G443" s="34"/>
      <c r="H443" s="39"/>
    </row>
    <row r="444" spans="1:8" s="2" customFormat="1" ht="16.899999999999999" customHeight="1">
      <c r="A444" s="34"/>
      <c r="B444" s="39"/>
      <c r="C444" s="269" t="s">
        <v>2112</v>
      </c>
      <c r="D444" s="34"/>
      <c r="E444" s="34"/>
      <c r="F444" s="34"/>
      <c r="G444" s="34"/>
      <c r="H444" s="39"/>
    </row>
    <row r="445" spans="1:8" s="2" customFormat="1" ht="16.899999999999999" customHeight="1">
      <c r="A445" s="34"/>
      <c r="B445" s="39"/>
      <c r="C445" s="267" t="s">
        <v>1149</v>
      </c>
      <c r="D445" s="267" t="s">
        <v>1150</v>
      </c>
      <c r="E445" s="17" t="s">
        <v>258</v>
      </c>
      <c r="F445" s="268">
        <v>64.150999999999996</v>
      </c>
      <c r="G445" s="34"/>
      <c r="H445" s="39"/>
    </row>
    <row r="446" spans="1:8" s="2" customFormat="1" ht="16.899999999999999" customHeight="1">
      <c r="A446" s="34"/>
      <c r="B446" s="39"/>
      <c r="C446" s="267" t="s">
        <v>1162</v>
      </c>
      <c r="D446" s="267" t="s">
        <v>1163</v>
      </c>
      <c r="E446" s="17" t="s">
        <v>430</v>
      </c>
      <c r="F446" s="268">
        <v>121.887</v>
      </c>
      <c r="G446" s="34"/>
      <c r="H446" s="39"/>
    </row>
    <row r="447" spans="1:8" s="2" customFormat="1" ht="26.45" customHeight="1">
      <c r="A447" s="34"/>
      <c r="B447" s="39"/>
      <c r="C447" s="262" t="s">
        <v>2116</v>
      </c>
      <c r="D447" s="262" t="s">
        <v>102</v>
      </c>
      <c r="E447" s="34"/>
      <c r="F447" s="34"/>
      <c r="G447" s="34"/>
      <c r="H447" s="39"/>
    </row>
    <row r="448" spans="1:8" s="2" customFormat="1" ht="16.899999999999999" customHeight="1">
      <c r="A448" s="34"/>
      <c r="B448" s="39"/>
      <c r="C448" s="263" t="s">
        <v>1111</v>
      </c>
      <c r="D448" s="264" t="s">
        <v>1111</v>
      </c>
      <c r="E448" s="265" t="s">
        <v>161</v>
      </c>
      <c r="F448" s="266">
        <v>0.5</v>
      </c>
      <c r="G448" s="34"/>
      <c r="H448" s="39"/>
    </row>
    <row r="449" spans="1:8" s="2" customFormat="1" ht="16.899999999999999" customHeight="1">
      <c r="A449" s="34"/>
      <c r="B449" s="39"/>
      <c r="C449" s="269" t="s">
        <v>2112</v>
      </c>
      <c r="D449" s="34"/>
      <c r="E449" s="34"/>
      <c r="F449" s="34"/>
      <c r="G449" s="34"/>
      <c r="H449" s="39"/>
    </row>
    <row r="450" spans="1:8" s="2" customFormat="1" ht="16.899999999999999" customHeight="1">
      <c r="A450" s="34"/>
      <c r="B450" s="39"/>
      <c r="C450" s="267" t="s">
        <v>1241</v>
      </c>
      <c r="D450" s="267" t="s">
        <v>1242</v>
      </c>
      <c r="E450" s="17" t="s">
        <v>161</v>
      </c>
      <c r="F450" s="268">
        <v>13</v>
      </c>
      <c r="G450" s="34"/>
      <c r="H450" s="39"/>
    </row>
    <row r="451" spans="1:8" s="2" customFormat="1" ht="16.899999999999999" customHeight="1">
      <c r="A451" s="34"/>
      <c r="B451" s="39"/>
      <c r="C451" s="263" t="s">
        <v>1264</v>
      </c>
      <c r="D451" s="264" t="s">
        <v>1264</v>
      </c>
      <c r="E451" s="265" t="s">
        <v>161</v>
      </c>
      <c r="F451" s="266">
        <v>12.5</v>
      </c>
      <c r="G451" s="34"/>
      <c r="H451" s="39"/>
    </row>
    <row r="452" spans="1:8" s="2" customFormat="1" ht="16.899999999999999" customHeight="1">
      <c r="A452" s="34"/>
      <c r="B452" s="39"/>
      <c r="C452" s="269" t="s">
        <v>2112</v>
      </c>
      <c r="D452" s="34"/>
      <c r="E452" s="34"/>
      <c r="F452" s="34"/>
      <c r="G452" s="34"/>
      <c r="H452" s="39"/>
    </row>
    <row r="453" spans="1:8" s="2" customFormat="1" ht="16.899999999999999" customHeight="1">
      <c r="A453" s="34"/>
      <c r="B453" s="39"/>
      <c r="C453" s="267" t="s">
        <v>1241</v>
      </c>
      <c r="D453" s="267" t="s">
        <v>1242</v>
      </c>
      <c r="E453" s="17" t="s">
        <v>161</v>
      </c>
      <c r="F453" s="268">
        <v>13</v>
      </c>
      <c r="G453" s="34"/>
      <c r="H453" s="39"/>
    </row>
    <row r="454" spans="1:8" s="2" customFormat="1" ht="16.899999999999999" customHeight="1">
      <c r="A454" s="34"/>
      <c r="B454" s="39"/>
      <c r="C454" s="263" t="s">
        <v>1266</v>
      </c>
      <c r="D454" s="264" t="s">
        <v>1266</v>
      </c>
      <c r="E454" s="265" t="s">
        <v>161</v>
      </c>
      <c r="F454" s="266">
        <v>180.5</v>
      </c>
      <c r="G454" s="34"/>
      <c r="H454" s="39"/>
    </row>
    <row r="455" spans="1:8" s="2" customFormat="1" ht="16.899999999999999" customHeight="1">
      <c r="A455" s="34"/>
      <c r="B455" s="39"/>
      <c r="C455" s="269" t="s">
        <v>2112</v>
      </c>
      <c r="D455" s="34"/>
      <c r="E455" s="34"/>
      <c r="F455" s="34"/>
      <c r="G455" s="34"/>
      <c r="H455" s="39"/>
    </row>
    <row r="456" spans="1:8" s="2" customFormat="1" ht="16.899999999999999" customHeight="1">
      <c r="A456" s="34"/>
      <c r="B456" s="39"/>
      <c r="C456" s="267" t="s">
        <v>1540</v>
      </c>
      <c r="D456" s="267" t="s">
        <v>1541</v>
      </c>
      <c r="E456" s="17" t="s">
        <v>161</v>
      </c>
      <c r="F456" s="268">
        <v>201.7</v>
      </c>
      <c r="G456" s="34"/>
      <c r="H456" s="39"/>
    </row>
    <row r="457" spans="1:8" s="2" customFormat="1" ht="16.899999999999999" customHeight="1">
      <c r="A457" s="34"/>
      <c r="B457" s="39"/>
      <c r="C457" s="263" t="s">
        <v>1268</v>
      </c>
      <c r="D457" s="264" t="s">
        <v>1268</v>
      </c>
      <c r="E457" s="265" t="s">
        <v>161</v>
      </c>
      <c r="F457" s="266">
        <v>21.2</v>
      </c>
      <c r="G457" s="34"/>
      <c r="H457" s="39"/>
    </row>
    <row r="458" spans="1:8" s="2" customFormat="1" ht="16.899999999999999" customHeight="1">
      <c r="A458" s="34"/>
      <c r="B458" s="39"/>
      <c r="C458" s="269" t="s">
        <v>2112</v>
      </c>
      <c r="D458" s="34"/>
      <c r="E458" s="34"/>
      <c r="F458" s="34"/>
      <c r="G458" s="34"/>
      <c r="H458" s="39"/>
    </row>
    <row r="459" spans="1:8" s="2" customFormat="1" ht="16.899999999999999" customHeight="1">
      <c r="A459" s="34"/>
      <c r="B459" s="39"/>
      <c r="C459" s="267" t="s">
        <v>1540</v>
      </c>
      <c r="D459" s="267" t="s">
        <v>1541</v>
      </c>
      <c r="E459" s="17" t="s">
        <v>161</v>
      </c>
      <c r="F459" s="268">
        <v>201.7</v>
      </c>
      <c r="G459" s="34"/>
      <c r="H459" s="39"/>
    </row>
    <row r="460" spans="1:8" s="2" customFormat="1" ht="26.45" customHeight="1">
      <c r="A460" s="34"/>
      <c r="B460" s="39"/>
      <c r="C460" s="262" t="s">
        <v>2117</v>
      </c>
      <c r="D460" s="262" t="s">
        <v>105</v>
      </c>
      <c r="E460" s="34"/>
      <c r="F460" s="34"/>
      <c r="G460" s="34"/>
      <c r="H460" s="39"/>
    </row>
    <row r="461" spans="1:8" s="2" customFormat="1" ht="16.899999999999999" customHeight="1">
      <c r="A461" s="34"/>
      <c r="B461" s="39"/>
      <c r="C461" s="263" t="s">
        <v>1550</v>
      </c>
      <c r="D461" s="264" t="s">
        <v>1550</v>
      </c>
      <c r="E461" s="265" t="s">
        <v>161</v>
      </c>
      <c r="F461" s="266">
        <v>30</v>
      </c>
      <c r="G461" s="34"/>
      <c r="H461" s="39"/>
    </row>
    <row r="462" spans="1:8" s="2" customFormat="1" ht="16.899999999999999" customHeight="1">
      <c r="A462" s="34"/>
      <c r="B462" s="39"/>
      <c r="C462" s="267" t="s">
        <v>1</v>
      </c>
      <c r="D462" s="267" t="s">
        <v>1622</v>
      </c>
      <c r="E462" s="17" t="s">
        <v>1</v>
      </c>
      <c r="F462" s="268">
        <v>0</v>
      </c>
      <c r="G462" s="34"/>
      <c r="H462" s="39"/>
    </row>
    <row r="463" spans="1:8" s="2" customFormat="1" ht="16.899999999999999" customHeight="1">
      <c r="A463" s="34"/>
      <c r="B463" s="39"/>
      <c r="C463" s="267" t="s">
        <v>1550</v>
      </c>
      <c r="D463" s="267" t="s">
        <v>1623</v>
      </c>
      <c r="E463" s="17" t="s">
        <v>1</v>
      </c>
      <c r="F463" s="268">
        <v>30</v>
      </c>
      <c r="G463" s="34"/>
      <c r="H463" s="39"/>
    </row>
    <row r="464" spans="1:8" s="2" customFormat="1" ht="16.899999999999999" customHeight="1">
      <c r="A464" s="34"/>
      <c r="B464" s="39"/>
      <c r="C464" s="269" t="s">
        <v>2112</v>
      </c>
      <c r="D464" s="34"/>
      <c r="E464" s="34"/>
      <c r="F464" s="34"/>
      <c r="G464" s="34"/>
      <c r="H464" s="39"/>
    </row>
    <row r="465" spans="1:8" s="2" customFormat="1" ht="22.5">
      <c r="A465" s="34"/>
      <c r="B465" s="39"/>
      <c r="C465" s="267" t="s">
        <v>1619</v>
      </c>
      <c r="D465" s="267" t="s">
        <v>1620</v>
      </c>
      <c r="E465" s="17" t="s">
        <v>161</v>
      </c>
      <c r="F465" s="268">
        <v>30</v>
      </c>
      <c r="G465" s="34"/>
      <c r="H465" s="39"/>
    </row>
    <row r="466" spans="1:8" s="2" customFormat="1" ht="16.899999999999999" customHeight="1">
      <c r="A466" s="34"/>
      <c r="B466" s="39"/>
      <c r="C466" s="267" t="s">
        <v>1478</v>
      </c>
      <c r="D466" s="267" t="s">
        <v>1479</v>
      </c>
      <c r="E466" s="17" t="s">
        <v>161</v>
      </c>
      <c r="F466" s="268">
        <v>94</v>
      </c>
      <c r="G466" s="34"/>
      <c r="H466" s="39"/>
    </row>
    <row r="467" spans="1:8" s="2" customFormat="1" ht="16.899999999999999" customHeight="1">
      <c r="A467" s="34"/>
      <c r="B467" s="39"/>
      <c r="C467" s="267" t="s">
        <v>1624</v>
      </c>
      <c r="D467" s="267" t="s">
        <v>1625</v>
      </c>
      <c r="E467" s="17" t="s">
        <v>161</v>
      </c>
      <c r="F467" s="268">
        <v>31.5</v>
      </c>
      <c r="G467" s="34"/>
      <c r="H467" s="39"/>
    </row>
    <row r="468" spans="1:8" s="2" customFormat="1" ht="16.899999999999999" customHeight="1">
      <c r="A468" s="34"/>
      <c r="B468" s="39"/>
      <c r="C468" s="263" t="s">
        <v>1551</v>
      </c>
      <c r="D468" s="264" t="s">
        <v>1551</v>
      </c>
      <c r="E468" s="265" t="s">
        <v>161</v>
      </c>
      <c r="F468" s="266">
        <v>64</v>
      </c>
      <c r="G468" s="34"/>
      <c r="H468" s="39"/>
    </row>
    <row r="469" spans="1:8" s="2" customFormat="1" ht="16.899999999999999" customHeight="1">
      <c r="A469" s="34"/>
      <c r="B469" s="39"/>
      <c r="C469" s="267" t="s">
        <v>1</v>
      </c>
      <c r="D469" s="267" t="s">
        <v>1631</v>
      </c>
      <c r="E469" s="17" t="s">
        <v>1</v>
      </c>
      <c r="F469" s="268">
        <v>0</v>
      </c>
      <c r="G469" s="34"/>
      <c r="H469" s="39"/>
    </row>
    <row r="470" spans="1:8" s="2" customFormat="1" ht="16.899999999999999" customHeight="1">
      <c r="A470" s="34"/>
      <c r="B470" s="39"/>
      <c r="C470" s="267" t="s">
        <v>1551</v>
      </c>
      <c r="D470" s="267" t="s">
        <v>1632</v>
      </c>
      <c r="E470" s="17" t="s">
        <v>1</v>
      </c>
      <c r="F470" s="268">
        <v>64</v>
      </c>
      <c r="G470" s="34"/>
      <c r="H470" s="39"/>
    </row>
    <row r="471" spans="1:8" s="2" customFormat="1" ht="16.899999999999999" customHeight="1">
      <c r="A471" s="34"/>
      <c r="B471" s="39"/>
      <c r="C471" s="269" t="s">
        <v>2112</v>
      </c>
      <c r="D471" s="34"/>
      <c r="E471" s="34"/>
      <c r="F471" s="34"/>
      <c r="G471" s="34"/>
      <c r="H471" s="39"/>
    </row>
    <row r="472" spans="1:8" s="2" customFormat="1" ht="16.899999999999999" customHeight="1">
      <c r="A472" s="34"/>
      <c r="B472" s="39"/>
      <c r="C472" s="267" t="s">
        <v>1628</v>
      </c>
      <c r="D472" s="267" t="s">
        <v>1629</v>
      </c>
      <c r="E472" s="17" t="s">
        <v>161</v>
      </c>
      <c r="F472" s="268">
        <v>64</v>
      </c>
      <c r="G472" s="34"/>
      <c r="H472" s="39"/>
    </row>
    <row r="473" spans="1:8" s="2" customFormat="1" ht="16.899999999999999" customHeight="1">
      <c r="A473" s="34"/>
      <c r="B473" s="39"/>
      <c r="C473" s="267" t="s">
        <v>1505</v>
      </c>
      <c r="D473" s="267" t="s">
        <v>1506</v>
      </c>
      <c r="E473" s="17" t="s">
        <v>161</v>
      </c>
      <c r="F473" s="268">
        <v>64</v>
      </c>
      <c r="G473" s="34"/>
      <c r="H473" s="39"/>
    </row>
    <row r="474" spans="1:8" s="2" customFormat="1" ht="22.5">
      <c r="A474" s="34"/>
      <c r="B474" s="39"/>
      <c r="C474" s="267" t="s">
        <v>1604</v>
      </c>
      <c r="D474" s="267" t="s">
        <v>1605</v>
      </c>
      <c r="E474" s="17" t="s">
        <v>161</v>
      </c>
      <c r="F474" s="268">
        <v>64</v>
      </c>
      <c r="G474" s="34"/>
      <c r="H474" s="39"/>
    </row>
    <row r="475" spans="1:8" s="2" customFormat="1" ht="16.899999999999999" customHeight="1">
      <c r="A475" s="34"/>
      <c r="B475" s="39"/>
      <c r="C475" s="267" t="s">
        <v>1654</v>
      </c>
      <c r="D475" s="267" t="s">
        <v>1655</v>
      </c>
      <c r="E475" s="17" t="s">
        <v>161</v>
      </c>
      <c r="F475" s="268">
        <v>60</v>
      </c>
      <c r="G475" s="34"/>
      <c r="H475" s="39"/>
    </row>
    <row r="476" spans="1:8" s="2" customFormat="1" ht="16.899999999999999" customHeight="1">
      <c r="A476" s="34"/>
      <c r="B476" s="39"/>
      <c r="C476" s="267" t="s">
        <v>1658</v>
      </c>
      <c r="D476" s="267" t="s">
        <v>1659</v>
      </c>
      <c r="E476" s="17" t="s">
        <v>161</v>
      </c>
      <c r="F476" s="268">
        <v>60</v>
      </c>
      <c r="G476" s="34"/>
      <c r="H476" s="39"/>
    </row>
    <row r="477" spans="1:8" s="2" customFormat="1" ht="16.899999999999999" customHeight="1">
      <c r="A477" s="34"/>
      <c r="B477" s="39"/>
      <c r="C477" s="267" t="s">
        <v>1667</v>
      </c>
      <c r="D477" s="267" t="s">
        <v>1668</v>
      </c>
      <c r="E477" s="17" t="s">
        <v>161</v>
      </c>
      <c r="F477" s="268">
        <v>60</v>
      </c>
      <c r="G477" s="34"/>
      <c r="H477" s="39"/>
    </row>
    <row r="478" spans="1:8" s="2" customFormat="1" ht="16.899999999999999" customHeight="1">
      <c r="A478" s="34"/>
      <c r="B478" s="39"/>
      <c r="C478" s="267" t="s">
        <v>1670</v>
      </c>
      <c r="D478" s="267" t="s">
        <v>1671</v>
      </c>
      <c r="E478" s="17" t="s">
        <v>240</v>
      </c>
      <c r="F478" s="268">
        <v>120</v>
      </c>
      <c r="G478" s="34"/>
      <c r="H478" s="39"/>
    </row>
    <row r="479" spans="1:8" s="2" customFormat="1" ht="16.899999999999999" customHeight="1">
      <c r="A479" s="34"/>
      <c r="B479" s="39"/>
      <c r="C479" s="267" t="s">
        <v>1633</v>
      </c>
      <c r="D479" s="267" t="s">
        <v>1634</v>
      </c>
      <c r="E479" s="17" t="s">
        <v>161</v>
      </c>
      <c r="F479" s="268">
        <v>67.2</v>
      </c>
      <c r="G479" s="34"/>
      <c r="H479" s="39"/>
    </row>
    <row r="480" spans="1:8" s="2" customFormat="1" ht="16.899999999999999" customHeight="1">
      <c r="A480" s="34"/>
      <c r="B480" s="39"/>
      <c r="C480" s="267" t="s">
        <v>1529</v>
      </c>
      <c r="D480" s="267" t="s">
        <v>1530</v>
      </c>
      <c r="E480" s="17" t="s">
        <v>161</v>
      </c>
      <c r="F480" s="268">
        <v>67.2</v>
      </c>
      <c r="G480" s="34"/>
      <c r="H480" s="39"/>
    </row>
    <row r="481" spans="1:8" s="2" customFormat="1" ht="16.899999999999999" customHeight="1">
      <c r="A481" s="34"/>
      <c r="B481" s="39"/>
      <c r="C481" s="267" t="s">
        <v>1508</v>
      </c>
      <c r="D481" s="267" t="s">
        <v>1509</v>
      </c>
      <c r="E481" s="17" t="s">
        <v>161</v>
      </c>
      <c r="F481" s="268">
        <v>67.2</v>
      </c>
      <c r="G481" s="34"/>
      <c r="H481" s="39"/>
    </row>
    <row r="482" spans="1:8" s="2" customFormat="1" ht="16.899999999999999" customHeight="1">
      <c r="A482" s="34"/>
      <c r="B482" s="39"/>
      <c r="C482" s="263" t="s">
        <v>1252</v>
      </c>
      <c r="D482" s="264" t="s">
        <v>1252</v>
      </c>
      <c r="E482" s="265" t="s">
        <v>161</v>
      </c>
      <c r="F482" s="266">
        <v>64</v>
      </c>
      <c r="G482" s="34"/>
      <c r="H482" s="39"/>
    </row>
    <row r="483" spans="1:8" s="2" customFormat="1" ht="16.899999999999999" customHeight="1">
      <c r="A483" s="34"/>
      <c r="B483" s="39"/>
      <c r="C483" s="267" t="s">
        <v>1</v>
      </c>
      <c r="D483" s="267" t="s">
        <v>744</v>
      </c>
      <c r="E483" s="17" t="s">
        <v>1</v>
      </c>
      <c r="F483" s="268">
        <v>0</v>
      </c>
      <c r="G483" s="34"/>
      <c r="H483" s="39"/>
    </row>
    <row r="484" spans="1:8" s="2" customFormat="1" ht="16.899999999999999" customHeight="1">
      <c r="A484" s="34"/>
      <c r="B484" s="39"/>
      <c r="C484" s="267" t="s">
        <v>1252</v>
      </c>
      <c r="D484" s="267" t="s">
        <v>1551</v>
      </c>
      <c r="E484" s="17" t="s">
        <v>1</v>
      </c>
      <c r="F484" s="268">
        <v>64</v>
      </c>
      <c r="G484" s="34"/>
      <c r="H484" s="39"/>
    </row>
    <row r="485" spans="1:8" s="2" customFormat="1" ht="16.899999999999999" customHeight="1">
      <c r="A485" s="34"/>
      <c r="B485" s="39"/>
      <c r="C485" s="269" t="s">
        <v>2112</v>
      </c>
      <c r="D485" s="34"/>
      <c r="E485" s="34"/>
      <c r="F485" s="34"/>
      <c r="G485" s="34"/>
      <c r="H485" s="39"/>
    </row>
    <row r="486" spans="1:8" s="2" customFormat="1" ht="16.899999999999999" customHeight="1">
      <c r="A486" s="34"/>
      <c r="B486" s="39"/>
      <c r="C486" s="267" t="s">
        <v>1529</v>
      </c>
      <c r="D486" s="267" t="s">
        <v>1530</v>
      </c>
      <c r="E486" s="17" t="s">
        <v>161</v>
      </c>
      <c r="F486" s="268">
        <v>64</v>
      </c>
      <c r="G486" s="34"/>
      <c r="H486" s="39"/>
    </row>
    <row r="487" spans="1:8" s="2" customFormat="1" ht="16.899999999999999" customHeight="1">
      <c r="A487" s="34"/>
      <c r="B487" s="39"/>
      <c r="C487" s="267" t="s">
        <v>1526</v>
      </c>
      <c r="D487" s="267" t="s">
        <v>1527</v>
      </c>
      <c r="E487" s="17" t="s">
        <v>161</v>
      </c>
      <c r="F487" s="268">
        <v>64</v>
      </c>
      <c r="G487" s="34"/>
      <c r="H487" s="39"/>
    </row>
    <row r="488" spans="1:8" s="2" customFormat="1" ht="16.899999999999999" customHeight="1">
      <c r="A488" s="34"/>
      <c r="B488" s="39"/>
      <c r="C488" s="267" t="s">
        <v>1478</v>
      </c>
      <c r="D488" s="267" t="s">
        <v>1479</v>
      </c>
      <c r="E488" s="17" t="s">
        <v>161</v>
      </c>
      <c r="F488" s="268">
        <v>94</v>
      </c>
      <c r="G488" s="34"/>
      <c r="H488" s="39"/>
    </row>
    <row r="489" spans="1:8" s="2" customFormat="1" ht="16.899999999999999" customHeight="1">
      <c r="A489" s="34"/>
      <c r="B489" s="39"/>
      <c r="C489" s="263" t="s">
        <v>1552</v>
      </c>
      <c r="D489" s="264" t="s">
        <v>1552</v>
      </c>
      <c r="E489" s="265" t="s">
        <v>161</v>
      </c>
      <c r="F489" s="266">
        <v>64</v>
      </c>
      <c r="G489" s="34"/>
      <c r="H489" s="39"/>
    </row>
    <row r="490" spans="1:8" s="2" customFormat="1" ht="16.899999999999999" customHeight="1">
      <c r="A490" s="34"/>
      <c r="B490" s="39"/>
      <c r="C490" s="267" t="s">
        <v>1</v>
      </c>
      <c r="D490" s="267" t="s">
        <v>1607</v>
      </c>
      <c r="E490" s="17" t="s">
        <v>1</v>
      </c>
      <c r="F490" s="268">
        <v>0</v>
      </c>
      <c r="G490" s="34"/>
      <c r="H490" s="39"/>
    </row>
    <row r="491" spans="1:8" s="2" customFormat="1" ht="16.899999999999999" customHeight="1">
      <c r="A491" s="34"/>
      <c r="B491" s="39"/>
      <c r="C491" s="267" t="s">
        <v>1552</v>
      </c>
      <c r="D491" s="267" t="s">
        <v>1551</v>
      </c>
      <c r="E491" s="17" t="s">
        <v>1</v>
      </c>
      <c r="F491" s="268">
        <v>64</v>
      </c>
      <c r="G491" s="34"/>
      <c r="H491" s="39"/>
    </row>
    <row r="492" spans="1:8" s="2" customFormat="1" ht="16.899999999999999" customHeight="1">
      <c r="A492" s="34"/>
      <c r="B492" s="39"/>
      <c r="C492" s="269" t="s">
        <v>2112</v>
      </c>
      <c r="D492" s="34"/>
      <c r="E492" s="34"/>
      <c r="F492" s="34"/>
      <c r="G492" s="34"/>
      <c r="H492" s="39"/>
    </row>
    <row r="493" spans="1:8" s="2" customFormat="1" ht="22.5">
      <c r="A493" s="34"/>
      <c r="B493" s="39"/>
      <c r="C493" s="267" t="s">
        <v>1604</v>
      </c>
      <c r="D493" s="267" t="s">
        <v>1605</v>
      </c>
      <c r="E493" s="17" t="s">
        <v>161</v>
      </c>
      <c r="F493" s="268">
        <v>64</v>
      </c>
      <c r="G493" s="34"/>
      <c r="H493" s="39"/>
    </row>
    <row r="494" spans="1:8" s="2" customFormat="1" ht="16.899999999999999" customHeight="1">
      <c r="A494" s="34"/>
      <c r="B494" s="39"/>
      <c r="C494" s="267" t="s">
        <v>1608</v>
      </c>
      <c r="D494" s="267" t="s">
        <v>1609</v>
      </c>
      <c r="E494" s="17" t="s">
        <v>460</v>
      </c>
      <c r="F494" s="268">
        <v>41.664000000000001</v>
      </c>
      <c r="G494" s="34"/>
      <c r="H494" s="39"/>
    </row>
    <row r="495" spans="1:8" s="2" customFormat="1" ht="26.45" customHeight="1">
      <c r="A495" s="34"/>
      <c r="B495" s="39"/>
      <c r="C495" s="262" t="s">
        <v>2118</v>
      </c>
      <c r="D495" s="262" t="s">
        <v>108</v>
      </c>
      <c r="E495" s="34"/>
      <c r="F495" s="34"/>
      <c r="G495" s="34"/>
      <c r="H495" s="39"/>
    </row>
    <row r="496" spans="1:8" s="2" customFormat="1" ht="16.899999999999999" customHeight="1">
      <c r="A496" s="34"/>
      <c r="B496" s="39"/>
      <c r="C496" s="263" t="s">
        <v>1551</v>
      </c>
      <c r="D496" s="264" t="s">
        <v>1551</v>
      </c>
      <c r="E496" s="265" t="s">
        <v>161</v>
      </c>
      <c r="F496" s="266">
        <v>64</v>
      </c>
      <c r="G496" s="34"/>
      <c r="H496" s="39"/>
    </row>
    <row r="497" spans="1:8" s="2" customFormat="1" ht="16.899999999999999" customHeight="1">
      <c r="A497" s="34"/>
      <c r="B497" s="39"/>
      <c r="C497" s="269" t="s">
        <v>2112</v>
      </c>
      <c r="D497" s="34"/>
      <c r="E497" s="34"/>
      <c r="F497" s="34"/>
      <c r="G497" s="34"/>
      <c r="H497" s="39"/>
    </row>
    <row r="498" spans="1:8" s="2" customFormat="1" ht="16.899999999999999" customHeight="1">
      <c r="A498" s="34"/>
      <c r="B498" s="39"/>
      <c r="C498" s="267" t="s">
        <v>1689</v>
      </c>
      <c r="D498" s="267" t="s">
        <v>1690</v>
      </c>
      <c r="E498" s="17" t="s">
        <v>1691</v>
      </c>
      <c r="F498" s="268">
        <v>0.06</v>
      </c>
      <c r="G498" s="34"/>
      <c r="H498" s="39"/>
    </row>
    <row r="499" spans="1:8" s="2" customFormat="1" ht="26.45" customHeight="1">
      <c r="A499" s="34"/>
      <c r="B499" s="39"/>
      <c r="C499" s="262" t="s">
        <v>2119</v>
      </c>
      <c r="D499" s="262" t="s">
        <v>111</v>
      </c>
      <c r="E499" s="34"/>
      <c r="F499" s="34"/>
      <c r="G499" s="34"/>
      <c r="H499" s="39"/>
    </row>
    <row r="500" spans="1:8" s="2" customFormat="1" ht="16.899999999999999" customHeight="1">
      <c r="A500" s="34"/>
      <c r="B500" s="39"/>
      <c r="C500" s="263" t="s">
        <v>1250</v>
      </c>
      <c r="D500" s="264" t="s">
        <v>1250</v>
      </c>
      <c r="E500" s="265" t="s">
        <v>161</v>
      </c>
      <c r="F500" s="266">
        <v>82</v>
      </c>
      <c r="G500" s="34"/>
      <c r="H500" s="39"/>
    </row>
    <row r="501" spans="1:8" s="2" customFormat="1" ht="16.899999999999999" customHeight="1">
      <c r="A501" s="34"/>
      <c r="B501" s="39"/>
      <c r="C501" s="267" t="s">
        <v>1</v>
      </c>
      <c r="D501" s="267" t="s">
        <v>1742</v>
      </c>
      <c r="E501" s="17" t="s">
        <v>1</v>
      </c>
      <c r="F501" s="268">
        <v>0</v>
      </c>
      <c r="G501" s="34"/>
      <c r="H501" s="39"/>
    </row>
    <row r="502" spans="1:8" s="2" customFormat="1" ht="16.899999999999999" customHeight="1">
      <c r="A502" s="34"/>
      <c r="B502" s="39"/>
      <c r="C502" s="267" t="s">
        <v>1</v>
      </c>
      <c r="D502" s="267" t="s">
        <v>744</v>
      </c>
      <c r="E502" s="17" t="s">
        <v>1</v>
      </c>
      <c r="F502" s="268">
        <v>0</v>
      </c>
      <c r="G502" s="34"/>
      <c r="H502" s="39"/>
    </row>
    <row r="503" spans="1:8" s="2" customFormat="1" ht="16.899999999999999" customHeight="1">
      <c r="A503" s="34"/>
      <c r="B503" s="39"/>
      <c r="C503" s="267" t="s">
        <v>1250</v>
      </c>
      <c r="D503" s="267" t="s">
        <v>1743</v>
      </c>
      <c r="E503" s="17" t="s">
        <v>1</v>
      </c>
      <c r="F503" s="268">
        <v>82</v>
      </c>
      <c r="G503" s="34"/>
      <c r="H503" s="39"/>
    </row>
    <row r="504" spans="1:8" s="2" customFormat="1" ht="16.899999999999999" customHeight="1">
      <c r="A504" s="34"/>
      <c r="B504" s="39"/>
      <c r="C504" s="269" t="s">
        <v>2112</v>
      </c>
      <c r="D504" s="34"/>
      <c r="E504" s="34"/>
      <c r="F504" s="34"/>
      <c r="G504" s="34"/>
      <c r="H504" s="39"/>
    </row>
    <row r="505" spans="1:8" s="2" customFormat="1" ht="16.899999999999999" customHeight="1">
      <c r="A505" s="34"/>
      <c r="B505" s="39"/>
      <c r="C505" s="267" t="s">
        <v>1522</v>
      </c>
      <c r="D505" s="267" t="s">
        <v>1523</v>
      </c>
      <c r="E505" s="17" t="s">
        <v>161</v>
      </c>
      <c r="F505" s="268">
        <v>82</v>
      </c>
      <c r="G505" s="34"/>
      <c r="H505" s="39"/>
    </row>
    <row r="506" spans="1:8" s="2" customFormat="1" ht="16.899999999999999" customHeight="1">
      <c r="A506" s="34"/>
      <c r="B506" s="39"/>
      <c r="C506" s="267" t="s">
        <v>1738</v>
      </c>
      <c r="D506" s="267" t="s">
        <v>1739</v>
      </c>
      <c r="E506" s="17" t="s">
        <v>161</v>
      </c>
      <c r="F506" s="268">
        <v>82</v>
      </c>
      <c r="G506" s="34"/>
      <c r="H506" s="39"/>
    </row>
    <row r="507" spans="1:8" s="2" customFormat="1" ht="16.899999999999999" customHeight="1">
      <c r="A507" s="34"/>
      <c r="B507" s="39"/>
      <c r="C507" s="267" t="s">
        <v>1478</v>
      </c>
      <c r="D507" s="267" t="s">
        <v>1479</v>
      </c>
      <c r="E507" s="17" t="s">
        <v>161</v>
      </c>
      <c r="F507" s="268">
        <v>138</v>
      </c>
      <c r="G507" s="34"/>
      <c r="H507" s="39"/>
    </row>
    <row r="508" spans="1:8" s="2" customFormat="1" ht="16.899999999999999" customHeight="1">
      <c r="A508" s="34"/>
      <c r="B508" s="39"/>
      <c r="C508" s="267" t="s">
        <v>1529</v>
      </c>
      <c r="D508" s="267" t="s">
        <v>1530</v>
      </c>
      <c r="E508" s="17" t="s">
        <v>161</v>
      </c>
      <c r="F508" s="268">
        <v>606.9</v>
      </c>
      <c r="G508" s="34"/>
      <c r="H508" s="39"/>
    </row>
    <row r="509" spans="1:8" s="2" customFormat="1" ht="16.899999999999999" customHeight="1">
      <c r="A509" s="34"/>
      <c r="B509" s="39"/>
      <c r="C509" s="263" t="s">
        <v>1252</v>
      </c>
      <c r="D509" s="264" t="s">
        <v>1252</v>
      </c>
      <c r="E509" s="265" t="s">
        <v>161</v>
      </c>
      <c r="F509" s="266">
        <v>578</v>
      </c>
      <c r="G509" s="34"/>
      <c r="H509" s="39"/>
    </row>
    <row r="510" spans="1:8" s="2" customFormat="1" ht="16.899999999999999" customHeight="1">
      <c r="A510" s="34"/>
      <c r="B510" s="39"/>
      <c r="C510" s="267" t="s">
        <v>1</v>
      </c>
      <c r="D510" s="267" t="s">
        <v>744</v>
      </c>
      <c r="E510" s="17" t="s">
        <v>1</v>
      </c>
      <c r="F510" s="268">
        <v>0</v>
      </c>
      <c r="G510" s="34"/>
      <c r="H510" s="39"/>
    </row>
    <row r="511" spans="1:8" s="2" customFormat="1" ht="16.899999999999999" customHeight="1">
      <c r="A511" s="34"/>
      <c r="B511" s="39"/>
      <c r="C511" s="267" t="s">
        <v>1252</v>
      </c>
      <c r="D511" s="267" t="s">
        <v>1781</v>
      </c>
      <c r="E511" s="17" t="s">
        <v>1</v>
      </c>
      <c r="F511" s="268">
        <v>578</v>
      </c>
      <c r="G511" s="34"/>
      <c r="H511" s="39"/>
    </row>
    <row r="512" spans="1:8" s="2" customFormat="1" ht="16.899999999999999" customHeight="1">
      <c r="A512" s="34"/>
      <c r="B512" s="39"/>
      <c r="C512" s="269" t="s">
        <v>2112</v>
      </c>
      <c r="D512" s="34"/>
      <c r="E512" s="34"/>
      <c r="F512" s="34"/>
      <c r="G512" s="34"/>
      <c r="H512" s="39"/>
    </row>
    <row r="513" spans="1:8" s="2" customFormat="1" ht="16.899999999999999" customHeight="1">
      <c r="A513" s="34"/>
      <c r="B513" s="39"/>
      <c r="C513" s="267" t="s">
        <v>1529</v>
      </c>
      <c r="D513" s="267" t="s">
        <v>1530</v>
      </c>
      <c r="E513" s="17" t="s">
        <v>161</v>
      </c>
      <c r="F513" s="268">
        <v>578</v>
      </c>
      <c r="G513" s="34"/>
      <c r="H513" s="39"/>
    </row>
    <row r="514" spans="1:8" s="2" customFormat="1" ht="16.899999999999999" customHeight="1">
      <c r="A514" s="34"/>
      <c r="B514" s="39"/>
      <c r="C514" s="267" t="s">
        <v>1505</v>
      </c>
      <c r="D514" s="267" t="s">
        <v>1506</v>
      </c>
      <c r="E514" s="17" t="s">
        <v>161</v>
      </c>
      <c r="F514" s="268">
        <v>578</v>
      </c>
      <c r="G514" s="34"/>
      <c r="H514" s="39"/>
    </row>
    <row r="515" spans="1:8" s="2" customFormat="1" ht="16.899999999999999" customHeight="1">
      <c r="A515" s="34"/>
      <c r="B515" s="39"/>
      <c r="C515" s="267" t="s">
        <v>1654</v>
      </c>
      <c r="D515" s="267" t="s">
        <v>1655</v>
      </c>
      <c r="E515" s="17" t="s">
        <v>161</v>
      </c>
      <c r="F515" s="268">
        <v>578</v>
      </c>
      <c r="G515" s="34"/>
      <c r="H515" s="39"/>
    </row>
    <row r="516" spans="1:8" s="2" customFormat="1" ht="16.899999999999999" customHeight="1">
      <c r="A516" s="34"/>
      <c r="B516" s="39"/>
      <c r="C516" s="267" t="s">
        <v>1658</v>
      </c>
      <c r="D516" s="267" t="s">
        <v>1659</v>
      </c>
      <c r="E516" s="17" t="s">
        <v>161</v>
      </c>
      <c r="F516" s="268">
        <v>578</v>
      </c>
      <c r="G516" s="34"/>
      <c r="H516" s="39"/>
    </row>
    <row r="517" spans="1:8" s="2" customFormat="1" ht="16.899999999999999" customHeight="1">
      <c r="A517" s="34"/>
      <c r="B517" s="39"/>
      <c r="C517" s="267" t="s">
        <v>1526</v>
      </c>
      <c r="D517" s="267" t="s">
        <v>1527</v>
      </c>
      <c r="E517" s="17" t="s">
        <v>161</v>
      </c>
      <c r="F517" s="268">
        <v>578</v>
      </c>
      <c r="G517" s="34"/>
      <c r="H517" s="39"/>
    </row>
    <row r="518" spans="1:8" s="2" customFormat="1" ht="16.899999999999999" customHeight="1">
      <c r="A518" s="34"/>
      <c r="B518" s="39"/>
      <c r="C518" s="267" t="s">
        <v>1667</v>
      </c>
      <c r="D518" s="267" t="s">
        <v>1668</v>
      </c>
      <c r="E518" s="17" t="s">
        <v>161</v>
      </c>
      <c r="F518" s="268">
        <v>578</v>
      </c>
      <c r="G518" s="34"/>
      <c r="H518" s="39"/>
    </row>
    <row r="519" spans="1:8" s="2" customFormat="1" ht="16.899999999999999" customHeight="1">
      <c r="A519" s="34"/>
      <c r="B519" s="39"/>
      <c r="C519" s="267" t="s">
        <v>1670</v>
      </c>
      <c r="D519" s="267" t="s">
        <v>1671</v>
      </c>
      <c r="E519" s="17" t="s">
        <v>240</v>
      </c>
      <c r="F519" s="268">
        <v>1156</v>
      </c>
      <c r="G519" s="34"/>
      <c r="H519" s="39"/>
    </row>
    <row r="520" spans="1:8" s="2" customFormat="1" ht="16.899999999999999" customHeight="1">
      <c r="A520" s="34"/>
      <c r="B520" s="39"/>
      <c r="C520" s="267" t="s">
        <v>1508</v>
      </c>
      <c r="D520" s="267" t="s">
        <v>1509</v>
      </c>
      <c r="E520" s="17" t="s">
        <v>161</v>
      </c>
      <c r="F520" s="268">
        <v>635.79999999999995</v>
      </c>
      <c r="G520" s="34"/>
      <c r="H520" s="39"/>
    </row>
    <row r="521" spans="1:8" s="2" customFormat="1" ht="16.899999999999999" customHeight="1">
      <c r="A521" s="34"/>
      <c r="B521" s="39"/>
      <c r="C521" s="263" t="s">
        <v>1695</v>
      </c>
      <c r="D521" s="264" t="s">
        <v>1695</v>
      </c>
      <c r="E521" s="265" t="s">
        <v>161</v>
      </c>
      <c r="F521" s="266">
        <v>506</v>
      </c>
      <c r="G521" s="34"/>
      <c r="H521" s="39"/>
    </row>
    <row r="522" spans="1:8" s="2" customFormat="1" ht="16.899999999999999" customHeight="1">
      <c r="A522" s="34"/>
      <c r="B522" s="39"/>
      <c r="C522" s="267" t="s">
        <v>1</v>
      </c>
      <c r="D522" s="267" t="s">
        <v>744</v>
      </c>
      <c r="E522" s="17" t="s">
        <v>1</v>
      </c>
      <c r="F522" s="268">
        <v>0</v>
      </c>
      <c r="G522" s="34"/>
      <c r="H522" s="39"/>
    </row>
    <row r="523" spans="1:8" s="2" customFormat="1" ht="16.899999999999999" customHeight="1">
      <c r="A523" s="34"/>
      <c r="B523" s="39"/>
      <c r="C523" s="267" t="s">
        <v>1695</v>
      </c>
      <c r="D523" s="267" t="s">
        <v>1774</v>
      </c>
      <c r="E523" s="17" t="s">
        <v>1</v>
      </c>
      <c r="F523" s="268">
        <v>506</v>
      </c>
      <c r="G523" s="34"/>
      <c r="H523" s="39"/>
    </row>
    <row r="524" spans="1:8" s="2" customFormat="1" ht="16.899999999999999" customHeight="1">
      <c r="A524" s="34"/>
      <c r="B524" s="39"/>
      <c r="C524" s="269" t="s">
        <v>2112</v>
      </c>
      <c r="D524" s="34"/>
      <c r="E524" s="34"/>
      <c r="F524" s="34"/>
      <c r="G524" s="34"/>
      <c r="H524" s="39"/>
    </row>
    <row r="525" spans="1:8" s="2" customFormat="1" ht="16.899999999999999" customHeight="1">
      <c r="A525" s="34"/>
      <c r="B525" s="39"/>
      <c r="C525" s="267" t="s">
        <v>1771</v>
      </c>
      <c r="D525" s="267" t="s">
        <v>1772</v>
      </c>
      <c r="E525" s="17" t="s">
        <v>161</v>
      </c>
      <c r="F525" s="268">
        <v>506</v>
      </c>
      <c r="G525" s="34"/>
      <c r="H525" s="39"/>
    </row>
    <row r="526" spans="1:8" s="2" customFormat="1" ht="16.899999999999999" customHeight="1">
      <c r="A526" s="34"/>
      <c r="B526" s="39"/>
      <c r="C526" s="267" t="s">
        <v>1768</v>
      </c>
      <c r="D526" s="267" t="s">
        <v>1769</v>
      </c>
      <c r="E526" s="17" t="s">
        <v>161</v>
      </c>
      <c r="F526" s="268">
        <v>506</v>
      </c>
      <c r="G526" s="34"/>
      <c r="H526" s="39"/>
    </row>
    <row r="527" spans="1:8" s="2" customFormat="1" ht="16.899999999999999" customHeight="1">
      <c r="A527" s="34"/>
      <c r="B527" s="39"/>
      <c r="C527" s="267" t="s">
        <v>1529</v>
      </c>
      <c r="D527" s="267" t="s">
        <v>1530</v>
      </c>
      <c r="E527" s="17" t="s">
        <v>161</v>
      </c>
      <c r="F527" s="268">
        <v>606.9</v>
      </c>
      <c r="G527" s="34"/>
      <c r="H527" s="39"/>
    </row>
    <row r="528" spans="1:8" s="2" customFormat="1" ht="16.899999999999999" customHeight="1">
      <c r="A528" s="34"/>
      <c r="B528" s="39"/>
      <c r="C528" s="263" t="s">
        <v>1697</v>
      </c>
      <c r="D528" s="264" t="s">
        <v>1697</v>
      </c>
      <c r="E528" s="265" t="s">
        <v>161</v>
      </c>
      <c r="F528" s="266">
        <v>8</v>
      </c>
      <c r="G528" s="34"/>
      <c r="H528" s="39"/>
    </row>
    <row r="529" spans="1:8" s="2" customFormat="1" ht="16.899999999999999" customHeight="1">
      <c r="A529" s="34"/>
      <c r="B529" s="39"/>
      <c r="C529" s="267" t="s">
        <v>1</v>
      </c>
      <c r="D529" s="267" t="s">
        <v>1786</v>
      </c>
      <c r="E529" s="17" t="s">
        <v>1</v>
      </c>
      <c r="F529" s="268">
        <v>0</v>
      </c>
      <c r="G529" s="34"/>
      <c r="H529" s="39"/>
    </row>
    <row r="530" spans="1:8" s="2" customFormat="1" ht="16.899999999999999" customHeight="1">
      <c r="A530" s="34"/>
      <c r="B530" s="39"/>
      <c r="C530" s="267" t="s">
        <v>1697</v>
      </c>
      <c r="D530" s="267" t="s">
        <v>1787</v>
      </c>
      <c r="E530" s="17" t="s">
        <v>1</v>
      </c>
      <c r="F530" s="268">
        <v>8</v>
      </c>
      <c r="G530" s="34"/>
      <c r="H530" s="39"/>
    </row>
    <row r="531" spans="1:8" s="2" customFormat="1" ht="16.899999999999999" customHeight="1">
      <c r="A531" s="34"/>
      <c r="B531" s="39"/>
      <c r="C531" s="269" t="s">
        <v>2112</v>
      </c>
      <c r="D531" s="34"/>
      <c r="E531" s="34"/>
      <c r="F531" s="34"/>
      <c r="G531" s="34"/>
      <c r="H531" s="39"/>
    </row>
    <row r="532" spans="1:8" s="2" customFormat="1" ht="16.899999999999999" customHeight="1">
      <c r="A532" s="34"/>
      <c r="B532" s="39"/>
      <c r="C532" s="267" t="s">
        <v>1783</v>
      </c>
      <c r="D532" s="267" t="s">
        <v>1784</v>
      </c>
      <c r="E532" s="17" t="s">
        <v>161</v>
      </c>
      <c r="F532" s="268">
        <v>8</v>
      </c>
      <c r="G532" s="34"/>
      <c r="H532" s="39"/>
    </row>
    <row r="533" spans="1:8" s="2" customFormat="1" ht="16.899999999999999" customHeight="1">
      <c r="A533" s="34"/>
      <c r="B533" s="39"/>
      <c r="C533" s="267" t="s">
        <v>1478</v>
      </c>
      <c r="D533" s="267" t="s">
        <v>1479</v>
      </c>
      <c r="E533" s="17" t="s">
        <v>161</v>
      </c>
      <c r="F533" s="268">
        <v>138</v>
      </c>
      <c r="G533" s="34"/>
      <c r="H533" s="39"/>
    </row>
    <row r="534" spans="1:8" s="2" customFormat="1" ht="16.899999999999999" customHeight="1">
      <c r="A534" s="34"/>
      <c r="B534" s="39"/>
      <c r="C534" s="267" t="s">
        <v>1771</v>
      </c>
      <c r="D534" s="267" t="s">
        <v>1772</v>
      </c>
      <c r="E534" s="17" t="s">
        <v>161</v>
      </c>
      <c r="F534" s="268">
        <v>531.29999999999995</v>
      </c>
      <c r="G534" s="34"/>
      <c r="H534" s="39"/>
    </row>
    <row r="535" spans="1:8" s="2" customFormat="1" ht="16.899999999999999" customHeight="1">
      <c r="A535" s="34"/>
      <c r="B535" s="39"/>
      <c r="C535" s="263" t="s">
        <v>260</v>
      </c>
      <c r="D535" s="264" t="s">
        <v>260</v>
      </c>
      <c r="E535" s="265" t="s">
        <v>258</v>
      </c>
      <c r="F535" s="266">
        <v>4.6559999999999997</v>
      </c>
      <c r="G535" s="34"/>
      <c r="H535" s="39"/>
    </row>
    <row r="536" spans="1:8" s="2" customFormat="1" ht="16.899999999999999" customHeight="1">
      <c r="A536" s="34"/>
      <c r="B536" s="39"/>
      <c r="C536" s="267" t="s">
        <v>1</v>
      </c>
      <c r="D536" s="267" t="s">
        <v>1705</v>
      </c>
      <c r="E536" s="17" t="s">
        <v>1</v>
      </c>
      <c r="F536" s="268">
        <v>0</v>
      </c>
      <c r="G536" s="34"/>
      <c r="H536" s="39"/>
    </row>
    <row r="537" spans="1:8" s="2" customFormat="1" ht="16.899999999999999" customHeight="1">
      <c r="A537" s="34"/>
      <c r="B537" s="39"/>
      <c r="C537" s="267" t="s">
        <v>1</v>
      </c>
      <c r="D537" s="267" t="s">
        <v>1706</v>
      </c>
      <c r="E537" s="17" t="s">
        <v>1</v>
      </c>
      <c r="F537" s="268">
        <v>0</v>
      </c>
      <c r="G537" s="34"/>
      <c r="H537" s="39"/>
    </row>
    <row r="538" spans="1:8" s="2" customFormat="1" ht="16.899999999999999" customHeight="1">
      <c r="A538" s="34"/>
      <c r="B538" s="39"/>
      <c r="C538" s="267" t="s">
        <v>1</v>
      </c>
      <c r="D538" s="267" t="s">
        <v>1707</v>
      </c>
      <c r="E538" s="17" t="s">
        <v>1</v>
      </c>
      <c r="F538" s="268">
        <v>3.8879999999999999</v>
      </c>
      <c r="G538" s="34"/>
      <c r="H538" s="39"/>
    </row>
    <row r="539" spans="1:8" s="2" customFormat="1" ht="16.899999999999999" customHeight="1">
      <c r="A539" s="34"/>
      <c r="B539" s="39"/>
      <c r="C539" s="267" t="s">
        <v>1</v>
      </c>
      <c r="D539" s="267" t="s">
        <v>1708</v>
      </c>
      <c r="E539" s="17" t="s">
        <v>1</v>
      </c>
      <c r="F539" s="268">
        <v>0</v>
      </c>
      <c r="G539" s="34"/>
      <c r="H539" s="39"/>
    </row>
    <row r="540" spans="1:8" s="2" customFormat="1" ht="16.899999999999999" customHeight="1">
      <c r="A540" s="34"/>
      <c r="B540" s="39"/>
      <c r="C540" s="267" t="s">
        <v>1</v>
      </c>
      <c r="D540" s="267" t="s">
        <v>1709</v>
      </c>
      <c r="E540" s="17" t="s">
        <v>1</v>
      </c>
      <c r="F540" s="268">
        <v>0.76800000000000002</v>
      </c>
      <c r="G540" s="34"/>
      <c r="H540" s="39"/>
    </row>
    <row r="541" spans="1:8" s="2" customFormat="1" ht="16.899999999999999" customHeight="1">
      <c r="A541" s="34"/>
      <c r="B541" s="39"/>
      <c r="C541" s="267" t="s">
        <v>260</v>
      </c>
      <c r="D541" s="267" t="s">
        <v>187</v>
      </c>
      <c r="E541" s="17" t="s">
        <v>1</v>
      </c>
      <c r="F541" s="268">
        <v>4.6559999999999997</v>
      </c>
      <c r="G541" s="34"/>
      <c r="H541" s="39"/>
    </row>
    <row r="542" spans="1:8" s="2" customFormat="1" ht="16.899999999999999" customHeight="1">
      <c r="A542" s="34"/>
      <c r="B542" s="39"/>
      <c r="C542" s="269" t="s">
        <v>2112</v>
      </c>
      <c r="D542" s="34"/>
      <c r="E542" s="34"/>
      <c r="F542" s="34"/>
      <c r="G542" s="34"/>
      <c r="H542" s="39"/>
    </row>
    <row r="543" spans="1:8" s="2" customFormat="1" ht="22.5">
      <c r="A543" s="34"/>
      <c r="B543" s="39"/>
      <c r="C543" s="267" t="s">
        <v>1702</v>
      </c>
      <c r="D543" s="267" t="s">
        <v>1703</v>
      </c>
      <c r="E543" s="17" t="s">
        <v>258</v>
      </c>
      <c r="F543" s="268">
        <v>4.6559999999999997</v>
      </c>
      <c r="G543" s="34"/>
      <c r="H543" s="39"/>
    </row>
    <row r="544" spans="1:8" s="2" customFormat="1" ht="22.5">
      <c r="A544" s="34"/>
      <c r="B544" s="39"/>
      <c r="C544" s="267" t="s">
        <v>414</v>
      </c>
      <c r="D544" s="267" t="s">
        <v>415</v>
      </c>
      <c r="E544" s="17" t="s">
        <v>258</v>
      </c>
      <c r="F544" s="268">
        <v>4.6559999999999997</v>
      </c>
      <c r="G544" s="34"/>
      <c r="H544" s="39"/>
    </row>
    <row r="545" spans="1:8" s="2" customFormat="1" ht="16.899999999999999" customHeight="1">
      <c r="A545" s="34"/>
      <c r="B545" s="39"/>
      <c r="C545" s="267" t="s">
        <v>424</v>
      </c>
      <c r="D545" s="267" t="s">
        <v>425</v>
      </c>
      <c r="E545" s="17" t="s">
        <v>258</v>
      </c>
      <c r="F545" s="268">
        <v>4.6559999999999997</v>
      </c>
      <c r="G545" s="34"/>
      <c r="H545" s="39"/>
    </row>
    <row r="546" spans="1:8" s="2" customFormat="1" ht="16.899999999999999" customHeight="1">
      <c r="A546" s="34"/>
      <c r="B546" s="39"/>
      <c r="C546" s="267" t="s">
        <v>428</v>
      </c>
      <c r="D546" s="267" t="s">
        <v>429</v>
      </c>
      <c r="E546" s="17" t="s">
        <v>430</v>
      </c>
      <c r="F546" s="268">
        <v>7.915</v>
      </c>
      <c r="G546" s="34"/>
      <c r="H546" s="39"/>
    </row>
    <row r="547" spans="1:8" s="2" customFormat="1" ht="16.899999999999999" customHeight="1">
      <c r="A547" s="34"/>
      <c r="B547" s="39"/>
      <c r="C547" s="267" t="s">
        <v>434</v>
      </c>
      <c r="D547" s="267" t="s">
        <v>435</v>
      </c>
      <c r="E547" s="17" t="s">
        <v>258</v>
      </c>
      <c r="F547" s="268">
        <v>4.6559999999999997</v>
      </c>
      <c r="G547" s="34"/>
      <c r="H547" s="39"/>
    </row>
    <row r="548" spans="1:8" s="2" customFormat="1" ht="16.899999999999999" customHeight="1">
      <c r="A548" s="34"/>
      <c r="B548" s="39"/>
      <c r="C548" s="263" t="s">
        <v>1699</v>
      </c>
      <c r="D548" s="264" t="s">
        <v>1699</v>
      </c>
      <c r="E548" s="265" t="s">
        <v>161</v>
      </c>
      <c r="F548" s="266">
        <v>48</v>
      </c>
      <c r="G548" s="34"/>
      <c r="H548" s="39"/>
    </row>
    <row r="549" spans="1:8" s="2" customFormat="1" ht="16.899999999999999" customHeight="1">
      <c r="A549" s="34"/>
      <c r="B549" s="39"/>
      <c r="C549" s="267" t="s">
        <v>1</v>
      </c>
      <c r="D549" s="267" t="s">
        <v>1705</v>
      </c>
      <c r="E549" s="17" t="s">
        <v>1</v>
      </c>
      <c r="F549" s="268">
        <v>0</v>
      </c>
      <c r="G549" s="34"/>
      <c r="H549" s="39"/>
    </row>
    <row r="550" spans="1:8" s="2" customFormat="1" ht="16.899999999999999" customHeight="1">
      <c r="A550" s="34"/>
      <c r="B550" s="39"/>
      <c r="C550" s="267" t="s">
        <v>1</v>
      </c>
      <c r="D550" s="267" t="s">
        <v>979</v>
      </c>
      <c r="E550" s="17" t="s">
        <v>1</v>
      </c>
      <c r="F550" s="268">
        <v>0</v>
      </c>
      <c r="G550" s="34"/>
      <c r="H550" s="39"/>
    </row>
    <row r="551" spans="1:8" s="2" customFormat="1" ht="16.899999999999999" customHeight="1">
      <c r="A551" s="34"/>
      <c r="B551" s="39"/>
      <c r="C551" s="267" t="s">
        <v>1699</v>
      </c>
      <c r="D551" s="267" t="s">
        <v>1731</v>
      </c>
      <c r="E551" s="17" t="s">
        <v>1</v>
      </c>
      <c r="F551" s="268">
        <v>48</v>
      </c>
      <c r="G551" s="34"/>
      <c r="H551" s="39"/>
    </row>
    <row r="552" spans="1:8" s="2" customFormat="1" ht="16.899999999999999" customHeight="1">
      <c r="A552" s="34"/>
      <c r="B552" s="39"/>
      <c r="C552" s="269" t="s">
        <v>2112</v>
      </c>
      <c r="D552" s="34"/>
      <c r="E552" s="34"/>
      <c r="F552" s="34"/>
      <c r="G552" s="34"/>
      <c r="H552" s="39"/>
    </row>
    <row r="553" spans="1:8" s="2" customFormat="1" ht="16.899999999999999" customHeight="1">
      <c r="A553" s="34"/>
      <c r="B553" s="39"/>
      <c r="C553" s="267" t="s">
        <v>1728</v>
      </c>
      <c r="D553" s="267" t="s">
        <v>1729</v>
      </c>
      <c r="E553" s="17" t="s">
        <v>161</v>
      </c>
      <c r="F553" s="268">
        <v>48</v>
      </c>
      <c r="G553" s="34"/>
      <c r="H553" s="39"/>
    </row>
    <row r="554" spans="1:8" s="2" customFormat="1" ht="16.899999999999999" customHeight="1">
      <c r="A554" s="34"/>
      <c r="B554" s="39"/>
      <c r="C554" s="267" t="s">
        <v>1478</v>
      </c>
      <c r="D554" s="267" t="s">
        <v>1479</v>
      </c>
      <c r="E554" s="17" t="s">
        <v>161</v>
      </c>
      <c r="F554" s="268">
        <v>138</v>
      </c>
      <c r="G554" s="34"/>
      <c r="H554" s="39"/>
    </row>
    <row r="555" spans="1:8" s="2" customFormat="1" ht="16.899999999999999" customHeight="1">
      <c r="A555" s="34"/>
      <c r="B555" s="39"/>
      <c r="C555" s="267" t="s">
        <v>1725</v>
      </c>
      <c r="D555" s="267" t="s">
        <v>1726</v>
      </c>
      <c r="E555" s="17" t="s">
        <v>161</v>
      </c>
      <c r="F555" s="268">
        <v>48</v>
      </c>
      <c r="G555" s="34"/>
      <c r="H555" s="39"/>
    </row>
    <row r="556" spans="1:8" s="2" customFormat="1" ht="16.899999999999999" customHeight="1">
      <c r="A556" s="34"/>
      <c r="B556" s="39"/>
      <c r="C556" s="267" t="s">
        <v>1771</v>
      </c>
      <c r="D556" s="267" t="s">
        <v>1772</v>
      </c>
      <c r="E556" s="17" t="s">
        <v>161</v>
      </c>
      <c r="F556" s="268">
        <v>531.29999999999995</v>
      </c>
      <c r="G556" s="34"/>
      <c r="H556" s="39"/>
    </row>
    <row r="557" spans="1:8" s="2" customFormat="1" ht="26.45" customHeight="1">
      <c r="A557" s="34"/>
      <c r="B557" s="39"/>
      <c r="C557" s="262" t="s">
        <v>2120</v>
      </c>
      <c r="D557" s="262" t="s">
        <v>114</v>
      </c>
      <c r="E557" s="34"/>
      <c r="F557" s="34"/>
      <c r="G557" s="34"/>
      <c r="H557" s="39"/>
    </row>
    <row r="558" spans="1:8" s="2" customFormat="1" ht="16.899999999999999" customHeight="1">
      <c r="A558" s="34"/>
      <c r="B558" s="39"/>
      <c r="C558" s="263" t="s">
        <v>1252</v>
      </c>
      <c r="D558" s="264" t="s">
        <v>1252</v>
      </c>
      <c r="E558" s="265" t="s">
        <v>161</v>
      </c>
      <c r="F558" s="266">
        <v>578</v>
      </c>
      <c r="G558" s="34"/>
      <c r="H558" s="39"/>
    </row>
    <row r="559" spans="1:8" s="2" customFormat="1" ht="16.899999999999999" customHeight="1">
      <c r="A559" s="34"/>
      <c r="B559" s="39"/>
      <c r="C559" s="269" t="s">
        <v>2112</v>
      </c>
      <c r="D559" s="34"/>
      <c r="E559" s="34"/>
      <c r="F559" s="34"/>
      <c r="G559" s="34"/>
      <c r="H559" s="39"/>
    </row>
    <row r="560" spans="1:8" s="2" customFormat="1" ht="16.899999999999999" customHeight="1">
      <c r="A560" s="34"/>
      <c r="B560" s="39"/>
      <c r="C560" s="267" t="s">
        <v>1689</v>
      </c>
      <c r="D560" s="267" t="s">
        <v>1690</v>
      </c>
      <c r="E560" s="17" t="s">
        <v>1691</v>
      </c>
      <c r="F560" s="268">
        <v>1.0840000000000001</v>
      </c>
      <c r="G560" s="34"/>
      <c r="H560" s="39"/>
    </row>
    <row r="561" spans="1:8" s="2" customFormat="1" ht="16.899999999999999" customHeight="1">
      <c r="A561" s="34"/>
      <c r="B561" s="39"/>
      <c r="C561" s="263" t="s">
        <v>1695</v>
      </c>
      <c r="D561" s="264" t="s">
        <v>1695</v>
      </c>
      <c r="E561" s="265" t="s">
        <v>161</v>
      </c>
      <c r="F561" s="266">
        <v>506</v>
      </c>
      <c r="G561" s="34"/>
      <c r="H561" s="39"/>
    </row>
    <row r="562" spans="1:8" s="2" customFormat="1" ht="16.899999999999999" customHeight="1">
      <c r="A562" s="34"/>
      <c r="B562" s="39"/>
      <c r="C562" s="269" t="s">
        <v>2112</v>
      </c>
      <c r="D562" s="34"/>
      <c r="E562" s="34"/>
      <c r="F562" s="34"/>
      <c r="G562" s="34"/>
      <c r="H562" s="39"/>
    </row>
    <row r="563" spans="1:8" s="2" customFormat="1" ht="16.899999999999999" customHeight="1">
      <c r="A563" s="34"/>
      <c r="B563" s="39"/>
      <c r="C563" s="267" t="s">
        <v>1689</v>
      </c>
      <c r="D563" s="267" t="s">
        <v>1690</v>
      </c>
      <c r="E563" s="17" t="s">
        <v>1691</v>
      </c>
      <c r="F563" s="268">
        <v>1.0840000000000001</v>
      </c>
      <c r="G563" s="34"/>
      <c r="H563" s="39"/>
    </row>
    <row r="564" spans="1:8" s="2" customFormat="1" ht="16.899999999999999" customHeight="1">
      <c r="A564" s="34"/>
      <c r="B564" s="39"/>
      <c r="C564" s="263" t="s">
        <v>1699</v>
      </c>
      <c r="D564" s="264" t="s">
        <v>1699</v>
      </c>
      <c r="E564" s="265" t="s">
        <v>161</v>
      </c>
      <c r="F564" s="266">
        <v>48</v>
      </c>
      <c r="G564" s="34"/>
      <c r="H564" s="39"/>
    </row>
    <row r="565" spans="1:8" s="2" customFormat="1" ht="16.899999999999999" customHeight="1">
      <c r="A565" s="34"/>
      <c r="B565" s="39"/>
      <c r="C565" s="269" t="s">
        <v>2112</v>
      </c>
      <c r="D565" s="34"/>
      <c r="E565" s="34"/>
      <c r="F565" s="34"/>
      <c r="G565" s="34"/>
      <c r="H565" s="39"/>
    </row>
    <row r="566" spans="1:8" s="2" customFormat="1" ht="16.899999999999999" customHeight="1">
      <c r="A566" s="34"/>
      <c r="B566" s="39"/>
      <c r="C566" s="267" t="s">
        <v>1797</v>
      </c>
      <c r="D566" s="267" t="s">
        <v>1798</v>
      </c>
      <c r="E566" s="17" t="s">
        <v>1691</v>
      </c>
      <c r="F566" s="268">
        <v>4.8000000000000001E-2</v>
      </c>
      <c r="G566" s="34"/>
      <c r="H566" s="39"/>
    </row>
    <row r="567" spans="1:8" s="2" customFormat="1" ht="26.45" customHeight="1">
      <c r="A567" s="34"/>
      <c r="B567" s="39"/>
      <c r="C567" s="262" t="s">
        <v>2121</v>
      </c>
      <c r="D567" s="262" t="s">
        <v>117</v>
      </c>
      <c r="E567" s="34"/>
      <c r="F567" s="34"/>
      <c r="G567" s="34"/>
      <c r="H567" s="39"/>
    </row>
    <row r="568" spans="1:8" s="2" customFormat="1" ht="16.899999999999999" customHeight="1">
      <c r="A568" s="34"/>
      <c r="B568" s="39"/>
      <c r="C568" s="263" t="s">
        <v>1806</v>
      </c>
      <c r="D568" s="264" t="s">
        <v>1806</v>
      </c>
      <c r="E568" s="265" t="s">
        <v>161</v>
      </c>
      <c r="F568" s="266">
        <v>110.27</v>
      </c>
      <c r="G568" s="34"/>
      <c r="H568" s="39"/>
    </row>
    <row r="569" spans="1:8" s="2" customFormat="1" ht="16.899999999999999" customHeight="1">
      <c r="A569" s="34"/>
      <c r="B569" s="39"/>
      <c r="C569" s="267" t="s">
        <v>1813</v>
      </c>
      <c r="D569" s="267" t="s">
        <v>1845</v>
      </c>
      <c r="E569" s="17" t="s">
        <v>1</v>
      </c>
      <c r="F569" s="268">
        <v>20.87</v>
      </c>
      <c r="G569" s="34"/>
      <c r="H569" s="39"/>
    </row>
    <row r="570" spans="1:8" s="2" customFormat="1" ht="16.899999999999999" customHeight="1">
      <c r="A570" s="34"/>
      <c r="B570" s="39"/>
      <c r="C570" s="267" t="s">
        <v>1815</v>
      </c>
      <c r="D570" s="267" t="s">
        <v>1816</v>
      </c>
      <c r="E570" s="17" t="s">
        <v>1</v>
      </c>
      <c r="F570" s="268">
        <v>89.4</v>
      </c>
      <c r="G570" s="34"/>
      <c r="H570" s="39"/>
    </row>
    <row r="571" spans="1:8" s="2" customFormat="1" ht="16.899999999999999" customHeight="1">
      <c r="A571" s="34"/>
      <c r="B571" s="39"/>
      <c r="C571" s="267" t="s">
        <v>1806</v>
      </c>
      <c r="D571" s="267" t="s">
        <v>187</v>
      </c>
      <c r="E571" s="17" t="s">
        <v>1</v>
      </c>
      <c r="F571" s="268">
        <v>110.27</v>
      </c>
      <c r="G571" s="34"/>
      <c r="H571" s="39"/>
    </row>
    <row r="572" spans="1:8" s="2" customFormat="1" ht="16.899999999999999" customHeight="1">
      <c r="A572" s="34"/>
      <c r="B572" s="39"/>
      <c r="C572" s="269" t="s">
        <v>2112</v>
      </c>
      <c r="D572" s="34"/>
      <c r="E572" s="34"/>
      <c r="F572" s="34"/>
      <c r="G572" s="34"/>
      <c r="H572" s="39"/>
    </row>
    <row r="573" spans="1:8" s="2" customFormat="1" ht="16.899999999999999" customHeight="1">
      <c r="A573" s="34"/>
      <c r="B573" s="39"/>
      <c r="C573" s="267" t="s">
        <v>1512</v>
      </c>
      <c r="D573" s="267" t="s">
        <v>1513</v>
      </c>
      <c r="E573" s="17" t="s">
        <v>161</v>
      </c>
      <c r="F573" s="268">
        <v>110.27</v>
      </c>
      <c r="G573" s="34"/>
      <c r="H573" s="39"/>
    </row>
    <row r="574" spans="1:8" s="2" customFormat="1" ht="16.899999999999999" customHeight="1">
      <c r="A574" s="34"/>
      <c r="B574" s="39"/>
      <c r="C574" s="267" t="s">
        <v>1505</v>
      </c>
      <c r="D574" s="267" t="s">
        <v>1506</v>
      </c>
      <c r="E574" s="17" t="s">
        <v>161</v>
      </c>
      <c r="F574" s="268">
        <v>110.27</v>
      </c>
      <c r="G574" s="34"/>
      <c r="H574" s="39"/>
    </row>
    <row r="575" spans="1:8" s="2" customFormat="1" ht="16.899999999999999" customHeight="1">
      <c r="A575" s="34"/>
      <c r="B575" s="39"/>
      <c r="C575" s="267" t="s">
        <v>1689</v>
      </c>
      <c r="D575" s="267" t="s">
        <v>1690</v>
      </c>
      <c r="E575" s="17" t="s">
        <v>1691</v>
      </c>
      <c r="F575" s="268">
        <v>0.11</v>
      </c>
      <c r="G575" s="34"/>
      <c r="H575" s="39"/>
    </row>
    <row r="576" spans="1:8" s="2" customFormat="1" ht="16.899999999999999" customHeight="1">
      <c r="A576" s="34"/>
      <c r="B576" s="39"/>
      <c r="C576" s="267" t="s">
        <v>1654</v>
      </c>
      <c r="D576" s="267" t="s">
        <v>1655</v>
      </c>
      <c r="E576" s="17" t="s">
        <v>161</v>
      </c>
      <c r="F576" s="268">
        <v>114.333</v>
      </c>
      <c r="G576" s="34"/>
      <c r="H576" s="39"/>
    </row>
    <row r="577" spans="1:8" s="2" customFormat="1" ht="16.899999999999999" customHeight="1">
      <c r="A577" s="34"/>
      <c r="B577" s="39"/>
      <c r="C577" s="267" t="s">
        <v>1658</v>
      </c>
      <c r="D577" s="267" t="s">
        <v>1659</v>
      </c>
      <c r="E577" s="17" t="s">
        <v>161</v>
      </c>
      <c r="F577" s="268">
        <v>110.27</v>
      </c>
      <c r="G577" s="34"/>
      <c r="H577" s="39"/>
    </row>
    <row r="578" spans="1:8" s="2" customFormat="1" ht="16.899999999999999" customHeight="1">
      <c r="A578" s="34"/>
      <c r="B578" s="39"/>
      <c r="C578" s="267" t="s">
        <v>1670</v>
      </c>
      <c r="D578" s="267" t="s">
        <v>1671</v>
      </c>
      <c r="E578" s="17" t="s">
        <v>240</v>
      </c>
      <c r="F578" s="268">
        <v>220.54</v>
      </c>
      <c r="G578" s="34"/>
      <c r="H578" s="39"/>
    </row>
    <row r="579" spans="1:8" s="2" customFormat="1" ht="16.899999999999999" customHeight="1">
      <c r="A579" s="34"/>
      <c r="B579" s="39"/>
      <c r="C579" s="267" t="s">
        <v>1478</v>
      </c>
      <c r="D579" s="267" t="s">
        <v>1479</v>
      </c>
      <c r="E579" s="17" t="s">
        <v>161</v>
      </c>
      <c r="F579" s="268">
        <v>110.27</v>
      </c>
      <c r="G579" s="34"/>
      <c r="H579" s="39"/>
    </row>
    <row r="580" spans="1:8" s="2" customFormat="1" ht="16.899999999999999" customHeight="1">
      <c r="A580" s="34"/>
      <c r="B580" s="39"/>
      <c r="C580" s="267" t="s">
        <v>1846</v>
      </c>
      <c r="D580" s="267" t="s">
        <v>1847</v>
      </c>
      <c r="E580" s="17" t="s">
        <v>161</v>
      </c>
      <c r="F580" s="268">
        <v>115.78400000000001</v>
      </c>
      <c r="G580" s="34"/>
      <c r="H580" s="39"/>
    </row>
    <row r="581" spans="1:8" s="2" customFormat="1" ht="16.899999999999999" customHeight="1">
      <c r="A581" s="34"/>
      <c r="B581" s="39"/>
      <c r="C581" s="267" t="s">
        <v>1508</v>
      </c>
      <c r="D581" s="267" t="s">
        <v>1509</v>
      </c>
      <c r="E581" s="17" t="s">
        <v>161</v>
      </c>
      <c r="F581" s="268">
        <v>115.78400000000001</v>
      </c>
      <c r="G581" s="34"/>
      <c r="H581" s="39"/>
    </row>
    <row r="582" spans="1:8" s="2" customFormat="1" ht="16.899999999999999" customHeight="1">
      <c r="A582" s="34"/>
      <c r="B582" s="39"/>
      <c r="C582" s="263" t="s">
        <v>262</v>
      </c>
      <c r="D582" s="264" t="s">
        <v>262</v>
      </c>
      <c r="E582" s="265" t="s">
        <v>258</v>
      </c>
      <c r="F582" s="266">
        <v>8.1080000000000005</v>
      </c>
      <c r="G582" s="34"/>
      <c r="H582" s="39"/>
    </row>
    <row r="583" spans="1:8" s="2" customFormat="1" ht="16.899999999999999" customHeight="1">
      <c r="A583" s="34"/>
      <c r="B583" s="39"/>
      <c r="C583" s="267" t="s">
        <v>1</v>
      </c>
      <c r="D583" s="267" t="s">
        <v>1887</v>
      </c>
      <c r="E583" s="17" t="s">
        <v>1</v>
      </c>
      <c r="F583" s="268">
        <v>8.0030000000000001</v>
      </c>
      <c r="G583" s="34"/>
      <c r="H583" s="39"/>
    </row>
    <row r="584" spans="1:8" s="2" customFormat="1" ht="16.899999999999999" customHeight="1">
      <c r="A584" s="34"/>
      <c r="B584" s="39"/>
      <c r="C584" s="267" t="s">
        <v>1</v>
      </c>
      <c r="D584" s="267" t="s">
        <v>1888</v>
      </c>
      <c r="E584" s="17" t="s">
        <v>1</v>
      </c>
      <c r="F584" s="268">
        <v>0.105</v>
      </c>
      <c r="G584" s="34"/>
      <c r="H584" s="39"/>
    </row>
    <row r="585" spans="1:8" s="2" customFormat="1" ht="16.899999999999999" customHeight="1">
      <c r="A585" s="34"/>
      <c r="B585" s="39"/>
      <c r="C585" s="267" t="s">
        <v>262</v>
      </c>
      <c r="D585" s="267" t="s">
        <v>187</v>
      </c>
      <c r="E585" s="17" t="s">
        <v>1</v>
      </c>
      <c r="F585" s="268">
        <v>8.1080000000000005</v>
      </c>
      <c r="G585" s="34"/>
      <c r="H585" s="39"/>
    </row>
    <row r="586" spans="1:8" s="2" customFormat="1" ht="16.899999999999999" customHeight="1">
      <c r="A586" s="34"/>
      <c r="B586" s="39"/>
      <c r="C586" s="269" t="s">
        <v>2112</v>
      </c>
      <c r="D586" s="34"/>
      <c r="E586" s="34"/>
      <c r="F586" s="34"/>
      <c r="G586" s="34"/>
      <c r="H586" s="39"/>
    </row>
    <row r="587" spans="1:8" s="2" customFormat="1" ht="16.899999999999999" customHeight="1">
      <c r="A587" s="34"/>
      <c r="B587" s="39"/>
      <c r="C587" s="267" t="s">
        <v>1884</v>
      </c>
      <c r="D587" s="267" t="s">
        <v>1885</v>
      </c>
      <c r="E587" s="17" t="s">
        <v>258</v>
      </c>
      <c r="F587" s="268">
        <v>8.1080000000000005</v>
      </c>
      <c r="G587" s="34"/>
      <c r="H587" s="39"/>
    </row>
    <row r="588" spans="1:8" s="2" customFormat="1" ht="16.899999999999999" customHeight="1">
      <c r="A588" s="34"/>
      <c r="B588" s="39"/>
      <c r="C588" s="267" t="s">
        <v>1889</v>
      </c>
      <c r="D588" s="267" t="s">
        <v>1890</v>
      </c>
      <c r="E588" s="17" t="s">
        <v>258</v>
      </c>
      <c r="F588" s="268">
        <v>72.971999999999994</v>
      </c>
      <c r="G588" s="34"/>
      <c r="H588" s="39"/>
    </row>
    <row r="589" spans="1:8" s="2" customFormat="1" ht="16.899999999999999" customHeight="1">
      <c r="A589" s="34"/>
      <c r="B589" s="39"/>
      <c r="C589" s="267" t="s">
        <v>1893</v>
      </c>
      <c r="D589" s="267" t="s">
        <v>1894</v>
      </c>
      <c r="E589" s="17" t="s">
        <v>430</v>
      </c>
      <c r="F589" s="268">
        <v>13.784000000000001</v>
      </c>
      <c r="G589" s="34"/>
      <c r="H589" s="39"/>
    </row>
    <row r="590" spans="1:8" s="2" customFormat="1" ht="16.899999999999999" customHeight="1">
      <c r="A590" s="34"/>
      <c r="B590" s="39"/>
      <c r="C590" s="263" t="s">
        <v>1809</v>
      </c>
      <c r="D590" s="264" t="s">
        <v>1809</v>
      </c>
      <c r="E590" s="265" t="s">
        <v>161</v>
      </c>
      <c r="F590" s="266">
        <v>114.333</v>
      </c>
      <c r="G590" s="34"/>
      <c r="H590" s="39"/>
    </row>
    <row r="591" spans="1:8" s="2" customFormat="1" ht="16.899999999999999" customHeight="1">
      <c r="A591" s="34"/>
      <c r="B591" s="39"/>
      <c r="C591" s="267" t="s">
        <v>1</v>
      </c>
      <c r="D591" s="267" t="s">
        <v>1806</v>
      </c>
      <c r="E591" s="17" t="s">
        <v>1</v>
      </c>
      <c r="F591" s="268">
        <v>110.27</v>
      </c>
      <c r="G591" s="34"/>
      <c r="H591" s="39"/>
    </row>
    <row r="592" spans="1:8" s="2" customFormat="1" ht="16.899999999999999" customHeight="1">
      <c r="A592" s="34"/>
      <c r="B592" s="39"/>
      <c r="C592" s="267" t="s">
        <v>1</v>
      </c>
      <c r="D592" s="267" t="s">
        <v>1856</v>
      </c>
      <c r="E592" s="17" t="s">
        <v>1</v>
      </c>
      <c r="F592" s="268">
        <v>4.0629999999999997</v>
      </c>
      <c r="G592" s="34"/>
      <c r="H592" s="39"/>
    </row>
    <row r="593" spans="1:8" s="2" customFormat="1" ht="16.899999999999999" customHeight="1">
      <c r="A593" s="34"/>
      <c r="B593" s="39"/>
      <c r="C593" s="267" t="s">
        <v>1809</v>
      </c>
      <c r="D593" s="267" t="s">
        <v>187</v>
      </c>
      <c r="E593" s="17" t="s">
        <v>1</v>
      </c>
      <c r="F593" s="268">
        <v>114.333</v>
      </c>
      <c r="G593" s="34"/>
      <c r="H593" s="39"/>
    </row>
    <row r="594" spans="1:8" s="2" customFormat="1" ht="16.899999999999999" customHeight="1">
      <c r="A594" s="34"/>
      <c r="B594" s="39"/>
      <c r="C594" s="269" t="s">
        <v>2112</v>
      </c>
      <c r="D594" s="34"/>
      <c r="E594" s="34"/>
      <c r="F594" s="34"/>
      <c r="G594" s="34"/>
      <c r="H594" s="39"/>
    </row>
    <row r="595" spans="1:8" s="2" customFormat="1" ht="16.899999999999999" customHeight="1">
      <c r="A595" s="34"/>
      <c r="B595" s="39"/>
      <c r="C595" s="267" t="s">
        <v>1654</v>
      </c>
      <c r="D595" s="267" t="s">
        <v>1655</v>
      </c>
      <c r="E595" s="17" t="s">
        <v>161</v>
      </c>
      <c r="F595" s="268">
        <v>114.333</v>
      </c>
      <c r="G595" s="34"/>
      <c r="H595" s="39"/>
    </row>
    <row r="596" spans="1:8" s="2" customFormat="1" ht="16.899999999999999" customHeight="1">
      <c r="A596" s="34"/>
      <c r="B596" s="39"/>
      <c r="C596" s="267" t="s">
        <v>1667</v>
      </c>
      <c r="D596" s="267" t="s">
        <v>1668</v>
      </c>
      <c r="E596" s="17" t="s">
        <v>161</v>
      </c>
      <c r="F596" s="268">
        <v>114.333</v>
      </c>
      <c r="G596" s="34"/>
      <c r="H596" s="39"/>
    </row>
    <row r="597" spans="1:8" s="2" customFormat="1" ht="16.899999999999999" customHeight="1">
      <c r="A597" s="34"/>
      <c r="B597" s="39"/>
      <c r="C597" s="267" t="s">
        <v>1884</v>
      </c>
      <c r="D597" s="267" t="s">
        <v>1885</v>
      </c>
      <c r="E597" s="17" t="s">
        <v>258</v>
      </c>
      <c r="F597" s="268">
        <v>8.1080000000000005</v>
      </c>
      <c r="G597" s="34"/>
      <c r="H597" s="39"/>
    </row>
    <row r="598" spans="1:8" s="2" customFormat="1" ht="16.899999999999999" customHeight="1">
      <c r="A598" s="34"/>
      <c r="B598" s="39"/>
      <c r="C598" s="263" t="s">
        <v>1811</v>
      </c>
      <c r="D598" s="264" t="s">
        <v>1811</v>
      </c>
      <c r="E598" s="265" t="s">
        <v>161</v>
      </c>
      <c r="F598" s="266">
        <v>0.7</v>
      </c>
      <c r="G598" s="34"/>
      <c r="H598" s="39"/>
    </row>
    <row r="599" spans="1:8" s="2" customFormat="1" ht="16.899999999999999" customHeight="1">
      <c r="A599" s="34"/>
      <c r="B599" s="39"/>
      <c r="C599" s="267" t="s">
        <v>1811</v>
      </c>
      <c r="D599" s="267" t="s">
        <v>1812</v>
      </c>
      <c r="E599" s="17" t="s">
        <v>1</v>
      </c>
      <c r="F599" s="268">
        <v>0.7</v>
      </c>
      <c r="G599" s="34"/>
      <c r="H599" s="39"/>
    </row>
    <row r="600" spans="1:8" s="2" customFormat="1" ht="16.899999999999999" customHeight="1">
      <c r="A600" s="34"/>
      <c r="B600" s="39"/>
      <c r="C600" s="269" t="s">
        <v>2112</v>
      </c>
      <c r="D600" s="34"/>
      <c r="E600" s="34"/>
      <c r="F600" s="34"/>
      <c r="G600" s="34"/>
      <c r="H600" s="39"/>
    </row>
    <row r="601" spans="1:8" s="2" customFormat="1" ht="22.5">
      <c r="A601" s="34"/>
      <c r="B601" s="39"/>
      <c r="C601" s="267" t="s">
        <v>1857</v>
      </c>
      <c r="D601" s="267" t="s">
        <v>1858</v>
      </c>
      <c r="E601" s="17" t="s">
        <v>161</v>
      </c>
      <c r="F601" s="268">
        <v>0.7</v>
      </c>
      <c r="G601" s="34"/>
      <c r="H601" s="39"/>
    </row>
    <row r="602" spans="1:8" s="2" customFormat="1" ht="16.899999999999999" customHeight="1">
      <c r="A602" s="34"/>
      <c r="B602" s="39"/>
      <c r="C602" s="267" t="s">
        <v>1881</v>
      </c>
      <c r="D602" s="267" t="s">
        <v>1882</v>
      </c>
      <c r="E602" s="17" t="s">
        <v>161</v>
      </c>
      <c r="F602" s="268">
        <v>0.7</v>
      </c>
      <c r="G602" s="34"/>
      <c r="H602" s="39"/>
    </row>
    <row r="603" spans="1:8" s="2" customFormat="1" ht="16.899999999999999" customHeight="1">
      <c r="A603" s="34"/>
      <c r="B603" s="39"/>
      <c r="C603" s="267" t="s">
        <v>1884</v>
      </c>
      <c r="D603" s="267" t="s">
        <v>1885</v>
      </c>
      <c r="E603" s="17" t="s">
        <v>258</v>
      </c>
      <c r="F603" s="268">
        <v>8.1080000000000005</v>
      </c>
      <c r="G603" s="34"/>
      <c r="H603" s="39"/>
    </row>
    <row r="604" spans="1:8" s="2" customFormat="1" ht="16.899999999999999" customHeight="1">
      <c r="A604" s="34"/>
      <c r="B604" s="39"/>
      <c r="C604" s="263" t="s">
        <v>1813</v>
      </c>
      <c r="D604" s="264" t="s">
        <v>1813</v>
      </c>
      <c r="E604" s="265" t="s">
        <v>161</v>
      </c>
      <c r="F604" s="266">
        <v>20.87</v>
      </c>
      <c r="G604" s="34"/>
      <c r="H604" s="39"/>
    </row>
    <row r="605" spans="1:8" s="2" customFormat="1" ht="16.899999999999999" customHeight="1">
      <c r="A605" s="34"/>
      <c r="B605" s="39"/>
      <c r="C605" s="267" t="s">
        <v>1813</v>
      </c>
      <c r="D605" s="267" t="s">
        <v>1845</v>
      </c>
      <c r="E605" s="17" t="s">
        <v>1</v>
      </c>
      <c r="F605" s="268">
        <v>20.87</v>
      </c>
      <c r="G605" s="34"/>
      <c r="H605" s="39"/>
    </row>
    <row r="606" spans="1:8" s="2" customFormat="1" ht="16.899999999999999" customHeight="1">
      <c r="A606" s="34"/>
      <c r="B606" s="39"/>
      <c r="C606" s="269" t="s">
        <v>2112</v>
      </c>
      <c r="D606" s="34"/>
      <c r="E606" s="34"/>
      <c r="F606" s="34"/>
      <c r="G606" s="34"/>
      <c r="H606" s="39"/>
    </row>
    <row r="607" spans="1:8" s="2" customFormat="1" ht="16.899999999999999" customHeight="1">
      <c r="A607" s="34"/>
      <c r="B607" s="39"/>
      <c r="C607" s="267" t="s">
        <v>1512</v>
      </c>
      <c r="D607" s="267" t="s">
        <v>1513</v>
      </c>
      <c r="E607" s="17" t="s">
        <v>161</v>
      </c>
      <c r="F607" s="268">
        <v>110.27</v>
      </c>
      <c r="G607" s="34"/>
      <c r="H607" s="39"/>
    </row>
    <row r="608" spans="1:8" s="2" customFormat="1" ht="16.899999999999999" customHeight="1">
      <c r="A608" s="34"/>
      <c r="B608" s="39"/>
      <c r="C608" s="267" t="s">
        <v>1526</v>
      </c>
      <c r="D608" s="267" t="s">
        <v>1527</v>
      </c>
      <c r="E608" s="17" t="s">
        <v>161</v>
      </c>
      <c r="F608" s="268">
        <v>20.87</v>
      </c>
      <c r="G608" s="34"/>
      <c r="H608" s="39"/>
    </row>
    <row r="609" spans="1:8" s="2" customFormat="1" ht="16.899999999999999" customHeight="1">
      <c r="A609" s="34"/>
      <c r="B609" s="39"/>
      <c r="C609" s="267" t="s">
        <v>1529</v>
      </c>
      <c r="D609" s="267" t="s">
        <v>1530</v>
      </c>
      <c r="E609" s="17" t="s">
        <v>161</v>
      </c>
      <c r="F609" s="268">
        <v>21.914000000000001</v>
      </c>
      <c r="G609" s="34"/>
      <c r="H609" s="39"/>
    </row>
    <row r="610" spans="1:8" s="2" customFormat="1" ht="16.899999999999999" customHeight="1">
      <c r="A610" s="34"/>
      <c r="B610" s="39"/>
      <c r="C610" s="263" t="s">
        <v>1815</v>
      </c>
      <c r="D610" s="264" t="s">
        <v>1815</v>
      </c>
      <c r="E610" s="265" t="s">
        <v>161</v>
      </c>
      <c r="F610" s="266">
        <v>89.4</v>
      </c>
      <c r="G610" s="34"/>
      <c r="H610" s="39"/>
    </row>
    <row r="611" spans="1:8" s="2" customFormat="1" ht="16.899999999999999" customHeight="1">
      <c r="A611" s="34"/>
      <c r="B611" s="39"/>
      <c r="C611" s="267" t="s">
        <v>1815</v>
      </c>
      <c r="D611" s="267" t="s">
        <v>1816</v>
      </c>
      <c r="E611" s="17" t="s">
        <v>1</v>
      </c>
      <c r="F611" s="268">
        <v>89.4</v>
      </c>
      <c r="G611" s="34"/>
      <c r="H611" s="39"/>
    </row>
    <row r="612" spans="1:8" s="2" customFormat="1" ht="16.899999999999999" customHeight="1">
      <c r="A612" s="34"/>
      <c r="B612" s="39"/>
      <c r="C612" s="269" t="s">
        <v>2112</v>
      </c>
      <c r="D612" s="34"/>
      <c r="E612" s="34"/>
      <c r="F612" s="34"/>
      <c r="G612" s="34"/>
      <c r="H612" s="39"/>
    </row>
    <row r="613" spans="1:8" s="2" customFormat="1" ht="16.899999999999999" customHeight="1">
      <c r="A613" s="34"/>
      <c r="B613" s="39"/>
      <c r="C613" s="267" t="s">
        <v>1512</v>
      </c>
      <c r="D613" s="267" t="s">
        <v>1513</v>
      </c>
      <c r="E613" s="17" t="s">
        <v>161</v>
      </c>
      <c r="F613" s="268">
        <v>110.27</v>
      </c>
      <c r="G613" s="34"/>
      <c r="H613" s="39"/>
    </row>
    <row r="614" spans="1:8" s="2" customFormat="1" ht="22.5">
      <c r="A614" s="34"/>
      <c r="B614" s="39"/>
      <c r="C614" s="267" t="s">
        <v>1862</v>
      </c>
      <c r="D614" s="267" t="s">
        <v>1863</v>
      </c>
      <c r="E614" s="17" t="s">
        <v>161</v>
      </c>
      <c r="F614" s="268">
        <v>89.4</v>
      </c>
      <c r="G614" s="34"/>
      <c r="H614" s="39"/>
    </row>
    <row r="615" spans="1:8" s="2" customFormat="1" ht="16.899999999999999" customHeight="1">
      <c r="A615" s="34"/>
      <c r="B615" s="39"/>
      <c r="C615" s="267" t="s">
        <v>1869</v>
      </c>
      <c r="D615" s="267" t="s">
        <v>1870</v>
      </c>
      <c r="E615" s="17" t="s">
        <v>181</v>
      </c>
      <c r="F615" s="268">
        <v>178.8</v>
      </c>
      <c r="G615" s="34"/>
      <c r="H615" s="39"/>
    </row>
    <row r="616" spans="1:8" s="2" customFormat="1" ht="16.899999999999999" customHeight="1">
      <c r="A616" s="34"/>
      <c r="B616" s="39"/>
      <c r="C616" s="267" t="s">
        <v>1865</v>
      </c>
      <c r="D616" s="267" t="s">
        <v>1866</v>
      </c>
      <c r="E616" s="17" t="s">
        <v>181</v>
      </c>
      <c r="F616" s="268">
        <v>93.87</v>
      </c>
      <c r="G616" s="34"/>
      <c r="H616" s="39"/>
    </row>
    <row r="617" spans="1:8" s="2" customFormat="1" ht="26.45" customHeight="1">
      <c r="A617" s="34"/>
      <c r="B617" s="39"/>
      <c r="C617" s="262" t="s">
        <v>2122</v>
      </c>
      <c r="D617" s="262" t="s">
        <v>120</v>
      </c>
      <c r="E617" s="34"/>
      <c r="F617" s="34"/>
      <c r="G617" s="34"/>
      <c r="H617" s="39"/>
    </row>
    <row r="618" spans="1:8" s="2" customFormat="1" ht="16.899999999999999" customHeight="1">
      <c r="A618" s="34"/>
      <c r="B618" s="39"/>
      <c r="C618" s="263" t="s">
        <v>1901</v>
      </c>
      <c r="D618" s="264" t="s">
        <v>1902</v>
      </c>
      <c r="E618" s="265" t="s">
        <v>240</v>
      </c>
      <c r="F618" s="266">
        <v>54</v>
      </c>
      <c r="G618" s="34"/>
      <c r="H618" s="39"/>
    </row>
    <row r="619" spans="1:8" s="2" customFormat="1" ht="16.899999999999999" customHeight="1">
      <c r="A619" s="34"/>
      <c r="B619" s="39"/>
      <c r="C619" s="267" t="s">
        <v>1901</v>
      </c>
      <c r="D619" s="267" t="s">
        <v>523</v>
      </c>
      <c r="E619" s="17" t="s">
        <v>1</v>
      </c>
      <c r="F619" s="268">
        <v>54</v>
      </c>
      <c r="G619" s="34"/>
      <c r="H619" s="39"/>
    </row>
    <row r="620" spans="1:8" s="2" customFormat="1" ht="16.899999999999999" customHeight="1">
      <c r="A620" s="34"/>
      <c r="B620" s="39"/>
      <c r="C620" s="269" t="s">
        <v>2112</v>
      </c>
      <c r="D620" s="34"/>
      <c r="E620" s="34"/>
      <c r="F620" s="34"/>
      <c r="G620" s="34"/>
      <c r="H620" s="39"/>
    </row>
    <row r="621" spans="1:8" s="2" customFormat="1" ht="16.899999999999999" customHeight="1">
      <c r="A621" s="34"/>
      <c r="B621" s="39"/>
      <c r="C621" s="267" t="s">
        <v>1927</v>
      </c>
      <c r="D621" s="267" t="s">
        <v>1928</v>
      </c>
      <c r="E621" s="17" t="s">
        <v>240</v>
      </c>
      <c r="F621" s="268">
        <v>270</v>
      </c>
      <c r="G621" s="34"/>
      <c r="H621" s="39"/>
    </row>
    <row r="622" spans="1:8" s="2" customFormat="1" ht="22.5">
      <c r="A622" s="34"/>
      <c r="B622" s="39"/>
      <c r="C622" s="267" t="s">
        <v>1937</v>
      </c>
      <c r="D622" s="267" t="s">
        <v>510</v>
      </c>
      <c r="E622" s="17" t="s">
        <v>511</v>
      </c>
      <c r="F622" s="268">
        <v>0.315</v>
      </c>
      <c r="G622" s="34"/>
      <c r="H622" s="39"/>
    </row>
    <row r="623" spans="1:8" s="2" customFormat="1" ht="22.5">
      <c r="A623" s="34"/>
      <c r="B623" s="39"/>
      <c r="C623" s="267" t="s">
        <v>1937</v>
      </c>
      <c r="D623" s="267" t="s">
        <v>510</v>
      </c>
      <c r="E623" s="17" t="s">
        <v>511</v>
      </c>
      <c r="F623" s="268">
        <v>0.315</v>
      </c>
      <c r="G623" s="34"/>
      <c r="H623" s="39"/>
    </row>
    <row r="624" spans="1:8" s="2" customFormat="1" ht="22.5">
      <c r="A624" s="34"/>
      <c r="B624" s="39"/>
      <c r="C624" s="267" t="s">
        <v>1937</v>
      </c>
      <c r="D624" s="267" t="s">
        <v>510</v>
      </c>
      <c r="E624" s="17" t="s">
        <v>511</v>
      </c>
      <c r="F624" s="268">
        <v>0.315</v>
      </c>
      <c r="G624" s="34"/>
      <c r="H624" s="39"/>
    </row>
    <row r="625" spans="1:8" s="2" customFormat="1" ht="22.5">
      <c r="A625" s="34"/>
      <c r="B625" s="39"/>
      <c r="C625" s="267" t="s">
        <v>1937</v>
      </c>
      <c r="D625" s="267" t="s">
        <v>510</v>
      </c>
      <c r="E625" s="17" t="s">
        <v>511</v>
      </c>
      <c r="F625" s="268">
        <v>0.315</v>
      </c>
      <c r="G625" s="34"/>
      <c r="H625" s="39"/>
    </row>
    <row r="626" spans="1:8" s="2" customFormat="1" ht="22.5">
      <c r="A626" s="34"/>
      <c r="B626" s="39"/>
      <c r="C626" s="267" t="s">
        <v>1937</v>
      </c>
      <c r="D626" s="267" t="s">
        <v>510</v>
      </c>
      <c r="E626" s="17" t="s">
        <v>511</v>
      </c>
      <c r="F626" s="268">
        <v>0.315</v>
      </c>
      <c r="G626" s="34"/>
      <c r="H626" s="39"/>
    </row>
    <row r="627" spans="1:8" s="2" customFormat="1" ht="16.899999999999999" customHeight="1">
      <c r="A627" s="34"/>
      <c r="B627" s="39"/>
      <c r="C627" s="267" t="s">
        <v>1959</v>
      </c>
      <c r="D627" s="267" t="s">
        <v>1960</v>
      </c>
      <c r="E627" s="17" t="s">
        <v>181</v>
      </c>
      <c r="F627" s="268">
        <v>270</v>
      </c>
      <c r="G627" s="34"/>
      <c r="H627" s="39"/>
    </row>
    <row r="628" spans="1:8" s="2" customFormat="1" ht="16.899999999999999" customHeight="1">
      <c r="A628" s="34"/>
      <c r="B628" s="39"/>
      <c r="C628" s="267" t="s">
        <v>1959</v>
      </c>
      <c r="D628" s="267" t="s">
        <v>1960</v>
      </c>
      <c r="E628" s="17" t="s">
        <v>181</v>
      </c>
      <c r="F628" s="268">
        <v>162</v>
      </c>
      <c r="G628" s="34"/>
      <c r="H628" s="39"/>
    </row>
    <row r="629" spans="1:8" s="2" customFormat="1" ht="16.899999999999999" customHeight="1">
      <c r="A629" s="34"/>
      <c r="B629" s="39"/>
      <c r="C629" s="267" t="s">
        <v>1959</v>
      </c>
      <c r="D629" s="267" t="s">
        <v>1960</v>
      </c>
      <c r="E629" s="17" t="s">
        <v>181</v>
      </c>
      <c r="F629" s="268">
        <v>162</v>
      </c>
      <c r="G629" s="34"/>
      <c r="H629" s="39"/>
    </row>
    <row r="630" spans="1:8" s="2" customFormat="1" ht="16.899999999999999" customHeight="1">
      <c r="A630" s="34"/>
      <c r="B630" s="39"/>
      <c r="C630" s="267" t="s">
        <v>1959</v>
      </c>
      <c r="D630" s="267" t="s">
        <v>1960</v>
      </c>
      <c r="E630" s="17" t="s">
        <v>181</v>
      </c>
      <c r="F630" s="268">
        <v>270</v>
      </c>
      <c r="G630" s="34"/>
      <c r="H630" s="39"/>
    </row>
    <row r="631" spans="1:8" s="2" customFormat="1" ht="16.899999999999999" customHeight="1">
      <c r="A631" s="34"/>
      <c r="B631" s="39"/>
      <c r="C631" s="267" t="s">
        <v>1959</v>
      </c>
      <c r="D631" s="267" t="s">
        <v>1960</v>
      </c>
      <c r="E631" s="17" t="s">
        <v>181</v>
      </c>
      <c r="F631" s="268">
        <v>270</v>
      </c>
      <c r="G631" s="34"/>
      <c r="H631" s="39"/>
    </row>
    <row r="632" spans="1:8" s="2" customFormat="1" ht="16.899999999999999" customHeight="1">
      <c r="A632" s="34"/>
      <c r="B632" s="39"/>
      <c r="C632" s="267" t="s">
        <v>1919</v>
      </c>
      <c r="D632" s="267" t="s">
        <v>1920</v>
      </c>
      <c r="E632" s="17" t="s">
        <v>240</v>
      </c>
      <c r="F632" s="268">
        <v>5.4</v>
      </c>
      <c r="G632" s="34"/>
      <c r="H632" s="39"/>
    </row>
    <row r="633" spans="1:8" s="2" customFormat="1" ht="16.899999999999999" customHeight="1">
      <c r="A633" s="34"/>
      <c r="B633" s="39"/>
      <c r="C633" s="267" t="s">
        <v>1919</v>
      </c>
      <c r="D633" s="267" t="s">
        <v>1920</v>
      </c>
      <c r="E633" s="17" t="s">
        <v>240</v>
      </c>
      <c r="F633" s="268">
        <v>5.4</v>
      </c>
      <c r="G633" s="34"/>
      <c r="H633" s="39"/>
    </row>
    <row r="634" spans="1:8" s="2" customFormat="1" ht="16.899999999999999" customHeight="1">
      <c r="A634" s="34"/>
      <c r="B634" s="39"/>
      <c r="C634" s="267" t="s">
        <v>1919</v>
      </c>
      <c r="D634" s="267" t="s">
        <v>1920</v>
      </c>
      <c r="E634" s="17" t="s">
        <v>240</v>
      </c>
      <c r="F634" s="268">
        <v>5.4</v>
      </c>
      <c r="G634" s="34"/>
      <c r="H634" s="39"/>
    </row>
    <row r="635" spans="1:8" s="2" customFormat="1" ht="16.899999999999999" customHeight="1">
      <c r="A635" s="34"/>
      <c r="B635" s="39"/>
      <c r="C635" s="267" t="s">
        <v>1919</v>
      </c>
      <c r="D635" s="267" t="s">
        <v>1920</v>
      </c>
      <c r="E635" s="17" t="s">
        <v>240</v>
      </c>
      <c r="F635" s="268">
        <v>5.4</v>
      </c>
      <c r="G635" s="34"/>
      <c r="H635" s="39"/>
    </row>
    <row r="636" spans="1:8" s="2" customFormat="1" ht="16.899999999999999" customHeight="1">
      <c r="A636" s="34"/>
      <c r="B636" s="39"/>
      <c r="C636" s="267" t="s">
        <v>1919</v>
      </c>
      <c r="D636" s="267" t="s">
        <v>1920</v>
      </c>
      <c r="E636" s="17" t="s">
        <v>240</v>
      </c>
      <c r="F636" s="268">
        <v>5.4</v>
      </c>
      <c r="G636" s="34"/>
      <c r="H636" s="39"/>
    </row>
    <row r="637" spans="1:8" s="2" customFormat="1" ht="16.899999999999999" customHeight="1">
      <c r="A637" s="34"/>
      <c r="B637" s="39"/>
      <c r="C637" s="267" t="s">
        <v>579</v>
      </c>
      <c r="D637" s="267" t="s">
        <v>580</v>
      </c>
      <c r="E637" s="17" t="s">
        <v>258</v>
      </c>
      <c r="F637" s="268">
        <v>312.76</v>
      </c>
      <c r="G637" s="34"/>
      <c r="H637" s="39"/>
    </row>
    <row r="638" spans="1:8" s="2" customFormat="1" ht="16.899999999999999" customHeight="1">
      <c r="A638" s="34"/>
      <c r="B638" s="39"/>
      <c r="C638" s="267" t="s">
        <v>579</v>
      </c>
      <c r="D638" s="267" t="s">
        <v>580</v>
      </c>
      <c r="E638" s="17" t="s">
        <v>258</v>
      </c>
      <c r="F638" s="268">
        <v>316</v>
      </c>
      <c r="G638" s="34"/>
      <c r="H638" s="39"/>
    </row>
    <row r="639" spans="1:8" s="2" customFormat="1" ht="16.899999999999999" customHeight="1">
      <c r="A639" s="34"/>
      <c r="B639" s="39"/>
      <c r="C639" s="267" t="s">
        <v>579</v>
      </c>
      <c r="D639" s="267" t="s">
        <v>580</v>
      </c>
      <c r="E639" s="17" t="s">
        <v>258</v>
      </c>
      <c r="F639" s="268">
        <v>316.24</v>
      </c>
      <c r="G639" s="34"/>
      <c r="H639" s="39"/>
    </row>
    <row r="640" spans="1:8" s="2" customFormat="1" ht="16.899999999999999" customHeight="1">
      <c r="A640" s="34"/>
      <c r="B640" s="39"/>
      <c r="C640" s="267" t="s">
        <v>579</v>
      </c>
      <c r="D640" s="267" t="s">
        <v>580</v>
      </c>
      <c r="E640" s="17" t="s">
        <v>258</v>
      </c>
      <c r="F640" s="268">
        <v>316.24</v>
      </c>
      <c r="G640" s="34"/>
      <c r="H640" s="39"/>
    </row>
    <row r="641" spans="1:8" s="2" customFormat="1" ht="16.899999999999999" customHeight="1">
      <c r="A641" s="34"/>
      <c r="B641" s="39"/>
      <c r="C641" s="267" t="s">
        <v>579</v>
      </c>
      <c r="D641" s="267" t="s">
        <v>580</v>
      </c>
      <c r="E641" s="17" t="s">
        <v>258</v>
      </c>
      <c r="F641" s="268">
        <v>312.76</v>
      </c>
      <c r="G641" s="34"/>
      <c r="H641" s="39"/>
    </row>
    <row r="642" spans="1:8" s="2" customFormat="1" ht="16.899999999999999" customHeight="1">
      <c r="A642" s="34"/>
      <c r="B642" s="39"/>
      <c r="C642" s="267" t="s">
        <v>1927</v>
      </c>
      <c r="D642" s="267" t="s">
        <v>1928</v>
      </c>
      <c r="E642" s="17" t="s">
        <v>240</v>
      </c>
      <c r="F642" s="268">
        <v>162</v>
      </c>
      <c r="G642" s="34"/>
      <c r="H642" s="39"/>
    </row>
    <row r="643" spans="1:8" s="2" customFormat="1" ht="16.899999999999999" customHeight="1">
      <c r="A643" s="34"/>
      <c r="B643" s="39"/>
      <c r="C643" s="267" t="s">
        <v>1927</v>
      </c>
      <c r="D643" s="267" t="s">
        <v>1928</v>
      </c>
      <c r="E643" s="17" t="s">
        <v>240</v>
      </c>
      <c r="F643" s="268">
        <v>270</v>
      </c>
      <c r="G643" s="34"/>
      <c r="H643" s="39"/>
    </row>
    <row r="644" spans="1:8" s="2" customFormat="1" ht="16.899999999999999" customHeight="1">
      <c r="A644" s="34"/>
      <c r="B644" s="39"/>
      <c r="C644" s="267" t="s">
        <v>1927</v>
      </c>
      <c r="D644" s="267" t="s">
        <v>1928</v>
      </c>
      <c r="E644" s="17" t="s">
        <v>240</v>
      </c>
      <c r="F644" s="268">
        <v>162</v>
      </c>
      <c r="G644" s="34"/>
      <c r="H644" s="39"/>
    </row>
    <row r="645" spans="1:8" s="2" customFormat="1" ht="16.899999999999999" customHeight="1">
      <c r="A645" s="34"/>
      <c r="B645" s="39"/>
      <c r="C645" s="267" t="s">
        <v>1927</v>
      </c>
      <c r="D645" s="267" t="s">
        <v>1928</v>
      </c>
      <c r="E645" s="17" t="s">
        <v>240</v>
      </c>
      <c r="F645" s="268">
        <v>270</v>
      </c>
      <c r="G645" s="34"/>
      <c r="H645" s="39"/>
    </row>
    <row r="646" spans="1:8" s="2" customFormat="1" ht="16.899999999999999" customHeight="1">
      <c r="A646" s="34"/>
      <c r="B646" s="39"/>
      <c r="C646" s="267" t="s">
        <v>569</v>
      </c>
      <c r="D646" s="267" t="s">
        <v>570</v>
      </c>
      <c r="E646" s="17" t="s">
        <v>258</v>
      </c>
      <c r="F646" s="268">
        <v>5.6000000000000001E-2</v>
      </c>
      <c r="G646" s="34"/>
      <c r="H646" s="39"/>
    </row>
    <row r="647" spans="1:8" s="2" customFormat="1" ht="16.899999999999999" customHeight="1">
      <c r="A647" s="34"/>
      <c r="B647" s="39"/>
      <c r="C647" s="267" t="s">
        <v>569</v>
      </c>
      <c r="D647" s="267" t="s">
        <v>570</v>
      </c>
      <c r="E647" s="17" t="s">
        <v>258</v>
      </c>
      <c r="F647" s="268">
        <v>5.6000000000000001E-2</v>
      </c>
      <c r="G647" s="34"/>
      <c r="H647" s="39"/>
    </row>
    <row r="648" spans="1:8" s="2" customFormat="1" ht="16.899999999999999" customHeight="1">
      <c r="A648" s="34"/>
      <c r="B648" s="39"/>
      <c r="C648" s="267" t="s">
        <v>569</v>
      </c>
      <c r="D648" s="267" t="s">
        <v>570</v>
      </c>
      <c r="E648" s="17" t="s">
        <v>258</v>
      </c>
      <c r="F648" s="268">
        <v>5.6000000000000001E-2</v>
      </c>
      <c r="G648" s="34"/>
      <c r="H648" s="39"/>
    </row>
    <row r="649" spans="1:8" s="2" customFormat="1" ht="16.899999999999999" customHeight="1">
      <c r="A649" s="34"/>
      <c r="B649" s="39"/>
      <c r="C649" s="267" t="s">
        <v>569</v>
      </c>
      <c r="D649" s="267" t="s">
        <v>570</v>
      </c>
      <c r="E649" s="17" t="s">
        <v>258</v>
      </c>
      <c r="F649" s="268">
        <v>5.6000000000000001E-2</v>
      </c>
      <c r="G649" s="34"/>
      <c r="H649" s="39"/>
    </row>
    <row r="650" spans="1:8" s="2" customFormat="1" ht="16.899999999999999" customHeight="1">
      <c r="A650" s="34"/>
      <c r="B650" s="39"/>
      <c r="C650" s="267" t="s">
        <v>569</v>
      </c>
      <c r="D650" s="267" t="s">
        <v>570</v>
      </c>
      <c r="E650" s="17" t="s">
        <v>258</v>
      </c>
      <c r="F650" s="268">
        <v>5.6000000000000001E-2</v>
      </c>
      <c r="G650" s="34"/>
      <c r="H650" s="39"/>
    </row>
    <row r="651" spans="1:8" s="2" customFormat="1" ht="16.899999999999999" customHeight="1">
      <c r="A651" s="34"/>
      <c r="B651" s="39"/>
      <c r="C651" s="267" t="s">
        <v>1941</v>
      </c>
      <c r="D651" s="267" t="s">
        <v>520</v>
      </c>
      <c r="E651" s="17" t="s">
        <v>460</v>
      </c>
      <c r="F651" s="268">
        <v>96.24</v>
      </c>
      <c r="G651" s="34"/>
      <c r="H651" s="39"/>
    </row>
    <row r="652" spans="1:8" s="2" customFormat="1" ht="16.899999999999999" customHeight="1">
      <c r="A652" s="34"/>
      <c r="B652" s="39"/>
      <c r="C652" s="267" t="s">
        <v>1941</v>
      </c>
      <c r="D652" s="267" t="s">
        <v>520</v>
      </c>
      <c r="E652" s="17" t="s">
        <v>460</v>
      </c>
      <c r="F652" s="268">
        <v>96.24</v>
      </c>
      <c r="G652" s="34"/>
      <c r="H652" s="39"/>
    </row>
    <row r="653" spans="1:8" s="2" customFormat="1" ht="16.899999999999999" customHeight="1">
      <c r="A653" s="34"/>
      <c r="B653" s="39"/>
      <c r="C653" s="267" t="s">
        <v>1941</v>
      </c>
      <c r="D653" s="267" t="s">
        <v>520</v>
      </c>
      <c r="E653" s="17" t="s">
        <v>460</v>
      </c>
      <c r="F653" s="268">
        <v>96.24</v>
      </c>
      <c r="G653" s="34"/>
      <c r="H653" s="39"/>
    </row>
    <row r="654" spans="1:8" s="2" customFormat="1" ht="16.899999999999999" customHeight="1">
      <c r="A654" s="34"/>
      <c r="B654" s="39"/>
      <c r="C654" s="267" t="s">
        <v>1941</v>
      </c>
      <c r="D654" s="267" t="s">
        <v>520</v>
      </c>
      <c r="E654" s="17" t="s">
        <v>460</v>
      </c>
      <c r="F654" s="268">
        <v>96.24</v>
      </c>
      <c r="G654" s="34"/>
      <c r="H654" s="39"/>
    </row>
    <row r="655" spans="1:8" s="2" customFormat="1" ht="16.899999999999999" customHeight="1">
      <c r="A655" s="34"/>
      <c r="B655" s="39"/>
      <c r="C655" s="267" t="s">
        <v>1941</v>
      </c>
      <c r="D655" s="267" t="s">
        <v>520</v>
      </c>
      <c r="E655" s="17" t="s">
        <v>460</v>
      </c>
      <c r="F655" s="268">
        <v>96.24</v>
      </c>
      <c r="G655" s="34"/>
      <c r="H655" s="39"/>
    </row>
    <row r="656" spans="1:8" s="2" customFormat="1" ht="16.899999999999999" customHeight="1">
      <c r="A656" s="34"/>
      <c r="B656" s="39"/>
      <c r="C656" s="267" t="s">
        <v>1954</v>
      </c>
      <c r="D656" s="267" t="s">
        <v>1955</v>
      </c>
      <c r="E656" s="17" t="s">
        <v>1956</v>
      </c>
      <c r="F656" s="268">
        <v>1.456</v>
      </c>
      <c r="G656" s="34"/>
      <c r="H656" s="39"/>
    </row>
    <row r="657" spans="1:8" s="2" customFormat="1" ht="16.899999999999999" customHeight="1">
      <c r="A657" s="34"/>
      <c r="B657" s="39"/>
      <c r="C657" s="267" t="s">
        <v>1954</v>
      </c>
      <c r="D657" s="267" t="s">
        <v>1955</v>
      </c>
      <c r="E657" s="17" t="s">
        <v>1956</v>
      </c>
      <c r="F657" s="268">
        <v>1.456</v>
      </c>
      <c r="G657" s="34"/>
      <c r="H657" s="39"/>
    </row>
    <row r="658" spans="1:8" s="2" customFormat="1" ht="16.899999999999999" customHeight="1">
      <c r="A658" s="34"/>
      <c r="B658" s="39"/>
      <c r="C658" s="267" t="s">
        <v>1954</v>
      </c>
      <c r="D658" s="267" t="s">
        <v>1955</v>
      </c>
      <c r="E658" s="17" t="s">
        <v>1956</v>
      </c>
      <c r="F658" s="268">
        <v>1.456</v>
      </c>
      <c r="G658" s="34"/>
      <c r="H658" s="39"/>
    </row>
    <row r="659" spans="1:8" s="2" customFormat="1" ht="16.899999999999999" customHeight="1">
      <c r="A659" s="34"/>
      <c r="B659" s="39"/>
      <c r="C659" s="267" t="s">
        <v>1954</v>
      </c>
      <c r="D659" s="267" t="s">
        <v>1955</v>
      </c>
      <c r="E659" s="17" t="s">
        <v>1956</v>
      </c>
      <c r="F659" s="268">
        <v>1.456</v>
      </c>
      <c r="G659" s="34"/>
      <c r="H659" s="39"/>
    </row>
    <row r="660" spans="1:8" s="2" customFormat="1" ht="16.899999999999999" customHeight="1">
      <c r="A660" s="34"/>
      <c r="B660" s="39"/>
      <c r="C660" s="267" t="s">
        <v>1954</v>
      </c>
      <c r="D660" s="267" t="s">
        <v>1955</v>
      </c>
      <c r="E660" s="17" t="s">
        <v>1956</v>
      </c>
      <c r="F660" s="268">
        <v>1.456</v>
      </c>
      <c r="G660" s="34"/>
      <c r="H660" s="39"/>
    </row>
    <row r="661" spans="1:8" s="2" customFormat="1" ht="16.899999999999999" customHeight="1">
      <c r="A661" s="34"/>
      <c r="B661" s="39"/>
      <c r="C661" s="263" t="s">
        <v>1898</v>
      </c>
      <c r="D661" s="264" t="s">
        <v>1898</v>
      </c>
      <c r="E661" s="265" t="s">
        <v>1899</v>
      </c>
      <c r="F661" s="266">
        <v>4</v>
      </c>
      <c r="G661" s="34"/>
      <c r="H661" s="39"/>
    </row>
    <row r="662" spans="1:8" s="2" customFormat="1" ht="16.899999999999999" customHeight="1">
      <c r="A662" s="34"/>
      <c r="B662" s="39"/>
      <c r="C662" s="267" t="s">
        <v>1898</v>
      </c>
      <c r="D662" s="267" t="s">
        <v>155</v>
      </c>
      <c r="E662" s="17" t="s">
        <v>1</v>
      </c>
      <c r="F662" s="268">
        <v>4</v>
      </c>
      <c r="G662" s="34"/>
      <c r="H662" s="39"/>
    </row>
    <row r="663" spans="1:8" s="2" customFormat="1" ht="16.899999999999999" customHeight="1">
      <c r="A663" s="34"/>
      <c r="B663" s="39"/>
      <c r="C663" s="269" t="s">
        <v>2112</v>
      </c>
      <c r="D663" s="34"/>
      <c r="E663" s="34"/>
      <c r="F663" s="34"/>
      <c r="G663" s="34"/>
      <c r="H663" s="39"/>
    </row>
    <row r="664" spans="1:8" s="2" customFormat="1" ht="16.899999999999999" customHeight="1">
      <c r="A664" s="34"/>
      <c r="B664" s="39"/>
      <c r="C664" s="267" t="s">
        <v>1984</v>
      </c>
      <c r="D664" s="267" t="s">
        <v>1985</v>
      </c>
      <c r="E664" s="17" t="s">
        <v>181</v>
      </c>
      <c r="F664" s="268">
        <v>4</v>
      </c>
      <c r="G664" s="34"/>
      <c r="H664" s="39"/>
    </row>
    <row r="665" spans="1:8" s="2" customFormat="1" ht="16.899999999999999" customHeight="1">
      <c r="A665" s="34"/>
      <c r="B665" s="39"/>
      <c r="C665" s="267" t="s">
        <v>537</v>
      </c>
      <c r="D665" s="267" t="s">
        <v>538</v>
      </c>
      <c r="E665" s="17" t="s">
        <v>181</v>
      </c>
      <c r="F665" s="268">
        <v>4</v>
      </c>
      <c r="G665" s="34"/>
      <c r="H665" s="39"/>
    </row>
    <row r="666" spans="1:8" s="2" customFormat="1" ht="16.899999999999999" customHeight="1">
      <c r="A666" s="34"/>
      <c r="B666" s="39"/>
      <c r="C666" s="267" t="s">
        <v>537</v>
      </c>
      <c r="D666" s="267" t="s">
        <v>538</v>
      </c>
      <c r="E666" s="17" t="s">
        <v>181</v>
      </c>
      <c r="F666" s="268">
        <v>4</v>
      </c>
      <c r="G666" s="34"/>
      <c r="H666" s="39"/>
    </row>
    <row r="667" spans="1:8" s="2" customFormat="1" ht="16.899999999999999" customHeight="1">
      <c r="A667" s="34"/>
      <c r="B667" s="39"/>
      <c r="C667" s="267" t="s">
        <v>537</v>
      </c>
      <c r="D667" s="267" t="s">
        <v>538</v>
      </c>
      <c r="E667" s="17" t="s">
        <v>181</v>
      </c>
      <c r="F667" s="268">
        <v>4</v>
      </c>
      <c r="G667" s="34"/>
      <c r="H667" s="39"/>
    </row>
    <row r="668" spans="1:8" s="2" customFormat="1" ht="16.899999999999999" customHeight="1">
      <c r="A668" s="34"/>
      <c r="B668" s="39"/>
      <c r="C668" s="267" t="s">
        <v>537</v>
      </c>
      <c r="D668" s="267" t="s">
        <v>538</v>
      </c>
      <c r="E668" s="17" t="s">
        <v>181</v>
      </c>
      <c r="F668" s="268">
        <v>4</v>
      </c>
      <c r="G668" s="34"/>
      <c r="H668" s="39"/>
    </row>
    <row r="669" spans="1:8" s="2" customFormat="1" ht="16.899999999999999" customHeight="1">
      <c r="A669" s="34"/>
      <c r="B669" s="39"/>
      <c r="C669" s="267" t="s">
        <v>537</v>
      </c>
      <c r="D669" s="267" t="s">
        <v>538</v>
      </c>
      <c r="E669" s="17" t="s">
        <v>181</v>
      </c>
      <c r="F669" s="268">
        <v>4</v>
      </c>
      <c r="G669" s="34"/>
      <c r="H669" s="39"/>
    </row>
    <row r="670" spans="1:8" s="2" customFormat="1" ht="16.899999999999999" customHeight="1">
      <c r="A670" s="34"/>
      <c r="B670" s="39"/>
      <c r="C670" s="267" t="s">
        <v>1947</v>
      </c>
      <c r="D670" s="267" t="s">
        <v>1948</v>
      </c>
      <c r="E670" s="17" t="s">
        <v>181</v>
      </c>
      <c r="F670" s="268">
        <v>20</v>
      </c>
      <c r="G670" s="34"/>
      <c r="H670" s="39"/>
    </row>
    <row r="671" spans="1:8" s="2" customFormat="1" ht="16.899999999999999" customHeight="1">
      <c r="A671" s="34"/>
      <c r="B671" s="39"/>
      <c r="C671" s="267" t="s">
        <v>1947</v>
      </c>
      <c r="D671" s="267" t="s">
        <v>1948</v>
      </c>
      <c r="E671" s="17" t="s">
        <v>181</v>
      </c>
      <c r="F671" s="268">
        <v>20</v>
      </c>
      <c r="G671" s="34"/>
      <c r="H671" s="39"/>
    </row>
    <row r="672" spans="1:8" s="2" customFormat="1" ht="16.899999999999999" customHeight="1">
      <c r="A672" s="34"/>
      <c r="B672" s="39"/>
      <c r="C672" s="267" t="s">
        <v>1947</v>
      </c>
      <c r="D672" s="267" t="s">
        <v>1948</v>
      </c>
      <c r="E672" s="17" t="s">
        <v>181</v>
      </c>
      <c r="F672" s="268">
        <v>20</v>
      </c>
      <c r="G672" s="34"/>
      <c r="H672" s="39"/>
    </row>
    <row r="673" spans="1:8" s="2" customFormat="1" ht="16.899999999999999" customHeight="1">
      <c r="A673" s="34"/>
      <c r="B673" s="39"/>
      <c r="C673" s="267" t="s">
        <v>1947</v>
      </c>
      <c r="D673" s="267" t="s">
        <v>1948</v>
      </c>
      <c r="E673" s="17" t="s">
        <v>181</v>
      </c>
      <c r="F673" s="268">
        <v>20</v>
      </c>
      <c r="G673" s="34"/>
      <c r="H673" s="39"/>
    </row>
    <row r="674" spans="1:8" s="2" customFormat="1" ht="16.899999999999999" customHeight="1">
      <c r="A674" s="34"/>
      <c r="B674" s="39"/>
      <c r="C674" s="267" t="s">
        <v>1947</v>
      </c>
      <c r="D674" s="267" t="s">
        <v>1948</v>
      </c>
      <c r="E674" s="17" t="s">
        <v>181</v>
      </c>
      <c r="F674" s="268">
        <v>20</v>
      </c>
      <c r="G674" s="34"/>
      <c r="H674" s="39"/>
    </row>
    <row r="675" spans="1:8" s="2" customFormat="1" ht="16.899999999999999" customHeight="1">
      <c r="A675" s="34"/>
      <c r="B675" s="39"/>
      <c r="C675" s="267" t="s">
        <v>1993</v>
      </c>
      <c r="D675" s="267" t="s">
        <v>1994</v>
      </c>
      <c r="E675" s="17" t="s">
        <v>181</v>
      </c>
      <c r="F675" s="268">
        <v>4</v>
      </c>
      <c r="G675" s="34"/>
      <c r="H675" s="39"/>
    </row>
    <row r="676" spans="1:8" s="2" customFormat="1" ht="16.899999999999999" customHeight="1">
      <c r="A676" s="34"/>
      <c r="B676" s="39"/>
      <c r="C676" s="267" t="s">
        <v>1993</v>
      </c>
      <c r="D676" s="267" t="s">
        <v>1994</v>
      </c>
      <c r="E676" s="17" t="s">
        <v>181</v>
      </c>
      <c r="F676" s="268">
        <v>4</v>
      </c>
      <c r="G676" s="34"/>
      <c r="H676" s="39"/>
    </row>
    <row r="677" spans="1:8" s="2" customFormat="1" ht="16.899999999999999" customHeight="1">
      <c r="A677" s="34"/>
      <c r="B677" s="39"/>
      <c r="C677" s="267" t="s">
        <v>1967</v>
      </c>
      <c r="D677" s="267" t="s">
        <v>1968</v>
      </c>
      <c r="E677" s="17" t="s">
        <v>181</v>
      </c>
      <c r="F677" s="268">
        <v>4</v>
      </c>
      <c r="G677" s="34"/>
      <c r="H677" s="39"/>
    </row>
    <row r="678" spans="1:8" s="2" customFormat="1" ht="16.899999999999999" customHeight="1">
      <c r="A678" s="34"/>
      <c r="B678" s="39"/>
      <c r="C678" s="267" t="s">
        <v>1967</v>
      </c>
      <c r="D678" s="267" t="s">
        <v>1968</v>
      </c>
      <c r="E678" s="17" t="s">
        <v>181</v>
      </c>
      <c r="F678" s="268">
        <v>4</v>
      </c>
      <c r="G678" s="34"/>
      <c r="H678" s="39"/>
    </row>
    <row r="679" spans="1:8" s="2" customFormat="1" ht="16.899999999999999" customHeight="1">
      <c r="A679" s="34"/>
      <c r="B679" s="39"/>
      <c r="C679" s="267" t="s">
        <v>1967</v>
      </c>
      <c r="D679" s="267" t="s">
        <v>1968</v>
      </c>
      <c r="E679" s="17" t="s">
        <v>181</v>
      </c>
      <c r="F679" s="268">
        <v>4</v>
      </c>
      <c r="G679" s="34"/>
      <c r="H679" s="39"/>
    </row>
    <row r="680" spans="1:8" s="2" customFormat="1" ht="16.899999999999999" customHeight="1">
      <c r="A680" s="34"/>
      <c r="B680" s="39"/>
      <c r="C680" s="267" t="s">
        <v>1967</v>
      </c>
      <c r="D680" s="267" t="s">
        <v>1968</v>
      </c>
      <c r="E680" s="17" t="s">
        <v>181</v>
      </c>
      <c r="F680" s="268">
        <v>4</v>
      </c>
      <c r="G680" s="34"/>
      <c r="H680" s="39"/>
    </row>
    <row r="681" spans="1:8" s="2" customFormat="1" ht="16.899999999999999" customHeight="1">
      <c r="A681" s="34"/>
      <c r="B681" s="39"/>
      <c r="C681" s="267" t="s">
        <v>1967</v>
      </c>
      <c r="D681" s="267" t="s">
        <v>1968</v>
      </c>
      <c r="E681" s="17" t="s">
        <v>181</v>
      </c>
      <c r="F681" s="268">
        <v>4</v>
      </c>
      <c r="G681" s="34"/>
      <c r="H681" s="39"/>
    </row>
    <row r="682" spans="1:8" s="2" customFormat="1" ht="16.899999999999999" customHeight="1">
      <c r="A682" s="34"/>
      <c r="B682" s="39"/>
      <c r="C682" s="267" t="s">
        <v>579</v>
      </c>
      <c r="D682" s="267" t="s">
        <v>580</v>
      </c>
      <c r="E682" s="17" t="s">
        <v>258</v>
      </c>
      <c r="F682" s="268">
        <v>316</v>
      </c>
      <c r="G682" s="34"/>
      <c r="H682" s="39"/>
    </row>
    <row r="683" spans="1:8" s="2" customFormat="1" ht="16.899999999999999" customHeight="1">
      <c r="A683" s="34"/>
      <c r="B683" s="39"/>
      <c r="C683" s="267" t="s">
        <v>579</v>
      </c>
      <c r="D683" s="267" t="s">
        <v>580</v>
      </c>
      <c r="E683" s="17" t="s">
        <v>258</v>
      </c>
      <c r="F683" s="268">
        <v>312.76</v>
      </c>
      <c r="G683" s="34"/>
      <c r="H683" s="39"/>
    </row>
    <row r="684" spans="1:8" s="2" customFormat="1" ht="16.899999999999999" customHeight="1">
      <c r="A684" s="34"/>
      <c r="B684" s="39"/>
      <c r="C684" s="267" t="s">
        <v>579</v>
      </c>
      <c r="D684" s="267" t="s">
        <v>580</v>
      </c>
      <c r="E684" s="17" t="s">
        <v>258</v>
      </c>
      <c r="F684" s="268">
        <v>316.24</v>
      </c>
      <c r="G684" s="34"/>
      <c r="H684" s="39"/>
    </row>
    <row r="685" spans="1:8" s="2" customFormat="1" ht="16.899999999999999" customHeight="1">
      <c r="A685" s="34"/>
      <c r="B685" s="39"/>
      <c r="C685" s="267" t="s">
        <v>579</v>
      </c>
      <c r="D685" s="267" t="s">
        <v>580</v>
      </c>
      <c r="E685" s="17" t="s">
        <v>258</v>
      </c>
      <c r="F685" s="268">
        <v>316.24</v>
      </c>
      <c r="G685" s="34"/>
      <c r="H685" s="39"/>
    </row>
    <row r="686" spans="1:8" s="2" customFormat="1" ht="16.899999999999999" customHeight="1">
      <c r="A686" s="34"/>
      <c r="B686" s="39"/>
      <c r="C686" s="267" t="s">
        <v>579</v>
      </c>
      <c r="D686" s="267" t="s">
        <v>580</v>
      </c>
      <c r="E686" s="17" t="s">
        <v>258</v>
      </c>
      <c r="F686" s="268">
        <v>312.76</v>
      </c>
      <c r="G686" s="34"/>
      <c r="H686" s="39"/>
    </row>
    <row r="687" spans="1:8" s="2" customFormat="1" ht="16.899999999999999" customHeight="1">
      <c r="A687" s="34"/>
      <c r="B687" s="39"/>
      <c r="C687" s="267" t="s">
        <v>1974</v>
      </c>
      <c r="D687" s="267" t="s">
        <v>1975</v>
      </c>
      <c r="E687" s="17" t="s">
        <v>240</v>
      </c>
      <c r="F687" s="268">
        <v>7.069</v>
      </c>
      <c r="G687" s="34"/>
      <c r="H687" s="39"/>
    </row>
    <row r="688" spans="1:8" s="2" customFormat="1" ht="16.899999999999999" customHeight="1">
      <c r="A688" s="34"/>
      <c r="B688" s="39"/>
      <c r="C688" s="267" t="s">
        <v>1974</v>
      </c>
      <c r="D688" s="267" t="s">
        <v>1975</v>
      </c>
      <c r="E688" s="17" t="s">
        <v>240</v>
      </c>
      <c r="F688" s="268">
        <v>7.069</v>
      </c>
      <c r="G688" s="34"/>
      <c r="H688" s="39"/>
    </row>
    <row r="689" spans="1:8" s="2" customFormat="1" ht="16.899999999999999" customHeight="1">
      <c r="A689" s="34"/>
      <c r="B689" s="39"/>
      <c r="C689" s="267" t="s">
        <v>1974</v>
      </c>
      <c r="D689" s="267" t="s">
        <v>1975</v>
      </c>
      <c r="E689" s="17" t="s">
        <v>240</v>
      </c>
      <c r="F689" s="268">
        <v>7.069</v>
      </c>
      <c r="G689" s="34"/>
      <c r="H689" s="39"/>
    </row>
    <row r="690" spans="1:8" s="2" customFormat="1" ht="16.899999999999999" customHeight="1">
      <c r="A690" s="34"/>
      <c r="B690" s="39"/>
      <c r="C690" s="267" t="s">
        <v>1974</v>
      </c>
      <c r="D690" s="267" t="s">
        <v>1975</v>
      </c>
      <c r="E690" s="17" t="s">
        <v>240</v>
      </c>
      <c r="F690" s="268">
        <v>7.069</v>
      </c>
      <c r="G690" s="34"/>
      <c r="H690" s="39"/>
    </row>
    <row r="691" spans="1:8" s="2" customFormat="1" ht="16.899999999999999" customHeight="1">
      <c r="A691" s="34"/>
      <c r="B691" s="39"/>
      <c r="C691" s="267" t="s">
        <v>1974</v>
      </c>
      <c r="D691" s="267" t="s">
        <v>1975</v>
      </c>
      <c r="E691" s="17" t="s">
        <v>240</v>
      </c>
      <c r="F691" s="268">
        <v>7.069</v>
      </c>
      <c r="G691" s="34"/>
      <c r="H691" s="39"/>
    </row>
    <row r="692" spans="1:8" s="2" customFormat="1" ht="16.899999999999999" customHeight="1">
      <c r="A692" s="34"/>
      <c r="B692" s="39"/>
      <c r="C692" s="267" t="s">
        <v>2025</v>
      </c>
      <c r="D692" s="267" t="s">
        <v>2026</v>
      </c>
      <c r="E692" s="17" t="s">
        <v>181</v>
      </c>
      <c r="F692" s="268">
        <v>4</v>
      </c>
      <c r="G692" s="34"/>
      <c r="H692" s="39"/>
    </row>
    <row r="693" spans="1:8" s="2" customFormat="1" ht="16.899999999999999" customHeight="1">
      <c r="A693" s="34"/>
      <c r="B693" s="39"/>
      <c r="C693" s="267" t="s">
        <v>2086</v>
      </c>
      <c r="D693" s="267" t="s">
        <v>2087</v>
      </c>
      <c r="E693" s="17" t="s">
        <v>181</v>
      </c>
      <c r="F693" s="268">
        <v>4</v>
      </c>
      <c r="G693" s="34"/>
      <c r="H693" s="39"/>
    </row>
    <row r="694" spans="1:8" s="2" customFormat="1" ht="16.899999999999999" customHeight="1">
      <c r="A694" s="34"/>
      <c r="B694" s="39"/>
      <c r="C694" s="263" t="s">
        <v>283</v>
      </c>
      <c r="D694" s="264" t="s">
        <v>283</v>
      </c>
      <c r="E694" s="265" t="s">
        <v>240</v>
      </c>
      <c r="F694" s="266">
        <v>1550</v>
      </c>
      <c r="G694" s="34"/>
      <c r="H694" s="39"/>
    </row>
    <row r="695" spans="1:8" s="2" customFormat="1" ht="16.899999999999999" customHeight="1">
      <c r="A695" s="34"/>
      <c r="B695" s="39"/>
      <c r="C695" s="267" t="s">
        <v>283</v>
      </c>
      <c r="D695" s="267" t="s">
        <v>284</v>
      </c>
      <c r="E695" s="17" t="s">
        <v>1</v>
      </c>
      <c r="F695" s="268">
        <v>1550</v>
      </c>
      <c r="G695" s="34"/>
      <c r="H695" s="39"/>
    </row>
    <row r="696" spans="1:8" s="2" customFormat="1" ht="16.899999999999999" customHeight="1">
      <c r="A696" s="34"/>
      <c r="B696" s="39"/>
      <c r="C696" s="269" t="s">
        <v>2112</v>
      </c>
      <c r="D696" s="34"/>
      <c r="E696" s="34"/>
      <c r="F696" s="34"/>
      <c r="G696" s="34"/>
      <c r="H696" s="39"/>
    </row>
    <row r="697" spans="1:8" s="2" customFormat="1" ht="22.5">
      <c r="A697" s="34"/>
      <c r="B697" s="39"/>
      <c r="C697" s="267" t="s">
        <v>1931</v>
      </c>
      <c r="D697" s="267" t="s">
        <v>1932</v>
      </c>
      <c r="E697" s="17" t="s">
        <v>240</v>
      </c>
      <c r="F697" s="268">
        <v>17050</v>
      </c>
      <c r="G697" s="34"/>
      <c r="H697" s="39"/>
    </row>
    <row r="698" spans="1:8" s="2" customFormat="1" ht="22.5">
      <c r="A698" s="34"/>
      <c r="B698" s="39"/>
      <c r="C698" s="267" t="s">
        <v>1931</v>
      </c>
      <c r="D698" s="267" t="s">
        <v>1932</v>
      </c>
      <c r="E698" s="17" t="s">
        <v>240</v>
      </c>
      <c r="F698" s="268">
        <v>17050</v>
      </c>
      <c r="G698" s="34"/>
      <c r="H698" s="39"/>
    </row>
    <row r="699" spans="1:8" s="2" customFormat="1" ht="22.5">
      <c r="A699" s="34"/>
      <c r="B699" s="39"/>
      <c r="C699" s="267" t="s">
        <v>1931</v>
      </c>
      <c r="D699" s="267" t="s">
        <v>1932</v>
      </c>
      <c r="E699" s="17" t="s">
        <v>240</v>
      </c>
      <c r="F699" s="268">
        <v>17050</v>
      </c>
      <c r="G699" s="34"/>
      <c r="H699" s="39"/>
    </row>
    <row r="700" spans="1:8" s="2" customFormat="1" ht="22.5">
      <c r="A700" s="34"/>
      <c r="B700" s="39"/>
      <c r="C700" s="267" t="s">
        <v>1931</v>
      </c>
      <c r="D700" s="267" t="s">
        <v>1932</v>
      </c>
      <c r="E700" s="17" t="s">
        <v>240</v>
      </c>
      <c r="F700" s="268">
        <v>17050</v>
      </c>
      <c r="G700" s="34"/>
      <c r="H700" s="39"/>
    </row>
    <row r="701" spans="1:8" s="2" customFormat="1" ht="22.5">
      <c r="A701" s="34"/>
      <c r="B701" s="39"/>
      <c r="C701" s="267" t="s">
        <v>1931</v>
      </c>
      <c r="D701" s="267" t="s">
        <v>1932</v>
      </c>
      <c r="E701" s="17" t="s">
        <v>240</v>
      </c>
      <c r="F701" s="268">
        <v>17050</v>
      </c>
      <c r="G701" s="34"/>
      <c r="H701" s="39"/>
    </row>
    <row r="702" spans="1:8" s="2" customFormat="1" ht="16.899999999999999" customHeight="1">
      <c r="A702" s="34"/>
      <c r="B702" s="39"/>
      <c r="C702" s="267" t="s">
        <v>501</v>
      </c>
      <c r="D702" s="267" t="s">
        <v>502</v>
      </c>
      <c r="E702" s="17" t="s">
        <v>240</v>
      </c>
      <c r="F702" s="268">
        <v>1550</v>
      </c>
      <c r="G702" s="34"/>
      <c r="H702" s="39"/>
    </row>
    <row r="703" spans="1:8" s="2" customFormat="1" ht="16.899999999999999" customHeight="1">
      <c r="A703" s="34"/>
      <c r="B703" s="39"/>
      <c r="C703" s="267" t="s">
        <v>501</v>
      </c>
      <c r="D703" s="267" t="s">
        <v>502</v>
      </c>
      <c r="E703" s="17" t="s">
        <v>240</v>
      </c>
      <c r="F703" s="268">
        <v>1550</v>
      </c>
      <c r="G703" s="34"/>
      <c r="H703" s="39"/>
    </row>
    <row r="704" spans="1:8" s="2" customFormat="1" ht="16.899999999999999" customHeight="1">
      <c r="A704" s="34"/>
      <c r="B704" s="39"/>
      <c r="C704" s="267" t="s">
        <v>501</v>
      </c>
      <c r="D704" s="267" t="s">
        <v>502</v>
      </c>
      <c r="E704" s="17" t="s">
        <v>240</v>
      </c>
      <c r="F704" s="268">
        <v>1550</v>
      </c>
      <c r="G704" s="34"/>
      <c r="H704" s="39"/>
    </row>
    <row r="705" spans="1:8" s="2" customFormat="1" ht="16.899999999999999" customHeight="1">
      <c r="A705" s="34"/>
      <c r="B705" s="39"/>
      <c r="C705" s="267" t="s">
        <v>501</v>
      </c>
      <c r="D705" s="267" t="s">
        <v>502</v>
      </c>
      <c r="E705" s="17" t="s">
        <v>240</v>
      </c>
      <c r="F705" s="268">
        <v>1550</v>
      </c>
      <c r="G705" s="34"/>
      <c r="H705" s="39"/>
    </row>
    <row r="706" spans="1:8" s="2" customFormat="1" ht="16.899999999999999" customHeight="1">
      <c r="A706" s="34"/>
      <c r="B706" s="39"/>
      <c r="C706" s="267" t="s">
        <v>501</v>
      </c>
      <c r="D706" s="267" t="s">
        <v>502</v>
      </c>
      <c r="E706" s="17" t="s">
        <v>240</v>
      </c>
      <c r="F706" s="268">
        <v>1550</v>
      </c>
      <c r="G706" s="34"/>
      <c r="H706" s="39"/>
    </row>
    <row r="707" spans="1:8" s="2" customFormat="1" ht="22.5">
      <c r="A707" s="34"/>
      <c r="B707" s="39"/>
      <c r="C707" s="267" t="s">
        <v>1937</v>
      </c>
      <c r="D707" s="267" t="s">
        <v>510</v>
      </c>
      <c r="E707" s="17" t="s">
        <v>511</v>
      </c>
      <c r="F707" s="268">
        <v>0.315</v>
      </c>
      <c r="G707" s="34"/>
      <c r="H707" s="39"/>
    </row>
    <row r="708" spans="1:8" s="2" customFormat="1" ht="22.5">
      <c r="A708" s="34"/>
      <c r="B708" s="39"/>
      <c r="C708" s="267" t="s">
        <v>1937</v>
      </c>
      <c r="D708" s="267" t="s">
        <v>510</v>
      </c>
      <c r="E708" s="17" t="s">
        <v>511</v>
      </c>
      <c r="F708" s="268">
        <v>0.315</v>
      </c>
      <c r="G708" s="34"/>
      <c r="H708" s="39"/>
    </row>
    <row r="709" spans="1:8" s="2" customFormat="1" ht="22.5">
      <c r="A709" s="34"/>
      <c r="B709" s="39"/>
      <c r="C709" s="267" t="s">
        <v>1937</v>
      </c>
      <c r="D709" s="267" t="s">
        <v>510</v>
      </c>
      <c r="E709" s="17" t="s">
        <v>511</v>
      </c>
      <c r="F709" s="268">
        <v>0.315</v>
      </c>
      <c r="G709" s="34"/>
      <c r="H709" s="39"/>
    </row>
    <row r="710" spans="1:8" s="2" customFormat="1" ht="22.5">
      <c r="A710" s="34"/>
      <c r="B710" s="39"/>
      <c r="C710" s="267" t="s">
        <v>1937</v>
      </c>
      <c r="D710" s="267" t="s">
        <v>510</v>
      </c>
      <c r="E710" s="17" t="s">
        <v>511</v>
      </c>
      <c r="F710" s="268">
        <v>0.315</v>
      </c>
      <c r="G710" s="34"/>
      <c r="H710" s="39"/>
    </row>
    <row r="711" spans="1:8" s="2" customFormat="1" ht="22.5">
      <c r="A711" s="34"/>
      <c r="B711" s="39"/>
      <c r="C711" s="267" t="s">
        <v>1937</v>
      </c>
      <c r="D711" s="267" t="s">
        <v>510</v>
      </c>
      <c r="E711" s="17" t="s">
        <v>511</v>
      </c>
      <c r="F711" s="268">
        <v>0.315</v>
      </c>
      <c r="G711" s="34"/>
      <c r="H711" s="39"/>
    </row>
    <row r="712" spans="1:8" s="2" customFormat="1" ht="16.899999999999999" customHeight="1">
      <c r="A712" s="34"/>
      <c r="B712" s="39"/>
      <c r="C712" s="267" t="s">
        <v>1951</v>
      </c>
      <c r="D712" s="267" t="s">
        <v>1952</v>
      </c>
      <c r="E712" s="17" t="s">
        <v>240</v>
      </c>
      <c r="F712" s="268">
        <v>1550</v>
      </c>
      <c r="G712" s="34"/>
      <c r="H712" s="39"/>
    </row>
    <row r="713" spans="1:8" s="2" customFormat="1" ht="16.899999999999999" customHeight="1">
      <c r="A713" s="34"/>
      <c r="B713" s="39"/>
      <c r="C713" s="267" t="s">
        <v>1951</v>
      </c>
      <c r="D713" s="267" t="s">
        <v>1952</v>
      </c>
      <c r="E713" s="17" t="s">
        <v>240</v>
      </c>
      <c r="F713" s="268">
        <v>1550</v>
      </c>
      <c r="G713" s="34"/>
      <c r="H713" s="39"/>
    </row>
    <row r="714" spans="1:8" s="2" customFormat="1" ht="16.899999999999999" customHeight="1">
      <c r="A714" s="34"/>
      <c r="B714" s="39"/>
      <c r="C714" s="267" t="s">
        <v>1951</v>
      </c>
      <c r="D714" s="267" t="s">
        <v>1952</v>
      </c>
      <c r="E714" s="17" t="s">
        <v>240</v>
      </c>
      <c r="F714" s="268">
        <v>1550</v>
      </c>
      <c r="G714" s="34"/>
      <c r="H714" s="39"/>
    </row>
    <row r="715" spans="1:8" s="2" customFormat="1" ht="16.899999999999999" customHeight="1">
      <c r="A715" s="34"/>
      <c r="B715" s="39"/>
      <c r="C715" s="267" t="s">
        <v>1951</v>
      </c>
      <c r="D715" s="267" t="s">
        <v>1952</v>
      </c>
      <c r="E715" s="17" t="s">
        <v>240</v>
      </c>
      <c r="F715" s="268">
        <v>1550</v>
      </c>
      <c r="G715" s="34"/>
      <c r="H715" s="39"/>
    </row>
    <row r="716" spans="1:8" s="2" customFormat="1" ht="16.899999999999999" customHeight="1">
      <c r="A716" s="34"/>
      <c r="B716" s="39"/>
      <c r="C716" s="267" t="s">
        <v>1951</v>
      </c>
      <c r="D716" s="267" t="s">
        <v>1952</v>
      </c>
      <c r="E716" s="17" t="s">
        <v>240</v>
      </c>
      <c r="F716" s="268">
        <v>1550</v>
      </c>
      <c r="G716" s="34"/>
      <c r="H716" s="39"/>
    </row>
    <row r="717" spans="1:8" s="2" customFormat="1" ht="16.899999999999999" customHeight="1">
      <c r="A717" s="34"/>
      <c r="B717" s="39"/>
      <c r="C717" s="267" t="s">
        <v>579</v>
      </c>
      <c r="D717" s="267" t="s">
        <v>580</v>
      </c>
      <c r="E717" s="17" t="s">
        <v>258</v>
      </c>
      <c r="F717" s="268">
        <v>316</v>
      </c>
      <c r="G717" s="34"/>
      <c r="H717" s="39"/>
    </row>
    <row r="718" spans="1:8" s="2" customFormat="1" ht="16.899999999999999" customHeight="1">
      <c r="A718" s="34"/>
      <c r="B718" s="39"/>
      <c r="C718" s="267" t="s">
        <v>579</v>
      </c>
      <c r="D718" s="267" t="s">
        <v>580</v>
      </c>
      <c r="E718" s="17" t="s">
        <v>258</v>
      </c>
      <c r="F718" s="268">
        <v>312.76</v>
      </c>
      <c r="G718" s="34"/>
      <c r="H718" s="39"/>
    </row>
    <row r="719" spans="1:8" s="2" customFormat="1" ht="16.899999999999999" customHeight="1">
      <c r="A719" s="34"/>
      <c r="B719" s="39"/>
      <c r="C719" s="267" t="s">
        <v>579</v>
      </c>
      <c r="D719" s="267" t="s">
        <v>580</v>
      </c>
      <c r="E719" s="17" t="s">
        <v>258</v>
      </c>
      <c r="F719" s="268">
        <v>316.24</v>
      </c>
      <c r="G719" s="34"/>
      <c r="H719" s="39"/>
    </row>
    <row r="720" spans="1:8" s="2" customFormat="1" ht="16.899999999999999" customHeight="1">
      <c r="A720" s="34"/>
      <c r="B720" s="39"/>
      <c r="C720" s="267" t="s">
        <v>579</v>
      </c>
      <c r="D720" s="267" t="s">
        <v>580</v>
      </c>
      <c r="E720" s="17" t="s">
        <v>258</v>
      </c>
      <c r="F720" s="268">
        <v>312.76</v>
      </c>
      <c r="G720" s="34"/>
      <c r="H720" s="39"/>
    </row>
    <row r="721" spans="1:8" s="2" customFormat="1" ht="16.899999999999999" customHeight="1">
      <c r="A721" s="34"/>
      <c r="B721" s="39"/>
      <c r="C721" s="267" t="s">
        <v>579</v>
      </c>
      <c r="D721" s="267" t="s">
        <v>580</v>
      </c>
      <c r="E721" s="17" t="s">
        <v>258</v>
      </c>
      <c r="F721" s="268">
        <v>316.24</v>
      </c>
      <c r="G721" s="34"/>
      <c r="H721" s="39"/>
    </row>
    <row r="722" spans="1:8" s="2" customFormat="1" ht="22.5">
      <c r="A722" s="34"/>
      <c r="B722" s="39"/>
      <c r="C722" s="267" t="s">
        <v>1978</v>
      </c>
      <c r="D722" s="267" t="s">
        <v>1979</v>
      </c>
      <c r="E722" s="17" t="s">
        <v>240</v>
      </c>
      <c r="F722" s="268">
        <v>3100</v>
      </c>
      <c r="G722" s="34"/>
      <c r="H722" s="39"/>
    </row>
    <row r="723" spans="1:8" s="2" customFormat="1" ht="22.5">
      <c r="A723" s="34"/>
      <c r="B723" s="39"/>
      <c r="C723" s="267" t="s">
        <v>1978</v>
      </c>
      <c r="D723" s="267" t="s">
        <v>1979</v>
      </c>
      <c r="E723" s="17" t="s">
        <v>240</v>
      </c>
      <c r="F723" s="268">
        <v>3100</v>
      </c>
      <c r="G723" s="34"/>
      <c r="H723" s="39"/>
    </row>
    <row r="724" spans="1:8" s="2" customFormat="1" ht="22.5">
      <c r="A724" s="34"/>
      <c r="B724" s="39"/>
      <c r="C724" s="267" t="s">
        <v>1978</v>
      </c>
      <c r="D724" s="267" t="s">
        <v>1979</v>
      </c>
      <c r="E724" s="17" t="s">
        <v>240</v>
      </c>
      <c r="F724" s="268">
        <v>3100</v>
      </c>
      <c r="G724" s="34"/>
      <c r="H724" s="39"/>
    </row>
    <row r="725" spans="1:8" s="2" customFormat="1" ht="22.5">
      <c r="A725" s="34"/>
      <c r="B725" s="39"/>
      <c r="C725" s="267" t="s">
        <v>1978</v>
      </c>
      <c r="D725" s="267" t="s">
        <v>1979</v>
      </c>
      <c r="E725" s="17" t="s">
        <v>240</v>
      </c>
      <c r="F725" s="268">
        <v>3100</v>
      </c>
      <c r="G725" s="34"/>
      <c r="H725" s="39"/>
    </row>
    <row r="726" spans="1:8" s="2" customFormat="1" ht="22.5">
      <c r="A726" s="34"/>
      <c r="B726" s="39"/>
      <c r="C726" s="267" t="s">
        <v>1978</v>
      </c>
      <c r="D726" s="267" t="s">
        <v>1979</v>
      </c>
      <c r="E726" s="17" t="s">
        <v>240</v>
      </c>
      <c r="F726" s="268">
        <v>3100</v>
      </c>
      <c r="G726" s="34"/>
      <c r="H726" s="39"/>
    </row>
    <row r="727" spans="1:8" s="2" customFormat="1" ht="16.899999999999999" customHeight="1">
      <c r="A727" s="34"/>
      <c r="B727" s="39"/>
      <c r="C727" s="267" t="s">
        <v>1941</v>
      </c>
      <c r="D727" s="267" t="s">
        <v>520</v>
      </c>
      <c r="E727" s="17" t="s">
        <v>460</v>
      </c>
      <c r="F727" s="268">
        <v>96.24</v>
      </c>
      <c r="G727" s="34"/>
      <c r="H727" s="39"/>
    </row>
    <row r="728" spans="1:8" s="2" customFormat="1" ht="16.899999999999999" customHeight="1">
      <c r="A728" s="34"/>
      <c r="B728" s="39"/>
      <c r="C728" s="267" t="s">
        <v>1941</v>
      </c>
      <c r="D728" s="267" t="s">
        <v>520</v>
      </c>
      <c r="E728" s="17" t="s">
        <v>460</v>
      </c>
      <c r="F728" s="268">
        <v>96.24</v>
      </c>
      <c r="G728" s="34"/>
      <c r="H728" s="39"/>
    </row>
    <row r="729" spans="1:8" s="2" customFormat="1" ht="16.899999999999999" customHeight="1">
      <c r="A729" s="34"/>
      <c r="B729" s="39"/>
      <c r="C729" s="267" t="s">
        <v>1941</v>
      </c>
      <c r="D729" s="267" t="s">
        <v>520</v>
      </c>
      <c r="E729" s="17" t="s">
        <v>460</v>
      </c>
      <c r="F729" s="268">
        <v>96.24</v>
      </c>
      <c r="G729" s="34"/>
      <c r="H729" s="39"/>
    </row>
    <row r="730" spans="1:8" s="2" customFormat="1" ht="16.899999999999999" customHeight="1">
      <c r="A730" s="34"/>
      <c r="B730" s="39"/>
      <c r="C730" s="267" t="s">
        <v>1941</v>
      </c>
      <c r="D730" s="267" t="s">
        <v>520</v>
      </c>
      <c r="E730" s="17" t="s">
        <v>460</v>
      </c>
      <c r="F730" s="268">
        <v>96.24</v>
      </c>
      <c r="G730" s="34"/>
      <c r="H730" s="39"/>
    </row>
    <row r="731" spans="1:8" s="2" customFormat="1" ht="16.899999999999999" customHeight="1">
      <c r="A731" s="34"/>
      <c r="B731" s="39"/>
      <c r="C731" s="267" t="s">
        <v>1941</v>
      </c>
      <c r="D731" s="267" t="s">
        <v>520</v>
      </c>
      <c r="E731" s="17" t="s">
        <v>460</v>
      </c>
      <c r="F731" s="268">
        <v>96.24</v>
      </c>
      <c r="G731" s="34"/>
      <c r="H731" s="39"/>
    </row>
    <row r="732" spans="1:8" s="2" customFormat="1" ht="16.899999999999999" customHeight="1">
      <c r="A732" s="34"/>
      <c r="B732" s="39"/>
      <c r="C732" s="267" t="s">
        <v>1954</v>
      </c>
      <c r="D732" s="267" t="s">
        <v>1955</v>
      </c>
      <c r="E732" s="17" t="s">
        <v>1956</v>
      </c>
      <c r="F732" s="268">
        <v>1.456</v>
      </c>
      <c r="G732" s="34"/>
      <c r="H732" s="39"/>
    </row>
    <row r="733" spans="1:8" s="2" customFormat="1" ht="16.899999999999999" customHeight="1">
      <c r="A733" s="34"/>
      <c r="B733" s="39"/>
      <c r="C733" s="267" t="s">
        <v>1954</v>
      </c>
      <c r="D733" s="267" t="s">
        <v>1955</v>
      </c>
      <c r="E733" s="17" t="s">
        <v>1956</v>
      </c>
      <c r="F733" s="268">
        <v>1.456</v>
      </c>
      <c r="G733" s="34"/>
      <c r="H733" s="39"/>
    </row>
    <row r="734" spans="1:8" s="2" customFormat="1" ht="16.899999999999999" customHeight="1">
      <c r="A734" s="34"/>
      <c r="B734" s="39"/>
      <c r="C734" s="267" t="s">
        <v>1954</v>
      </c>
      <c r="D734" s="267" t="s">
        <v>1955</v>
      </c>
      <c r="E734" s="17" t="s">
        <v>1956</v>
      </c>
      <c r="F734" s="268">
        <v>1.456</v>
      </c>
      <c r="G734" s="34"/>
      <c r="H734" s="39"/>
    </row>
    <row r="735" spans="1:8" s="2" customFormat="1" ht="16.899999999999999" customHeight="1">
      <c r="A735" s="34"/>
      <c r="B735" s="39"/>
      <c r="C735" s="267" t="s">
        <v>1954</v>
      </c>
      <c r="D735" s="267" t="s">
        <v>1955</v>
      </c>
      <c r="E735" s="17" t="s">
        <v>1956</v>
      </c>
      <c r="F735" s="268">
        <v>1.456</v>
      </c>
      <c r="G735" s="34"/>
      <c r="H735" s="39"/>
    </row>
    <row r="736" spans="1:8" s="2" customFormat="1" ht="16.899999999999999" customHeight="1">
      <c r="A736" s="34"/>
      <c r="B736" s="39"/>
      <c r="C736" s="267" t="s">
        <v>1954</v>
      </c>
      <c r="D736" s="267" t="s">
        <v>1955</v>
      </c>
      <c r="E736" s="17" t="s">
        <v>1956</v>
      </c>
      <c r="F736" s="268">
        <v>1.456</v>
      </c>
      <c r="G736" s="34"/>
      <c r="H736" s="39"/>
    </row>
    <row r="737" spans="1:8" s="2" customFormat="1" ht="16.899999999999999" customHeight="1">
      <c r="A737" s="34"/>
      <c r="B737" s="39"/>
      <c r="C737" s="263" t="s">
        <v>285</v>
      </c>
      <c r="D737" s="264" t="s">
        <v>285</v>
      </c>
      <c r="E737" s="265" t="s">
        <v>258</v>
      </c>
      <c r="F737" s="266">
        <v>316.24</v>
      </c>
      <c r="G737" s="34"/>
      <c r="H737" s="39"/>
    </row>
    <row r="738" spans="1:8" s="2" customFormat="1" ht="16.899999999999999" customHeight="1">
      <c r="A738" s="34"/>
      <c r="B738" s="39"/>
      <c r="C738" s="267" t="s">
        <v>1</v>
      </c>
      <c r="D738" s="267" t="s">
        <v>1971</v>
      </c>
      <c r="E738" s="17" t="s">
        <v>1</v>
      </c>
      <c r="F738" s="268">
        <v>310</v>
      </c>
      <c r="G738" s="34"/>
      <c r="H738" s="39"/>
    </row>
    <row r="739" spans="1:8" s="2" customFormat="1" ht="16.899999999999999" customHeight="1">
      <c r="A739" s="34"/>
      <c r="B739" s="39"/>
      <c r="C739" s="267" t="s">
        <v>1</v>
      </c>
      <c r="D739" s="267" t="s">
        <v>1972</v>
      </c>
      <c r="E739" s="17" t="s">
        <v>1</v>
      </c>
      <c r="F739" s="268">
        <v>5.4</v>
      </c>
      <c r="G739" s="34"/>
      <c r="H739" s="39"/>
    </row>
    <row r="740" spans="1:8" s="2" customFormat="1" ht="16.899999999999999" customHeight="1">
      <c r="A740" s="34"/>
      <c r="B740" s="39"/>
      <c r="C740" s="267" t="s">
        <v>1</v>
      </c>
      <c r="D740" s="267" t="s">
        <v>1973</v>
      </c>
      <c r="E740" s="17" t="s">
        <v>1</v>
      </c>
      <c r="F740" s="268">
        <v>0.84</v>
      </c>
      <c r="G740" s="34"/>
      <c r="H740" s="39"/>
    </row>
    <row r="741" spans="1:8" s="2" customFormat="1" ht="16.899999999999999" customHeight="1">
      <c r="A741" s="34"/>
      <c r="B741" s="39"/>
      <c r="C741" s="267" t="s">
        <v>285</v>
      </c>
      <c r="D741" s="267" t="s">
        <v>187</v>
      </c>
      <c r="E741" s="17" t="s">
        <v>1</v>
      </c>
      <c r="F741" s="268">
        <v>316.24</v>
      </c>
      <c r="G741" s="34"/>
      <c r="H741" s="39"/>
    </row>
    <row r="742" spans="1:8" s="2" customFormat="1" ht="16.899999999999999" customHeight="1">
      <c r="A742" s="34"/>
      <c r="B742" s="39"/>
      <c r="C742" s="269" t="s">
        <v>2112</v>
      </c>
      <c r="D742" s="34"/>
      <c r="E742" s="34"/>
      <c r="F742" s="34"/>
      <c r="G742" s="34"/>
      <c r="H742" s="39"/>
    </row>
    <row r="743" spans="1:8" s="2" customFormat="1" ht="16.899999999999999" customHeight="1">
      <c r="A743" s="34"/>
      <c r="B743" s="39"/>
      <c r="C743" s="267" t="s">
        <v>579</v>
      </c>
      <c r="D743" s="267" t="s">
        <v>580</v>
      </c>
      <c r="E743" s="17" t="s">
        <v>258</v>
      </c>
      <c r="F743" s="268">
        <v>316.24</v>
      </c>
      <c r="G743" s="34"/>
      <c r="H743" s="39"/>
    </row>
    <row r="744" spans="1:8" s="2" customFormat="1" ht="16.899999999999999" customHeight="1">
      <c r="A744" s="34"/>
      <c r="B744" s="39"/>
      <c r="C744" s="267" t="s">
        <v>609</v>
      </c>
      <c r="D744" s="267" t="s">
        <v>610</v>
      </c>
      <c r="E744" s="17" t="s">
        <v>258</v>
      </c>
      <c r="F744" s="268">
        <v>316.24</v>
      </c>
      <c r="G744" s="34"/>
      <c r="H744" s="39"/>
    </row>
    <row r="745" spans="1:8" s="2" customFormat="1" ht="16.899999999999999" customHeight="1">
      <c r="A745" s="34"/>
      <c r="B745" s="39"/>
      <c r="C745" s="267" t="s">
        <v>609</v>
      </c>
      <c r="D745" s="267" t="s">
        <v>610</v>
      </c>
      <c r="E745" s="17" t="s">
        <v>258</v>
      </c>
      <c r="F745" s="268">
        <v>316.24</v>
      </c>
      <c r="G745" s="34"/>
      <c r="H745" s="39"/>
    </row>
    <row r="746" spans="1:8" s="2" customFormat="1" ht="7.35" customHeight="1">
      <c r="A746" s="34"/>
      <c r="B746" s="139"/>
      <c r="C746" s="140"/>
      <c r="D746" s="140"/>
      <c r="E746" s="140"/>
      <c r="F746" s="140"/>
      <c r="G746" s="140"/>
      <c r="H746" s="39"/>
    </row>
    <row r="747" spans="1:8" s="2" customFormat="1">
      <c r="A747" s="34"/>
      <c r="B747" s="34"/>
      <c r="C747" s="34"/>
      <c r="D747" s="34"/>
      <c r="E747" s="34"/>
      <c r="F747" s="34"/>
      <c r="G747" s="34"/>
      <c r="H747" s="34"/>
    </row>
  </sheetData>
  <sheetProtection algorithmName="SHA-512" hashValue="3AKItoAA7JsJiZijywInUbrf3fIrtZNCOHN9Xr9Ma059lO9lgphRIVUqwgc3m5dpx1rYVOVerK1w81Pumrizag==" saltValue="oa6NDb/RkL1o8YPsV2HKDhKPIIfpeDQtHbKkFjYzctw8tqbAHrttYvxItECAh2zbaiocAnuVheIR77iabiJQD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6" t="s">
        <v>124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ROUND((SUM(BE118:BE122)),  2)</f>
        <v>0</v>
      </c>
      <c r="G33" s="34"/>
      <c r="H33" s="34"/>
      <c r="I33" s="124">
        <v>0.21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ROUND((SUM(BF118:BF122)),  2)</f>
        <v>0</v>
      </c>
      <c r="G34" s="34"/>
      <c r="H34" s="34"/>
      <c r="I34" s="124">
        <v>0.15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ROUND((SUM(BG118:BG122)),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ROUND((SUM(BH118:BH122)),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001 - vedlejší rozpočtové náklady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132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2" t="str">
        <f>E7</f>
        <v>Výškovická ul. prostor mezi ul. Svornosti a Čujkovova, Ostrava-Jih</v>
      </c>
      <c r="F108" s="313"/>
      <c r="G108" s="313"/>
      <c r="H108" s="313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6" t="str">
        <f>E9</f>
        <v>001 - vedlejší rozpočtové náklady - uznatelné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Výškovická</v>
      </c>
      <c r="G112" s="36"/>
      <c r="H112" s="36"/>
      <c r="I112" s="29" t="s">
        <v>22</v>
      </c>
      <c r="J112" s="66" t="str">
        <f>IF(J12="","",J12)</f>
        <v>27. 10. 2021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Bc.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133</v>
      </c>
      <c r="D117" s="162" t="s">
        <v>60</v>
      </c>
      <c r="E117" s="162" t="s">
        <v>56</v>
      </c>
      <c r="F117" s="162" t="s">
        <v>57</v>
      </c>
      <c r="G117" s="162" t="s">
        <v>134</v>
      </c>
      <c r="H117" s="162" t="s">
        <v>135</v>
      </c>
      <c r="I117" s="162" t="s">
        <v>136</v>
      </c>
      <c r="J117" s="163" t="s">
        <v>127</v>
      </c>
      <c r="K117" s="164" t="s">
        <v>137</v>
      </c>
      <c r="L117" s="165"/>
      <c r="M117" s="75" t="s">
        <v>1</v>
      </c>
      <c r="N117" s="76" t="s">
        <v>39</v>
      </c>
      <c r="O117" s="76" t="s">
        <v>138</v>
      </c>
      <c r="P117" s="76" t="s">
        <v>139</v>
      </c>
      <c r="Q117" s="76" t="s">
        <v>140</v>
      </c>
      <c r="R117" s="76" t="s">
        <v>141</v>
      </c>
      <c r="S117" s="76" t="s">
        <v>142</v>
      </c>
      <c r="T117" s="77" t="s">
        <v>143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144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129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74</v>
      </c>
      <c r="E119" s="174" t="s">
        <v>145</v>
      </c>
      <c r="F119" s="174" t="s">
        <v>146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</v>
      </c>
      <c r="S119" s="179"/>
      <c r="T119" s="181">
        <f>T120</f>
        <v>0</v>
      </c>
      <c r="AR119" s="182" t="s">
        <v>147</v>
      </c>
      <c r="AT119" s="183" t="s">
        <v>74</v>
      </c>
      <c r="AU119" s="183" t="s">
        <v>75</v>
      </c>
      <c r="AY119" s="182" t="s">
        <v>148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74</v>
      </c>
      <c r="E120" s="185" t="s">
        <v>83</v>
      </c>
      <c r="F120" s="185" t="s">
        <v>149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SUM(P121:P122)</f>
        <v>0</v>
      </c>
      <c r="Q120" s="179"/>
      <c r="R120" s="180">
        <f>SUM(R121:R122)</f>
        <v>0</v>
      </c>
      <c r="S120" s="179"/>
      <c r="T120" s="181">
        <f>SUM(T121:T122)</f>
        <v>0</v>
      </c>
      <c r="AR120" s="182" t="s">
        <v>147</v>
      </c>
      <c r="AT120" s="183" t="s">
        <v>74</v>
      </c>
      <c r="AU120" s="183" t="s">
        <v>83</v>
      </c>
      <c r="AY120" s="182" t="s">
        <v>148</v>
      </c>
      <c r="BK120" s="184">
        <f>SUM(BK121:BK122)</f>
        <v>0</v>
      </c>
    </row>
    <row r="121" spans="1:65" s="2" customFormat="1" ht="21.75" customHeight="1">
      <c r="A121" s="34"/>
      <c r="B121" s="35"/>
      <c r="C121" s="187" t="s">
        <v>83</v>
      </c>
      <c r="D121" s="187" t="s">
        <v>150</v>
      </c>
      <c r="E121" s="188" t="s">
        <v>151</v>
      </c>
      <c r="F121" s="189" t="s">
        <v>152</v>
      </c>
      <c r="G121" s="190" t="s">
        <v>153</v>
      </c>
      <c r="H121" s="191">
        <v>1</v>
      </c>
      <c r="I121" s="192"/>
      <c r="J121" s="193">
        <f>ROUND(I121*H121,2)</f>
        <v>0</v>
      </c>
      <c r="K121" s="194"/>
      <c r="L121" s="195"/>
      <c r="M121" s="196" t="s">
        <v>1</v>
      </c>
      <c r="N121" s="197" t="s">
        <v>40</v>
      </c>
      <c r="O121" s="71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154</v>
      </c>
      <c r="AT121" s="200" t="s">
        <v>150</v>
      </c>
      <c r="AU121" s="200" t="s">
        <v>85</v>
      </c>
      <c r="AY121" s="17" t="s">
        <v>148</v>
      </c>
      <c r="BE121" s="201">
        <f>IF(N121="základní",J121,0)</f>
        <v>0</v>
      </c>
      <c r="BF121" s="201">
        <f>IF(N121="snížená",J121,0)</f>
        <v>0</v>
      </c>
      <c r="BG121" s="201">
        <f>IF(N121="zákl. přenesená",J121,0)</f>
        <v>0</v>
      </c>
      <c r="BH121" s="201">
        <f>IF(N121="sníž. přenesená",J121,0)</f>
        <v>0</v>
      </c>
      <c r="BI121" s="201">
        <f>IF(N121="nulová",J121,0)</f>
        <v>0</v>
      </c>
      <c r="BJ121" s="17" t="s">
        <v>83</v>
      </c>
      <c r="BK121" s="201">
        <f>ROUND(I121*H121,2)</f>
        <v>0</v>
      </c>
      <c r="BL121" s="17" t="s">
        <v>155</v>
      </c>
      <c r="BM121" s="200" t="s">
        <v>156</v>
      </c>
    </row>
    <row r="122" spans="1:65" s="2" customFormat="1" ht="16.5" customHeight="1">
      <c r="A122" s="34"/>
      <c r="B122" s="35"/>
      <c r="C122" s="187" t="s">
        <v>85</v>
      </c>
      <c r="D122" s="187" t="s">
        <v>150</v>
      </c>
      <c r="E122" s="188" t="s">
        <v>157</v>
      </c>
      <c r="F122" s="189" t="s">
        <v>158</v>
      </c>
      <c r="G122" s="190" t="s">
        <v>153</v>
      </c>
      <c r="H122" s="191">
        <v>1</v>
      </c>
      <c r="I122" s="192"/>
      <c r="J122" s="193">
        <f>ROUND(I122*H122,2)</f>
        <v>0</v>
      </c>
      <c r="K122" s="194"/>
      <c r="L122" s="195"/>
      <c r="M122" s="202" t="s">
        <v>1</v>
      </c>
      <c r="N122" s="203" t="s">
        <v>40</v>
      </c>
      <c r="O122" s="204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154</v>
      </c>
      <c r="AT122" s="200" t="s">
        <v>150</v>
      </c>
      <c r="AU122" s="200" t="s">
        <v>85</v>
      </c>
      <c r="AY122" s="17" t="s">
        <v>148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7" t="s">
        <v>83</v>
      </c>
      <c r="BK122" s="201">
        <f>ROUND(I122*H122,2)</f>
        <v>0</v>
      </c>
      <c r="BL122" s="17" t="s">
        <v>155</v>
      </c>
      <c r="BM122" s="200" t="s">
        <v>159</v>
      </c>
    </row>
    <row r="123" spans="1:65" s="2" customFormat="1" ht="6.95" customHeight="1">
      <c r="A123" s="34"/>
      <c r="B123" s="54"/>
      <c r="C123" s="55"/>
      <c r="D123" s="55"/>
      <c r="E123" s="55"/>
      <c r="F123" s="55"/>
      <c r="G123" s="55"/>
      <c r="H123" s="55"/>
      <c r="I123" s="55"/>
      <c r="J123" s="55"/>
      <c r="K123" s="55"/>
      <c r="L123" s="39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algorithmName="SHA-512" hashValue="PU7EjoUWLeDXEOssNo3k7qjIjGznp0JsJNsl+RfV8kkjqcm0x3h3ux4qkA3FptRoR9Q9hxVI2BgHssNljtpwSg==" saltValue="x3nyD9HUU+1LvHGp7sV4+Lv3GISL64d7X9+q7elj5x9eaazN/S9NwcYgFe5yt/Y9LY6RCI0HU+tuR2QP4UahVw==" spinCount="100000" sheet="1" objects="1" scenarios="1" formatColumns="0" formatRows="0" autoFilter="0"/>
  <autoFilter ref="C117:K122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88</v>
      </c>
      <c r="AZ2" s="207" t="s">
        <v>160</v>
      </c>
      <c r="BA2" s="207" t="s">
        <v>160</v>
      </c>
      <c r="BB2" s="207" t="s">
        <v>161</v>
      </c>
      <c r="BC2" s="207" t="s">
        <v>162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56" s="1" customFormat="1" ht="6.95" customHeight="1">
      <c r="B5" s="20"/>
      <c r="L5" s="20"/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163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ROUND((SUM(BE118:BE150)),  2)</f>
        <v>0</v>
      </c>
      <c r="G33" s="34"/>
      <c r="H33" s="34"/>
      <c r="I33" s="124">
        <v>0.21</v>
      </c>
      <c r="J33" s="123">
        <f>ROUND(((SUM(BE118:BE150))*I33),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ROUND((SUM(BF118:BF150)),  2)</f>
        <v>0</v>
      </c>
      <c r="G34" s="34"/>
      <c r="H34" s="34"/>
      <c r="I34" s="124">
        <v>0.15</v>
      </c>
      <c r="J34" s="123">
        <f>ROUND(((SUM(BF118:BF150))*I34),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ROUND((SUM(BG118:BG150)),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ROUND((SUM(BH118:BH150)),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ROUND((SUM(BI118:BI150)),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002 - vedlejší rozpočtové náklady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J118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J119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131</v>
      </c>
      <c r="E98" s="156"/>
      <c r="F98" s="156"/>
      <c r="G98" s="156"/>
      <c r="H98" s="156"/>
      <c r="I98" s="156"/>
      <c r="J98" s="157">
        <f>J120</f>
        <v>0</v>
      </c>
      <c r="K98" s="154"/>
      <c r="L98" s="158"/>
    </row>
    <row r="99" spans="1:31" s="2" customFormat="1" ht="21.75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pans="1:31" s="2" customFormat="1" ht="6.95" customHeight="1">
      <c r="A100" s="34"/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pans="1:31" s="2" customFormat="1" ht="6.95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24.95" customHeight="1">
      <c r="A105" s="34"/>
      <c r="B105" s="35"/>
      <c r="C105" s="23" t="s">
        <v>132</v>
      </c>
      <c r="D105" s="36"/>
      <c r="E105" s="36"/>
      <c r="F105" s="36"/>
      <c r="G105" s="36"/>
      <c r="H105" s="36"/>
      <c r="I105" s="3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6.95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2" customHeight="1">
      <c r="A107" s="34"/>
      <c r="B107" s="35"/>
      <c r="C107" s="29" t="s">
        <v>16</v>
      </c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6.5" customHeight="1">
      <c r="A108" s="34"/>
      <c r="B108" s="35"/>
      <c r="C108" s="36"/>
      <c r="D108" s="36"/>
      <c r="E108" s="312" t="str">
        <f>E7</f>
        <v>Výškovická ul. prostor mezi ul. Svornosti a Čujkovova, Ostrava-Jih</v>
      </c>
      <c r="F108" s="313"/>
      <c r="G108" s="313"/>
      <c r="H108" s="313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2" customHeight="1">
      <c r="A109" s="34"/>
      <c r="B109" s="35"/>
      <c r="C109" s="29" t="s">
        <v>123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6.5" customHeight="1">
      <c r="A110" s="34"/>
      <c r="B110" s="35"/>
      <c r="C110" s="36"/>
      <c r="D110" s="36"/>
      <c r="E110" s="306" t="str">
        <f>E9</f>
        <v>002 - vedlejší rozpočtové náklady - neuznatelné</v>
      </c>
      <c r="F110" s="311"/>
      <c r="G110" s="311"/>
      <c r="H110" s="311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20</v>
      </c>
      <c r="D112" s="36"/>
      <c r="E112" s="36"/>
      <c r="F112" s="27" t="str">
        <f>F12</f>
        <v>ul. Výškovická</v>
      </c>
      <c r="G112" s="36"/>
      <c r="H112" s="36"/>
      <c r="I112" s="29" t="s">
        <v>22</v>
      </c>
      <c r="J112" s="66" t="str">
        <f>IF(J12="","",J12)</f>
        <v>27. 10. 2021</v>
      </c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6.9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24</v>
      </c>
      <c r="D114" s="36"/>
      <c r="E114" s="36"/>
      <c r="F114" s="27" t="str">
        <f>E15</f>
        <v>Městský obvod Ostrava – Jih</v>
      </c>
      <c r="G114" s="36"/>
      <c r="H114" s="36"/>
      <c r="I114" s="29" t="s">
        <v>30</v>
      </c>
      <c r="J114" s="32" t="str">
        <f>E21</f>
        <v>Ing. Bc. Roman Fildán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28</v>
      </c>
      <c r="D115" s="36"/>
      <c r="E115" s="36"/>
      <c r="F115" s="27" t="str">
        <f>IF(E18="","",E18)</f>
        <v>Vyplň údaj</v>
      </c>
      <c r="G115" s="36"/>
      <c r="H115" s="36"/>
      <c r="I115" s="29" t="s">
        <v>33</v>
      </c>
      <c r="J115" s="32" t="str">
        <f>E24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0.3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11" customFormat="1" ht="29.25" customHeight="1">
      <c r="A117" s="159"/>
      <c r="B117" s="160"/>
      <c r="C117" s="161" t="s">
        <v>133</v>
      </c>
      <c r="D117" s="162" t="s">
        <v>60</v>
      </c>
      <c r="E117" s="162" t="s">
        <v>56</v>
      </c>
      <c r="F117" s="162" t="s">
        <v>57</v>
      </c>
      <c r="G117" s="162" t="s">
        <v>134</v>
      </c>
      <c r="H117" s="162" t="s">
        <v>135</v>
      </c>
      <c r="I117" s="162" t="s">
        <v>136</v>
      </c>
      <c r="J117" s="163" t="s">
        <v>127</v>
      </c>
      <c r="K117" s="164" t="s">
        <v>137</v>
      </c>
      <c r="L117" s="165"/>
      <c r="M117" s="75" t="s">
        <v>1</v>
      </c>
      <c r="N117" s="76" t="s">
        <v>39</v>
      </c>
      <c r="O117" s="76" t="s">
        <v>138</v>
      </c>
      <c r="P117" s="76" t="s">
        <v>139</v>
      </c>
      <c r="Q117" s="76" t="s">
        <v>140</v>
      </c>
      <c r="R117" s="76" t="s">
        <v>141</v>
      </c>
      <c r="S117" s="76" t="s">
        <v>142</v>
      </c>
      <c r="T117" s="77" t="s">
        <v>143</v>
      </c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</row>
    <row r="118" spans="1:65" s="2" customFormat="1" ht="22.9" customHeight="1">
      <c r="A118" s="34"/>
      <c r="B118" s="35"/>
      <c r="C118" s="82" t="s">
        <v>144</v>
      </c>
      <c r="D118" s="36"/>
      <c r="E118" s="36"/>
      <c r="F118" s="36"/>
      <c r="G118" s="36"/>
      <c r="H118" s="36"/>
      <c r="I118" s="36"/>
      <c r="J118" s="166">
        <f>BK118</f>
        <v>0</v>
      </c>
      <c r="K118" s="36"/>
      <c r="L118" s="39"/>
      <c r="M118" s="78"/>
      <c r="N118" s="167"/>
      <c r="O118" s="79"/>
      <c r="P118" s="168">
        <f>P119</f>
        <v>0</v>
      </c>
      <c r="Q118" s="79"/>
      <c r="R118" s="168">
        <f>R119</f>
        <v>0.27539999999999998</v>
      </c>
      <c r="S118" s="79"/>
      <c r="T118" s="169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74</v>
      </c>
      <c r="AU118" s="17" t="s">
        <v>129</v>
      </c>
      <c r="BK118" s="170">
        <f>BK119</f>
        <v>0</v>
      </c>
    </row>
    <row r="119" spans="1:65" s="12" customFormat="1" ht="25.9" customHeight="1">
      <c r="B119" s="171"/>
      <c r="C119" s="172"/>
      <c r="D119" s="173" t="s">
        <v>74</v>
      </c>
      <c r="E119" s="174" t="s">
        <v>145</v>
      </c>
      <c r="F119" s="174" t="s">
        <v>146</v>
      </c>
      <c r="G119" s="172"/>
      <c r="H119" s="172"/>
      <c r="I119" s="175"/>
      <c r="J119" s="176">
        <f>BK119</f>
        <v>0</v>
      </c>
      <c r="K119" s="172"/>
      <c r="L119" s="177"/>
      <c r="M119" s="178"/>
      <c r="N119" s="179"/>
      <c r="O119" s="179"/>
      <c r="P119" s="180">
        <f>P120</f>
        <v>0</v>
      </c>
      <c r="Q119" s="179"/>
      <c r="R119" s="180">
        <f>R120</f>
        <v>0.27539999999999998</v>
      </c>
      <c r="S119" s="179"/>
      <c r="T119" s="181">
        <f>T120</f>
        <v>0</v>
      </c>
      <c r="AR119" s="182" t="s">
        <v>147</v>
      </c>
      <c r="AT119" s="183" t="s">
        <v>74</v>
      </c>
      <c r="AU119" s="183" t="s">
        <v>75</v>
      </c>
      <c r="AY119" s="182" t="s">
        <v>148</v>
      </c>
      <c r="BK119" s="184">
        <f>BK120</f>
        <v>0</v>
      </c>
    </row>
    <row r="120" spans="1:65" s="12" customFormat="1" ht="22.9" customHeight="1">
      <c r="B120" s="171"/>
      <c r="C120" s="172"/>
      <c r="D120" s="173" t="s">
        <v>74</v>
      </c>
      <c r="E120" s="185" t="s">
        <v>83</v>
      </c>
      <c r="F120" s="185" t="s">
        <v>149</v>
      </c>
      <c r="G120" s="172"/>
      <c r="H120" s="172"/>
      <c r="I120" s="175"/>
      <c r="J120" s="186">
        <f>BK120</f>
        <v>0</v>
      </c>
      <c r="K120" s="172"/>
      <c r="L120" s="177"/>
      <c r="M120" s="178"/>
      <c r="N120" s="179"/>
      <c r="O120" s="179"/>
      <c r="P120" s="180">
        <f>SUM(P121:P150)</f>
        <v>0</v>
      </c>
      <c r="Q120" s="179"/>
      <c r="R120" s="180">
        <f>SUM(R121:R150)</f>
        <v>0.27539999999999998</v>
      </c>
      <c r="S120" s="179"/>
      <c r="T120" s="181">
        <f>SUM(T121:T150)</f>
        <v>0</v>
      </c>
      <c r="AR120" s="182" t="s">
        <v>147</v>
      </c>
      <c r="AT120" s="183" t="s">
        <v>74</v>
      </c>
      <c r="AU120" s="183" t="s">
        <v>83</v>
      </c>
      <c r="AY120" s="182" t="s">
        <v>148</v>
      </c>
      <c r="BK120" s="184">
        <f>SUM(BK121:BK150)</f>
        <v>0</v>
      </c>
    </row>
    <row r="121" spans="1:65" s="2" customFormat="1" ht="16.5" customHeight="1">
      <c r="A121" s="34"/>
      <c r="B121" s="35"/>
      <c r="C121" s="187" t="s">
        <v>83</v>
      </c>
      <c r="D121" s="187" t="s">
        <v>150</v>
      </c>
      <c r="E121" s="188" t="s">
        <v>80</v>
      </c>
      <c r="F121" s="189" t="s">
        <v>164</v>
      </c>
      <c r="G121" s="190" t="s">
        <v>153</v>
      </c>
      <c r="H121" s="191">
        <v>1</v>
      </c>
      <c r="I121" s="192"/>
      <c r="J121" s="193">
        <f t="shared" ref="J121:J127" si="0">ROUND(I121*H121,2)</f>
        <v>0</v>
      </c>
      <c r="K121" s="194"/>
      <c r="L121" s="195"/>
      <c r="M121" s="196" t="s">
        <v>1</v>
      </c>
      <c r="N121" s="197" t="s">
        <v>40</v>
      </c>
      <c r="O121" s="71"/>
      <c r="P121" s="198">
        <f t="shared" ref="P121:P127" si="1">O121*H121</f>
        <v>0</v>
      </c>
      <c r="Q121" s="198">
        <v>0</v>
      </c>
      <c r="R121" s="198">
        <f t="shared" ref="R121:R127" si="2">Q121*H121</f>
        <v>0</v>
      </c>
      <c r="S121" s="198">
        <v>0</v>
      </c>
      <c r="T121" s="199">
        <f t="shared" ref="T121:T127" si="3"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0" t="s">
        <v>154</v>
      </c>
      <c r="AT121" s="200" t="s">
        <v>150</v>
      </c>
      <c r="AU121" s="200" t="s">
        <v>85</v>
      </c>
      <c r="AY121" s="17" t="s">
        <v>148</v>
      </c>
      <c r="BE121" s="201">
        <f t="shared" ref="BE121:BE127" si="4">IF(N121="základní",J121,0)</f>
        <v>0</v>
      </c>
      <c r="BF121" s="201">
        <f t="shared" ref="BF121:BF127" si="5">IF(N121="snížená",J121,0)</f>
        <v>0</v>
      </c>
      <c r="BG121" s="201">
        <f t="shared" ref="BG121:BG127" si="6">IF(N121="zákl. přenesená",J121,0)</f>
        <v>0</v>
      </c>
      <c r="BH121" s="201">
        <f t="shared" ref="BH121:BH127" si="7">IF(N121="sníž. přenesená",J121,0)</f>
        <v>0</v>
      </c>
      <c r="BI121" s="201">
        <f t="shared" ref="BI121:BI127" si="8">IF(N121="nulová",J121,0)</f>
        <v>0</v>
      </c>
      <c r="BJ121" s="17" t="s">
        <v>83</v>
      </c>
      <c r="BK121" s="201">
        <f t="shared" ref="BK121:BK127" si="9">ROUND(I121*H121,2)</f>
        <v>0</v>
      </c>
      <c r="BL121" s="17" t="s">
        <v>155</v>
      </c>
      <c r="BM121" s="200" t="s">
        <v>165</v>
      </c>
    </row>
    <row r="122" spans="1:65" s="2" customFormat="1" ht="33" customHeight="1">
      <c r="A122" s="34"/>
      <c r="B122" s="35"/>
      <c r="C122" s="187" t="s">
        <v>85</v>
      </c>
      <c r="D122" s="187" t="s">
        <v>150</v>
      </c>
      <c r="E122" s="188" t="s">
        <v>86</v>
      </c>
      <c r="F122" s="189" t="s">
        <v>166</v>
      </c>
      <c r="G122" s="190" t="s">
        <v>153</v>
      </c>
      <c r="H122" s="191">
        <v>1</v>
      </c>
      <c r="I122" s="192"/>
      <c r="J122" s="193">
        <f t="shared" si="0"/>
        <v>0</v>
      </c>
      <c r="K122" s="194"/>
      <c r="L122" s="195"/>
      <c r="M122" s="196" t="s">
        <v>1</v>
      </c>
      <c r="N122" s="197" t="s">
        <v>40</v>
      </c>
      <c r="O122" s="71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154</v>
      </c>
      <c r="AT122" s="200" t="s">
        <v>150</v>
      </c>
      <c r="AU122" s="200" t="s">
        <v>85</v>
      </c>
      <c r="AY122" s="17" t="s">
        <v>148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7" t="s">
        <v>83</v>
      </c>
      <c r="BK122" s="201">
        <f t="shared" si="9"/>
        <v>0</v>
      </c>
      <c r="BL122" s="17" t="s">
        <v>155</v>
      </c>
      <c r="BM122" s="200" t="s">
        <v>167</v>
      </c>
    </row>
    <row r="123" spans="1:65" s="2" customFormat="1" ht="24.2" customHeight="1">
      <c r="A123" s="34"/>
      <c r="B123" s="35"/>
      <c r="C123" s="187" t="s">
        <v>168</v>
      </c>
      <c r="D123" s="187" t="s">
        <v>150</v>
      </c>
      <c r="E123" s="188" t="s">
        <v>169</v>
      </c>
      <c r="F123" s="189" t="s">
        <v>170</v>
      </c>
      <c r="G123" s="190" t="s">
        <v>153</v>
      </c>
      <c r="H123" s="191">
        <v>1</v>
      </c>
      <c r="I123" s="192"/>
      <c r="J123" s="193">
        <f t="shared" si="0"/>
        <v>0</v>
      </c>
      <c r="K123" s="194"/>
      <c r="L123" s="195"/>
      <c r="M123" s="196" t="s">
        <v>1</v>
      </c>
      <c r="N123" s="197" t="s">
        <v>40</v>
      </c>
      <c r="O123" s="71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0" t="s">
        <v>154</v>
      </c>
      <c r="AT123" s="200" t="s">
        <v>150</v>
      </c>
      <c r="AU123" s="200" t="s">
        <v>85</v>
      </c>
      <c r="AY123" s="17" t="s">
        <v>148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7" t="s">
        <v>83</v>
      </c>
      <c r="BK123" s="201">
        <f t="shared" si="9"/>
        <v>0</v>
      </c>
      <c r="BL123" s="17" t="s">
        <v>155</v>
      </c>
      <c r="BM123" s="200" t="s">
        <v>171</v>
      </c>
    </row>
    <row r="124" spans="1:65" s="2" customFormat="1" ht="16.5" customHeight="1">
      <c r="A124" s="34"/>
      <c r="B124" s="35"/>
      <c r="C124" s="187" t="s">
        <v>155</v>
      </c>
      <c r="D124" s="187" t="s">
        <v>150</v>
      </c>
      <c r="E124" s="188" t="s">
        <v>98</v>
      </c>
      <c r="F124" s="189" t="s">
        <v>172</v>
      </c>
      <c r="G124" s="190" t="s">
        <v>153</v>
      </c>
      <c r="H124" s="191">
        <v>1</v>
      </c>
      <c r="I124" s="192"/>
      <c r="J124" s="193">
        <f t="shared" si="0"/>
        <v>0</v>
      </c>
      <c r="K124" s="194"/>
      <c r="L124" s="195"/>
      <c r="M124" s="196" t="s">
        <v>1</v>
      </c>
      <c r="N124" s="197" t="s">
        <v>40</v>
      </c>
      <c r="O124" s="71"/>
      <c r="P124" s="198">
        <f t="shared" si="1"/>
        <v>0</v>
      </c>
      <c r="Q124" s="198">
        <v>0</v>
      </c>
      <c r="R124" s="198">
        <f t="shared" si="2"/>
        <v>0</v>
      </c>
      <c r="S124" s="198">
        <v>0</v>
      </c>
      <c r="T124" s="199">
        <f t="shared" si="3"/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154</v>
      </c>
      <c r="AT124" s="200" t="s">
        <v>150</v>
      </c>
      <c r="AU124" s="200" t="s">
        <v>85</v>
      </c>
      <c r="AY124" s="17" t="s">
        <v>148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7" t="s">
        <v>83</v>
      </c>
      <c r="BK124" s="201">
        <f t="shared" si="9"/>
        <v>0</v>
      </c>
      <c r="BL124" s="17" t="s">
        <v>155</v>
      </c>
      <c r="BM124" s="200" t="s">
        <v>173</v>
      </c>
    </row>
    <row r="125" spans="1:65" s="2" customFormat="1" ht="24.2" customHeight="1">
      <c r="A125" s="34"/>
      <c r="B125" s="35"/>
      <c r="C125" s="187" t="s">
        <v>147</v>
      </c>
      <c r="D125" s="187" t="s">
        <v>150</v>
      </c>
      <c r="E125" s="188" t="s">
        <v>101</v>
      </c>
      <c r="F125" s="189" t="s">
        <v>174</v>
      </c>
      <c r="G125" s="190" t="s">
        <v>153</v>
      </c>
      <c r="H125" s="191">
        <v>1</v>
      </c>
      <c r="I125" s="192"/>
      <c r="J125" s="193">
        <f t="shared" si="0"/>
        <v>0</v>
      </c>
      <c r="K125" s="194"/>
      <c r="L125" s="195"/>
      <c r="M125" s="196" t="s">
        <v>1</v>
      </c>
      <c r="N125" s="197" t="s">
        <v>40</v>
      </c>
      <c r="O125" s="71"/>
      <c r="P125" s="198">
        <f t="shared" si="1"/>
        <v>0</v>
      </c>
      <c r="Q125" s="198">
        <v>0</v>
      </c>
      <c r="R125" s="198">
        <f t="shared" si="2"/>
        <v>0</v>
      </c>
      <c r="S125" s="198">
        <v>0</v>
      </c>
      <c r="T125" s="199">
        <f t="shared" si="3"/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154</v>
      </c>
      <c r="AT125" s="200" t="s">
        <v>150</v>
      </c>
      <c r="AU125" s="200" t="s">
        <v>85</v>
      </c>
      <c r="AY125" s="17" t="s">
        <v>148</v>
      </c>
      <c r="BE125" s="201">
        <f t="shared" si="4"/>
        <v>0</v>
      </c>
      <c r="BF125" s="201">
        <f t="shared" si="5"/>
        <v>0</v>
      </c>
      <c r="BG125" s="201">
        <f t="shared" si="6"/>
        <v>0</v>
      </c>
      <c r="BH125" s="201">
        <f t="shared" si="7"/>
        <v>0</v>
      </c>
      <c r="BI125" s="201">
        <f t="shared" si="8"/>
        <v>0</v>
      </c>
      <c r="BJ125" s="17" t="s">
        <v>83</v>
      </c>
      <c r="BK125" s="201">
        <f t="shared" si="9"/>
        <v>0</v>
      </c>
      <c r="BL125" s="17" t="s">
        <v>155</v>
      </c>
      <c r="BM125" s="200" t="s">
        <v>175</v>
      </c>
    </row>
    <row r="126" spans="1:65" s="2" customFormat="1" ht="16.5" customHeight="1">
      <c r="A126" s="34"/>
      <c r="B126" s="35"/>
      <c r="C126" s="187" t="s">
        <v>176</v>
      </c>
      <c r="D126" s="187" t="s">
        <v>150</v>
      </c>
      <c r="E126" s="188" t="s">
        <v>104</v>
      </c>
      <c r="F126" s="189" t="s">
        <v>177</v>
      </c>
      <c r="G126" s="190" t="s">
        <v>153</v>
      </c>
      <c r="H126" s="191">
        <v>5</v>
      </c>
      <c r="I126" s="192"/>
      <c r="J126" s="193">
        <f t="shared" si="0"/>
        <v>0</v>
      </c>
      <c r="K126" s="194"/>
      <c r="L126" s="195"/>
      <c r="M126" s="196" t="s">
        <v>1</v>
      </c>
      <c r="N126" s="197" t="s">
        <v>40</v>
      </c>
      <c r="O126" s="71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154</v>
      </c>
      <c r="AT126" s="200" t="s">
        <v>150</v>
      </c>
      <c r="AU126" s="200" t="s">
        <v>85</v>
      </c>
      <c r="AY126" s="17" t="s">
        <v>148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7" t="s">
        <v>83</v>
      </c>
      <c r="BK126" s="201">
        <f t="shared" si="9"/>
        <v>0</v>
      </c>
      <c r="BL126" s="17" t="s">
        <v>155</v>
      </c>
      <c r="BM126" s="200" t="s">
        <v>178</v>
      </c>
    </row>
    <row r="127" spans="1:65" s="2" customFormat="1" ht="16.5" customHeight="1">
      <c r="A127" s="34"/>
      <c r="B127" s="35"/>
      <c r="C127" s="187" t="s">
        <v>179</v>
      </c>
      <c r="D127" s="187" t="s">
        <v>150</v>
      </c>
      <c r="E127" s="188" t="s">
        <v>107</v>
      </c>
      <c r="F127" s="189" t="s">
        <v>180</v>
      </c>
      <c r="G127" s="190" t="s">
        <v>181</v>
      </c>
      <c r="H127" s="191">
        <v>30</v>
      </c>
      <c r="I127" s="192"/>
      <c r="J127" s="193">
        <f t="shared" si="0"/>
        <v>0</v>
      </c>
      <c r="K127" s="194"/>
      <c r="L127" s="195"/>
      <c r="M127" s="196" t="s">
        <v>1</v>
      </c>
      <c r="N127" s="197" t="s">
        <v>40</v>
      </c>
      <c r="O127" s="71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0" t="s">
        <v>154</v>
      </c>
      <c r="AT127" s="200" t="s">
        <v>150</v>
      </c>
      <c r="AU127" s="200" t="s">
        <v>85</v>
      </c>
      <c r="AY127" s="17" t="s">
        <v>148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7" t="s">
        <v>83</v>
      </c>
      <c r="BK127" s="201">
        <f t="shared" si="9"/>
        <v>0</v>
      </c>
      <c r="BL127" s="17" t="s">
        <v>155</v>
      </c>
      <c r="BM127" s="200" t="s">
        <v>182</v>
      </c>
    </row>
    <row r="128" spans="1:65" s="13" customFormat="1">
      <c r="B128" s="208"/>
      <c r="C128" s="209"/>
      <c r="D128" s="210" t="s">
        <v>183</v>
      </c>
      <c r="E128" s="211" t="s">
        <v>1</v>
      </c>
      <c r="F128" s="212" t="s">
        <v>184</v>
      </c>
      <c r="G128" s="209"/>
      <c r="H128" s="211" t="s">
        <v>1</v>
      </c>
      <c r="I128" s="213"/>
      <c r="J128" s="209"/>
      <c r="K128" s="209"/>
      <c r="L128" s="214"/>
      <c r="M128" s="215"/>
      <c r="N128" s="216"/>
      <c r="O128" s="216"/>
      <c r="P128" s="216"/>
      <c r="Q128" s="216"/>
      <c r="R128" s="216"/>
      <c r="S128" s="216"/>
      <c r="T128" s="217"/>
      <c r="AT128" s="218" t="s">
        <v>183</v>
      </c>
      <c r="AU128" s="218" t="s">
        <v>85</v>
      </c>
      <c r="AV128" s="13" t="s">
        <v>83</v>
      </c>
      <c r="AW128" s="13" t="s">
        <v>32</v>
      </c>
      <c r="AX128" s="13" t="s">
        <v>75</v>
      </c>
      <c r="AY128" s="218" t="s">
        <v>148</v>
      </c>
    </row>
    <row r="129" spans="1:65" s="13" customFormat="1">
      <c r="B129" s="208"/>
      <c r="C129" s="209"/>
      <c r="D129" s="210" t="s">
        <v>183</v>
      </c>
      <c r="E129" s="211" t="s">
        <v>1</v>
      </c>
      <c r="F129" s="212" t="s">
        <v>185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183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148</v>
      </c>
    </row>
    <row r="130" spans="1:65" s="14" customFormat="1">
      <c r="B130" s="219"/>
      <c r="C130" s="220"/>
      <c r="D130" s="210" t="s">
        <v>183</v>
      </c>
      <c r="E130" s="221" t="s">
        <v>1</v>
      </c>
      <c r="F130" s="222" t="s">
        <v>8</v>
      </c>
      <c r="G130" s="220"/>
      <c r="H130" s="223">
        <v>15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183</v>
      </c>
      <c r="AU130" s="229" t="s">
        <v>85</v>
      </c>
      <c r="AV130" s="14" t="s">
        <v>85</v>
      </c>
      <c r="AW130" s="14" t="s">
        <v>32</v>
      </c>
      <c r="AX130" s="14" t="s">
        <v>75</v>
      </c>
      <c r="AY130" s="229" t="s">
        <v>148</v>
      </c>
    </row>
    <row r="131" spans="1:65" s="13" customFormat="1">
      <c r="B131" s="208"/>
      <c r="C131" s="209"/>
      <c r="D131" s="210" t="s">
        <v>183</v>
      </c>
      <c r="E131" s="211" t="s">
        <v>1</v>
      </c>
      <c r="F131" s="212" t="s">
        <v>186</v>
      </c>
      <c r="G131" s="209"/>
      <c r="H131" s="211" t="s">
        <v>1</v>
      </c>
      <c r="I131" s="213"/>
      <c r="J131" s="209"/>
      <c r="K131" s="209"/>
      <c r="L131" s="214"/>
      <c r="M131" s="215"/>
      <c r="N131" s="216"/>
      <c r="O131" s="216"/>
      <c r="P131" s="216"/>
      <c r="Q131" s="216"/>
      <c r="R131" s="216"/>
      <c r="S131" s="216"/>
      <c r="T131" s="217"/>
      <c r="AT131" s="218" t="s">
        <v>183</v>
      </c>
      <c r="AU131" s="218" t="s">
        <v>85</v>
      </c>
      <c r="AV131" s="13" t="s">
        <v>83</v>
      </c>
      <c r="AW131" s="13" t="s">
        <v>32</v>
      </c>
      <c r="AX131" s="13" t="s">
        <v>75</v>
      </c>
      <c r="AY131" s="218" t="s">
        <v>148</v>
      </c>
    </row>
    <row r="132" spans="1:65" s="14" customFormat="1">
      <c r="B132" s="219"/>
      <c r="C132" s="220"/>
      <c r="D132" s="210" t="s">
        <v>183</v>
      </c>
      <c r="E132" s="221" t="s">
        <v>1</v>
      </c>
      <c r="F132" s="222" t="s">
        <v>8</v>
      </c>
      <c r="G132" s="220"/>
      <c r="H132" s="223">
        <v>15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183</v>
      </c>
      <c r="AU132" s="229" t="s">
        <v>85</v>
      </c>
      <c r="AV132" s="14" t="s">
        <v>85</v>
      </c>
      <c r="AW132" s="14" t="s">
        <v>32</v>
      </c>
      <c r="AX132" s="14" t="s">
        <v>75</v>
      </c>
      <c r="AY132" s="229" t="s">
        <v>148</v>
      </c>
    </row>
    <row r="133" spans="1:65" s="15" customFormat="1">
      <c r="B133" s="230"/>
      <c r="C133" s="231"/>
      <c r="D133" s="210" t="s">
        <v>183</v>
      </c>
      <c r="E133" s="232" t="s">
        <v>1</v>
      </c>
      <c r="F133" s="233" t="s">
        <v>187</v>
      </c>
      <c r="G133" s="231"/>
      <c r="H133" s="234">
        <v>30</v>
      </c>
      <c r="I133" s="235"/>
      <c r="J133" s="231"/>
      <c r="K133" s="231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183</v>
      </c>
      <c r="AU133" s="240" t="s">
        <v>85</v>
      </c>
      <c r="AV133" s="15" t="s">
        <v>155</v>
      </c>
      <c r="AW133" s="15" t="s">
        <v>32</v>
      </c>
      <c r="AX133" s="15" t="s">
        <v>83</v>
      </c>
      <c r="AY133" s="240" t="s">
        <v>148</v>
      </c>
    </row>
    <row r="134" spans="1:65" s="2" customFormat="1" ht="24.2" customHeight="1">
      <c r="A134" s="34"/>
      <c r="B134" s="35"/>
      <c r="C134" s="187" t="s">
        <v>154</v>
      </c>
      <c r="D134" s="187" t="s">
        <v>150</v>
      </c>
      <c r="E134" s="188" t="s">
        <v>110</v>
      </c>
      <c r="F134" s="189" t="s">
        <v>188</v>
      </c>
      <c r="G134" s="190" t="s">
        <v>153</v>
      </c>
      <c r="H134" s="191">
        <v>1</v>
      </c>
      <c r="I134" s="192"/>
      <c r="J134" s="193">
        <f t="shared" ref="J134:J140" si="10">ROUND(I134*H134,2)</f>
        <v>0</v>
      </c>
      <c r="K134" s="194"/>
      <c r="L134" s="195"/>
      <c r="M134" s="196" t="s">
        <v>1</v>
      </c>
      <c r="N134" s="197" t="s">
        <v>40</v>
      </c>
      <c r="O134" s="71"/>
      <c r="P134" s="198">
        <f t="shared" ref="P134:P140" si="11">O134*H134</f>
        <v>0</v>
      </c>
      <c r="Q134" s="198">
        <v>0</v>
      </c>
      <c r="R134" s="198">
        <f t="shared" ref="R134:R140" si="12">Q134*H134</f>
        <v>0</v>
      </c>
      <c r="S134" s="198">
        <v>0</v>
      </c>
      <c r="T134" s="199">
        <f t="shared" ref="T134:T140" si="13"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0" t="s">
        <v>154</v>
      </c>
      <c r="AT134" s="200" t="s">
        <v>150</v>
      </c>
      <c r="AU134" s="200" t="s">
        <v>85</v>
      </c>
      <c r="AY134" s="17" t="s">
        <v>148</v>
      </c>
      <c r="BE134" s="201">
        <f t="shared" ref="BE134:BE140" si="14">IF(N134="základní",J134,0)</f>
        <v>0</v>
      </c>
      <c r="BF134" s="201">
        <f t="shared" ref="BF134:BF140" si="15">IF(N134="snížená",J134,0)</f>
        <v>0</v>
      </c>
      <c r="BG134" s="201">
        <f t="shared" ref="BG134:BG140" si="16">IF(N134="zákl. přenesená",J134,0)</f>
        <v>0</v>
      </c>
      <c r="BH134" s="201">
        <f t="shared" ref="BH134:BH140" si="17">IF(N134="sníž. přenesená",J134,0)</f>
        <v>0</v>
      </c>
      <c r="BI134" s="201">
        <f t="shared" ref="BI134:BI140" si="18">IF(N134="nulová",J134,0)</f>
        <v>0</v>
      </c>
      <c r="BJ134" s="17" t="s">
        <v>83</v>
      </c>
      <c r="BK134" s="201">
        <f t="shared" ref="BK134:BK140" si="19">ROUND(I134*H134,2)</f>
        <v>0</v>
      </c>
      <c r="BL134" s="17" t="s">
        <v>155</v>
      </c>
      <c r="BM134" s="200" t="s">
        <v>189</v>
      </c>
    </row>
    <row r="135" spans="1:65" s="2" customFormat="1" ht="55.5" customHeight="1">
      <c r="A135" s="34"/>
      <c r="B135" s="35"/>
      <c r="C135" s="187" t="s">
        <v>190</v>
      </c>
      <c r="D135" s="187" t="s">
        <v>150</v>
      </c>
      <c r="E135" s="188" t="s">
        <v>113</v>
      </c>
      <c r="F135" s="189" t="s">
        <v>191</v>
      </c>
      <c r="G135" s="190" t="s">
        <v>153</v>
      </c>
      <c r="H135" s="191">
        <v>1</v>
      </c>
      <c r="I135" s="192"/>
      <c r="J135" s="193">
        <f t="shared" si="10"/>
        <v>0</v>
      </c>
      <c r="K135" s="194"/>
      <c r="L135" s="195"/>
      <c r="M135" s="196" t="s">
        <v>1</v>
      </c>
      <c r="N135" s="197" t="s">
        <v>40</v>
      </c>
      <c r="O135" s="71"/>
      <c r="P135" s="198">
        <f t="shared" si="11"/>
        <v>0</v>
      </c>
      <c r="Q135" s="198">
        <v>0</v>
      </c>
      <c r="R135" s="198">
        <f t="shared" si="12"/>
        <v>0</v>
      </c>
      <c r="S135" s="198">
        <v>0</v>
      </c>
      <c r="T135" s="199">
        <f t="shared" si="13"/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154</v>
      </c>
      <c r="AT135" s="200" t="s">
        <v>150</v>
      </c>
      <c r="AU135" s="200" t="s">
        <v>85</v>
      </c>
      <c r="AY135" s="17" t="s">
        <v>148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17" t="s">
        <v>83</v>
      </c>
      <c r="BK135" s="201">
        <f t="shared" si="19"/>
        <v>0</v>
      </c>
      <c r="BL135" s="17" t="s">
        <v>155</v>
      </c>
      <c r="BM135" s="200" t="s">
        <v>192</v>
      </c>
    </row>
    <row r="136" spans="1:65" s="2" customFormat="1" ht="24.2" customHeight="1">
      <c r="A136" s="34"/>
      <c r="B136" s="35"/>
      <c r="C136" s="187" t="s">
        <v>193</v>
      </c>
      <c r="D136" s="187" t="s">
        <v>150</v>
      </c>
      <c r="E136" s="188" t="s">
        <v>119</v>
      </c>
      <c r="F136" s="189" t="s">
        <v>194</v>
      </c>
      <c r="G136" s="190" t="s">
        <v>153</v>
      </c>
      <c r="H136" s="191">
        <v>1</v>
      </c>
      <c r="I136" s="192"/>
      <c r="J136" s="193">
        <f t="shared" si="10"/>
        <v>0</v>
      </c>
      <c r="K136" s="194"/>
      <c r="L136" s="195"/>
      <c r="M136" s="196" t="s">
        <v>1</v>
      </c>
      <c r="N136" s="197" t="s">
        <v>40</v>
      </c>
      <c r="O136" s="71"/>
      <c r="P136" s="198">
        <f t="shared" si="11"/>
        <v>0</v>
      </c>
      <c r="Q136" s="198">
        <v>0</v>
      </c>
      <c r="R136" s="198">
        <f t="shared" si="12"/>
        <v>0</v>
      </c>
      <c r="S136" s="198">
        <v>0</v>
      </c>
      <c r="T136" s="199">
        <f t="shared" si="13"/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154</v>
      </c>
      <c r="AT136" s="200" t="s">
        <v>150</v>
      </c>
      <c r="AU136" s="200" t="s">
        <v>85</v>
      </c>
      <c r="AY136" s="17" t="s">
        <v>148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17" t="s">
        <v>83</v>
      </c>
      <c r="BK136" s="201">
        <f t="shared" si="19"/>
        <v>0</v>
      </c>
      <c r="BL136" s="17" t="s">
        <v>155</v>
      </c>
      <c r="BM136" s="200" t="s">
        <v>195</v>
      </c>
    </row>
    <row r="137" spans="1:65" s="2" customFormat="1" ht="16.5" customHeight="1">
      <c r="A137" s="34"/>
      <c r="B137" s="35"/>
      <c r="C137" s="187" t="s">
        <v>196</v>
      </c>
      <c r="D137" s="187" t="s">
        <v>150</v>
      </c>
      <c r="E137" s="188" t="s">
        <v>197</v>
      </c>
      <c r="F137" s="189" t="s">
        <v>198</v>
      </c>
      <c r="G137" s="190" t="s">
        <v>153</v>
      </c>
      <c r="H137" s="191">
        <v>1</v>
      </c>
      <c r="I137" s="192"/>
      <c r="J137" s="193">
        <f t="shared" si="10"/>
        <v>0</v>
      </c>
      <c r="K137" s="194"/>
      <c r="L137" s="195"/>
      <c r="M137" s="196" t="s">
        <v>1</v>
      </c>
      <c r="N137" s="197" t="s">
        <v>40</v>
      </c>
      <c r="O137" s="71"/>
      <c r="P137" s="198">
        <f t="shared" si="11"/>
        <v>0</v>
      </c>
      <c r="Q137" s="198">
        <v>0</v>
      </c>
      <c r="R137" s="198">
        <f t="shared" si="12"/>
        <v>0</v>
      </c>
      <c r="S137" s="198">
        <v>0</v>
      </c>
      <c r="T137" s="199">
        <f t="shared" si="13"/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154</v>
      </c>
      <c r="AT137" s="200" t="s">
        <v>150</v>
      </c>
      <c r="AU137" s="200" t="s">
        <v>85</v>
      </c>
      <c r="AY137" s="17" t="s">
        <v>148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17" t="s">
        <v>83</v>
      </c>
      <c r="BK137" s="201">
        <f t="shared" si="19"/>
        <v>0</v>
      </c>
      <c r="BL137" s="17" t="s">
        <v>155</v>
      </c>
      <c r="BM137" s="200" t="s">
        <v>199</v>
      </c>
    </row>
    <row r="138" spans="1:65" s="2" customFormat="1" ht="24.2" customHeight="1">
      <c r="A138" s="34"/>
      <c r="B138" s="35"/>
      <c r="C138" s="187" t="s">
        <v>200</v>
      </c>
      <c r="D138" s="187" t="s">
        <v>150</v>
      </c>
      <c r="E138" s="188" t="s">
        <v>201</v>
      </c>
      <c r="F138" s="189" t="s">
        <v>202</v>
      </c>
      <c r="G138" s="190" t="s">
        <v>153</v>
      </c>
      <c r="H138" s="191">
        <v>1</v>
      </c>
      <c r="I138" s="192"/>
      <c r="J138" s="193">
        <f t="shared" si="10"/>
        <v>0</v>
      </c>
      <c r="K138" s="194"/>
      <c r="L138" s="195"/>
      <c r="M138" s="196" t="s">
        <v>1</v>
      </c>
      <c r="N138" s="197" t="s">
        <v>40</v>
      </c>
      <c r="O138" s="71"/>
      <c r="P138" s="198">
        <f t="shared" si="11"/>
        <v>0</v>
      </c>
      <c r="Q138" s="198">
        <v>0</v>
      </c>
      <c r="R138" s="198">
        <f t="shared" si="12"/>
        <v>0</v>
      </c>
      <c r="S138" s="198">
        <v>0</v>
      </c>
      <c r="T138" s="199">
        <f t="shared" si="13"/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154</v>
      </c>
      <c r="AT138" s="200" t="s">
        <v>150</v>
      </c>
      <c r="AU138" s="200" t="s">
        <v>85</v>
      </c>
      <c r="AY138" s="17" t="s">
        <v>148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17" t="s">
        <v>83</v>
      </c>
      <c r="BK138" s="201">
        <f t="shared" si="19"/>
        <v>0</v>
      </c>
      <c r="BL138" s="17" t="s">
        <v>155</v>
      </c>
      <c r="BM138" s="200" t="s">
        <v>203</v>
      </c>
    </row>
    <row r="139" spans="1:65" s="2" customFormat="1" ht="24.2" customHeight="1">
      <c r="A139" s="34"/>
      <c r="B139" s="35"/>
      <c r="C139" s="187" t="s">
        <v>204</v>
      </c>
      <c r="D139" s="187" t="s">
        <v>150</v>
      </c>
      <c r="E139" s="188" t="s">
        <v>205</v>
      </c>
      <c r="F139" s="189" t="s">
        <v>206</v>
      </c>
      <c r="G139" s="190" t="s">
        <v>153</v>
      </c>
      <c r="H139" s="191">
        <v>1</v>
      </c>
      <c r="I139" s="192"/>
      <c r="J139" s="193">
        <f t="shared" si="10"/>
        <v>0</v>
      </c>
      <c r="K139" s="194"/>
      <c r="L139" s="195"/>
      <c r="M139" s="196" t="s">
        <v>1</v>
      </c>
      <c r="N139" s="197" t="s">
        <v>40</v>
      </c>
      <c r="O139" s="71"/>
      <c r="P139" s="198">
        <f t="shared" si="11"/>
        <v>0</v>
      </c>
      <c r="Q139" s="198">
        <v>0</v>
      </c>
      <c r="R139" s="198">
        <f t="shared" si="12"/>
        <v>0</v>
      </c>
      <c r="S139" s="198">
        <v>0</v>
      </c>
      <c r="T139" s="199">
        <f t="shared" si="13"/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154</v>
      </c>
      <c r="AT139" s="200" t="s">
        <v>150</v>
      </c>
      <c r="AU139" s="200" t="s">
        <v>85</v>
      </c>
      <c r="AY139" s="17" t="s">
        <v>148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17" t="s">
        <v>83</v>
      </c>
      <c r="BK139" s="201">
        <f t="shared" si="19"/>
        <v>0</v>
      </c>
      <c r="BL139" s="17" t="s">
        <v>155</v>
      </c>
      <c r="BM139" s="200" t="s">
        <v>207</v>
      </c>
    </row>
    <row r="140" spans="1:65" s="2" customFormat="1" ht="24.2" customHeight="1">
      <c r="A140" s="34"/>
      <c r="B140" s="35"/>
      <c r="C140" s="241" t="s">
        <v>208</v>
      </c>
      <c r="D140" s="241" t="s">
        <v>209</v>
      </c>
      <c r="E140" s="242" t="s">
        <v>210</v>
      </c>
      <c r="F140" s="243" t="s">
        <v>211</v>
      </c>
      <c r="G140" s="244" t="s">
        <v>161</v>
      </c>
      <c r="H140" s="245">
        <v>1836</v>
      </c>
      <c r="I140" s="246"/>
      <c r="J140" s="247">
        <f t="shared" si="10"/>
        <v>0</v>
      </c>
      <c r="K140" s="248"/>
      <c r="L140" s="39"/>
      <c r="M140" s="249" t="s">
        <v>1</v>
      </c>
      <c r="N140" s="250" t="s">
        <v>40</v>
      </c>
      <c r="O140" s="71"/>
      <c r="P140" s="198">
        <f t="shared" si="11"/>
        <v>0</v>
      </c>
      <c r="Q140" s="198">
        <v>1.4999999999999999E-4</v>
      </c>
      <c r="R140" s="198">
        <f t="shared" si="12"/>
        <v>0.27539999999999998</v>
      </c>
      <c r="S140" s="198">
        <v>0</v>
      </c>
      <c r="T140" s="199">
        <f t="shared" si="13"/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155</v>
      </c>
      <c r="AT140" s="200" t="s">
        <v>209</v>
      </c>
      <c r="AU140" s="200" t="s">
        <v>85</v>
      </c>
      <c r="AY140" s="17" t="s">
        <v>148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17" t="s">
        <v>83</v>
      </c>
      <c r="BK140" s="201">
        <f t="shared" si="19"/>
        <v>0</v>
      </c>
      <c r="BL140" s="17" t="s">
        <v>155</v>
      </c>
      <c r="BM140" s="200" t="s">
        <v>212</v>
      </c>
    </row>
    <row r="141" spans="1:65" s="13" customFormat="1">
      <c r="B141" s="208"/>
      <c r="C141" s="209"/>
      <c r="D141" s="210" t="s">
        <v>183</v>
      </c>
      <c r="E141" s="211" t="s">
        <v>1</v>
      </c>
      <c r="F141" s="212" t="s">
        <v>213</v>
      </c>
      <c r="G141" s="209"/>
      <c r="H141" s="211" t="s">
        <v>1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183</v>
      </c>
      <c r="AU141" s="218" t="s">
        <v>85</v>
      </c>
      <c r="AV141" s="13" t="s">
        <v>83</v>
      </c>
      <c r="AW141" s="13" t="s">
        <v>32</v>
      </c>
      <c r="AX141" s="13" t="s">
        <v>75</v>
      </c>
      <c r="AY141" s="218" t="s">
        <v>148</v>
      </c>
    </row>
    <row r="142" spans="1:65" s="14" customFormat="1">
      <c r="B142" s="219"/>
      <c r="C142" s="220"/>
      <c r="D142" s="210" t="s">
        <v>183</v>
      </c>
      <c r="E142" s="221" t="s">
        <v>160</v>
      </c>
      <c r="F142" s="222" t="s">
        <v>214</v>
      </c>
      <c r="G142" s="220"/>
      <c r="H142" s="223">
        <v>1836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183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148</v>
      </c>
    </row>
    <row r="143" spans="1:65" s="2" customFormat="1" ht="24.2" customHeight="1">
      <c r="A143" s="34"/>
      <c r="B143" s="35"/>
      <c r="C143" s="241" t="s">
        <v>8</v>
      </c>
      <c r="D143" s="241" t="s">
        <v>209</v>
      </c>
      <c r="E143" s="242" t="s">
        <v>215</v>
      </c>
      <c r="F143" s="243" t="s">
        <v>216</v>
      </c>
      <c r="G143" s="244" t="s">
        <v>161</v>
      </c>
      <c r="H143" s="245">
        <v>1836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155</v>
      </c>
      <c r="AT143" s="200" t="s">
        <v>209</v>
      </c>
      <c r="AU143" s="200" t="s">
        <v>85</v>
      </c>
      <c r="AY143" s="17" t="s">
        <v>148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155</v>
      </c>
      <c r="BM143" s="200" t="s">
        <v>217</v>
      </c>
    </row>
    <row r="144" spans="1:65" s="14" customFormat="1">
      <c r="B144" s="219"/>
      <c r="C144" s="220"/>
      <c r="D144" s="210" t="s">
        <v>183</v>
      </c>
      <c r="E144" s="221" t="s">
        <v>1</v>
      </c>
      <c r="F144" s="222" t="s">
        <v>160</v>
      </c>
      <c r="G144" s="220"/>
      <c r="H144" s="223">
        <v>1836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183</v>
      </c>
      <c r="AU144" s="229" t="s">
        <v>85</v>
      </c>
      <c r="AV144" s="14" t="s">
        <v>85</v>
      </c>
      <c r="AW144" s="14" t="s">
        <v>32</v>
      </c>
      <c r="AX144" s="14" t="s">
        <v>83</v>
      </c>
      <c r="AY144" s="229" t="s">
        <v>148</v>
      </c>
    </row>
    <row r="145" spans="1:65" s="2" customFormat="1" ht="24.2" customHeight="1">
      <c r="A145" s="34"/>
      <c r="B145" s="35"/>
      <c r="C145" s="241" t="s">
        <v>218</v>
      </c>
      <c r="D145" s="241" t="s">
        <v>209</v>
      </c>
      <c r="E145" s="242" t="s">
        <v>219</v>
      </c>
      <c r="F145" s="243" t="s">
        <v>220</v>
      </c>
      <c r="G145" s="244" t="s">
        <v>153</v>
      </c>
      <c r="H145" s="245">
        <v>1</v>
      </c>
      <c r="I145" s="246"/>
      <c r="J145" s="247">
        <f t="shared" ref="J145:J150" si="20">ROUND(I145*H145,2)</f>
        <v>0</v>
      </c>
      <c r="K145" s="248"/>
      <c r="L145" s="39"/>
      <c r="M145" s="249" t="s">
        <v>1</v>
      </c>
      <c r="N145" s="250" t="s">
        <v>40</v>
      </c>
      <c r="O145" s="71"/>
      <c r="P145" s="198">
        <f t="shared" ref="P145:P150" si="21">O145*H145</f>
        <v>0</v>
      </c>
      <c r="Q145" s="198">
        <v>0</v>
      </c>
      <c r="R145" s="198">
        <f t="shared" ref="R145:R150" si="22">Q145*H145</f>
        <v>0</v>
      </c>
      <c r="S145" s="198">
        <v>0</v>
      </c>
      <c r="T145" s="199">
        <f t="shared" ref="T145:T150" si="23"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155</v>
      </c>
      <c r="AT145" s="200" t="s">
        <v>209</v>
      </c>
      <c r="AU145" s="200" t="s">
        <v>85</v>
      </c>
      <c r="AY145" s="17" t="s">
        <v>148</v>
      </c>
      <c r="BE145" s="201">
        <f t="shared" ref="BE145:BE150" si="24">IF(N145="základní",J145,0)</f>
        <v>0</v>
      </c>
      <c r="BF145" s="201">
        <f t="shared" ref="BF145:BF150" si="25">IF(N145="snížená",J145,0)</f>
        <v>0</v>
      </c>
      <c r="BG145" s="201">
        <f t="shared" ref="BG145:BG150" si="26">IF(N145="zákl. přenesená",J145,0)</f>
        <v>0</v>
      </c>
      <c r="BH145" s="201">
        <f t="shared" ref="BH145:BH150" si="27">IF(N145="sníž. přenesená",J145,0)</f>
        <v>0</v>
      </c>
      <c r="BI145" s="201">
        <f t="shared" ref="BI145:BI150" si="28">IF(N145="nulová",J145,0)</f>
        <v>0</v>
      </c>
      <c r="BJ145" s="17" t="s">
        <v>83</v>
      </c>
      <c r="BK145" s="201">
        <f t="shared" ref="BK145:BK150" si="29">ROUND(I145*H145,2)</f>
        <v>0</v>
      </c>
      <c r="BL145" s="17" t="s">
        <v>155</v>
      </c>
      <c r="BM145" s="200" t="s">
        <v>221</v>
      </c>
    </row>
    <row r="146" spans="1:65" s="2" customFormat="1" ht="16.5" customHeight="1">
      <c r="A146" s="34"/>
      <c r="B146" s="35"/>
      <c r="C146" s="187" t="s">
        <v>222</v>
      </c>
      <c r="D146" s="187" t="s">
        <v>150</v>
      </c>
      <c r="E146" s="188" t="s">
        <v>89</v>
      </c>
      <c r="F146" s="189" t="s">
        <v>223</v>
      </c>
      <c r="G146" s="190" t="s">
        <v>153</v>
      </c>
      <c r="H146" s="191">
        <v>1</v>
      </c>
      <c r="I146" s="192"/>
      <c r="J146" s="193">
        <f t="shared" si="20"/>
        <v>0</v>
      </c>
      <c r="K146" s="194"/>
      <c r="L146" s="195"/>
      <c r="M146" s="196" t="s">
        <v>1</v>
      </c>
      <c r="N146" s="197" t="s">
        <v>40</v>
      </c>
      <c r="O146" s="71"/>
      <c r="P146" s="198">
        <f t="shared" si="21"/>
        <v>0</v>
      </c>
      <c r="Q146" s="198">
        <v>0</v>
      </c>
      <c r="R146" s="198">
        <f t="shared" si="22"/>
        <v>0</v>
      </c>
      <c r="S146" s="198">
        <v>0</v>
      </c>
      <c r="T146" s="199">
        <f t="shared" si="23"/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154</v>
      </c>
      <c r="AT146" s="200" t="s">
        <v>150</v>
      </c>
      <c r="AU146" s="200" t="s">
        <v>85</v>
      </c>
      <c r="AY146" s="17" t="s">
        <v>148</v>
      </c>
      <c r="BE146" s="201">
        <f t="shared" si="24"/>
        <v>0</v>
      </c>
      <c r="BF146" s="201">
        <f t="shared" si="25"/>
        <v>0</v>
      </c>
      <c r="BG146" s="201">
        <f t="shared" si="26"/>
        <v>0</v>
      </c>
      <c r="BH146" s="201">
        <f t="shared" si="27"/>
        <v>0</v>
      </c>
      <c r="BI146" s="201">
        <f t="shared" si="28"/>
        <v>0</v>
      </c>
      <c r="BJ146" s="17" t="s">
        <v>83</v>
      </c>
      <c r="BK146" s="201">
        <f t="shared" si="29"/>
        <v>0</v>
      </c>
      <c r="BL146" s="17" t="s">
        <v>155</v>
      </c>
      <c r="BM146" s="200" t="s">
        <v>224</v>
      </c>
    </row>
    <row r="147" spans="1:65" s="2" customFormat="1" ht="21.75" customHeight="1">
      <c r="A147" s="34"/>
      <c r="B147" s="35"/>
      <c r="C147" s="187" t="s">
        <v>225</v>
      </c>
      <c r="D147" s="187" t="s">
        <v>150</v>
      </c>
      <c r="E147" s="188" t="s">
        <v>92</v>
      </c>
      <c r="F147" s="189" t="s">
        <v>226</v>
      </c>
      <c r="G147" s="190" t="s">
        <v>153</v>
      </c>
      <c r="H147" s="191">
        <v>1</v>
      </c>
      <c r="I147" s="192"/>
      <c r="J147" s="193">
        <f t="shared" si="20"/>
        <v>0</v>
      </c>
      <c r="K147" s="194"/>
      <c r="L147" s="195"/>
      <c r="M147" s="196" t="s">
        <v>1</v>
      </c>
      <c r="N147" s="197" t="s">
        <v>40</v>
      </c>
      <c r="O147" s="71"/>
      <c r="P147" s="198">
        <f t="shared" si="21"/>
        <v>0</v>
      </c>
      <c r="Q147" s="198">
        <v>0</v>
      </c>
      <c r="R147" s="198">
        <f t="shared" si="22"/>
        <v>0</v>
      </c>
      <c r="S147" s="198">
        <v>0</v>
      </c>
      <c r="T147" s="199">
        <f t="shared" si="23"/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154</v>
      </c>
      <c r="AT147" s="200" t="s">
        <v>150</v>
      </c>
      <c r="AU147" s="200" t="s">
        <v>85</v>
      </c>
      <c r="AY147" s="17" t="s">
        <v>148</v>
      </c>
      <c r="BE147" s="201">
        <f t="shared" si="24"/>
        <v>0</v>
      </c>
      <c r="BF147" s="201">
        <f t="shared" si="25"/>
        <v>0</v>
      </c>
      <c r="BG147" s="201">
        <f t="shared" si="26"/>
        <v>0</v>
      </c>
      <c r="BH147" s="201">
        <f t="shared" si="27"/>
        <v>0</v>
      </c>
      <c r="BI147" s="201">
        <f t="shared" si="28"/>
        <v>0</v>
      </c>
      <c r="BJ147" s="17" t="s">
        <v>83</v>
      </c>
      <c r="BK147" s="201">
        <f t="shared" si="29"/>
        <v>0</v>
      </c>
      <c r="BL147" s="17" t="s">
        <v>155</v>
      </c>
      <c r="BM147" s="200" t="s">
        <v>227</v>
      </c>
    </row>
    <row r="148" spans="1:65" s="2" customFormat="1" ht="16.5" customHeight="1">
      <c r="A148" s="34"/>
      <c r="B148" s="35"/>
      <c r="C148" s="187" t="s">
        <v>228</v>
      </c>
      <c r="D148" s="187" t="s">
        <v>150</v>
      </c>
      <c r="E148" s="188" t="s">
        <v>95</v>
      </c>
      <c r="F148" s="189" t="s">
        <v>229</v>
      </c>
      <c r="G148" s="190" t="s">
        <v>153</v>
      </c>
      <c r="H148" s="191">
        <v>1</v>
      </c>
      <c r="I148" s="192"/>
      <c r="J148" s="193">
        <f t="shared" si="20"/>
        <v>0</v>
      </c>
      <c r="K148" s="194"/>
      <c r="L148" s="195"/>
      <c r="M148" s="196" t="s">
        <v>1</v>
      </c>
      <c r="N148" s="197" t="s">
        <v>40</v>
      </c>
      <c r="O148" s="71"/>
      <c r="P148" s="198">
        <f t="shared" si="21"/>
        <v>0</v>
      </c>
      <c r="Q148" s="198">
        <v>0</v>
      </c>
      <c r="R148" s="198">
        <f t="shared" si="22"/>
        <v>0</v>
      </c>
      <c r="S148" s="198">
        <v>0</v>
      </c>
      <c r="T148" s="199">
        <f t="shared" si="23"/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154</v>
      </c>
      <c r="AT148" s="200" t="s">
        <v>150</v>
      </c>
      <c r="AU148" s="200" t="s">
        <v>85</v>
      </c>
      <c r="AY148" s="17" t="s">
        <v>148</v>
      </c>
      <c r="BE148" s="201">
        <f t="shared" si="24"/>
        <v>0</v>
      </c>
      <c r="BF148" s="201">
        <f t="shared" si="25"/>
        <v>0</v>
      </c>
      <c r="BG148" s="201">
        <f t="shared" si="26"/>
        <v>0</v>
      </c>
      <c r="BH148" s="201">
        <f t="shared" si="27"/>
        <v>0</v>
      </c>
      <c r="BI148" s="201">
        <f t="shared" si="28"/>
        <v>0</v>
      </c>
      <c r="BJ148" s="17" t="s">
        <v>83</v>
      </c>
      <c r="BK148" s="201">
        <f t="shared" si="29"/>
        <v>0</v>
      </c>
      <c r="BL148" s="17" t="s">
        <v>155</v>
      </c>
      <c r="BM148" s="200" t="s">
        <v>230</v>
      </c>
    </row>
    <row r="149" spans="1:65" s="2" customFormat="1" ht="24.2" customHeight="1">
      <c r="A149" s="34"/>
      <c r="B149" s="35"/>
      <c r="C149" s="187" t="s">
        <v>231</v>
      </c>
      <c r="D149" s="187" t="s">
        <v>150</v>
      </c>
      <c r="E149" s="188" t="s">
        <v>116</v>
      </c>
      <c r="F149" s="189" t="s">
        <v>232</v>
      </c>
      <c r="G149" s="190" t="s">
        <v>181</v>
      </c>
      <c r="H149" s="191">
        <v>2</v>
      </c>
      <c r="I149" s="192"/>
      <c r="J149" s="193">
        <f t="shared" si="20"/>
        <v>0</v>
      </c>
      <c r="K149" s="194"/>
      <c r="L149" s="195"/>
      <c r="M149" s="196" t="s">
        <v>1</v>
      </c>
      <c r="N149" s="197" t="s">
        <v>40</v>
      </c>
      <c r="O149" s="71"/>
      <c r="P149" s="198">
        <f t="shared" si="21"/>
        <v>0</v>
      </c>
      <c r="Q149" s="198">
        <v>0</v>
      </c>
      <c r="R149" s="198">
        <f t="shared" si="22"/>
        <v>0</v>
      </c>
      <c r="S149" s="198">
        <v>0</v>
      </c>
      <c r="T149" s="199">
        <f t="shared" si="23"/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154</v>
      </c>
      <c r="AT149" s="200" t="s">
        <v>150</v>
      </c>
      <c r="AU149" s="200" t="s">
        <v>85</v>
      </c>
      <c r="AY149" s="17" t="s">
        <v>148</v>
      </c>
      <c r="BE149" s="201">
        <f t="shared" si="24"/>
        <v>0</v>
      </c>
      <c r="BF149" s="201">
        <f t="shared" si="25"/>
        <v>0</v>
      </c>
      <c r="BG149" s="201">
        <f t="shared" si="26"/>
        <v>0</v>
      </c>
      <c r="BH149" s="201">
        <f t="shared" si="27"/>
        <v>0</v>
      </c>
      <c r="BI149" s="201">
        <f t="shared" si="28"/>
        <v>0</v>
      </c>
      <c r="BJ149" s="17" t="s">
        <v>83</v>
      </c>
      <c r="BK149" s="201">
        <f t="shared" si="29"/>
        <v>0</v>
      </c>
      <c r="BL149" s="17" t="s">
        <v>155</v>
      </c>
      <c r="BM149" s="200" t="s">
        <v>233</v>
      </c>
    </row>
    <row r="150" spans="1:65" s="2" customFormat="1" ht="24.2" customHeight="1">
      <c r="A150" s="34"/>
      <c r="B150" s="35"/>
      <c r="C150" s="187" t="s">
        <v>7</v>
      </c>
      <c r="D150" s="187" t="s">
        <v>150</v>
      </c>
      <c r="E150" s="188" t="s">
        <v>234</v>
      </c>
      <c r="F150" s="189" t="s">
        <v>235</v>
      </c>
      <c r="G150" s="190" t="s">
        <v>153</v>
      </c>
      <c r="H150" s="191">
        <v>1</v>
      </c>
      <c r="I150" s="192"/>
      <c r="J150" s="193">
        <f t="shared" si="20"/>
        <v>0</v>
      </c>
      <c r="K150" s="194"/>
      <c r="L150" s="195"/>
      <c r="M150" s="202" t="s">
        <v>1</v>
      </c>
      <c r="N150" s="203" t="s">
        <v>40</v>
      </c>
      <c r="O150" s="204"/>
      <c r="P150" s="205">
        <f t="shared" si="21"/>
        <v>0</v>
      </c>
      <c r="Q150" s="205">
        <v>0</v>
      </c>
      <c r="R150" s="205">
        <f t="shared" si="22"/>
        <v>0</v>
      </c>
      <c r="S150" s="205">
        <v>0</v>
      </c>
      <c r="T150" s="206">
        <f t="shared" si="23"/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154</v>
      </c>
      <c r="AT150" s="200" t="s">
        <v>150</v>
      </c>
      <c r="AU150" s="200" t="s">
        <v>85</v>
      </c>
      <c r="AY150" s="17" t="s">
        <v>148</v>
      </c>
      <c r="BE150" s="201">
        <f t="shared" si="24"/>
        <v>0</v>
      </c>
      <c r="BF150" s="201">
        <f t="shared" si="25"/>
        <v>0</v>
      </c>
      <c r="BG150" s="201">
        <f t="shared" si="26"/>
        <v>0</v>
      </c>
      <c r="BH150" s="201">
        <f t="shared" si="27"/>
        <v>0</v>
      </c>
      <c r="BI150" s="201">
        <f t="shared" si="28"/>
        <v>0</v>
      </c>
      <c r="BJ150" s="17" t="s">
        <v>83</v>
      </c>
      <c r="BK150" s="201">
        <f t="shared" si="29"/>
        <v>0</v>
      </c>
      <c r="BL150" s="17" t="s">
        <v>155</v>
      </c>
      <c r="BM150" s="200" t="s">
        <v>236</v>
      </c>
    </row>
    <row r="151" spans="1:65" s="2" customFormat="1" ht="6.95" customHeight="1">
      <c r="A151" s="34"/>
      <c r="B151" s="54"/>
      <c r="C151" s="55"/>
      <c r="D151" s="55"/>
      <c r="E151" s="55"/>
      <c r="F151" s="55"/>
      <c r="G151" s="55"/>
      <c r="H151" s="55"/>
      <c r="I151" s="55"/>
      <c r="J151" s="55"/>
      <c r="K151" s="55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OcWxVIZfcY2f7esgJpOOQ6vsD+6yjClBvu4zPD1sZjBQdgCqw6NkPwmcS+ATx/KpVi26N/vm4GzrFZ6c+E4zHA==" saltValue="J4qC0mPdLrR9prfgY38aoo2MZhVLI81m5ggcF3MWjVJnH94kc6hVMzhSjf0LTQNPx5Fhf1NXMxCTkswWUM9hsw==" spinCount="100000" sheet="1" objects="1" scenarios="1" formatColumns="0" formatRows="0" autoFilter="0"/>
  <autoFilter ref="C117:K150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8"/>
  <sheetViews>
    <sheetView showGridLines="0" topLeftCell="A251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91</v>
      </c>
      <c r="AZ2" s="207" t="s">
        <v>237</v>
      </c>
      <c r="BA2" s="207" t="s">
        <v>237</v>
      </c>
      <c r="BB2" s="207" t="s">
        <v>161</v>
      </c>
      <c r="BC2" s="207" t="s">
        <v>238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239</v>
      </c>
      <c r="BA3" s="207" t="s">
        <v>239</v>
      </c>
      <c r="BB3" s="207" t="s">
        <v>240</v>
      </c>
      <c r="BC3" s="207" t="s">
        <v>241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242</v>
      </c>
      <c r="BA4" s="207" t="s">
        <v>242</v>
      </c>
      <c r="BB4" s="207" t="s">
        <v>240</v>
      </c>
      <c r="BC4" s="207" t="s">
        <v>243</v>
      </c>
      <c r="BD4" s="207" t="s">
        <v>85</v>
      </c>
    </row>
    <row r="5" spans="1:56" s="1" customFormat="1" ht="6.95" customHeight="1">
      <c r="B5" s="20"/>
      <c r="L5" s="20"/>
      <c r="AZ5" s="207" t="s">
        <v>244</v>
      </c>
      <c r="BA5" s="207" t="s">
        <v>244</v>
      </c>
      <c r="BB5" s="207" t="s">
        <v>161</v>
      </c>
      <c r="BC5" s="207" t="s">
        <v>245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246</v>
      </c>
      <c r="BA6" s="207" t="s">
        <v>246</v>
      </c>
      <c r="BB6" s="207" t="s">
        <v>240</v>
      </c>
      <c r="BC6" s="207" t="s">
        <v>247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248</v>
      </c>
      <c r="BA7" s="207" t="s">
        <v>248</v>
      </c>
      <c r="BB7" s="207" t="s">
        <v>240</v>
      </c>
      <c r="BC7" s="207" t="s">
        <v>249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250</v>
      </c>
      <c r="BA8" s="207" t="s">
        <v>250</v>
      </c>
      <c r="BB8" s="207" t="s">
        <v>240</v>
      </c>
      <c r="BC8" s="207" t="s">
        <v>251</v>
      </c>
      <c r="BD8" s="207" t="s">
        <v>85</v>
      </c>
    </row>
    <row r="9" spans="1:56" s="2" customFormat="1" ht="16.5" customHeight="1">
      <c r="A9" s="34"/>
      <c r="B9" s="39"/>
      <c r="C9" s="34"/>
      <c r="D9" s="34"/>
      <c r="E9" s="316" t="s">
        <v>252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253</v>
      </c>
      <c r="BA9" s="207" t="s">
        <v>253</v>
      </c>
      <c r="BB9" s="207" t="s">
        <v>240</v>
      </c>
      <c r="BC9" s="207" t="s">
        <v>254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255</v>
      </c>
      <c r="BA10" s="207" t="s">
        <v>255</v>
      </c>
      <c r="BB10" s="207" t="s">
        <v>161</v>
      </c>
      <c r="BC10" s="207" t="s">
        <v>256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257</v>
      </c>
      <c r="BA11" s="207" t="s">
        <v>257</v>
      </c>
      <c r="BB11" s="207" t="s">
        <v>258</v>
      </c>
      <c r="BC11" s="207" t="s">
        <v>259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07" t="s">
        <v>260</v>
      </c>
      <c r="BA12" s="207" t="s">
        <v>260</v>
      </c>
      <c r="BB12" s="207" t="s">
        <v>258</v>
      </c>
      <c r="BC12" s="207" t="s">
        <v>261</v>
      </c>
      <c r="BD12" s="207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07" t="s">
        <v>262</v>
      </c>
      <c r="BA13" s="207" t="s">
        <v>262</v>
      </c>
      <c r="BB13" s="207" t="s">
        <v>258</v>
      </c>
      <c r="BC13" s="207" t="s">
        <v>263</v>
      </c>
      <c r="BD13" s="207" t="s">
        <v>85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07" t="s">
        <v>264</v>
      </c>
      <c r="BA14" s="207" t="s">
        <v>264</v>
      </c>
      <c r="BB14" s="207" t="s">
        <v>258</v>
      </c>
      <c r="BC14" s="207" t="s">
        <v>265</v>
      </c>
      <c r="BD14" s="207" t="s">
        <v>85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07" t="s">
        <v>266</v>
      </c>
      <c r="BA15" s="207" t="s">
        <v>266</v>
      </c>
      <c r="BB15" s="207" t="s">
        <v>240</v>
      </c>
      <c r="BC15" s="207" t="s">
        <v>267</v>
      </c>
      <c r="BD15" s="207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207" t="s">
        <v>268</v>
      </c>
      <c r="BA16" s="207" t="s">
        <v>268</v>
      </c>
      <c r="BB16" s="207" t="s">
        <v>240</v>
      </c>
      <c r="BC16" s="207" t="s">
        <v>269</v>
      </c>
      <c r="BD16" s="207" t="s">
        <v>85</v>
      </c>
    </row>
    <row r="17" spans="1:56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207" t="s">
        <v>270</v>
      </c>
      <c r="BA17" s="207" t="s">
        <v>270</v>
      </c>
      <c r="BB17" s="207" t="s">
        <v>240</v>
      </c>
      <c r="BC17" s="207" t="s">
        <v>271</v>
      </c>
      <c r="BD17" s="207" t="s">
        <v>85</v>
      </c>
    </row>
    <row r="18" spans="1:56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207" t="s">
        <v>272</v>
      </c>
      <c r="BA18" s="207" t="s">
        <v>272</v>
      </c>
      <c r="BB18" s="207" t="s">
        <v>240</v>
      </c>
      <c r="BC18" s="207" t="s">
        <v>273</v>
      </c>
      <c r="BD18" s="207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207" t="s">
        <v>274</v>
      </c>
      <c r="BA19" s="207" t="s">
        <v>274</v>
      </c>
      <c r="BB19" s="207" t="s">
        <v>240</v>
      </c>
      <c r="BC19" s="207" t="s">
        <v>200</v>
      </c>
      <c r="BD19" s="207" t="s">
        <v>85</v>
      </c>
    </row>
    <row r="20" spans="1:56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Z20" s="207" t="s">
        <v>275</v>
      </c>
      <c r="BA20" s="207" t="s">
        <v>275</v>
      </c>
      <c r="BB20" s="207" t="s">
        <v>240</v>
      </c>
      <c r="BC20" s="207" t="s">
        <v>276</v>
      </c>
      <c r="BD20" s="207" t="s">
        <v>85</v>
      </c>
    </row>
    <row r="21" spans="1:56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Z21" s="207" t="s">
        <v>277</v>
      </c>
      <c r="BA21" s="207" t="s">
        <v>277</v>
      </c>
      <c r="BB21" s="207" t="s">
        <v>240</v>
      </c>
      <c r="BC21" s="207" t="s">
        <v>278</v>
      </c>
      <c r="BD21" s="207" t="s">
        <v>85</v>
      </c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Z22" s="207" t="s">
        <v>279</v>
      </c>
      <c r="BA22" s="207" t="s">
        <v>279</v>
      </c>
      <c r="BB22" s="207" t="s">
        <v>240</v>
      </c>
      <c r="BC22" s="207" t="s">
        <v>280</v>
      </c>
      <c r="BD22" s="207" t="s">
        <v>85</v>
      </c>
    </row>
    <row r="23" spans="1:56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Z23" s="207" t="s">
        <v>281</v>
      </c>
      <c r="BA23" s="207" t="s">
        <v>281</v>
      </c>
      <c r="BB23" s="207" t="s">
        <v>161</v>
      </c>
      <c r="BC23" s="207" t="s">
        <v>282</v>
      </c>
      <c r="BD23" s="207" t="s">
        <v>85</v>
      </c>
    </row>
    <row r="24" spans="1:56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Z24" s="207" t="s">
        <v>283</v>
      </c>
      <c r="BA24" s="207" t="s">
        <v>283</v>
      </c>
      <c r="BB24" s="207" t="s">
        <v>240</v>
      </c>
      <c r="BC24" s="207" t="s">
        <v>284</v>
      </c>
      <c r="BD24" s="207" t="s">
        <v>85</v>
      </c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Z25" s="207" t="s">
        <v>285</v>
      </c>
      <c r="BA25" s="207" t="s">
        <v>285</v>
      </c>
      <c r="BB25" s="207" t="s">
        <v>258</v>
      </c>
      <c r="BC25" s="207" t="s">
        <v>286</v>
      </c>
      <c r="BD25" s="207" t="s">
        <v>85</v>
      </c>
    </row>
    <row r="26" spans="1:56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Z26" s="207" t="s">
        <v>287</v>
      </c>
      <c r="BA26" s="207" t="s">
        <v>287</v>
      </c>
      <c r="BB26" s="207" t="s">
        <v>240</v>
      </c>
      <c r="BC26" s="207" t="s">
        <v>288</v>
      </c>
      <c r="BD26" s="207" t="s">
        <v>85</v>
      </c>
    </row>
    <row r="27" spans="1:56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ROUND(J132,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ROUND((SUM(BE132:BE517)),  2)</f>
        <v>0</v>
      </c>
      <c r="G33" s="34"/>
      <c r="H33" s="34"/>
      <c r="I33" s="124">
        <v>0.21</v>
      </c>
      <c r="J33" s="123">
        <f>ROUND(((SUM(BE132:BE517))*I33),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ROUND((SUM(BF132:BF517)),  2)</f>
        <v>0</v>
      </c>
      <c r="G34" s="34"/>
      <c r="H34" s="34"/>
      <c r="I34" s="124">
        <v>0.15</v>
      </c>
      <c r="J34" s="123">
        <f>ROUND(((SUM(BF132:BF517))*I34),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ROUND((SUM(BG132:BG517)),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ROUND((SUM(BH132:BH517)),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ROUND((SUM(BI132:BI517)),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003 - SO 101 KOMUNIKACE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J132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2:12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J133</f>
        <v>0</v>
      </c>
      <c r="K97" s="148"/>
      <c r="L97" s="152"/>
    </row>
    <row r="98" spans="2:12" s="10" customFormat="1" ht="19.899999999999999" customHeight="1">
      <c r="B98" s="153"/>
      <c r="C98" s="154"/>
      <c r="D98" s="155" t="s">
        <v>289</v>
      </c>
      <c r="E98" s="156"/>
      <c r="F98" s="156"/>
      <c r="G98" s="156"/>
      <c r="H98" s="156"/>
      <c r="I98" s="156"/>
      <c r="J98" s="157">
        <f>J134</f>
        <v>0</v>
      </c>
      <c r="K98" s="154"/>
      <c r="L98" s="158"/>
    </row>
    <row r="99" spans="2:12" s="10" customFormat="1" ht="19.899999999999999" customHeight="1">
      <c r="B99" s="153"/>
      <c r="C99" s="154"/>
      <c r="D99" s="155" t="s">
        <v>290</v>
      </c>
      <c r="E99" s="156"/>
      <c r="F99" s="156"/>
      <c r="G99" s="156"/>
      <c r="H99" s="156"/>
      <c r="I99" s="156"/>
      <c r="J99" s="157">
        <f>J268</f>
        <v>0</v>
      </c>
      <c r="K99" s="154"/>
      <c r="L99" s="158"/>
    </row>
    <row r="100" spans="2:12" s="10" customFormat="1" ht="19.899999999999999" customHeight="1">
      <c r="B100" s="153"/>
      <c r="C100" s="154"/>
      <c r="D100" s="155" t="s">
        <v>291</v>
      </c>
      <c r="E100" s="156"/>
      <c r="F100" s="156"/>
      <c r="G100" s="156"/>
      <c r="H100" s="156"/>
      <c r="I100" s="156"/>
      <c r="J100" s="157">
        <f>J294</f>
        <v>0</v>
      </c>
      <c r="K100" s="154"/>
      <c r="L100" s="158"/>
    </row>
    <row r="101" spans="2:12" s="10" customFormat="1" ht="19.899999999999999" customHeight="1">
      <c r="B101" s="153"/>
      <c r="C101" s="154"/>
      <c r="D101" s="155" t="s">
        <v>292</v>
      </c>
      <c r="E101" s="156"/>
      <c r="F101" s="156"/>
      <c r="G101" s="156"/>
      <c r="H101" s="156"/>
      <c r="I101" s="156"/>
      <c r="J101" s="157">
        <f>J315</f>
        <v>0</v>
      </c>
      <c r="K101" s="154"/>
      <c r="L101" s="158"/>
    </row>
    <row r="102" spans="2:12" s="10" customFormat="1" ht="19.899999999999999" customHeight="1">
      <c r="B102" s="153"/>
      <c r="C102" s="154"/>
      <c r="D102" s="155" t="s">
        <v>293</v>
      </c>
      <c r="E102" s="156"/>
      <c r="F102" s="156"/>
      <c r="G102" s="156"/>
      <c r="H102" s="156"/>
      <c r="I102" s="156"/>
      <c r="J102" s="157">
        <f>J320</f>
        <v>0</v>
      </c>
      <c r="K102" s="154"/>
      <c r="L102" s="158"/>
    </row>
    <row r="103" spans="2:12" s="10" customFormat="1" ht="19.899999999999999" customHeight="1">
      <c r="B103" s="153"/>
      <c r="C103" s="154"/>
      <c r="D103" s="155" t="s">
        <v>294</v>
      </c>
      <c r="E103" s="156"/>
      <c r="F103" s="156"/>
      <c r="G103" s="156"/>
      <c r="H103" s="156"/>
      <c r="I103" s="156"/>
      <c r="J103" s="157">
        <f>J369</f>
        <v>0</v>
      </c>
      <c r="K103" s="154"/>
      <c r="L103" s="158"/>
    </row>
    <row r="104" spans="2:12" s="10" customFormat="1" ht="19.899999999999999" customHeight="1">
      <c r="B104" s="153"/>
      <c r="C104" s="154"/>
      <c r="D104" s="155" t="s">
        <v>295</v>
      </c>
      <c r="E104" s="156"/>
      <c r="F104" s="156"/>
      <c r="G104" s="156"/>
      <c r="H104" s="156"/>
      <c r="I104" s="156"/>
      <c r="J104" s="157">
        <f>J376</f>
        <v>0</v>
      </c>
      <c r="K104" s="154"/>
      <c r="L104" s="158"/>
    </row>
    <row r="105" spans="2:12" s="10" customFormat="1" ht="19.899999999999999" customHeight="1">
      <c r="B105" s="153"/>
      <c r="C105" s="154"/>
      <c r="D105" s="155" t="s">
        <v>296</v>
      </c>
      <c r="E105" s="156"/>
      <c r="F105" s="156"/>
      <c r="G105" s="156"/>
      <c r="H105" s="156"/>
      <c r="I105" s="156"/>
      <c r="J105" s="157">
        <f>J430</f>
        <v>0</v>
      </c>
      <c r="K105" s="154"/>
      <c r="L105" s="158"/>
    </row>
    <row r="106" spans="2:12" s="10" customFormat="1" ht="19.899999999999999" customHeight="1">
      <c r="B106" s="153"/>
      <c r="C106" s="154"/>
      <c r="D106" s="155" t="s">
        <v>297</v>
      </c>
      <c r="E106" s="156"/>
      <c r="F106" s="156"/>
      <c r="G106" s="156"/>
      <c r="H106" s="156"/>
      <c r="I106" s="156"/>
      <c r="J106" s="157">
        <f>J441</f>
        <v>0</v>
      </c>
      <c r="K106" s="154"/>
      <c r="L106" s="158"/>
    </row>
    <row r="107" spans="2:12" s="9" customFormat="1" ht="24.95" customHeight="1">
      <c r="B107" s="147"/>
      <c r="C107" s="148"/>
      <c r="D107" s="149" t="s">
        <v>298</v>
      </c>
      <c r="E107" s="150"/>
      <c r="F107" s="150"/>
      <c r="G107" s="150"/>
      <c r="H107" s="150"/>
      <c r="I107" s="150"/>
      <c r="J107" s="151">
        <f>J443</f>
        <v>0</v>
      </c>
      <c r="K107" s="148"/>
      <c r="L107" s="152"/>
    </row>
    <row r="108" spans="2:12" s="10" customFormat="1" ht="19.899999999999999" customHeight="1">
      <c r="B108" s="153"/>
      <c r="C108" s="154"/>
      <c r="D108" s="155" t="s">
        <v>299</v>
      </c>
      <c r="E108" s="156"/>
      <c r="F108" s="156"/>
      <c r="G108" s="156"/>
      <c r="H108" s="156"/>
      <c r="I108" s="156"/>
      <c r="J108" s="157">
        <f>J444</f>
        <v>0</v>
      </c>
      <c r="K108" s="154"/>
      <c r="L108" s="158"/>
    </row>
    <row r="109" spans="2:12" s="10" customFormat="1" ht="19.899999999999999" customHeight="1">
      <c r="B109" s="153"/>
      <c r="C109" s="154"/>
      <c r="D109" s="155" t="s">
        <v>300</v>
      </c>
      <c r="E109" s="156"/>
      <c r="F109" s="156"/>
      <c r="G109" s="156"/>
      <c r="H109" s="156"/>
      <c r="I109" s="156"/>
      <c r="J109" s="157">
        <f>J456</f>
        <v>0</v>
      </c>
      <c r="K109" s="154"/>
      <c r="L109" s="158"/>
    </row>
    <row r="110" spans="2:12" s="10" customFormat="1" ht="19.899999999999999" customHeight="1">
      <c r="B110" s="153"/>
      <c r="C110" s="154"/>
      <c r="D110" s="155" t="s">
        <v>301</v>
      </c>
      <c r="E110" s="156"/>
      <c r="F110" s="156"/>
      <c r="G110" s="156"/>
      <c r="H110" s="156"/>
      <c r="I110" s="156"/>
      <c r="J110" s="157">
        <f>J477</f>
        <v>0</v>
      </c>
      <c r="K110" s="154"/>
      <c r="L110" s="158"/>
    </row>
    <row r="111" spans="2:12" s="9" customFormat="1" ht="24.95" customHeight="1">
      <c r="B111" s="147"/>
      <c r="C111" s="148"/>
      <c r="D111" s="149" t="s">
        <v>302</v>
      </c>
      <c r="E111" s="150"/>
      <c r="F111" s="150"/>
      <c r="G111" s="150"/>
      <c r="H111" s="150"/>
      <c r="I111" s="150"/>
      <c r="J111" s="151">
        <f>J501</f>
        <v>0</v>
      </c>
      <c r="K111" s="148"/>
      <c r="L111" s="152"/>
    </row>
    <row r="112" spans="2:12" s="10" customFormat="1" ht="19.899999999999999" customHeight="1">
      <c r="B112" s="153"/>
      <c r="C112" s="154"/>
      <c r="D112" s="155" t="s">
        <v>303</v>
      </c>
      <c r="E112" s="156"/>
      <c r="F112" s="156"/>
      <c r="G112" s="156"/>
      <c r="H112" s="156"/>
      <c r="I112" s="156"/>
      <c r="J112" s="157">
        <f>J502</f>
        <v>0</v>
      </c>
      <c r="K112" s="154"/>
      <c r="L112" s="158"/>
    </row>
    <row r="113" spans="1:31" s="2" customFormat="1" ht="21.75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31" s="2" customFormat="1" ht="6.95" customHeight="1">
      <c r="A114" s="34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8" spans="1:31" s="2" customFormat="1" ht="6.95" customHeight="1">
      <c r="A118" s="34"/>
      <c r="B118" s="56"/>
      <c r="C118" s="57"/>
      <c r="D118" s="57"/>
      <c r="E118" s="57"/>
      <c r="F118" s="57"/>
      <c r="G118" s="57"/>
      <c r="H118" s="57"/>
      <c r="I118" s="57"/>
      <c r="J118" s="57"/>
      <c r="K118" s="57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24.95" customHeight="1">
      <c r="A119" s="34"/>
      <c r="B119" s="35"/>
      <c r="C119" s="23" t="s">
        <v>132</v>
      </c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6.9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12" customHeight="1">
      <c r="A121" s="34"/>
      <c r="B121" s="35"/>
      <c r="C121" s="29" t="s">
        <v>16</v>
      </c>
      <c r="D121" s="36"/>
      <c r="E121" s="36"/>
      <c r="F121" s="36"/>
      <c r="G121" s="36"/>
      <c r="H121" s="36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16.5" customHeight="1">
      <c r="A122" s="34"/>
      <c r="B122" s="35"/>
      <c r="C122" s="36"/>
      <c r="D122" s="36"/>
      <c r="E122" s="312" t="str">
        <f>E7</f>
        <v>Výškovická ul. prostor mezi ul. Svornosti a Čujkovova, Ostrava-Jih</v>
      </c>
      <c r="F122" s="313"/>
      <c r="G122" s="313"/>
      <c r="H122" s="313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123</v>
      </c>
      <c r="D123" s="36"/>
      <c r="E123" s="36"/>
      <c r="F123" s="36"/>
      <c r="G123" s="36"/>
      <c r="H123" s="36"/>
      <c r="I123" s="36"/>
      <c r="J123" s="36"/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16.5" customHeight="1">
      <c r="A124" s="34"/>
      <c r="B124" s="35"/>
      <c r="C124" s="36"/>
      <c r="D124" s="36"/>
      <c r="E124" s="306" t="str">
        <f>E9</f>
        <v>003 - SO 101 KOMUNIKACE - uznatelné</v>
      </c>
      <c r="F124" s="311"/>
      <c r="G124" s="311"/>
      <c r="H124" s="311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6.95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12" customHeight="1">
      <c r="A126" s="34"/>
      <c r="B126" s="35"/>
      <c r="C126" s="29" t="s">
        <v>20</v>
      </c>
      <c r="D126" s="36"/>
      <c r="E126" s="36"/>
      <c r="F126" s="27" t="str">
        <f>F12</f>
        <v>ul. Výškovická</v>
      </c>
      <c r="G126" s="36"/>
      <c r="H126" s="36"/>
      <c r="I126" s="29" t="s">
        <v>22</v>
      </c>
      <c r="J126" s="66" t="str">
        <f>IF(J12="","",J12)</f>
        <v>27. 10. 2021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6.9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2" customFormat="1" ht="25.7" customHeight="1">
      <c r="A128" s="34"/>
      <c r="B128" s="35"/>
      <c r="C128" s="29" t="s">
        <v>24</v>
      </c>
      <c r="D128" s="36"/>
      <c r="E128" s="36"/>
      <c r="F128" s="27" t="str">
        <f>E15</f>
        <v>Městský obvod Ostrava – Jih</v>
      </c>
      <c r="G128" s="36"/>
      <c r="H128" s="36"/>
      <c r="I128" s="29" t="s">
        <v>30</v>
      </c>
      <c r="J128" s="32" t="str">
        <f>E21</f>
        <v>Ing. Bc. Roman Fildán</v>
      </c>
      <c r="K128" s="36"/>
      <c r="L128" s="51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pans="1:65" s="2" customFormat="1" ht="25.7" customHeight="1">
      <c r="A129" s="34"/>
      <c r="B129" s="35"/>
      <c r="C129" s="29" t="s">
        <v>28</v>
      </c>
      <c r="D129" s="36"/>
      <c r="E129" s="36"/>
      <c r="F129" s="27" t="str">
        <f>IF(E18="","",E18)</f>
        <v>Vyplň údaj</v>
      </c>
      <c r="G129" s="36"/>
      <c r="H129" s="36"/>
      <c r="I129" s="29" t="s">
        <v>33</v>
      </c>
      <c r="J129" s="32" t="str">
        <f>E24</f>
        <v>Ing. Bc. Roman Fildán</v>
      </c>
      <c r="K129" s="36"/>
      <c r="L129" s="51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pans="1:65" s="2" customFormat="1" ht="10.35" customHeight="1">
      <c r="A130" s="34"/>
      <c r="B130" s="35"/>
      <c r="C130" s="36"/>
      <c r="D130" s="36"/>
      <c r="E130" s="36"/>
      <c r="F130" s="36"/>
      <c r="G130" s="36"/>
      <c r="H130" s="36"/>
      <c r="I130" s="36"/>
      <c r="J130" s="36"/>
      <c r="K130" s="36"/>
      <c r="L130" s="51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pans="1:65" s="11" customFormat="1" ht="29.25" customHeight="1">
      <c r="A131" s="159"/>
      <c r="B131" s="160"/>
      <c r="C131" s="161" t="s">
        <v>133</v>
      </c>
      <c r="D131" s="162" t="s">
        <v>60</v>
      </c>
      <c r="E131" s="162" t="s">
        <v>56</v>
      </c>
      <c r="F131" s="162" t="s">
        <v>57</v>
      </c>
      <c r="G131" s="162" t="s">
        <v>134</v>
      </c>
      <c r="H131" s="162" t="s">
        <v>135</v>
      </c>
      <c r="I131" s="162" t="s">
        <v>136</v>
      </c>
      <c r="J131" s="163" t="s">
        <v>127</v>
      </c>
      <c r="K131" s="164" t="s">
        <v>137</v>
      </c>
      <c r="L131" s="165"/>
      <c r="M131" s="75" t="s">
        <v>1</v>
      </c>
      <c r="N131" s="76" t="s">
        <v>39</v>
      </c>
      <c r="O131" s="76" t="s">
        <v>138</v>
      </c>
      <c r="P131" s="76" t="s">
        <v>139</v>
      </c>
      <c r="Q131" s="76" t="s">
        <v>140</v>
      </c>
      <c r="R131" s="76" t="s">
        <v>141</v>
      </c>
      <c r="S131" s="76" t="s">
        <v>142</v>
      </c>
      <c r="T131" s="77" t="s">
        <v>143</v>
      </c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</row>
    <row r="132" spans="1:65" s="2" customFormat="1" ht="22.9" customHeight="1">
      <c r="A132" s="34"/>
      <c r="B132" s="35"/>
      <c r="C132" s="82" t="s">
        <v>144</v>
      </c>
      <c r="D132" s="36"/>
      <c r="E132" s="36"/>
      <c r="F132" s="36"/>
      <c r="G132" s="36"/>
      <c r="H132" s="36"/>
      <c r="I132" s="36"/>
      <c r="J132" s="166">
        <f>BK132</f>
        <v>0</v>
      </c>
      <c r="K132" s="36"/>
      <c r="L132" s="39"/>
      <c r="M132" s="78"/>
      <c r="N132" s="167"/>
      <c r="O132" s="79"/>
      <c r="P132" s="168">
        <f>P133+P443+P501</f>
        <v>0</v>
      </c>
      <c r="Q132" s="79"/>
      <c r="R132" s="168">
        <f>R133+R443+R501</f>
        <v>1588.1854516799999</v>
      </c>
      <c r="S132" s="79"/>
      <c r="T132" s="169">
        <f>T133+T443+T501</f>
        <v>5743.6508000000003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74</v>
      </c>
      <c r="AU132" s="17" t="s">
        <v>129</v>
      </c>
      <c r="BK132" s="170">
        <f>BK133+BK443+BK501</f>
        <v>0</v>
      </c>
    </row>
    <row r="133" spans="1:65" s="12" customFormat="1" ht="25.9" customHeight="1">
      <c r="B133" s="171"/>
      <c r="C133" s="172"/>
      <c r="D133" s="173" t="s">
        <v>74</v>
      </c>
      <c r="E133" s="174" t="s">
        <v>145</v>
      </c>
      <c r="F133" s="174" t="s">
        <v>146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P134+P268+P294+P315+P320+P369+P376+P430+P441</f>
        <v>0</v>
      </c>
      <c r="Q133" s="179"/>
      <c r="R133" s="180">
        <f>R134+R268+R294+R315+R320+R369+R376+R430+R441</f>
        <v>974.53167925999992</v>
      </c>
      <c r="S133" s="179"/>
      <c r="T133" s="181">
        <f>T134+T268+T294+T315+T320+T369+T376+T430+T441</f>
        <v>5743.4268000000002</v>
      </c>
      <c r="AR133" s="182" t="s">
        <v>147</v>
      </c>
      <c r="AT133" s="183" t="s">
        <v>74</v>
      </c>
      <c r="AU133" s="183" t="s">
        <v>75</v>
      </c>
      <c r="AY133" s="182" t="s">
        <v>148</v>
      </c>
      <c r="BK133" s="184">
        <f>BK134+BK268+BK294+BK315+BK320+BK369+BK376+BK430+BK441</f>
        <v>0</v>
      </c>
    </row>
    <row r="134" spans="1:65" s="12" customFormat="1" ht="22.9" customHeight="1">
      <c r="B134" s="171"/>
      <c r="C134" s="172"/>
      <c r="D134" s="173" t="s">
        <v>74</v>
      </c>
      <c r="E134" s="185" t="s">
        <v>83</v>
      </c>
      <c r="F134" s="185" t="s">
        <v>304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SUM(P135:P267)</f>
        <v>0</v>
      </c>
      <c r="Q134" s="179"/>
      <c r="R134" s="180">
        <f>SUM(R135:R267)</f>
        <v>347.65999300000004</v>
      </c>
      <c r="S134" s="179"/>
      <c r="T134" s="181">
        <f>SUM(T135:T267)</f>
        <v>5537.9452000000001</v>
      </c>
      <c r="AR134" s="182" t="s">
        <v>147</v>
      </c>
      <c r="AT134" s="183" t="s">
        <v>74</v>
      </c>
      <c r="AU134" s="183" t="s">
        <v>83</v>
      </c>
      <c r="AY134" s="182" t="s">
        <v>148</v>
      </c>
      <c r="BK134" s="184">
        <f>SUM(BK135:BK267)</f>
        <v>0</v>
      </c>
    </row>
    <row r="135" spans="1:65" s="2" customFormat="1" ht="33" customHeight="1">
      <c r="A135" s="34"/>
      <c r="B135" s="35"/>
      <c r="C135" s="241" t="s">
        <v>83</v>
      </c>
      <c r="D135" s="241" t="s">
        <v>209</v>
      </c>
      <c r="E135" s="242" t="s">
        <v>305</v>
      </c>
      <c r="F135" s="243" t="s">
        <v>306</v>
      </c>
      <c r="G135" s="244" t="s">
        <v>240</v>
      </c>
      <c r="H135" s="245">
        <v>4650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155</v>
      </c>
      <c r="AT135" s="200" t="s">
        <v>209</v>
      </c>
      <c r="AU135" s="200" t="s">
        <v>85</v>
      </c>
      <c r="AY135" s="17" t="s">
        <v>148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155</v>
      </c>
      <c r="BM135" s="200" t="s">
        <v>307</v>
      </c>
    </row>
    <row r="136" spans="1:65" s="14" customFormat="1">
      <c r="B136" s="219"/>
      <c r="C136" s="220"/>
      <c r="D136" s="210" t="s">
        <v>183</v>
      </c>
      <c r="E136" s="221" t="s">
        <v>1</v>
      </c>
      <c r="F136" s="222" t="s">
        <v>308</v>
      </c>
      <c r="G136" s="220"/>
      <c r="H136" s="223">
        <v>4650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183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148</v>
      </c>
    </row>
    <row r="137" spans="1:65" s="2" customFormat="1" ht="24.2" customHeight="1">
      <c r="A137" s="34"/>
      <c r="B137" s="35"/>
      <c r="C137" s="241" t="s">
        <v>85</v>
      </c>
      <c r="D137" s="241" t="s">
        <v>209</v>
      </c>
      <c r="E137" s="242" t="s">
        <v>309</v>
      </c>
      <c r="F137" s="243" t="s">
        <v>310</v>
      </c>
      <c r="G137" s="244" t="s">
        <v>181</v>
      </c>
      <c r="H137" s="245">
        <v>10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155</v>
      </c>
      <c r="AT137" s="200" t="s">
        <v>209</v>
      </c>
      <c r="AU137" s="200" t="s">
        <v>85</v>
      </c>
      <c r="AY137" s="17" t="s">
        <v>148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155</v>
      </c>
      <c r="BM137" s="200" t="s">
        <v>311</v>
      </c>
    </row>
    <row r="138" spans="1:65" s="2" customFormat="1" ht="24.2" customHeight="1">
      <c r="A138" s="34"/>
      <c r="B138" s="35"/>
      <c r="C138" s="241" t="s">
        <v>168</v>
      </c>
      <c r="D138" s="241" t="s">
        <v>209</v>
      </c>
      <c r="E138" s="242" t="s">
        <v>312</v>
      </c>
      <c r="F138" s="243" t="s">
        <v>313</v>
      </c>
      <c r="G138" s="244" t="s">
        <v>181</v>
      </c>
      <c r="H138" s="245">
        <v>3</v>
      </c>
      <c r="I138" s="246"/>
      <c r="J138" s="247">
        <f>ROUND(I138*H138,2)</f>
        <v>0</v>
      </c>
      <c r="K138" s="248"/>
      <c r="L138" s="39"/>
      <c r="M138" s="249" t="s">
        <v>1</v>
      </c>
      <c r="N138" s="250" t="s">
        <v>40</v>
      </c>
      <c r="O138" s="71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155</v>
      </c>
      <c r="AT138" s="200" t="s">
        <v>209</v>
      </c>
      <c r="AU138" s="200" t="s">
        <v>85</v>
      </c>
      <c r="AY138" s="17" t="s">
        <v>148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155</v>
      </c>
      <c r="BM138" s="200" t="s">
        <v>314</v>
      </c>
    </row>
    <row r="139" spans="1:65" s="2" customFormat="1" ht="33" customHeight="1">
      <c r="A139" s="34"/>
      <c r="B139" s="35"/>
      <c r="C139" s="241" t="s">
        <v>155</v>
      </c>
      <c r="D139" s="241" t="s">
        <v>209</v>
      </c>
      <c r="E139" s="242" t="s">
        <v>315</v>
      </c>
      <c r="F139" s="243" t="s">
        <v>316</v>
      </c>
      <c r="G139" s="244" t="s">
        <v>181</v>
      </c>
      <c r="H139" s="245">
        <v>10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155</v>
      </c>
      <c r="AT139" s="200" t="s">
        <v>209</v>
      </c>
      <c r="AU139" s="200" t="s">
        <v>85</v>
      </c>
      <c r="AY139" s="17" t="s">
        <v>148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155</v>
      </c>
      <c r="BM139" s="200" t="s">
        <v>317</v>
      </c>
    </row>
    <row r="140" spans="1:65" s="2" customFormat="1" ht="33" customHeight="1">
      <c r="A140" s="34"/>
      <c r="B140" s="35"/>
      <c r="C140" s="241" t="s">
        <v>147</v>
      </c>
      <c r="D140" s="241" t="s">
        <v>209</v>
      </c>
      <c r="E140" s="242" t="s">
        <v>318</v>
      </c>
      <c r="F140" s="243" t="s">
        <v>319</v>
      </c>
      <c r="G140" s="244" t="s">
        <v>181</v>
      </c>
      <c r="H140" s="245">
        <v>3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155</v>
      </c>
      <c r="AT140" s="200" t="s">
        <v>209</v>
      </c>
      <c r="AU140" s="200" t="s">
        <v>85</v>
      </c>
      <c r="AY140" s="17" t="s">
        <v>148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155</v>
      </c>
      <c r="BM140" s="200" t="s">
        <v>320</v>
      </c>
    </row>
    <row r="141" spans="1:65" s="2" customFormat="1" ht="24.2" customHeight="1">
      <c r="A141" s="34"/>
      <c r="B141" s="35"/>
      <c r="C141" s="241" t="s">
        <v>176</v>
      </c>
      <c r="D141" s="241" t="s">
        <v>209</v>
      </c>
      <c r="E141" s="242" t="s">
        <v>321</v>
      </c>
      <c r="F141" s="243" t="s">
        <v>322</v>
      </c>
      <c r="G141" s="244" t="s">
        <v>240</v>
      </c>
      <c r="H141" s="245">
        <v>4.8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0.255</v>
      </c>
      <c r="T141" s="199">
        <f>S141*H141</f>
        <v>1.224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155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155</v>
      </c>
      <c r="BM141" s="200" t="s">
        <v>323</v>
      </c>
    </row>
    <row r="142" spans="1:65" s="13" customFormat="1">
      <c r="B142" s="208"/>
      <c r="C142" s="209"/>
      <c r="D142" s="210" t="s">
        <v>183</v>
      </c>
      <c r="E142" s="211" t="s">
        <v>1</v>
      </c>
      <c r="F142" s="212" t="s">
        <v>213</v>
      </c>
      <c r="G142" s="209"/>
      <c r="H142" s="211" t="s">
        <v>1</v>
      </c>
      <c r="I142" s="213"/>
      <c r="J142" s="209"/>
      <c r="K142" s="209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183</v>
      </c>
      <c r="AU142" s="218" t="s">
        <v>85</v>
      </c>
      <c r="AV142" s="13" t="s">
        <v>83</v>
      </c>
      <c r="AW142" s="13" t="s">
        <v>32</v>
      </c>
      <c r="AX142" s="13" t="s">
        <v>75</v>
      </c>
      <c r="AY142" s="218" t="s">
        <v>148</v>
      </c>
    </row>
    <row r="143" spans="1:65" s="14" customFormat="1">
      <c r="B143" s="219"/>
      <c r="C143" s="220"/>
      <c r="D143" s="210" t="s">
        <v>183</v>
      </c>
      <c r="E143" s="221" t="s">
        <v>1</v>
      </c>
      <c r="F143" s="222" t="s">
        <v>324</v>
      </c>
      <c r="G143" s="220"/>
      <c r="H143" s="223">
        <v>4.8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183</v>
      </c>
      <c r="AU143" s="229" t="s">
        <v>85</v>
      </c>
      <c r="AV143" s="14" t="s">
        <v>85</v>
      </c>
      <c r="AW143" s="14" t="s">
        <v>32</v>
      </c>
      <c r="AX143" s="14" t="s">
        <v>83</v>
      </c>
      <c r="AY143" s="229" t="s">
        <v>148</v>
      </c>
    </row>
    <row r="144" spans="1:65" s="2" customFormat="1" ht="24.2" customHeight="1">
      <c r="A144" s="34"/>
      <c r="B144" s="35"/>
      <c r="C144" s="241" t="s">
        <v>179</v>
      </c>
      <c r="D144" s="241" t="s">
        <v>209</v>
      </c>
      <c r="E144" s="242" t="s">
        <v>325</v>
      </c>
      <c r="F144" s="243" t="s">
        <v>326</v>
      </c>
      <c r="G144" s="244" t="s">
        <v>240</v>
      </c>
      <c r="H144" s="245">
        <v>5216.2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0.625</v>
      </c>
      <c r="T144" s="199">
        <f>S144*H144</f>
        <v>3260.125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155</v>
      </c>
      <c r="AT144" s="200" t="s">
        <v>209</v>
      </c>
      <c r="AU144" s="200" t="s">
        <v>85</v>
      </c>
      <c r="AY144" s="17" t="s">
        <v>148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155</v>
      </c>
      <c r="BM144" s="200" t="s">
        <v>327</v>
      </c>
    </row>
    <row r="145" spans="1:65" s="14" customFormat="1">
      <c r="B145" s="219"/>
      <c r="C145" s="220"/>
      <c r="D145" s="210" t="s">
        <v>183</v>
      </c>
      <c r="E145" s="221" t="s">
        <v>1</v>
      </c>
      <c r="F145" s="222" t="s">
        <v>253</v>
      </c>
      <c r="G145" s="220"/>
      <c r="H145" s="223">
        <v>5216.2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183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148</v>
      </c>
    </row>
    <row r="146" spans="1:65" s="2" customFormat="1" ht="24.2" customHeight="1">
      <c r="A146" s="34"/>
      <c r="B146" s="35"/>
      <c r="C146" s="241" t="s">
        <v>154</v>
      </c>
      <c r="D146" s="241" t="s">
        <v>209</v>
      </c>
      <c r="E146" s="242" t="s">
        <v>328</v>
      </c>
      <c r="F146" s="243" t="s">
        <v>329</v>
      </c>
      <c r="G146" s="244" t="s">
        <v>240</v>
      </c>
      <c r="H146" s="245">
        <v>5216.2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0.22</v>
      </c>
      <c r="T146" s="199">
        <f>S146*H146</f>
        <v>1147.5640000000001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155</v>
      </c>
      <c r="AT146" s="200" t="s">
        <v>209</v>
      </c>
      <c r="AU146" s="200" t="s">
        <v>85</v>
      </c>
      <c r="AY146" s="17" t="s">
        <v>148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155</v>
      </c>
      <c r="BM146" s="200" t="s">
        <v>330</v>
      </c>
    </row>
    <row r="147" spans="1:65" s="13" customFormat="1">
      <c r="B147" s="208"/>
      <c r="C147" s="209"/>
      <c r="D147" s="210" t="s">
        <v>183</v>
      </c>
      <c r="E147" s="211" t="s">
        <v>1</v>
      </c>
      <c r="F147" s="212" t="s">
        <v>213</v>
      </c>
      <c r="G147" s="209"/>
      <c r="H147" s="211" t="s">
        <v>1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183</v>
      </c>
      <c r="AU147" s="218" t="s">
        <v>85</v>
      </c>
      <c r="AV147" s="13" t="s">
        <v>83</v>
      </c>
      <c r="AW147" s="13" t="s">
        <v>32</v>
      </c>
      <c r="AX147" s="13" t="s">
        <v>75</v>
      </c>
      <c r="AY147" s="218" t="s">
        <v>148</v>
      </c>
    </row>
    <row r="148" spans="1:65" s="13" customFormat="1">
      <c r="B148" s="208"/>
      <c r="C148" s="209"/>
      <c r="D148" s="210" t="s">
        <v>183</v>
      </c>
      <c r="E148" s="211" t="s">
        <v>1</v>
      </c>
      <c r="F148" s="212" t="s">
        <v>331</v>
      </c>
      <c r="G148" s="209"/>
      <c r="H148" s="211" t="s">
        <v>1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183</v>
      </c>
      <c r="AU148" s="218" t="s">
        <v>85</v>
      </c>
      <c r="AV148" s="13" t="s">
        <v>83</v>
      </c>
      <c r="AW148" s="13" t="s">
        <v>32</v>
      </c>
      <c r="AX148" s="13" t="s">
        <v>75</v>
      </c>
      <c r="AY148" s="218" t="s">
        <v>148</v>
      </c>
    </row>
    <row r="149" spans="1:65" s="14" customFormat="1">
      <c r="B149" s="219"/>
      <c r="C149" s="220"/>
      <c r="D149" s="210" t="s">
        <v>183</v>
      </c>
      <c r="E149" s="221" t="s">
        <v>253</v>
      </c>
      <c r="F149" s="222" t="s">
        <v>254</v>
      </c>
      <c r="G149" s="220"/>
      <c r="H149" s="223">
        <v>5216.2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183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148</v>
      </c>
    </row>
    <row r="150" spans="1:65" s="2" customFormat="1" ht="24.2" customHeight="1">
      <c r="A150" s="34"/>
      <c r="B150" s="35"/>
      <c r="C150" s="241" t="s">
        <v>190</v>
      </c>
      <c r="D150" s="241" t="s">
        <v>209</v>
      </c>
      <c r="E150" s="242" t="s">
        <v>332</v>
      </c>
      <c r="F150" s="243" t="s">
        <v>333</v>
      </c>
      <c r="G150" s="244" t="s">
        <v>258</v>
      </c>
      <c r="H150" s="245">
        <v>820.05899999999997</v>
      </c>
      <c r="I150" s="246"/>
      <c r="J150" s="247">
        <f>ROUND(I150*H150,2)</f>
        <v>0</v>
      </c>
      <c r="K150" s="248"/>
      <c r="L150" s="39"/>
      <c r="M150" s="249" t="s">
        <v>1</v>
      </c>
      <c r="N150" s="250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1.3</v>
      </c>
      <c r="T150" s="199">
        <f>S150*H150</f>
        <v>1066.0767000000001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155</v>
      </c>
      <c r="AT150" s="200" t="s">
        <v>209</v>
      </c>
      <c r="AU150" s="200" t="s">
        <v>85</v>
      </c>
      <c r="AY150" s="17" t="s">
        <v>148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155</v>
      </c>
      <c r="BM150" s="200" t="s">
        <v>334</v>
      </c>
    </row>
    <row r="151" spans="1:65" s="14" customFormat="1">
      <c r="B151" s="219"/>
      <c r="C151" s="220"/>
      <c r="D151" s="210" t="s">
        <v>183</v>
      </c>
      <c r="E151" s="221" t="s">
        <v>1</v>
      </c>
      <c r="F151" s="222" t="s">
        <v>335</v>
      </c>
      <c r="G151" s="220"/>
      <c r="H151" s="223">
        <v>730.26800000000003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183</v>
      </c>
      <c r="AU151" s="229" t="s">
        <v>85</v>
      </c>
      <c r="AV151" s="14" t="s">
        <v>85</v>
      </c>
      <c r="AW151" s="14" t="s">
        <v>32</v>
      </c>
      <c r="AX151" s="14" t="s">
        <v>75</v>
      </c>
      <c r="AY151" s="229" t="s">
        <v>148</v>
      </c>
    </row>
    <row r="152" spans="1:65" s="14" customFormat="1">
      <c r="B152" s="219"/>
      <c r="C152" s="220"/>
      <c r="D152" s="210" t="s">
        <v>183</v>
      </c>
      <c r="E152" s="221" t="s">
        <v>1</v>
      </c>
      <c r="F152" s="222" t="s">
        <v>336</v>
      </c>
      <c r="G152" s="220"/>
      <c r="H152" s="223">
        <v>89.790999999999997</v>
      </c>
      <c r="I152" s="224"/>
      <c r="J152" s="220"/>
      <c r="K152" s="220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183</v>
      </c>
      <c r="AU152" s="229" t="s">
        <v>85</v>
      </c>
      <c r="AV152" s="14" t="s">
        <v>85</v>
      </c>
      <c r="AW152" s="14" t="s">
        <v>32</v>
      </c>
      <c r="AX152" s="14" t="s">
        <v>75</v>
      </c>
      <c r="AY152" s="229" t="s">
        <v>148</v>
      </c>
    </row>
    <row r="153" spans="1:65" s="15" customFormat="1">
      <c r="B153" s="230"/>
      <c r="C153" s="231"/>
      <c r="D153" s="210" t="s">
        <v>183</v>
      </c>
      <c r="E153" s="232" t="s">
        <v>1</v>
      </c>
      <c r="F153" s="233" t="s">
        <v>187</v>
      </c>
      <c r="G153" s="231"/>
      <c r="H153" s="234">
        <v>820.05899999999997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183</v>
      </c>
      <c r="AU153" s="240" t="s">
        <v>85</v>
      </c>
      <c r="AV153" s="15" t="s">
        <v>155</v>
      </c>
      <c r="AW153" s="15" t="s">
        <v>32</v>
      </c>
      <c r="AX153" s="15" t="s">
        <v>83</v>
      </c>
      <c r="AY153" s="240" t="s">
        <v>148</v>
      </c>
    </row>
    <row r="154" spans="1:65" s="2" customFormat="1" ht="16.5" customHeight="1">
      <c r="A154" s="34"/>
      <c r="B154" s="35"/>
      <c r="C154" s="241" t="s">
        <v>193</v>
      </c>
      <c r="D154" s="241" t="s">
        <v>209</v>
      </c>
      <c r="E154" s="242" t="s">
        <v>337</v>
      </c>
      <c r="F154" s="243" t="s">
        <v>338</v>
      </c>
      <c r="G154" s="244" t="s">
        <v>161</v>
      </c>
      <c r="H154" s="245">
        <v>307.10000000000002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0.20499999999999999</v>
      </c>
      <c r="T154" s="199">
        <f>S154*H154</f>
        <v>62.955500000000001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155</v>
      </c>
      <c r="AT154" s="200" t="s">
        <v>209</v>
      </c>
      <c r="AU154" s="200" t="s">
        <v>85</v>
      </c>
      <c r="AY154" s="17" t="s">
        <v>148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155</v>
      </c>
      <c r="BM154" s="200" t="s">
        <v>339</v>
      </c>
    </row>
    <row r="155" spans="1:65" s="13" customFormat="1">
      <c r="B155" s="208"/>
      <c r="C155" s="209"/>
      <c r="D155" s="210" t="s">
        <v>183</v>
      </c>
      <c r="E155" s="211" t="s">
        <v>1</v>
      </c>
      <c r="F155" s="212" t="s">
        <v>213</v>
      </c>
      <c r="G155" s="209"/>
      <c r="H155" s="211" t="s">
        <v>1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183</v>
      </c>
      <c r="AU155" s="218" t="s">
        <v>85</v>
      </c>
      <c r="AV155" s="13" t="s">
        <v>83</v>
      </c>
      <c r="AW155" s="13" t="s">
        <v>32</v>
      </c>
      <c r="AX155" s="13" t="s">
        <v>75</v>
      </c>
      <c r="AY155" s="218" t="s">
        <v>148</v>
      </c>
    </row>
    <row r="156" spans="1:65" s="14" customFormat="1">
      <c r="B156" s="219"/>
      <c r="C156" s="220"/>
      <c r="D156" s="210" t="s">
        <v>183</v>
      </c>
      <c r="E156" s="221" t="s">
        <v>1</v>
      </c>
      <c r="F156" s="222" t="s">
        <v>340</v>
      </c>
      <c r="G156" s="220"/>
      <c r="H156" s="223">
        <v>307.10000000000002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183</v>
      </c>
      <c r="AU156" s="229" t="s">
        <v>85</v>
      </c>
      <c r="AV156" s="14" t="s">
        <v>85</v>
      </c>
      <c r="AW156" s="14" t="s">
        <v>32</v>
      </c>
      <c r="AX156" s="14" t="s">
        <v>83</v>
      </c>
      <c r="AY156" s="229" t="s">
        <v>148</v>
      </c>
    </row>
    <row r="157" spans="1:65" s="2" customFormat="1" ht="24.2" customHeight="1">
      <c r="A157" s="34"/>
      <c r="B157" s="35"/>
      <c r="C157" s="241" t="s">
        <v>196</v>
      </c>
      <c r="D157" s="241" t="s">
        <v>209</v>
      </c>
      <c r="E157" s="242" t="s">
        <v>341</v>
      </c>
      <c r="F157" s="243" t="s">
        <v>342</v>
      </c>
      <c r="G157" s="244" t="s">
        <v>161</v>
      </c>
      <c r="H157" s="245">
        <v>153</v>
      </c>
      <c r="I157" s="246"/>
      <c r="J157" s="247">
        <f>ROUND(I157*H157,2)</f>
        <v>0</v>
      </c>
      <c r="K157" s="248"/>
      <c r="L157" s="39"/>
      <c r="M157" s="249" t="s">
        <v>1</v>
      </c>
      <c r="N157" s="250" t="s">
        <v>40</v>
      </c>
      <c r="O157" s="71"/>
      <c r="P157" s="198">
        <f>O157*H157</f>
        <v>0</v>
      </c>
      <c r="Q157" s="198">
        <v>6.053E-2</v>
      </c>
      <c r="R157" s="198">
        <f>Q157*H157</f>
        <v>9.2610899999999994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155</v>
      </c>
      <c r="AT157" s="200" t="s">
        <v>209</v>
      </c>
      <c r="AU157" s="200" t="s">
        <v>85</v>
      </c>
      <c r="AY157" s="17" t="s">
        <v>148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155</v>
      </c>
      <c r="BM157" s="200" t="s">
        <v>343</v>
      </c>
    </row>
    <row r="158" spans="1:65" s="13" customFormat="1">
      <c r="B158" s="208"/>
      <c r="C158" s="209"/>
      <c r="D158" s="210" t="s">
        <v>183</v>
      </c>
      <c r="E158" s="211" t="s">
        <v>1</v>
      </c>
      <c r="F158" s="212" t="s">
        <v>344</v>
      </c>
      <c r="G158" s="209"/>
      <c r="H158" s="211" t="s">
        <v>1</v>
      </c>
      <c r="I158" s="213"/>
      <c r="J158" s="209"/>
      <c r="K158" s="209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183</v>
      </c>
      <c r="AU158" s="218" t="s">
        <v>85</v>
      </c>
      <c r="AV158" s="13" t="s">
        <v>83</v>
      </c>
      <c r="AW158" s="13" t="s">
        <v>32</v>
      </c>
      <c r="AX158" s="13" t="s">
        <v>75</v>
      </c>
      <c r="AY158" s="218" t="s">
        <v>148</v>
      </c>
    </row>
    <row r="159" spans="1:65" s="14" customFormat="1">
      <c r="B159" s="219"/>
      <c r="C159" s="220"/>
      <c r="D159" s="210" t="s">
        <v>183</v>
      </c>
      <c r="E159" s="221" t="s">
        <v>1</v>
      </c>
      <c r="F159" s="222" t="s">
        <v>244</v>
      </c>
      <c r="G159" s="220"/>
      <c r="H159" s="223">
        <v>153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183</v>
      </c>
      <c r="AU159" s="229" t="s">
        <v>85</v>
      </c>
      <c r="AV159" s="14" t="s">
        <v>85</v>
      </c>
      <c r="AW159" s="14" t="s">
        <v>32</v>
      </c>
      <c r="AX159" s="14" t="s">
        <v>83</v>
      </c>
      <c r="AY159" s="229" t="s">
        <v>148</v>
      </c>
    </row>
    <row r="160" spans="1:65" s="2" customFormat="1" ht="24.2" customHeight="1">
      <c r="A160" s="34"/>
      <c r="B160" s="35"/>
      <c r="C160" s="241" t="s">
        <v>200</v>
      </c>
      <c r="D160" s="241" t="s">
        <v>209</v>
      </c>
      <c r="E160" s="242" t="s">
        <v>345</v>
      </c>
      <c r="F160" s="243" t="s">
        <v>346</v>
      </c>
      <c r="G160" s="244" t="s">
        <v>258</v>
      </c>
      <c r="H160" s="245">
        <v>93.3</v>
      </c>
      <c r="I160" s="246"/>
      <c r="J160" s="247">
        <f>ROUND(I160*H160,2)</f>
        <v>0</v>
      </c>
      <c r="K160" s="248"/>
      <c r="L160" s="39"/>
      <c r="M160" s="249" t="s">
        <v>1</v>
      </c>
      <c r="N160" s="250" t="s">
        <v>40</v>
      </c>
      <c r="O160" s="71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155</v>
      </c>
      <c r="AT160" s="200" t="s">
        <v>209</v>
      </c>
      <c r="AU160" s="200" t="s">
        <v>85</v>
      </c>
      <c r="AY160" s="17" t="s">
        <v>148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83</v>
      </c>
      <c r="BK160" s="201">
        <f>ROUND(I160*H160,2)</f>
        <v>0</v>
      </c>
      <c r="BL160" s="17" t="s">
        <v>155</v>
      </c>
      <c r="BM160" s="200" t="s">
        <v>347</v>
      </c>
    </row>
    <row r="161" spans="1:65" s="13" customFormat="1">
      <c r="B161" s="208"/>
      <c r="C161" s="209"/>
      <c r="D161" s="210" t="s">
        <v>183</v>
      </c>
      <c r="E161" s="211" t="s">
        <v>1</v>
      </c>
      <c r="F161" s="212" t="s">
        <v>213</v>
      </c>
      <c r="G161" s="209"/>
      <c r="H161" s="211" t="s">
        <v>1</v>
      </c>
      <c r="I161" s="213"/>
      <c r="J161" s="209"/>
      <c r="K161" s="209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183</v>
      </c>
      <c r="AU161" s="218" t="s">
        <v>85</v>
      </c>
      <c r="AV161" s="13" t="s">
        <v>83</v>
      </c>
      <c r="AW161" s="13" t="s">
        <v>32</v>
      </c>
      <c r="AX161" s="13" t="s">
        <v>75</v>
      </c>
      <c r="AY161" s="218" t="s">
        <v>148</v>
      </c>
    </row>
    <row r="162" spans="1:65" s="14" customFormat="1">
      <c r="B162" s="219"/>
      <c r="C162" s="220"/>
      <c r="D162" s="210" t="s">
        <v>183</v>
      </c>
      <c r="E162" s="221" t="s">
        <v>264</v>
      </c>
      <c r="F162" s="222" t="s">
        <v>348</v>
      </c>
      <c r="G162" s="220"/>
      <c r="H162" s="223">
        <v>93.3</v>
      </c>
      <c r="I162" s="224"/>
      <c r="J162" s="220"/>
      <c r="K162" s="220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183</v>
      </c>
      <c r="AU162" s="229" t="s">
        <v>85</v>
      </c>
      <c r="AV162" s="14" t="s">
        <v>85</v>
      </c>
      <c r="AW162" s="14" t="s">
        <v>32</v>
      </c>
      <c r="AX162" s="14" t="s">
        <v>83</v>
      </c>
      <c r="AY162" s="229" t="s">
        <v>148</v>
      </c>
    </row>
    <row r="163" spans="1:65" s="2" customFormat="1" ht="33" customHeight="1">
      <c r="A163" s="34"/>
      <c r="B163" s="35"/>
      <c r="C163" s="241" t="s">
        <v>204</v>
      </c>
      <c r="D163" s="241" t="s">
        <v>209</v>
      </c>
      <c r="E163" s="242" t="s">
        <v>349</v>
      </c>
      <c r="F163" s="243" t="s">
        <v>350</v>
      </c>
      <c r="G163" s="244" t="s">
        <v>258</v>
      </c>
      <c r="H163" s="245">
        <v>753.05100000000004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40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155</v>
      </c>
      <c r="AT163" s="200" t="s">
        <v>209</v>
      </c>
      <c r="AU163" s="200" t="s">
        <v>85</v>
      </c>
      <c r="AY163" s="17" t="s">
        <v>148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83</v>
      </c>
      <c r="BK163" s="201">
        <f>ROUND(I163*H163,2)</f>
        <v>0</v>
      </c>
      <c r="BL163" s="17" t="s">
        <v>155</v>
      </c>
      <c r="BM163" s="200" t="s">
        <v>351</v>
      </c>
    </row>
    <row r="164" spans="1:65" s="14" customFormat="1" ht="22.5">
      <c r="B164" s="219"/>
      <c r="C164" s="220"/>
      <c r="D164" s="210" t="s">
        <v>183</v>
      </c>
      <c r="E164" s="221" t="s">
        <v>260</v>
      </c>
      <c r="F164" s="222" t="s">
        <v>352</v>
      </c>
      <c r="G164" s="220"/>
      <c r="H164" s="223">
        <v>753.05100000000004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183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148</v>
      </c>
    </row>
    <row r="165" spans="1:65" s="2" customFormat="1" ht="24.2" customHeight="1">
      <c r="A165" s="34"/>
      <c r="B165" s="35"/>
      <c r="C165" s="241" t="s">
        <v>208</v>
      </c>
      <c r="D165" s="241" t="s">
        <v>209</v>
      </c>
      <c r="E165" s="242" t="s">
        <v>353</v>
      </c>
      <c r="F165" s="243" t="s">
        <v>354</v>
      </c>
      <c r="G165" s="244" t="s">
        <v>258</v>
      </c>
      <c r="H165" s="245">
        <v>153</v>
      </c>
      <c r="I165" s="246"/>
      <c r="J165" s="247">
        <f>ROUND(I165*H165,2)</f>
        <v>0</v>
      </c>
      <c r="K165" s="248"/>
      <c r="L165" s="39"/>
      <c r="M165" s="249" t="s">
        <v>1</v>
      </c>
      <c r="N165" s="250" t="s">
        <v>40</v>
      </c>
      <c r="O165" s="71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0" t="s">
        <v>155</v>
      </c>
      <c r="AT165" s="200" t="s">
        <v>209</v>
      </c>
      <c r="AU165" s="200" t="s">
        <v>85</v>
      </c>
      <c r="AY165" s="17" t="s">
        <v>148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7" t="s">
        <v>83</v>
      </c>
      <c r="BK165" s="201">
        <f>ROUND(I165*H165,2)</f>
        <v>0</v>
      </c>
      <c r="BL165" s="17" t="s">
        <v>155</v>
      </c>
      <c r="BM165" s="200" t="s">
        <v>355</v>
      </c>
    </row>
    <row r="166" spans="1:65" s="14" customFormat="1">
      <c r="B166" s="219"/>
      <c r="C166" s="220"/>
      <c r="D166" s="210" t="s">
        <v>183</v>
      </c>
      <c r="E166" s="221" t="s">
        <v>1</v>
      </c>
      <c r="F166" s="222" t="s">
        <v>356</v>
      </c>
      <c r="G166" s="220"/>
      <c r="H166" s="223">
        <v>153</v>
      </c>
      <c r="I166" s="224"/>
      <c r="J166" s="220"/>
      <c r="K166" s="220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183</v>
      </c>
      <c r="AU166" s="229" t="s">
        <v>85</v>
      </c>
      <c r="AV166" s="14" t="s">
        <v>85</v>
      </c>
      <c r="AW166" s="14" t="s">
        <v>32</v>
      </c>
      <c r="AX166" s="14" t="s">
        <v>83</v>
      </c>
      <c r="AY166" s="229" t="s">
        <v>148</v>
      </c>
    </row>
    <row r="167" spans="1:65" s="2" customFormat="1" ht="24.2" customHeight="1">
      <c r="A167" s="34"/>
      <c r="B167" s="35"/>
      <c r="C167" s="241" t="s">
        <v>8</v>
      </c>
      <c r="D167" s="241" t="s">
        <v>209</v>
      </c>
      <c r="E167" s="242" t="s">
        <v>357</v>
      </c>
      <c r="F167" s="243" t="s">
        <v>358</v>
      </c>
      <c r="G167" s="244" t="s">
        <v>161</v>
      </c>
      <c r="H167" s="245">
        <v>4</v>
      </c>
      <c r="I167" s="246"/>
      <c r="J167" s="247">
        <f>ROUND(I167*H167,2)</f>
        <v>0</v>
      </c>
      <c r="K167" s="248"/>
      <c r="L167" s="39"/>
      <c r="M167" s="249" t="s">
        <v>1</v>
      </c>
      <c r="N167" s="250" t="s">
        <v>40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155</v>
      </c>
      <c r="AT167" s="200" t="s">
        <v>209</v>
      </c>
      <c r="AU167" s="200" t="s">
        <v>85</v>
      </c>
      <c r="AY167" s="17" t="s">
        <v>148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83</v>
      </c>
      <c r="BK167" s="201">
        <f>ROUND(I167*H167,2)</f>
        <v>0</v>
      </c>
      <c r="BL167" s="17" t="s">
        <v>155</v>
      </c>
      <c r="BM167" s="200" t="s">
        <v>359</v>
      </c>
    </row>
    <row r="168" spans="1:65" s="2" customFormat="1" ht="33" customHeight="1">
      <c r="A168" s="34"/>
      <c r="B168" s="35"/>
      <c r="C168" s="241" t="s">
        <v>218</v>
      </c>
      <c r="D168" s="241" t="s">
        <v>209</v>
      </c>
      <c r="E168" s="242" t="s">
        <v>360</v>
      </c>
      <c r="F168" s="243" t="s">
        <v>361</v>
      </c>
      <c r="G168" s="244" t="s">
        <v>161</v>
      </c>
      <c r="H168" s="245">
        <v>886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40</v>
      </c>
      <c r="O168" s="7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155</v>
      </c>
      <c r="AT168" s="200" t="s">
        <v>209</v>
      </c>
      <c r="AU168" s="200" t="s">
        <v>85</v>
      </c>
      <c r="AY168" s="17" t="s">
        <v>148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155</v>
      </c>
      <c r="BM168" s="200" t="s">
        <v>362</v>
      </c>
    </row>
    <row r="169" spans="1:65" s="14" customFormat="1">
      <c r="B169" s="219"/>
      <c r="C169" s="220"/>
      <c r="D169" s="210" t="s">
        <v>183</v>
      </c>
      <c r="E169" s="221" t="s">
        <v>1</v>
      </c>
      <c r="F169" s="222" t="s">
        <v>281</v>
      </c>
      <c r="G169" s="220"/>
      <c r="H169" s="223">
        <v>886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183</v>
      </c>
      <c r="AU169" s="229" t="s">
        <v>85</v>
      </c>
      <c r="AV169" s="14" t="s">
        <v>85</v>
      </c>
      <c r="AW169" s="14" t="s">
        <v>32</v>
      </c>
      <c r="AX169" s="14" t="s">
        <v>83</v>
      </c>
      <c r="AY169" s="229" t="s">
        <v>148</v>
      </c>
    </row>
    <row r="170" spans="1:65" s="2" customFormat="1" ht="24.2" customHeight="1">
      <c r="A170" s="34"/>
      <c r="B170" s="35"/>
      <c r="C170" s="241" t="s">
        <v>222</v>
      </c>
      <c r="D170" s="241" t="s">
        <v>209</v>
      </c>
      <c r="E170" s="242" t="s">
        <v>363</v>
      </c>
      <c r="F170" s="243" t="s">
        <v>364</v>
      </c>
      <c r="G170" s="244" t="s">
        <v>181</v>
      </c>
      <c r="H170" s="245">
        <v>10</v>
      </c>
      <c r="I170" s="246"/>
      <c r="J170" s="247">
        <f t="shared" ref="J170:J176" si="0">ROUND(I170*H170,2)</f>
        <v>0</v>
      </c>
      <c r="K170" s="248"/>
      <c r="L170" s="39"/>
      <c r="M170" s="249" t="s">
        <v>1</v>
      </c>
      <c r="N170" s="250" t="s">
        <v>40</v>
      </c>
      <c r="O170" s="71"/>
      <c r="P170" s="198">
        <f t="shared" ref="P170:P176" si="1">O170*H170</f>
        <v>0</v>
      </c>
      <c r="Q170" s="198">
        <v>0</v>
      </c>
      <c r="R170" s="198">
        <f t="shared" ref="R170:R176" si="2">Q170*H170</f>
        <v>0</v>
      </c>
      <c r="S170" s="198">
        <v>0</v>
      </c>
      <c r="T170" s="199">
        <f t="shared" ref="T170:T176" si="3"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155</v>
      </c>
      <c r="AT170" s="200" t="s">
        <v>209</v>
      </c>
      <c r="AU170" s="200" t="s">
        <v>85</v>
      </c>
      <c r="AY170" s="17" t="s">
        <v>148</v>
      </c>
      <c r="BE170" s="201">
        <f t="shared" ref="BE170:BE176" si="4">IF(N170="základní",J170,0)</f>
        <v>0</v>
      </c>
      <c r="BF170" s="201">
        <f t="shared" ref="BF170:BF176" si="5">IF(N170="snížená",J170,0)</f>
        <v>0</v>
      </c>
      <c r="BG170" s="201">
        <f t="shared" ref="BG170:BG176" si="6">IF(N170="zákl. přenesená",J170,0)</f>
        <v>0</v>
      </c>
      <c r="BH170" s="201">
        <f t="shared" ref="BH170:BH176" si="7">IF(N170="sníž. přenesená",J170,0)</f>
        <v>0</v>
      </c>
      <c r="BI170" s="201">
        <f t="shared" ref="BI170:BI176" si="8">IF(N170="nulová",J170,0)</f>
        <v>0</v>
      </c>
      <c r="BJ170" s="17" t="s">
        <v>83</v>
      </c>
      <c r="BK170" s="201">
        <f t="shared" ref="BK170:BK176" si="9">ROUND(I170*H170,2)</f>
        <v>0</v>
      </c>
      <c r="BL170" s="17" t="s">
        <v>155</v>
      </c>
      <c r="BM170" s="200" t="s">
        <v>365</v>
      </c>
    </row>
    <row r="171" spans="1:65" s="2" customFormat="1" ht="24.2" customHeight="1">
      <c r="A171" s="34"/>
      <c r="B171" s="35"/>
      <c r="C171" s="241" t="s">
        <v>225</v>
      </c>
      <c r="D171" s="241" t="s">
        <v>209</v>
      </c>
      <c r="E171" s="242" t="s">
        <v>366</v>
      </c>
      <c r="F171" s="243" t="s">
        <v>367</v>
      </c>
      <c r="G171" s="244" t="s">
        <v>181</v>
      </c>
      <c r="H171" s="245">
        <v>3</v>
      </c>
      <c r="I171" s="246"/>
      <c r="J171" s="247">
        <f t="shared" si="0"/>
        <v>0</v>
      </c>
      <c r="K171" s="248"/>
      <c r="L171" s="39"/>
      <c r="M171" s="249" t="s">
        <v>1</v>
      </c>
      <c r="N171" s="250" t="s">
        <v>40</v>
      </c>
      <c r="O171" s="71"/>
      <c r="P171" s="198">
        <f t="shared" si="1"/>
        <v>0</v>
      </c>
      <c r="Q171" s="198">
        <v>0</v>
      </c>
      <c r="R171" s="198">
        <f t="shared" si="2"/>
        <v>0</v>
      </c>
      <c r="S171" s="198">
        <v>0</v>
      </c>
      <c r="T171" s="199">
        <f t="shared" si="3"/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155</v>
      </c>
      <c r="AT171" s="200" t="s">
        <v>209</v>
      </c>
      <c r="AU171" s="200" t="s">
        <v>85</v>
      </c>
      <c r="AY171" s="17" t="s">
        <v>148</v>
      </c>
      <c r="BE171" s="201">
        <f t="shared" si="4"/>
        <v>0</v>
      </c>
      <c r="BF171" s="201">
        <f t="shared" si="5"/>
        <v>0</v>
      </c>
      <c r="BG171" s="201">
        <f t="shared" si="6"/>
        <v>0</v>
      </c>
      <c r="BH171" s="201">
        <f t="shared" si="7"/>
        <v>0</v>
      </c>
      <c r="BI171" s="201">
        <f t="shared" si="8"/>
        <v>0</v>
      </c>
      <c r="BJ171" s="17" t="s">
        <v>83</v>
      </c>
      <c r="BK171" s="201">
        <f t="shared" si="9"/>
        <v>0</v>
      </c>
      <c r="BL171" s="17" t="s">
        <v>155</v>
      </c>
      <c r="BM171" s="200" t="s">
        <v>368</v>
      </c>
    </row>
    <row r="172" spans="1:65" s="2" customFormat="1" ht="24.2" customHeight="1">
      <c r="A172" s="34"/>
      <c r="B172" s="35"/>
      <c r="C172" s="241" t="s">
        <v>228</v>
      </c>
      <c r="D172" s="241" t="s">
        <v>209</v>
      </c>
      <c r="E172" s="242" t="s">
        <v>369</v>
      </c>
      <c r="F172" s="243" t="s">
        <v>370</v>
      </c>
      <c r="G172" s="244" t="s">
        <v>181</v>
      </c>
      <c r="H172" s="245">
        <v>10</v>
      </c>
      <c r="I172" s="246"/>
      <c r="J172" s="247">
        <f t="shared" si="0"/>
        <v>0</v>
      </c>
      <c r="K172" s="248"/>
      <c r="L172" s="39"/>
      <c r="M172" s="249" t="s">
        <v>1</v>
      </c>
      <c r="N172" s="250" t="s">
        <v>40</v>
      </c>
      <c r="O172" s="71"/>
      <c r="P172" s="198">
        <f t="shared" si="1"/>
        <v>0</v>
      </c>
      <c r="Q172" s="198">
        <v>0</v>
      </c>
      <c r="R172" s="198">
        <f t="shared" si="2"/>
        <v>0</v>
      </c>
      <c r="S172" s="198">
        <v>0</v>
      </c>
      <c r="T172" s="199">
        <f t="shared" si="3"/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0" t="s">
        <v>155</v>
      </c>
      <c r="AT172" s="200" t="s">
        <v>209</v>
      </c>
      <c r="AU172" s="200" t="s">
        <v>85</v>
      </c>
      <c r="AY172" s="17" t="s">
        <v>148</v>
      </c>
      <c r="BE172" s="201">
        <f t="shared" si="4"/>
        <v>0</v>
      </c>
      <c r="BF172" s="201">
        <f t="shared" si="5"/>
        <v>0</v>
      </c>
      <c r="BG172" s="201">
        <f t="shared" si="6"/>
        <v>0</v>
      </c>
      <c r="BH172" s="201">
        <f t="shared" si="7"/>
        <v>0</v>
      </c>
      <c r="BI172" s="201">
        <f t="shared" si="8"/>
        <v>0</v>
      </c>
      <c r="BJ172" s="17" t="s">
        <v>83</v>
      </c>
      <c r="BK172" s="201">
        <f t="shared" si="9"/>
        <v>0</v>
      </c>
      <c r="BL172" s="17" t="s">
        <v>155</v>
      </c>
      <c r="BM172" s="200" t="s">
        <v>371</v>
      </c>
    </row>
    <row r="173" spans="1:65" s="2" customFormat="1" ht="24.2" customHeight="1">
      <c r="A173" s="34"/>
      <c r="B173" s="35"/>
      <c r="C173" s="241" t="s">
        <v>231</v>
      </c>
      <c r="D173" s="241" t="s">
        <v>209</v>
      </c>
      <c r="E173" s="242" t="s">
        <v>372</v>
      </c>
      <c r="F173" s="243" t="s">
        <v>373</v>
      </c>
      <c r="G173" s="244" t="s">
        <v>181</v>
      </c>
      <c r="H173" s="245">
        <v>3</v>
      </c>
      <c r="I173" s="246"/>
      <c r="J173" s="247">
        <f t="shared" si="0"/>
        <v>0</v>
      </c>
      <c r="K173" s="248"/>
      <c r="L173" s="39"/>
      <c r="M173" s="249" t="s">
        <v>1</v>
      </c>
      <c r="N173" s="250" t="s">
        <v>40</v>
      </c>
      <c r="O173" s="71"/>
      <c r="P173" s="198">
        <f t="shared" si="1"/>
        <v>0</v>
      </c>
      <c r="Q173" s="198">
        <v>0</v>
      </c>
      <c r="R173" s="198">
        <f t="shared" si="2"/>
        <v>0</v>
      </c>
      <c r="S173" s="198">
        <v>0</v>
      </c>
      <c r="T173" s="199">
        <f t="shared" si="3"/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155</v>
      </c>
      <c r="AT173" s="200" t="s">
        <v>209</v>
      </c>
      <c r="AU173" s="200" t="s">
        <v>85</v>
      </c>
      <c r="AY173" s="17" t="s">
        <v>148</v>
      </c>
      <c r="BE173" s="201">
        <f t="shared" si="4"/>
        <v>0</v>
      </c>
      <c r="BF173" s="201">
        <f t="shared" si="5"/>
        <v>0</v>
      </c>
      <c r="BG173" s="201">
        <f t="shared" si="6"/>
        <v>0</v>
      </c>
      <c r="BH173" s="201">
        <f t="shared" si="7"/>
        <v>0</v>
      </c>
      <c r="BI173" s="201">
        <f t="shared" si="8"/>
        <v>0</v>
      </c>
      <c r="BJ173" s="17" t="s">
        <v>83</v>
      </c>
      <c r="BK173" s="201">
        <f t="shared" si="9"/>
        <v>0</v>
      </c>
      <c r="BL173" s="17" t="s">
        <v>155</v>
      </c>
      <c r="BM173" s="200" t="s">
        <v>374</v>
      </c>
    </row>
    <row r="174" spans="1:65" s="2" customFormat="1" ht="21.75" customHeight="1">
      <c r="A174" s="34"/>
      <c r="B174" s="35"/>
      <c r="C174" s="241" t="s">
        <v>7</v>
      </c>
      <c r="D174" s="241" t="s">
        <v>209</v>
      </c>
      <c r="E174" s="242" t="s">
        <v>375</v>
      </c>
      <c r="F174" s="243" t="s">
        <v>376</v>
      </c>
      <c r="G174" s="244" t="s">
        <v>181</v>
      </c>
      <c r="H174" s="245">
        <v>10</v>
      </c>
      <c r="I174" s="246"/>
      <c r="J174" s="247">
        <f t="shared" si="0"/>
        <v>0</v>
      </c>
      <c r="K174" s="248"/>
      <c r="L174" s="39"/>
      <c r="M174" s="249" t="s">
        <v>1</v>
      </c>
      <c r="N174" s="250" t="s">
        <v>40</v>
      </c>
      <c r="O174" s="71"/>
      <c r="P174" s="198">
        <f t="shared" si="1"/>
        <v>0</v>
      </c>
      <c r="Q174" s="198">
        <v>0</v>
      </c>
      <c r="R174" s="198">
        <f t="shared" si="2"/>
        <v>0</v>
      </c>
      <c r="S174" s="198">
        <v>0</v>
      </c>
      <c r="T174" s="199">
        <f t="shared" si="3"/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155</v>
      </c>
      <c r="AT174" s="200" t="s">
        <v>209</v>
      </c>
      <c r="AU174" s="200" t="s">
        <v>85</v>
      </c>
      <c r="AY174" s="17" t="s">
        <v>148</v>
      </c>
      <c r="BE174" s="201">
        <f t="shared" si="4"/>
        <v>0</v>
      </c>
      <c r="BF174" s="201">
        <f t="shared" si="5"/>
        <v>0</v>
      </c>
      <c r="BG174" s="201">
        <f t="shared" si="6"/>
        <v>0</v>
      </c>
      <c r="BH174" s="201">
        <f t="shared" si="7"/>
        <v>0</v>
      </c>
      <c r="BI174" s="201">
        <f t="shared" si="8"/>
        <v>0</v>
      </c>
      <c r="BJ174" s="17" t="s">
        <v>83</v>
      </c>
      <c r="BK174" s="201">
        <f t="shared" si="9"/>
        <v>0</v>
      </c>
      <c r="BL174" s="17" t="s">
        <v>155</v>
      </c>
      <c r="BM174" s="200" t="s">
        <v>377</v>
      </c>
    </row>
    <row r="175" spans="1:65" s="2" customFormat="1" ht="21.75" customHeight="1">
      <c r="A175" s="34"/>
      <c r="B175" s="35"/>
      <c r="C175" s="241" t="s">
        <v>378</v>
      </c>
      <c r="D175" s="241" t="s">
        <v>209</v>
      </c>
      <c r="E175" s="242" t="s">
        <v>379</v>
      </c>
      <c r="F175" s="243" t="s">
        <v>380</v>
      </c>
      <c r="G175" s="244" t="s">
        <v>181</v>
      </c>
      <c r="H175" s="245">
        <v>3</v>
      </c>
      <c r="I175" s="246"/>
      <c r="J175" s="247">
        <f t="shared" si="0"/>
        <v>0</v>
      </c>
      <c r="K175" s="248"/>
      <c r="L175" s="39"/>
      <c r="M175" s="249" t="s">
        <v>1</v>
      </c>
      <c r="N175" s="250" t="s">
        <v>40</v>
      </c>
      <c r="O175" s="71"/>
      <c r="P175" s="198">
        <f t="shared" si="1"/>
        <v>0</v>
      </c>
      <c r="Q175" s="198">
        <v>0</v>
      </c>
      <c r="R175" s="198">
        <f t="shared" si="2"/>
        <v>0</v>
      </c>
      <c r="S175" s="198">
        <v>0</v>
      </c>
      <c r="T175" s="199">
        <f t="shared" si="3"/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155</v>
      </c>
      <c r="AT175" s="200" t="s">
        <v>209</v>
      </c>
      <c r="AU175" s="200" t="s">
        <v>85</v>
      </c>
      <c r="AY175" s="17" t="s">
        <v>148</v>
      </c>
      <c r="BE175" s="201">
        <f t="shared" si="4"/>
        <v>0</v>
      </c>
      <c r="BF175" s="201">
        <f t="shared" si="5"/>
        <v>0</v>
      </c>
      <c r="BG175" s="201">
        <f t="shared" si="6"/>
        <v>0</v>
      </c>
      <c r="BH175" s="201">
        <f t="shared" si="7"/>
        <v>0</v>
      </c>
      <c r="BI175" s="201">
        <f t="shared" si="8"/>
        <v>0</v>
      </c>
      <c r="BJ175" s="17" t="s">
        <v>83</v>
      </c>
      <c r="BK175" s="201">
        <f t="shared" si="9"/>
        <v>0</v>
      </c>
      <c r="BL175" s="17" t="s">
        <v>155</v>
      </c>
      <c r="BM175" s="200" t="s">
        <v>381</v>
      </c>
    </row>
    <row r="176" spans="1:65" s="2" customFormat="1" ht="24.2" customHeight="1">
      <c r="A176" s="34"/>
      <c r="B176" s="35"/>
      <c r="C176" s="241" t="s">
        <v>382</v>
      </c>
      <c r="D176" s="241" t="s">
        <v>209</v>
      </c>
      <c r="E176" s="242" t="s">
        <v>383</v>
      </c>
      <c r="F176" s="243" t="s">
        <v>384</v>
      </c>
      <c r="G176" s="244" t="s">
        <v>181</v>
      </c>
      <c r="H176" s="245">
        <v>90</v>
      </c>
      <c r="I176" s="246"/>
      <c r="J176" s="247">
        <f t="shared" si="0"/>
        <v>0</v>
      </c>
      <c r="K176" s="248"/>
      <c r="L176" s="39"/>
      <c r="M176" s="249" t="s">
        <v>1</v>
      </c>
      <c r="N176" s="250" t="s">
        <v>40</v>
      </c>
      <c r="O176" s="71"/>
      <c r="P176" s="198">
        <f t="shared" si="1"/>
        <v>0</v>
      </c>
      <c r="Q176" s="198">
        <v>0</v>
      </c>
      <c r="R176" s="198">
        <f t="shared" si="2"/>
        <v>0</v>
      </c>
      <c r="S176" s="198">
        <v>0</v>
      </c>
      <c r="T176" s="199">
        <f t="shared" si="3"/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155</v>
      </c>
      <c r="AT176" s="200" t="s">
        <v>209</v>
      </c>
      <c r="AU176" s="200" t="s">
        <v>85</v>
      </c>
      <c r="AY176" s="17" t="s">
        <v>148</v>
      </c>
      <c r="BE176" s="201">
        <f t="shared" si="4"/>
        <v>0</v>
      </c>
      <c r="BF176" s="201">
        <f t="shared" si="5"/>
        <v>0</v>
      </c>
      <c r="BG176" s="201">
        <f t="shared" si="6"/>
        <v>0</v>
      </c>
      <c r="BH176" s="201">
        <f t="shared" si="7"/>
        <v>0</v>
      </c>
      <c r="BI176" s="201">
        <f t="shared" si="8"/>
        <v>0</v>
      </c>
      <c r="BJ176" s="17" t="s">
        <v>83</v>
      </c>
      <c r="BK176" s="201">
        <f t="shared" si="9"/>
        <v>0</v>
      </c>
      <c r="BL176" s="17" t="s">
        <v>155</v>
      </c>
      <c r="BM176" s="200" t="s">
        <v>385</v>
      </c>
    </row>
    <row r="177" spans="1:65" s="14" customFormat="1">
      <c r="B177" s="219"/>
      <c r="C177" s="220"/>
      <c r="D177" s="210" t="s">
        <v>183</v>
      </c>
      <c r="E177" s="221" t="s">
        <v>1</v>
      </c>
      <c r="F177" s="222" t="s">
        <v>386</v>
      </c>
      <c r="G177" s="220"/>
      <c r="H177" s="223">
        <v>90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183</v>
      </c>
      <c r="AU177" s="229" t="s">
        <v>85</v>
      </c>
      <c r="AV177" s="14" t="s">
        <v>85</v>
      </c>
      <c r="AW177" s="14" t="s">
        <v>32</v>
      </c>
      <c r="AX177" s="14" t="s">
        <v>83</v>
      </c>
      <c r="AY177" s="229" t="s">
        <v>148</v>
      </c>
    </row>
    <row r="178" spans="1:65" s="2" customFormat="1" ht="24.2" customHeight="1">
      <c r="A178" s="34"/>
      <c r="B178" s="35"/>
      <c r="C178" s="241" t="s">
        <v>387</v>
      </c>
      <c r="D178" s="241" t="s">
        <v>209</v>
      </c>
      <c r="E178" s="242" t="s">
        <v>388</v>
      </c>
      <c r="F178" s="243" t="s">
        <v>389</v>
      </c>
      <c r="G178" s="244" t="s">
        <v>181</v>
      </c>
      <c r="H178" s="245">
        <v>27</v>
      </c>
      <c r="I178" s="246"/>
      <c r="J178" s="247">
        <f>ROUND(I178*H178,2)</f>
        <v>0</v>
      </c>
      <c r="K178" s="248"/>
      <c r="L178" s="39"/>
      <c r="M178" s="249" t="s">
        <v>1</v>
      </c>
      <c r="N178" s="250" t="s">
        <v>40</v>
      </c>
      <c r="O178" s="71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0" t="s">
        <v>155</v>
      </c>
      <c r="AT178" s="200" t="s">
        <v>209</v>
      </c>
      <c r="AU178" s="200" t="s">
        <v>85</v>
      </c>
      <c r="AY178" s="17" t="s">
        <v>148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7" t="s">
        <v>83</v>
      </c>
      <c r="BK178" s="201">
        <f>ROUND(I178*H178,2)</f>
        <v>0</v>
      </c>
      <c r="BL178" s="17" t="s">
        <v>155</v>
      </c>
      <c r="BM178" s="200" t="s">
        <v>390</v>
      </c>
    </row>
    <row r="179" spans="1:65" s="14" customFormat="1">
      <c r="B179" s="219"/>
      <c r="C179" s="220"/>
      <c r="D179" s="210" t="s">
        <v>183</v>
      </c>
      <c r="E179" s="221" t="s">
        <v>1</v>
      </c>
      <c r="F179" s="222" t="s">
        <v>391</v>
      </c>
      <c r="G179" s="220"/>
      <c r="H179" s="223">
        <v>27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148</v>
      </c>
    </row>
    <row r="180" spans="1:65" s="2" customFormat="1" ht="33" customHeight="1">
      <c r="A180" s="34"/>
      <c r="B180" s="35"/>
      <c r="C180" s="241" t="s">
        <v>392</v>
      </c>
      <c r="D180" s="241" t="s">
        <v>209</v>
      </c>
      <c r="E180" s="242" t="s">
        <v>393</v>
      </c>
      <c r="F180" s="243" t="s">
        <v>394</v>
      </c>
      <c r="G180" s="244" t="s">
        <v>181</v>
      </c>
      <c r="H180" s="245">
        <v>90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40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155</v>
      </c>
      <c r="AT180" s="200" t="s">
        <v>209</v>
      </c>
      <c r="AU180" s="200" t="s">
        <v>85</v>
      </c>
      <c r="AY180" s="17" t="s">
        <v>148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155</v>
      </c>
      <c r="BM180" s="200" t="s">
        <v>395</v>
      </c>
    </row>
    <row r="181" spans="1:65" s="14" customFormat="1">
      <c r="B181" s="219"/>
      <c r="C181" s="220"/>
      <c r="D181" s="210" t="s">
        <v>183</v>
      </c>
      <c r="E181" s="221" t="s">
        <v>1</v>
      </c>
      <c r="F181" s="222" t="s">
        <v>386</v>
      </c>
      <c r="G181" s="220"/>
      <c r="H181" s="223">
        <v>90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183</v>
      </c>
      <c r="AU181" s="229" t="s">
        <v>85</v>
      </c>
      <c r="AV181" s="14" t="s">
        <v>85</v>
      </c>
      <c r="AW181" s="14" t="s">
        <v>32</v>
      </c>
      <c r="AX181" s="14" t="s">
        <v>83</v>
      </c>
      <c r="AY181" s="229" t="s">
        <v>148</v>
      </c>
    </row>
    <row r="182" spans="1:65" s="2" customFormat="1" ht="33" customHeight="1">
      <c r="A182" s="34"/>
      <c r="B182" s="35"/>
      <c r="C182" s="241" t="s">
        <v>396</v>
      </c>
      <c r="D182" s="241" t="s">
        <v>209</v>
      </c>
      <c r="E182" s="242" t="s">
        <v>397</v>
      </c>
      <c r="F182" s="243" t="s">
        <v>398</v>
      </c>
      <c r="G182" s="244" t="s">
        <v>181</v>
      </c>
      <c r="H182" s="245">
        <v>27</v>
      </c>
      <c r="I182" s="246"/>
      <c r="J182" s="247">
        <f>ROUND(I182*H182,2)</f>
        <v>0</v>
      </c>
      <c r="K182" s="248"/>
      <c r="L182" s="39"/>
      <c r="M182" s="249" t="s">
        <v>1</v>
      </c>
      <c r="N182" s="250" t="s">
        <v>40</v>
      </c>
      <c r="O182" s="7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155</v>
      </c>
      <c r="AT182" s="200" t="s">
        <v>209</v>
      </c>
      <c r="AU182" s="200" t="s">
        <v>85</v>
      </c>
      <c r="AY182" s="17" t="s">
        <v>148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83</v>
      </c>
      <c r="BK182" s="201">
        <f>ROUND(I182*H182,2)</f>
        <v>0</v>
      </c>
      <c r="BL182" s="17" t="s">
        <v>155</v>
      </c>
      <c r="BM182" s="200" t="s">
        <v>399</v>
      </c>
    </row>
    <row r="183" spans="1:65" s="14" customFormat="1">
      <c r="B183" s="219"/>
      <c r="C183" s="220"/>
      <c r="D183" s="210" t="s">
        <v>183</v>
      </c>
      <c r="E183" s="221" t="s">
        <v>1</v>
      </c>
      <c r="F183" s="222" t="s">
        <v>391</v>
      </c>
      <c r="G183" s="220"/>
      <c r="H183" s="223">
        <v>27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183</v>
      </c>
      <c r="AU183" s="229" t="s">
        <v>85</v>
      </c>
      <c r="AV183" s="14" t="s">
        <v>85</v>
      </c>
      <c r="AW183" s="14" t="s">
        <v>32</v>
      </c>
      <c r="AX183" s="14" t="s">
        <v>83</v>
      </c>
      <c r="AY183" s="229" t="s">
        <v>148</v>
      </c>
    </row>
    <row r="184" spans="1:65" s="2" customFormat="1" ht="24.2" customHeight="1">
      <c r="A184" s="34"/>
      <c r="B184" s="35"/>
      <c r="C184" s="241" t="s">
        <v>400</v>
      </c>
      <c r="D184" s="241" t="s">
        <v>209</v>
      </c>
      <c r="E184" s="242" t="s">
        <v>401</v>
      </c>
      <c r="F184" s="243" t="s">
        <v>402</v>
      </c>
      <c r="G184" s="244" t="s">
        <v>181</v>
      </c>
      <c r="H184" s="245">
        <v>90</v>
      </c>
      <c r="I184" s="246"/>
      <c r="J184" s="247">
        <f>ROUND(I184*H184,2)</f>
        <v>0</v>
      </c>
      <c r="K184" s="248"/>
      <c r="L184" s="39"/>
      <c r="M184" s="249" t="s">
        <v>1</v>
      </c>
      <c r="N184" s="250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155</v>
      </c>
      <c r="AT184" s="200" t="s">
        <v>209</v>
      </c>
      <c r="AU184" s="200" t="s">
        <v>85</v>
      </c>
      <c r="AY184" s="17" t="s">
        <v>148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155</v>
      </c>
      <c r="BM184" s="200" t="s">
        <v>403</v>
      </c>
    </row>
    <row r="185" spans="1:65" s="14" customFormat="1">
      <c r="B185" s="219"/>
      <c r="C185" s="220"/>
      <c r="D185" s="210" t="s">
        <v>183</v>
      </c>
      <c r="E185" s="221" t="s">
        <v>1</v>
      </c>
      <c r="F185" s="222" t="s">
        <v>386</v>
      </c>
      <c r="G185" s="220"/>
      <c r="H185" s="223">
        <v>90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183</v>
      </c>
      <c r="AU185" s="229" t="s">
        <v>85</v>
      </c>
      <c r="AV185" s="14" t="s">
        <v>85</v>
      </c>
      <c r="AW185" s="14" t="s">
        <v>32</v>
      </c>
      <c r="AX185" s="14" t="s">
        <v>83</v>
      </c>
      <c r="AY185" s="229" t="s">
        <v>148</v>
      </c>
    </row>
    <row r="186" spans="1:65" s="2" customFormat="1" ht="24.2" customHeight="1">
      <c r="A186" s="34"/>
      <c r="B186" s="35"/>
      <c r="C186" s="241" t="s">
        <v>404</v>
      </c>
      <c r="D186" s="241" t="s">
        <v>209</v>
      </c>
      <c r="E186" s="242" t="s">
        <v>405</v>
      </c>
      <c r="F186" s="243" t="s">
        <v>406</v>
      </c>
      <c r="G186" s="244" t="s">
        <v>181</v>
      </c>
      <c r="H186" s="245">
        <v>27</v>
      </c>
      <c r="I186" s="246"/>
      <c r="J186" s="247">
        <f>ROUND(I186*H186,2)</f>
        <v>0</v>
      </c>
      <c r="K186" s="248"/>
      <c r="L186" s="39"/>
      <c r="M186" s="249" t="s">
        <v>1</v>
      </c>
      <c r="N186" s="250" t="s">
        <v>40</v>
      </c>
      <c r="O186" s="71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155</v>
      </c>
      <c r="AT186" s="200" t="s">
        <v>209</v>
      </c>
      <c r="AU186" s="200" t="s">
        <v>85</v>
      </c>
      <c r="AY186" s="17" t="s">
        <v>148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83</v>
      </c>
      <c r="BK186" s="201">
        <f>ROUND(I186*H186,2)</f>
        <v>0</v>
      </c>
      <c r="BL186" s="17" t="s">
        <v>155</v>
      </c>
      <c r="BM186" s="200" t="s">
        <v>407</v>
      </c>
    </row>
    <row r="187" spans="1:65" s="14" customFormat="1">
      <c r="B187" s="219"/>
      <c r="C187" s="220"/>
      <c r="D187" s="210" t="s">
        <v>183</v>
      </c>
      <c r="E187" s="221" t="s">
        <v>1</v>
      </c>
      <c r="F187" s="222" t="s">
        <v>391</v>
      </c>
      <c r="G187" s="220"/>
      <c r="H187" s="223">
        <v>27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183</v>
      </c>
      <c r="AU187" s="229" t="s">
        <v>85</v>
      </c>
      <c r="AV187" s="14" t="s">
        <v>85</v>
      </c>
      <c r="AW187" s="14" t="s">
        <v>32</v>
      </c>
      <c r="AX187" s="14" t="s">
        <v>83</v>
      </c>
      <c r="AY187" s="229" t="s">
        <v>148</v>
      </c>
    </row>
    <row r="188" spans="1:65" s="2" customFormat="1" ht="33" customHeight="1">
      <c r="A188" s="34"/>
      <c r="B188" s="35"/>
      <c r="C188" s="241" t="s">
        <v>408</v>
      </c>
      <c r="D188" s="241" t="s">
        <v>209</v>
      </c>
      <c r="E188" s="242" t="s">
        <v>409</v>
      </c>
      <c r="F188" s="243" t="s">
        <v>410</v>
      </c>
      <c r="G188" s="244" t="s">
        <v>258</v>
      </c>
      <c r="H188" s="245">
        <v>186.6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155</v>
      </c>
      <c r="AT188" s="200" t="s">
        <v>209</v>
      </c>
      <c r="AU188" s="200" t="s">
        <v>85</v>
      </c>
      <c r="AY188" s="17" t="s">
        <v>148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155</v>
      </c>
      <c r="BM188" s="200" t="s">
        <v>411</v>
      </c>
    </row>
    <row r="189" spans="1:65" s="14" customFormat="1">
      <c r="B189" s="219"/>
      <c r="C189" s="220"/>
      <c r="D189" s="210" t="s">
        <v>183</v>
      </c>
      <c r="E189" s="221" t="s">
        <v>1</v>
      </c>
      <c r="F189" s="222" t="s">
        <v>412</v>
      </c>
      <c r="G189" s="220"/>
      <c r="H189" s="223">
        <v>186.6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183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148</v>
      </c>
    </row>
    <row r="190" spans="1:65" s="2" customFormat="1" ht="33" customHeight="1">
      <c r="A190" s="34"/>
      <c r="B190" s="35"/>
      <c r="C190" s="241" t="s">
        <v>413</v>
      </c>
      <c r="D190" s="241" t="s">
        <v>209</v>
      </c>
      <c r="E190" s="242" t="s">
        <v>414</v>
      </c>
      <c r="F190" s="243" t="s">
        <v>415</v>
      </c>
      <c r="G190" s="244" t="s">
        <v>258</v>
      </c>
      <c r="H190" s="245">
        <v>1012.801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155</v>
      </c>
      <c r="AT190" s="200" t="s">
        <v>209</v>
      </c>
      <c r="AU190" s="200" t="s">
        <v>85</v>
      </c>
      <c r="AY190" s="17" t="s">
        <v>148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155</v>
      </c>
      <c r="BM190" s="200" t="s">
        <v>416</v>
      </c>
    </row>
    <row r="191" spans="1:65" s="14" customFormat="1">
      <c r="B191" s="219"/>
      <c r="C191" s="220"/>
      <c r="D191" s="210" t="s">
        <v>183</v>
      </c>
      <c r="E191" s="221" t="s">
        <v>262</v>
      </c>
      <c r="F191" s="222" t="s">
        <v>417</v>
      </c>
      <c r="G191" s="220"/>
      <c r="H191" s="223">
        <v>1012.801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183</v>
      </c>
      <c r="AU191" s="229" t="s">
        <v>85</v>
      </c>
      <c r="AV191" s="14" t="s">
        <v>85</v>
      </c>
      <c r="AW191" s="14" t="s">
        <v>32</v>
      </c>
      <c r="AX191" s="14" t="s">
        <v>83</v>
      </c>
      <c r="AY191" s="229" t="s">
        <v>148</v>
      </c>
    </row>
    <row r="192" spans="1:65" s="2" customFormat="1" ht="24.2" customHeight="1">
      <c r="A192" s="34"/>
      <c r="B192" s="35"/>
      <c r="C192" s="241" t="s">
        <v>418</v>
      </c>
      <c r="D192" s="241" t="s">
        <v>209</v>
      </c>
      <c r="E192" s="242" t="s">
        <v>419</v>
      </c>
      <c r="F192" s="243" t="s">
        <v>420</v>
      </c>
      <c r="G192" s="244" t="s">
        <v>258</v>
      </c>
      <c r="H192" s="245">
        <v>186.6</v>
      </c>
      <c r="I192" s="246"/>
      <c r="J192" s="247">
        <f>ROUND(I192*H192,2)</f>
        <v>0</v>
      </c>
      <c r="K192" s="248"/>
      <c r="L192" s="39"/>
      <c r="M192" s="249" t="s">
        <v>1</v>
      </c>
      <c r="N192" s="250" t="s">
        <v>40</v>
      </c>
      <c r="O192" s="71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155</v>
      </c>
      <c r="AT192" s="200" t="s">
        <v>209</v>
      </c>
      <c r="AU192" s="200" t="s">
        <v>85</v>
      </c>
      <c r="AY192" s="17" t="s">
        <v>148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7" t="s">
        <v>83</v>
      </c>
      <c r="BK192" s="201">
        <f>ROUND(I192*H192,2)</f>
        <v>0</v>
      </c>
      <c r="BL192" s="17" t="s">
        <v>155</v>
      </c>
      <c r="BM192" s="200" t="s">
        <v>421</v>
      </c>
    </row>
    <row r="193" spans="1:65" s="14" customFormat="1">
      <c r="B193" s="219"/>
      <c r="C193" s="220"/>
      <c r="D193" s="210" t="s">
        <v>183</v>
      </c>
      <c r="E193" s="221" t="s">
        <v>1</v>
      </c>
      <c r="F193" s="222" t="s">
        <v>422</v>
      </c>
      <c r="G193" s="220"/>
      <c r="H193" s="223">
        <v>186.6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183</v>
      </c>
      <c r="AU193" s="229" t="s">
        <v>85</v>
      </c>
      <c r="AV193" s="14" t="s">
        <v>85</v>
      </c>
      <c r="AW193" s="14" t="s">
        <v>32</v>
      </c>
      <c r="AX193" s="14" t="s">
        <v>83</v>
      </c>
      <c r="AY193" s="229" t="s">
        <v>148</v>
      </c>
    </row>
    <row r="194" spans="1:65" s="2" customFormat="1" ht="24.2" customHeight="1">
      <c r="A194" s="34"/>
      <c r="B194" s="35"/>
      <c r="C194" s="241" t="s">
        <v>423</v>
      </c>
      <c r="D194" s="241" t="s">
        <v>209</v>
      </c>
      <c r="E194" s="242" t="s">
        <v>424</v>
      </c>
      <c r="F194" s="243" t="s">
        <v>425</v>
      </c>
      <c r="G194" s="244" t="s">
        <v>258</v>
      </c>
      <c r="H194" s="245">
        <v>1012.801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155</v>
      </c>
      <c r="AT194" s="200" t="s">
        <v>209</v>
      </c>
      <c r="AU194" s="200" t="s">
        <v>85</v>
      </c>
      <c r="AY194" s="17" t="s">
        <v>148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155</v>
      </c>
      <c r="BM194" s="200" t="s">
        <v>426</v>
      </c>
    </row>
    <row r="195" spans="1:65" s="14" customFormat="1">
      <c r="B195" s="219"/>
      <c r="C195" s="220"/>
      <c r="D195" s="210" t="s">
        <v>183</v>
      </c>
      <c r="E195" s="221" t="s">
        <v>1</v>
      </c>
      <c r="F195" s="222" t="s">
        <v>262</v>
      </c>
      <c r="G195" s="220"/>
      <c r="H195" s="223">
        <v>1012.801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183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148</v>
      </c>
    </row>
    <row r="196" spans="1:65" s="2" customFormat="1" ht="24.2" customHeight="1">
      <c r="A196" s="34"/>
      <c r="B196" s="35"/>
      <c r="C196" s="241" t="s">
        <v>427</v>
      </c>
      <c r="D196" s="241" t="s">
        <v>209</v>
      </c>
      <c r="E196" s="242" t="s">
        <v>428</v>
      </c>
      <c r="F196" s="243" t="s">
        <v>429</v>
      </c>
      <c r="G196" s="244" t="s">
        <v>430</v>
      </c>
      <c r="H196" s="245">
        <v>1721.7619999999999</v>
      </c>
      <c r="I196" s="246"/>
      <c r="J196" s="247">
        <f>ROUND(I196*H196,2)</f>
        <v>0</v>
      </c>
      <c r="K196" s="248"/>
      <c r="L196" s="39"/>
      <c r="M196" s="249" t="s">
        <v>1</v>
      </c>
      <c r="N196" s="250" t="s">
        <v>40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155</v>
      </c>
      <c r="AT196" s="200" t="s">
        <v>209</v>
      </c>
      <c r="AU196" s="200" t="s">
        <v>85</v>
      </c>
      <c r="AY196" s="17" t="s">
        <v>148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155</v>
      </c>
      <c r="BM196" s="200" t="s">
        <v>431</v>
      </c>
    </row>
    <row r="197" spans="1:65" s="14" customFormat="1">
      <c r="B197" s="219"/>
      <c r="C197" s="220"/>
      <c r="D197" s="210" t="s">
        <v>183</v>
      </c>
      <c r="E197" s="221" t="s">
        <v>1</v>
      </c>
      <c r="F197" s="222" t="s">
        <v>432</v>
      </c>
      <c r="G197" s="220"/>
      <c r="H197" s="223">
        <v>1721.7619999999999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183</v>
      </c>
      <c r="AU197" s="229" t="s">
        <v>85</v>
      </c>
      <c r="AV197" s="14" t="s">
        <v>85</v>
      </c>
      <c r="AW197" s="14" t="s">
        <v>32</v>
      </c>
      <c r="AX197" s="14" t="s">
        <v>83</v>
      </c>
      <c r="AY197" s="229" t="s">
        <v>148</v>
      </c>
    </row>
    <row r="198" spans="1:65" s="2" customFormat="1" ht="16.5" customHeight="1">
      <c r="A198" s="34"/>
      <c r="B198" s="35"/>
      <c r="C198" s="241" t="s">
        <v>433</v>
      </c>
      <c r="D198" s="241" t="s">
        <v>209</v>
      </c>
      <c r="E198" s="242" t="s">
        <v>434</v>
      </c>
      <c r="F198" s="243" t="s">
        <v>435</v>
      </c>
      <c r="G198" s="244" t="s">
        <v>258</v>
      </c>
      <c r="H198" s="245">
        <v>1012.801</v>
      </c>
      <c r="I198" s="246"/>
      <c r="J198" s="247">
        <f>ROUND(I198*H198,2)</f>
        <v>0</v>
      </c>
      <c r="K198" s="248"/>
      <c r="L198" s="39"/>
      <c r="M198" s="249" t="s">
        <v>1</v>
      </c>
      <c r="N198" s="250" t="s">
        <v>40</v>
      </c>
      <c r="O198" s="71"/>
      <c r="P198" s="198">
        <f>O198*H198</f>
        <v>0</v>
      </c>
      <c r="Q198" s="198">
        <v>0</v>
      </c>
      <c r="R198" s="198">
        <f>Q198*H198</f>
        <v>0</v>
      </c>
      <c r="S198" s="198">
        <v>0</v>
      </c>
      <c r="T198" s="19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0" t="s">
        <v>155</v>
      </c>
      <c r="AT198" s="200" t="s">
        <v>209</v>
      </c>
      <c r="AU198" s="200" t="s">
        <v>85</v>
      </c>
      <c r="AY198" s="17" t="s">
        <v>148</v>
      </c>
      <c r="BE198" s="201">
        <f>IF(N198="základní",J198,0)</f>
        <v>0</v>
      </c>
      <c r="BF198" s="201">
        <f>IF(N198="snížená",J198,0)</f>
        <v>0</v>
      </c>
      <c r="BG198" s="201">
        <f>IF(N198="zákl. přenesená",J198,0)</f>
        <v>0</v>
      </c>
      <c r="BH198" s="201">
        <f>IF(N198="sníž. přenesená",J198,0)</f>
        <v>0</v>
      </c>
      <c r="BI198" s="201">
        <f>IF(N198="nulová",J198,0)</f>
        <v>0</v>
      </c>
      <c r="BJ198" s="17" t="s">
        <v>83</v>
      </c>
      <c r="BK198" s="201">
        <f>ROUND(I198*H198,2)</f>
        <v>0</v>
      </c>
      <c r="BL198" s="17" t="s">
        <v>155</v>
      </c>
      <c r="BM198" s="200" t="s">
        <v>436</v>
      </c>
    </row>
    <row r="199" spans="1:65" s="14" customFormat="1">
      <c r="B199" s="219"/>
      <c r="C199" s="220"/>
      <c r="D199" s="210" t="s">
        <v>183</v>
      </c>
      <c r="E199" s="221" t="s">
        <v>1</v>
      </c>
      <c r="F199" s="222" t="s">
        <v>262</v>
      </c>
      <c r="G199" s="220"/>
      <c r="H199" s="223">
        <v>1012.801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183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148</v>
      </c>
    </row>
    <row r="200" spans="1:65" s="2" customFormat="1" ht="24.2" customHeight="1">
      <c r="A200" s="34"/>
      <c r="B200" s="35"/>
      <c r="C200" s="241" t="s">
        <v>437</v>
      </c>
      <c r="D200" s="241" t="s">
        <v>209</v>
      </c>
      <c r="E200" s="242" t="s">
        <v>438</v>
      </c>
      <c r="F200" s="243" t="s">
        <v>439</v>
      </c>
      <c r="G200" s="244" t="s">
        <v>258</v>
      </c>
      <c r="H200" s="245">
        <v>177.2</v>
      </c>
      <c r="I200" s="246"/>
      <c r="J200" s="247">
        <f>ROUND(I200*H200,2)</f>
        <v>0</v>
      </c>
      <c r="K200" s="248"/>
      <c r="L200" s="39"/>
      <c r="M200" s="249" t="s">
        <v>1</v>
      </c>
      <c r="N200" s="250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155</v>
      </c>
      <c r="AT200" s="200" t="s">
        <v>209</v>
      </c>
      <c r="AU200" s="200" t="s">
        <v>85</v>
      </c>
      <c r="AY200" s="17" t="s">
        <v>148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155</v>
      </c>
      <c r="BM200" s="200" t="s">
        <v>440</v>
      </c>
    </row>
    <row r="201" spans="1:65" s="14" customFormat="1">
      <c r="B201" s="219"/>
      <c r="C201" s="220"/>
      <c r="D201" s="210" t="s">
        <v>183</v>
      </c>
      <c r="E201" s="221" t="s">
        <v>257</v>
      </c>
      <c r="F201" s="222" t="s">
        <v>441</v>
      </c>
      <c r="G201" s="220"/>
      <c r="H201" s="223">
        <v>177.2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183</v>
      </c>
      <c r="AU201" s="229" t="s">
        <v>85</v>
      </c>
      <c r="AV201" s="14" t="s">
        <v>85</v>
      </c>
      <c r="AW201" s="14" t="s">
        <v>32</v>
      </c>
      <c r="AX201" s="14" t="s">
        <v>83</v>
      </c>
      <c r="AY201" s="229" t="s">
        <v>148</v>
      </c>
    </row>
    <row r="202" spans="1:65" s="2" customFormat="1" ht="16.5" customHeight="1">
      <c r="A202" s="34"/>
      <c r="B202" s="35"/>
      <c r="C202" s="187" t="s">
        <v>442</v>
      </c>
      <c r="D202" s="187" t="s">
        <v>150</v>
      </c>
      <c r="E202" s="188" t="s">
        <v>443</v>
      </c>
      <c r="F202" s="189" t="s">
        <v>444</v>
      </c>
      <c r="G202" s="190" t="s">
        <v>430</v>
      </c>
      <c r="H202" s="191">
        <v>336.68</v>
      </c>
      <c r="I202" s="192"/>
      <c r="J202" s="193">
        <f>ROUND(I202*H202,2)</f>
        <v>0</v>
      </c>
      <c r="K202" s="194"/>
      <c r="L202" s="195"/>
      <c r="M202" s="196" t="s">
        <v>1</v>
      </c>
      <c r="N202" s="197" t="s">
        <v>40</v>
      </c>
      <c r="O202" s="71"/>
      <c r="P202" s="198">
        <f>O202*H202</f>
        <v>0</v>
      </c>
      <c r="Q202" s="198">
        <v>1</v>
      </c>
      <c r="R202" s="198">
        <f>Q202*H202</f>
        <v>336.68</v>
      </c>
      <c r="S202" s="198">
        <v>0</v>
      </c>
      <c r="T202" s="19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154</v>
      </c>
      <c r="AT202" s="200" t="s">
        <v>150</v>
      </c>
      <c r="AU202" s="200" t="s">
        <v>85</v>
      </c>
      <c r="AY202" s="17" t="s">
        <v>148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83</v>
      </c>
      <c r="BK202" s="201">
        <f>ROUND(I202*H202,2)</f>
        <v>0</v>
      </c>
      <c r="BL202" s="17" t="s">
        <v>155</v>
      </c>
      <c r="BM202" s="200" t="s">
        <v>445</v>
      </c>
    </row>
    <row r="203" spans="1:65" s="14" customFormat="1">
      <c r="B203" s="219"/>
      <c r="C203" s="220"/>
      <c r="D203" s="210" t="s">
        <v>183</v>
      </c>
      <c r="E203" s="221" t="s">
        <v>1</v>
      </c>
      <c r="F203" s="222" t="s">
        <v>446</v>
      </c>
      <c r="G203" s="220"/>
      <c r="H203" s="223">
        <v>336.68</v>
      </c>
      <c r="I203" s="224"/>
      <c r="J203" s="220"/>
      <c r="K203" s="220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183</v>
      </c>
      <c r="AU203" s="229" t="s">
        <v>85</v>
      </c>
      <c r="AV203" s="14" t="s">
        <v>85</v>
      </c>
      <c r="AW203" s="14" t="s">
        <v>32</v>
      </c>
      <c r="AX203" s="14" t="s">
        <v>83</v>
      </c>
      <c r="AY203" s="229" t="s">
        <v>148</v>
      </c>
    </row>
    <row r="204" spans="1:65" s="2" customFormat="1" ht="24.2" customHeight="1">
      <c r="A204" s="34"/>
      <c r="B204" s="35"/>
      <c r="C204" s="241" t="s">
        <v>447</v>
      </c>
      <c r="D204" s="241" t="s">
        <v>209</v>
      </c>
      <c r="E204" s="242" t="s">
        <v>448</v>
      </c>
      <c r="F204" s="243" t="s">
        <v>449</v>
      </c>
      <c r="G204" s="244" t="s">
        <v>240</v>
      </c>
      <c r="H204" s="245">
        <v>1604</v>
      </c>
      <c r="I204" s="246"/>
      <c r="J204" s="247">
        <f>ROUND(I204*H204,2)</f>
        <v>0</v>
      </c>
      <c r="K204" s="248"/>
      <c r="L204" s="39"/>
      <c r="M204" s="249" t="s">
        <v>1</v>
      </c>
      <c r="N204" s="250" t="s">
        <v>40</v>
      </c>
      <c r="O204" s="71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155</v>
      </c>
      <c r="AT204" s="200" t="s">
        <v>209</v>
      </c>
      <c r="AU204" s="200" t="s">
        <v>85</v>
      </c>
      <c r="AY204" s="17" t="s">
        <v>148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83</v>
      </c>
      <c r="BK204" s="201">
        <f>ROUND(I204*H204,2)</f>
        <v>0</v>
      </c>
      <c r="BL204" s="17" t="s">
        <v>155</v>
      </c>
      <c r="BM204" s="200" t="s">
        <v>450</v>
      </c>
    </row>
    <row r="205" spans="1:65" s="14" customFormat="1">
      <c r="B205" s="219"/>
      <c r="C205" s="220"/>
      <c r="D205" s="210" t="s">
        <v>183</v>
      </c>
      <c r="E205" s="221" t="s">
        <v>275</v>
      </c>
      <c r="F205" s="222" t="s">
        <v>451</v>
      </c>
      <c r="G205" s="220"/>
      <c r="H205" s="223">
        <v>1604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183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148</v>
      </c>
    </row>
    <row r="206" spans="1:65" s="2" customFormat="1" ht="24.2" customHeight="1">
      <c r="A206" s="34"/>
      <c r="B206" s="35"/>
      <c r="C206" s="241" t="s">
        <v>452</v>
      </c>
      <c r="D206" s="241" t="s">
        <v>209</v>
      </c>
      <c r="E206" s="242" t="s">
        <v>453</v>
      </c>
      <c r="F206" s="243" t="s">
        <v>454</v>
      </c>
      <c r="G206" s="244" t="s">
        <v>240</v>
      </c>
      <c r="H206" s="245">
        <v>1550</v>
      </c>
      <c r="I206" s="246"/>
      <c r="J206" s="247">
        <f>ROUND(I206*H206,2)</f>
        <v>0</v>
      </c>
      <c r="K206" s="248"/>
      <c r="L206" s="39"/>
      <c r="M206" s="249" t="s">
        <v>1</v>
      </c>
      <c r="N206" s="250" t="s">
        <v>40</v>
      </c>
      <c r="O206" s="71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155</v>
      </c>
      <c r="AT206" s="200" t="s">
        <v>209</v>
      </c>
      <c r="AU206" s="200" t="s">
        <v>85</v>
      </c>
      <c r="AY206" s="17" t="s">
        <v>148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83</v>
      </c>
      <c r="BK206" s="201">
        <f>ROUND(I206*H206,2)</f>
        <v>0</v>
      </c>
      <c r="BL206" s="17" t="s">
        <v>155</v>
      </c>
      <c r="BM206" s="200" t="s">
        <v>455</v>
      </c>
    </row>
    <row r="207" spans="1:65" s="13" customFormat="1">
      <c r="B207" s="208"/>
      <c r="C207" s="209"/>
      <c r="D207" s="210" t="s">
        <v>183</v>
      </c>
      <c r="E207" s="211" t="s">
        <v>1</v>
      </c>
      <c r="F207" s="212" t="s">
        <v>456</v>
      </c>
      <c r="G207" s="209"/>
      <c r="H207" s="211" t="s">
        <v>1</v>
      </c>
      <c r="I207" s="213"/>
      <c r="J207" s="209"/>
      <c r="K207" s="209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183</v>
      </c>
      <c r="AU207" s="218" t="s">
        <v>85</v>
      </c>
      <c r="AV207" s="13" t="s">
        <v>83</v>
      </c>
      <c r="AW207" s="13" t="s">
        <v>32</v>
      </c>
      <c r="AX207" s="13" t="s">
        <v>75</v>
      </c>
      <c r="AY207" s="218" t="s">
        <v>148</v>
      </c>
    </row>
    <row r="208" spans="1:65" s="14" customFormat="1">
      <c r="B208" s="219"/>
      <c r="C208" s="220"/>
      <c r="D208" s="210" t="s">
        <v>183</v>
      </c>
      <c r="E208" s="221" t="s">
        <v>283</v>
      </c>
      <c r="F208" s="222" t="s">
        <v>284</v>
      </c>
      <c r="G208" s="220"/>
      <c r="H208" s="223">
        <v>1550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183</v>
      </c>
      <c r="AU208" s="229" t="s">
        <v>85</v>
      </c>
      <c r="AV208" s="14" t="s">
        <v>85</v>
      </c>
      <c r="AW208" s="14" t="s">
        <v>32</v>
      </c>
      <c r="AX208" s="14" t="s">
        <v>83</v>
      </c>
      <c r="AY208" s="229" t="s">
        <v>148</v>
      </c>
    </row>
    <row r="209" spans="1:65" s="2" customFormat="1" ht="16.5" customHeight="1">
      <c r="A209" s="34"/>
      <c r="B209" s="35"/>
      <c r="C209" s="187" t="s">
        <v>457</v>
      </c>
      <c r="D209" s="187" t="s">
        <v>150</v>
      </c>
      <c r="E209" s="188" t="s">
        <v>458</v>
      </c>
      <c r="F209" s="189" t="s">
        <v>459</v>
      </c>
      <c r="G209" s="190" t="s">
        <v>460</v>
      </c>
      <c r="H209" s="191">
        <v>46.5</v>
      </c>
      <c r="I209" s="192"/>
      <c r="J209" s="193">
        <f>ROUND(I209*H209,2)</f>
        <v>0</v>
      </c>
      <c r="K209" s="194"/>
      <c r="L209" s="195"/>
      <c r="M209" s="196" t="s">
        <v>1</v>
      </c>
      <c r="N209" s="197" t="s">
        <v>40</v>
      </c>
      <c r="O209" s="71"/>
      <c r="P209" s="198">
        <f>O209*H209</f>
        <v>0</v>
      </c>
      <c r="Q209" s="198">
        <v>1E-3</v>
      </c>
      <c r="R209" s="198">
        <f>Q209*H209</f>
        <v>4.65E-2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154</v>
      </c>
      <c r="AT209" s="200" t="s">
        <v>150</v>
      </c>
      <c r="AU209" s="200" t="s">
        <v>85</v>
      </c>
      <c r="AY209" s="17" t="s">
        <v>148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83</v>
      </c>
      <c r="BK209" s="201">
        <f>ROUND(I209*H209,2)</f>
        <v>0</v>
      </c>
      <c r="BL209" s="17" t="s">
        <v>155</v>
      </c>
      <c r="BM209" s="200" t="s">
        <v>461</v>
      </c>
    </row>
    <row r="210" spans="1:65" s="14" customFormat="1">
      <c r="B210" s="219"/>
      <c r="C210" s="220"/>
      <c r="D210" s="210" t="s">
        <v>183</v>
      </c>
      <c r="E210" s="221" t="s">
        <v>1</v>
      </c>
      <c r="F210" s="222" t="s">
        <v>462</v>
      </c>
      <c r="G210" s="220"/>
      <c r="H210" s="223">
        <v>46.5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183</v>
      </c>
      <c r="AU210" s="229" t="s">
        <v>85</v>
      </c>
      <c r="AV210" s="14" t="s">
        <v>85</v>
      </c>
      <c r="AW210" s="14" t="s">
        <v>32</v>
      </c>
      <c r="AX210" s="14" t="s">
        <v>83</v>
      </c>
      <c r="AY210" s="229" t="s">
        <v>148</v>
      </c>
    </row>
    <row r="211" spans="1:65" s="2" customFormat="1" ht="24.2" customHeight="1">
      <c r="A211" s="34"/>
      <c r="B211" s="35"/>
      <c r="C211" s="241" t="s">
        <v>463</v>
      </c>
      <c r="D211" s="241" t="s">
        <v>209</v>
      </c>
      <c r="E211" s="242" t="s">
        <v>464</v>
      </c>
      <c r="F211" s="243" t="s">
        <v>465</v>
      </c>
      <c r="G211" s="244" t="s">
        <v>240</v>
      </c>
      <c r="H211" s="245">
        <v>4085.2</v>
      </c>
      <c r="I211" s="246"/>
      <c r="J211" s="247">
        <f>ROUND(I211*H211,2)</f>
        <v>0</v>
      </c>
      <c r="K211" s="248"/>
      <c r="L211" s="39"/>
      <c r="M211" s="249" t="s">
        <v>1</v>
      </c>
      <c r="N211" s="250" t="s">
        <v>40</v>
      </c>
      <c r="O211" s="71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0" t="s">
        <v>155</v>
      </c>
      <c r="AT211" s="200" t="s">
        <v>209</v>
      </c>
      <c r="AU211" s="200" t="s">
        <v>85</v>
      </c>
      <c r="AY211" s="17" t="s">
        <v>148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7" t="s">
        <v>83</v>
      </c>
      <c r="BK211" s="201">
        <f>ROUND(I211*H211,2)</f>
        <v>0</v>
      </c>
      <c r="BL211" s="17" t="s">
        <v>155</v>
      </c>
      <c r="BM211" s="200" t="s">
        <v>466</v>
      </c>
    </row>
    <row r="212" spans="1:65" s="14" customFormat="1" ht="22.5">
      <c r="B212" s="219"/>
      <c r="C212" s="220"/>
      <c r="D212" s="210" t="s">
        <v>183</v>
      </c>
      <c r="E212" s="221" t="s">
        <v>266</v>
      </c>
      <c r="F212" s="222" t="s">
        <v>467</v>
      </c>
      <c r="G212" s="220"/>
      <c r="H212" s="223">
        <v>4085.2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183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148</v>
      </c>
    </row>
    <row r="213" spans="1:65" s="2" customFormat="1" ht="33" customHeight="1">
      <c r="A213" s="34"/>
      <c r="B213" s="35"/>
      <c r="C213" s="241" t="s">
        <v>468</v>
      </c>
      <c r="D213" s="241" t="s">
        <v>209</v>
      </c>
      <c r="E213" s="242" t="s">
        <v>469</v>
      </c>
      <c r="F213" s="243" t="s">
        <v>470</v>
      </c>
      <c r="G213" s="244" t="s">
        <v>181</v>
      </c>
      <c r="H213" s="245">
        <v>868</v>
      </c>
      <c r="I213" s="246"/>
      <c r="J213" s="247">
        <f>ROUND(I213*H213,2)</f>
        <v>0</v>
      </c>
      <c r="K213" s="248"/>
      <c r="L213" s="39"/>
      <c r="M213" s="249" t="s">
        <v>1</v>
      </c>
      <c r="N213" s="250" t="s">
        <v>40</v>
      </c>
      <c r="O213" s="71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0" t="s">
        <v>155</v>
      </c>
      <c r="AT213" s="200" t="s">
        <v>209</v>
      </c>
      <c r="AU213" s="200" t="s">
        <v>85</v>
      </c>
      <c r="AY213" s="17" t="s">
        <v>148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7" t="s">
        <v>83</v>
      </c>
      <c r="BK213" s="201">
        <f>ROUND(I213*H213,2)</f>
        <v>0</v>
      </c>
      <c r="BL213" s="17" t="s">
        <v>155</v>
      </c>
      <c r="BM213" s="200" t="s">
        <v>471</v>
      </c>
    </row>
    <row r="214" spans="1:65" s="14" customFormat="1">
      <c r="B214" s="219"/>
      <c r="C214" s="220"/>
      <c r="D214" s="210" t="s">
        <v>183</v>
      </c>
      <c r="E214" s="221" t="s">
        <v>1</v>
      </c>
      <c r="F214" s="222" t="s">
        <v>472</v>
      </c>
      <c r="G214" s="220"/>
      <c r="H214" s="223">
        <v>868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183</v>
      </c>
      <c r="AU214" s="229" t="s">
        <v>85</v>
      </c>
      <c r="AV214" s="14" t="s">
        <v>85</v>
      </c>
      <c r="AW214" s="14" t="s">
        <v>32</v>
      </c>
      <c r="AX214" s="14" t="s">
        <v>83</v>
      </c>
      <c r="AY214" s="229" t="s">
        <v>148</v>
      </c>
    </row>
    <row r="215" spans="1:65" s="2" customFormat="1" ht="33" customHeight="1">
      <c r="A215" s="34"/>
      <c r="B215" s="35"/>
      <c r="C215" s="241" t="s">
        <v>249</v>
      </c>
      <c r="D215" s="241" t="s">
        <v>209</v>
      </c>
      <c r="E215" s="242" t="s">
        <v>473</v>
      </c>
      <c r="F215" s="243" t="s">
        <v>474</v>
      </c>
      <c r="G215" s="244" t="s">
        <v>181</v>
      </c>
      <c r="H215" s="245">
        <v>4</v>
      </c>
      <c r="I215" s="246"/>
      <c r="J215" s="247">
        <f t="shared" ref="J215:J220" si="10">ROUND(I215*H215,2)</f>
        <v>0</v>
      </c>
      <c r="K215" s="248"/>
      <c r="L215" s="39"/>
      <c r="M215" s="249" t="s">
        <v>1</v>
      </c>
      <c r="N215" s="250" t="s">
        <v>40</v>
      </c>
      <c r="O215" s="71"/>
      <c r="P215" s="198">
        <f t="shared" ref="P215:P220" si="11">O215*H215</f>
        <v>0</v>
      </c>
      <c r="Q215" s="198">
        <v>0</v>
      </c>
      <c r="R215" s="198">
        <f t="shared" ref="R215:R220" si="12">Q215*H215</f>
        <v>0</v>
      </c>
      <c r="S215" s="198">
        <v>0</v>
      </c>
      <c r="T215" s="199">
        <f t="shared" ref="T215:T220" si="13"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0" t="s">
        <v>155</v>
      </c>
      <c r="AT215" s="200" t="s">
        <v>209</v>
      </c>
      <c r="AU215" s="200" t="s">
        <v>85</v>
      </c>
      <c r="AY215" s="17" t="s">
        <v>148</v>
      </c>
      <c r="BE215" s="201">
        <f t="shared" ref="BE215:BE220" si="14">IF(N215="základní",J215,0)</f>
        <v>0</v>
      </c>
      <c r="BF215" s="201">
        <f t="shared" ref="BF215:BF220" si="15">IF(N215="snížená",J215,0)</f>
        <v>0</v>
      </c>
      <c r="BG215" s="201">
        <f t="shared" ref="BG215:BG220" si="16">IF(N215="zákl. přenesená",J215,0)</f>
        <v>0</v>
      </c>
      <c r="BH215" s="201">
        <f t="shared" ref="BH215:BH220" si="17">IF(N215="sníž. přenesená",J215,0)</f>
        <v>0</v>
      </c>
      <c r="BI215" s="201">
        <f t="shared" ref="BI215:BI220" si="18">IF(N215="nulová",J215,0)</f>
        <v>0</v>
      </c>
      <c r="BJ215" s="17" t="s">
        <v>83</v>
      </c>
      <c r="BK215" s="201">
        <f t="shared" ref="BK215:BK220" si="19">ROUND(I215*H215,2)</f>
        <v>0</v>
      </c>
      <c r="BL215" s="17" t="s">
        <v>155</v>
      </c>
      <c r="BM215" s="200" t="s">
        <v>475</v>
      </c>
    </row>
    <row r="216" spans="1:65" s="2" customFormat="1" ht="16.5" customHeight="1">
      <c r="A216" s="34"/>
      <c r="B216" s="35"/>
      <c r="C216" s="187" t="s">
        <v>476</v>
      </c>
      <c r="D216" s="187" t="s">
        <v>150</v>
      </c>
      <c r="E216" s="188" t="s">
        <v>477</v>
      </c>
      <c r="F216" s="189" t="s">
        <v>478</v>
      </c>
      <c r="G216" s="190" t="s">
        <v>181</v>
      </c>
      <c r="H216" s="191">
        <v>12</v>
      </c>
      <c r="I216" s="192"/>
      <c r="J216" s="193">
        <f t="shared" si="10"/>
        <v>0</v>
      </c>
      <c r="K216" s="194"/>
      <c r="L216" s="195"/>
      <c r="M216" s="196" t="s">
        <v>1</v>
      </c>
      <c r="N216" s="197" t="s">
        <v>40</v>
      </c>
      <c r="O216" s="71"/>
      <c r="P216" s="198">
        <f t="shared" si="11"/>
        <v>0</v>
      </c>
      <c r="Q216" s="198">
        <v>0</v>
      </c>
      <c r="R216" s="198">
        <f t="shared" si="12"/>
        <v>0</v>
      </c>
      <c r="S216" s="198">
        <v>0</v>
      </c>
      <c r="T216" s="199">
        <f t="shared" si="13"/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0" t="s">
        <v>154</v>
      </c>
      <c r="AT216" s="200" t="s">
        <v>150</v>
      </c>
      <c r="AU216" s="200" t="s">
        <v>85</v>
      </c>
      <c r="AY216" s="17" t="s">
        <v>148</v>
      </c>
      <c r="BE216" s="201">
        <f t="shared" si="14"/>
        <v>0</v>
      </c>
      <c r="BF216" s="201">
        <f t="shared" si="15"/>
        <v>0</v>
      </c>
      <c r="BG216" s="201">
        <f t="shared" si="16"/>
        <v>0</v>
      </c>
      <c r="BH216" s="201">
        <f t="shared" si="17"/>
        <v>0</v>
      </c>
      <c r="BI216" s="201">
        <f t="shared" si="18"/>
        <v>0</v>
      </c>
      <c r="BJ216" s="17" t="s">
        <v>83</v>
      </c>
      <c r="BK216" s="201">
        <f t="shared" si="19"/>
        <v>0</v>
      </c>
      <c r="BL216" s="17" t="s">
        <v>155</v>
      </c>
      <c r="BM216" s="200" t="s">
        <v>479</v>
      </c>
    </row>
    <row r="217" spans="1:65" s="2" customFormat="1" ht="16.5" customHeight="1">
      <c r="A217" s="34"/>
      <c r="B217" s="35"/>
      <c r="C217" s="187" t="s">
        <v>480</v>
      </c>
      <c r="D217" s="187" t="s">
        <v>150</v>
      </c>
      <c r="E217" s="188" t="s">
        <v>481</v>
      </c>
      <c r="F217" s="189" t="s">
        <v>482</v>
      </c>
      <c r="G217" s="190" t="s">
        <v>153</v>
      </c>
      <c r="H217" s="191">
        <v>4</v>
      </c>
      <c r="I217" s="192"/>
      <c r="J217" s="193">
        <f t="shared" si="10"/>
        <v>0</v>
      </c>
      <c r="K217" s="194"/>
      <c r="L217" s="195"/>
      <c r="M217" s="196" t="s">
        <v>1</v>
      </c>
      <c r="N217" s="197" t="s">
        <v>40</v>
      </c>
      <c r="O217" s="71"/>
      <c r="P217" s="198">
        <f t="shared" si="11"/>
        <v>0</v>
      </c>
      <c r="Q217" s="198">
        <v>0</v>
      </c>
      <c r="R217" s="198">
        <f t="shared" si="12"/>
        <v>0</v>
      </c>
      <c r="S217" s="198">
        <v>0</v>
      </c>
      <c r="T217" s="199">
        <f t="shared" si="13"/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154</v>
      </c>
      <c r="AT217" s="200" t="s">
        <v>150</v>
      </c>
      <c r="AU217" s="200" t="s">
        <v>85</v>
      </c>
      <c r="AY217" s="17" t="s">
        <v>148</v>
      </c>
      <c r="BE217" s="201">
        <f t="shared" si="14"/>
        <v>0</v>
      </c>
      <c r="BF217" s="201">
        <f t="shared" si="15"/>
        <v>0</v>
      </c>
      <c r="BG217" s="201">
        <f t="shared" si="16"/>
        <v>0</v>
      </c>
      <c r="BH217" s="201">
        <f t="shared" si="17"/>
        <v>0</v>
      </c>
      <c r="BI217" s="201">
        <f t="shared" si="18"/>
        <v>0</v>
      </c>
      <c r="BJ217" s="17" t="s">
        <v>83</v>
      </c>
      <c r="BK217" s="201">
        <f t="shared" si="19"/>
        <v>0</v>
      </c>
      <c r="BL217" s="17" t="s">
        <v>155</v>
      </c>
      <c r="BM217" s="200" t="s">
        <v>483</v>
      </c>
    </row>
    <row r="218" spans="1:65" s="2" customFormat="1" ht="16.5" customHeight="1">
      <c r="A218" s="34"/>
      <c r="B218" s="35"/>
      <c r="C218" s="187" t="s">
        <v>484</v>
      </c>
      <c r="D218" s="187" t="s">
        <v>150</v>
      </c>
      <c r="E218" s="188" t="s">
        <v>485</v>
      </c>
      <c r="F218" s="189" t="s">
        <v>486</v>
      </c>
      <c r="G218" s="190" t="s">
        <v>240</v>
      </c>
      <c r="H218" s="191">
        <v>8</v>
      </c>
      <c r="I218" s="192"/>
      <c r="J218" s="193">
        <f t="shared" si="10"/>
        <v>0</v>
      </c>
      <c r="K218" s="194"/>
      <c r="L218" s="195"/>
      <c r="M218" s="196" t="s">
        <v>1</v>
      </c>
      <c r="N218" s="197" t="s">
        <v>40</v>
      </c>
      <c r="O218" s="71"/>
      <c r="P218" s="198">
        <f t="shared" si="11"/>
        <v>0</v>
      </c>
      <c r="Q218" s="198">
        <v>0</v>
      </c>
      <c r="R218" s="198">
        <f t="shared" si="12"/>
        <v>0</v>
      </c>
      <c r="S218" s="198">
        <v>0</v>
      </c>
      <c r="T218" s="199">
        <f t="shared" si="13"/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0" t="s">
        <v>154</v>
      </c>
      <c r="AT218" s="200" t="s">
        <v>150</v>
      </c>
      <c r="AU218" s="200" t="s">
        <v>85</v>
      </c>
      <c r="AY218" s="17" t="s">
        <v>148</v>
      </c>
      <c r="BE218" s="201">
        <f t="shared" si="14"/>
        <v>0</v>
      </c>
      <c r="BF218" s="201">
        <f t="shared" si="15"/>
        <v>0</v>
      </c>
      <c r="BG218" s="201">
        <f t="shared" si="16"/>
        <v>0</v>
      </c>
      <c r="BH218" s="201">
        <f t="shared" si="17"/>
        <v>0</v>
      </c>
      <c r="BI218" s="201">
        <f t="shared" si="18"/>
        <v>0</v>
      </c>
      <c r="BJ218" s="17" t="s">
        <v>83</v>
      </c>
      <c r="BK218" s="201">
        <f t="shared" si="19"/>
        <v>0</v>
      </c>
      <c r="BL218" s="17" t="s">
        <v>155</v>
      </c>
      <c r="BM218" s="200" t="s">
        <v>487</v>
      </c>
    </row>
    <row r="219" spans="1:65" s="2" customFormat="1" ht="16.5" customHeight="1">
      <c r="A219" s="34"/>
      <c r="B219" s="35"/>
      <c r="C219" s="187" t="s">
        <v>488</v>
      </c>
      <c r="D219" s="187" t="s">
        <v>150</v>
      </c>
      <c r="E219" s="188" t="s">
        <v>489</v>
      </c>
      <c r="F219" s="189" t="s">
        <v>490</v>
      </c>
      <c r="G219" s="190" t="s">
        <v>181</v>
      </c>
      <c r="H219" s="191">
        <v>4</v>
      </c>
      <c r="I219" s="192"/>
      <c r="J219" s="193">
        <f t="shared" si="10"/>
        <v>0</v>
      </c>
      <c r="K219" s="194"/>
      <c r="L219" s="195"/>
      <c r="M219" s="196" t="s">
        <v>1</v>
      </c>
      <c r="N219" s="197" t="s">
        <v>40</v>
      </c>
      <c r="O219" s="71"/>
      <c r="P219" s="198">
        <f t="shared" si="11"/>
        <v>0</v>
      </c>
      <c r="Q219" s="198">
        <v>0</v>
      </c>
      <c r="R219" s="198">
        <f t="shared" si="12"/>
        <v>0</v>
      </c>
      <c r="S219" s="198">
        <v>0</v>
      </c>
      <c r="T219" s="199">
        <f t="shared" si="13"/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154</v>
      </c>
      <c r="AT219" s="200" t="s">
        <v>150</v>
      </c>
      <c r="AU219" s="200" t="s">
        <v>85</v>
      </c>
      <c r="AY219" s="17" t="s">
        <v>148</v>
      </c>
      <c r="BE219" s="201">
        <f t="shared" si="14"/>
        <v>0</v>
      </c>
      <c r="BF219" s="201">
        <f t="shared" si="15"/>
        <v>0</v>
      </c>
      <c r="BG219" s="201">
        <f t="shared" si="16"/>
        <v>0</v>
      </c>
      <c r="BH219" s="201">
        <f t="shared" si="17"/>
        <v>0</v>
      </c>
      <c r="BI219" s="201">
        <f t="shared" si="18"/>
        <v>0</v>
      </c>
      <c r="BJ219" s="17" t="s">
        <v>83</v>
      </c>
      <c r="BK219" s="201">
        <f t="shared" si="19"/>
        <v>0</v>
      </c>
      <c r="BL219" s="17" t="s">
        <v>155</v>
      </c>
      <c r="BM219" s="200" t="s">
        <v>491</v>
      </c>
    </row>
    <row r="220" spans="1:65" s="2" customFormat="1" ht="21.75" customHeight="1">
      <c r="A220" s="34"/>
      <c r="B220" s="35"/>
      <c r="C220" s="241" t="s">
        <v>492</v>
      </c>
      <c r="D220" s="241" t="s">
        <v>209</v>
      </c>
      <c r="E220" s="242" t="s">
        <v>493</v>
      </c>
      <c r="F220" s="243" t="s">
        <v>494</v>
      </c>
      <c r="G220" s="244" t="s">
        <v>240</v>
      </c>
      <c r="H220" s="245">
        <v>54</v>
      </c>
      <c r="I220" s="246"/>
      <c r="J220" s="247">
        <f t="shared" si="10"/>
        <v>0</v>
      </c>
      <c r="K220" s="248"/>
      <c r="L220" s="39"/>
      <c r="M220" s="249" t="s">
        <v>1</v>
      </c>
      <c r="N220" s="250" t="s">
        <v>40</v>
      </c>
      <c r="O220" s="71"/>
      <c r="P220" s="198">
        <f t="shared" si="11"/>
        <v>0</v>
      </c>
      <c r="Q220" s="198">
        <v>0</v>
      </c>
      <c r="R220" s="198">
        <f t="shared" si="12"/>
        <v>0</v>
      </c>
      <c r="S220" s="198">
        <v>0</v>
      </c>
      <c r="T220" s="199">
        <f t="shared" si="13"/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0" t="s">
        <v>155</v>
      </c>
      <c r="AT220" s="200" t="s">
        <v>209</v>
      </c>
      <c r="AU220" s="200" t="s">
        <v>85</v>
      </c>
      <c r="AY220" s="17" t="s">
        <v>148</v>
      </c>
      <c r="BE220" s="201">
        <f t="shared" si="14"/>
        <v>0</v>
      </c>
      <c r="BF220" s="201">
        <f t="shared" si="15"/>
        <v>0</v>
      </c>
      <c r="BG220" s="201">
        <f t="shared" si="16"/>
        <v>0</v>
      </c>
      <c r="BH220" s="201">
        <f t="shared" si="17"/>
        <v>0</v>
      </c>
      <c r="BI220" s="201">
        <f t="shared" si="18"/>
        <v>0</v>
      </c>
      <c r="BJ220" s="17" t="s">
        <v>83</v>
      </c>
      <c r="BK220" s="201">
        <f t="shared" si="19"/>
        <v>0</v>
      </c>
      <c r="BL220" s="17" t="s">
        <v>155</v>
      </c>
      <c r="BM220" s="200" t="s">
        <v>495</v>
      </c>
    </row>
    <row r="221" spans="1:65" s="13" customFormat="1">
      <c r="B221" s="208"/>
      <c r="C221" s="209"/>
      <c r="D221" s="210" t="s">
        <v>183</v>
      </c>
      <c r="E221" s="211" t="s">
        <v>1</v>
      </c>
      <c r="F221" s="212" t="s">
        <v>456</v>
      </c>
      <c r="G221" s="209"/>
      <c r="H221" s="211" t="s">
        <v>1</v>
      </c>
      <c r="I221" s="213"/>
      <c r="J221" s="209"/>
      <c r="K221" s="209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183</v>
      </c>
      <c r="AU221" s="218" t="s">
        <v>85</v>
      </c>
      <c r="AV221" s="13" t="s">
        <v>83</v>
      </c>
      <c r="AW221" s="13" t="s">
        <v>32</v>
      </c>
      <c r="AX221" s="13" t="s">
        <v>75</v>
      </c>
      <c r="AY221" s="218" t="s">
        <v>148</v>
      </c>
    </row>
    <row r="222" spans="1:65" s="14" customFormat="1">
      <c r="B222" s="219"/>
      <c r="C222" s="220"/>
      <c r="D222" s="210" t="s">
        <v>183</v>
      </c>
      <c r="E222" s="221" t="s">
        <v>248</v>
      </c>
      <c r="F222" s="222" t="s">
        <v>249</v>
      </c>
      <c r="G222" s="220"/>
      <c r="H222" s="223">
        <v>42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183</v>
      </c>
      <c r="AU222" s="229" t="s">
        <v>85</v>
      </c>
      <c r="AV222" s="14" t="s">
        <v>85</v>
      </c>
      <c r="AW222" s="14" t="s">
        <v>32</v>
      </c>
      <c r="AX222" s="14" t="s">
        <v>75</v>
      </c>
      <c r="AY222" s="229" t="s">
        <v>148</v>
      </c>
    </row>
    <row r="223" spans="1:65" s="14" customFormat="1">
      <c r="B223" s="219"/>
      <c r="C223" s="220"/>
      <c r="D223" s="210" t="s">
        <v>183</v>
      </c>
      <c r="E223" s="221" t="s">
        <v>274</v>
      </c>
      <c r="F223" s="222" t="s">
        <v>200</v>
      </c>
      <c r="G223" s="220"/>
      <c r="H223" s="223">
        <v>12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183</v>
      </c>
      <c r="AU223" s="229" t="s">
        <v>85</v>
      </c>
      <c r="AV223" s="14" t="s">
        <v>85</v>
      </c>
      <c r="AW223" s="14" t="s">
        <v>32</v>
      </c>
      <c r="AX223" s="14" t="s">
        <v>75</v>
      </c>
      <c r="AY223" s="229" t="s">
        <v>148</v>
      </c>
    </row>
    <row r="224" spans="1:65" s="15" customFormat="1">
      <c r="B224" s="230"/>
      <c r="C224" s="231"/>
      <c r="D224" s="210" t="s">
        <v>183</v>
      </c>
      <c r="E224" s="232" t="s">
        <v>1</v>
      </c>
      <c r="F224" s="233" t="s">
        <v>187</v>
      </c>
      <c r="G224" s="231"/>
      <c r="H224" s="234">
        <v>54</v>
      </c>
      <c r="I224" s="235"/>
      <c r="J224" s="231"/>
      <c r="K224" s="231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183</v>
      </c>
      <c r="AU224" s="240" t="s">
        <v>85</v>
      </c>
      <c r="AV224" s="15" t="s">
        <v>155</v>
      </c>
      <c r="AW224" s="15" t="s">
        <v>32</v>
      </c>
      <c r="AX224" s="15" t="s">
        <v>83</v>
      </c>
      <c r="AY224" s="240" t="s">
        <v>148</v>
      </c>
    </row>
    <row r="225" spans="1:65" s="2" customFormat="1" ht="21.75" customHeight="1">
      <c r="A225" s="34"/>
      <c r="B225" s="35"/>
      <c r="C225" s="241" t="s">
        <v>496</v>
      </c>
      <c r="D225" s="241" t="s">
        <v>209</v>
      </c>
      <c r="E225" s="242" t="s">
        <v>497</v>
      </c>
      <c r="F225" s="243" t="s">
        <v>498</v>
      </c>
      <c r="G225" s="244" t="s">
        <v>240</v>
      </c>
      <c r="H225" s="245">
        <v>1604</v>
      </c>
      <c r="I225" s="246"/>
      <c r="J225" s="247">
        <f>ROUND(I225*H225,2)</f>
        <v>0</v>
      </c>
      <c r="K225" s="248"/>
      <c r="L225" s="39"/>
      <c r="M225" s="249" t="s">
        <v>1</v>
      </c>
      <c r="N225" s="250" t="s">
        <v>40</v>
      </c>
      <c r="O225" s="71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155</v>
      </c>
      <c r="AT225" s="200" t="s">
        <v>209</v>
      </c>
      <c r="AU225" s="200" t="s">
        <v>85</v>
      </c>
      <c r="AY225" s="17" t="s">
        <v>148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7" t="s">
        <v>83</v>
      </c>
      <c r="BK225" s="201">
        <f>ROUND(I225*H225,2)</f>
        <v>0</v>
      </c>
      <c r="BL225" s="17" t="s">
        <v>155</v>
      </c>
      <c r="BM225" s="200" t="s">
        <v>499</v>
      </c>
    </row>
    <row r="226" spans="1:65" s="14" customFormat="1">
      <c r="B226" s="219"/>
      <c r="C226" s="220"/>
      <c r="D226" s="210" t="s">
        <v>183</v>
      </c>
      <c r="E226" s="221" t="s">
        <v>1</v>
      </c>
      <c r="F226" s="222" t="s">
        <v>275</v>
      </c>
      <c r="G226" s="220"/>
      <c r="H226" s="223">
        <v>1604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183</v>
      </c>
      <c r="AU226" s="229" t="s">
        <v>85</v>
      </c>
      <c r="AV226" s="14" t="s">
        <v>85</v>
      </c>
      <c r="AW226" s="14" t="s">
        <v>32</v>
      </c>
      <c r="AX226" s="14" t="s">
        <v>83</v>
      </c>
      <c r="AY226" s="229" t="s">
        <v>148</v>
      </c>
    </row>
    <row r="227" spans="1:65" s="2" customFormat="1" ht="21.75" customHeight="1">
      <c r="A227" s="34"/>
      <c r="B227" s="35"/>
      <c r="C227" s="241" t="s">
        <v>500</v>
      </c>
      <c r="D227" s="241" t="s">
        <v>209</v>
      </c>
      <c r="E227" s="242" t="s">
        <v>501</v>
      </c>
      <c r="F227" s="243" t="s">
        <v>502</v>
      </c>
      <c r="G227" s="244" t="s">
        <v>240</v>
      </c>
      <c r="H227" s="245">
        <v>1604</v>
      </c>
      <c r="I227" s="246"/>
      <c r="J227" s="247">
        <f>ROUND(I227*H227,2)</f>
        <v>0</v>
      </c>
      <c r="K227" s="248"/>
      <c r="L227" s="39"/>
      <c r="M227" s="249" t="s">
        <v>1</v>
      </c>
      <c r="N227" s="250" t="s">
        <v>40</v>
      </c>
      <c r="O227" s="71"/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0" t="s">
        <v>155</v>
      </c>
      <c r="AT227" s="200" t="s">
        <v>209</v>
      </c>
      <c r="AU227" s="200" t="s">
        <v>85</v>
      </c>
      <c r="AY227" s="17" t="s">
        <v>148</v>
      </c>
      <c r="BE227" s="201">
        <f>IF(N227="základní",J227,0)</f>
        <v>0</v>
      </c>
      <c r="BF227" s="201">
        <f>IF(N227="snížená",J227,0)</f>
        <v>0</v>
      </c>
      <c r="BG227" s="201">
        <f>IF(N227="zákl. přenesená",J227,0)</f>
        <v>0</v>
      </c>
      <c r="BH227" s="201">
        <f>IF(N227="sníž. přenesená",J227,0)</f>
        <v>0</v>
      </c>
      <c r="BI227" s="201">
        <f>IF(N227="nulová",J227,0)</f>
        <v>0</v>
      </c>
      <c r="BJ227" s="17" t="s">
        <v>83</v>
      </c>
      <c r="BK227" s="201">
        <f>ROUND(I227*H227,2)</f>
        <v>0</v>
      </c>
      <c r="BL227" s="17" t="s">
        <v>155</v>
      </c>
      <c r="BM227" s="200" t="s">
        <v>503</v>
      </c>
    </row>
    <row r="228" spans="1:65" s="14" customFormat="1">
      <c r="B228" s="219"/>
      <c r="C228" s="220"/>
      <c r="D228" s="210" t="s">
        <v>183</v>
      </c>
      <c r="E228" s="221" t="s">
        <v>1</v>
      </c>
      <c r="F228" s="222" t="s">
        <v>275</v>
      </c>
      <c r="G228" s="220"/>
      <c r="H228" s="223">
        <v>1604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183</v>
      </c>
      <c r="AU228" s="229" t="s">
        <v>85</v>
      </c>
      <c r="AV228" s="14" t="s">
        <v>85</v>
      </c>
      <c r="AW228" s="14" t="s">
        <v>32</v>
      </c>
      <c r="AX228" s="14" t="s">
        <v>83</v>
      </c>
      <c r="AY228" s="229" t="s">
        <v>148</v>
      </c>
    </row>
    <row r="229" spans="1:65" s="2" customFormat="1" ht="16.5" customHeight="1">
      <c r="A229" s="34"/>
      <c r="B229" s="35"/>
      <c r="C229" s="241" t="s">
        <v>504</v>
      </c>
      <c r="D229" s="241" t="s">
        <v>209</v>
      </c>
      <c r="E229" s="242" t="s">
        <v>505</v>
      </c>
      <c r="F229" s="243" t="s">
        <v>506</v>
      </c>
      <c r="G229" s="244" t="s">
        <v>240</v>
      </c>
      <c r="H229" s="245">
        <v>1604</v>
      </c>
      <c r="I229" s="246"/>
      <c r="J229" s="247">
        <f>ROUND(I229*H229,2)</f>
        <v>0</v>
      </c>
      <c r="K229" s="248"/>
      <c r="L229" s="39"/>
      <c r="M229" s="249" t="s">
        <v>1</v>
      </c>
      <c r="N229" s="250" t="s">
        <v>40</v>
      </c>
      <c r="O229" s="71"/>
      <c r="P229" s="198">
        <f>O229*H229</f>
        <v>0</v>
      </c>
      <c r="Q229" s="198">
        <v>0</v>
      </c>
      <c r="R229" s="198">
        <f>Q229*H229</f>
        <v>0</v>
      </c>
      <c r="S229" s="198">
        <v>0</v>
      </c>
      <c r="T229" s="199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155</v>
      </c>
      <c r="AT229" s="200" t="s">
        <v>209</v>
      </c>
      <c r="AU229" s="200" t="s">
        <v>85</v>
      </c>
      <c r="AY229" s="17" t="s">
        <v>148</v>
      </c>
      <c r="BE229" s="201">
        <f>IF(N229="základní",J229,0)</f>
        <v>0</v>
      </c>
      <c r="BF229" s="201">
        <f>IF(N229="snížená",J229,0)</f>
        <v>0</v>
      </c>
      <c r="BG229" s="201">
        <f>IF(N229="zákl. přenesená",J229,0)</f>
        <v>0</v>
      </c>
      <c r="BH229" s="201">
        <f>IF(N229="sníž. přenesená",J229,0)</f>
        <v>0</v>
      </c>
      <c r="BI229" s="201">
        <f>IF(N229="nulová",J229,0)</f>
        <v>0</v>
      </c>
      <c r="BJ229" s="17" t="s">
        <v>83</v>
      </c>
      <c r="BK229" s="201">
        <f>ROUND(I229*H229,2)</f>
        <v>0</v>
      </c>
      <c r="BL229" s="17" t="s">
        <v>155</v>
      </c>
      <c r="BM229" s="200" t="s">
        <v>507</v>
      </c>
    </row>
    <row r="230" spans="1:65" s="14" customFormat="1">
      <c r="B230" s="219"/>
      <c r="C230" s="220"/>
      <c r="D230" s="210" t="s">
        <v>183</v>
      </c>
      <c r="E230" s="221" t="s">
        <v>1</v>
      </c>
      <c r="F230" s="222" t="s">
        <v>275</v>
      </c>
      <c r="G230" s="220"/>
      <c r="H230" s="223">
        <v>1604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183</v>
      </c>
      <c r="AU230" s="229" t="s">
        <v>85</v>
      </c>
      <c r="AV230" s="14" t="s">
        <v>85</v>
      </c>
      <c r="AW230" s="14" t="s">
        <v>32</v>
      </c>
      <c r="AX230" s="14" t="s">
        <v>83</v>
      </c>
      <c r="AY230" s="229" t="s">
        <v>148</v>
      </c>
    </row>
    <row r="231" spans="1:65" s="2" customFormat="1" ht="33" customHeight="1">
      <c r="A231" s="34"/>
      <c r="B231" s="35"/>
      <c r="C231" s="241" t="s">
        <v>508</v>
      </c>
      <c r="D231" s="241" t="s">
        <v>209</v>
      </c>
      <c r="E231" s="242" t="s">
        <v>509</v>
      </c>
      <c r="F231" s="243" t="s">
        <v>510</v>
      </c>
      <c r="G231" s="244" t="s">
        <v>511</v>
      </c>
      <c r="H231" s="245">
        <v>0.16</v>
      </c>
      <c r="I231" s="246"/>
      <c r="J231" s="247">
        <f>ROUND(I231*H231,2)</f>
        <v>0</v>
      </c>
      <c r="K231" s="248"/>
      <c r="L231" s="39"/>
      <c r="M231" s="249" t="s">
        <v>1</v>
      </c>
      <c r="N231" s="250" t="s">
        <v>40</v>
      </c>
      <c r="O231" s="71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0" t="s">
        <v>155</v>
      </c>
      <c r="AT231" s="200" t="s">
        <v>209</v>
      </c>
      <c r="AU231" s="200" t="s">
        <v>85</v>
      </c>
      <c r="AY231" s="17" t="s">
        <v>148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7" t="s">
        <v>83</v>
      </c>
      <c r="BK231" s="201">
        <f>ROUND(I231*H231,2)</f>
        <v>0</v>
      </c>
      <c r="BL231" s="17" t="s">
        <v>155</v>
      </c>
      <c r="BM231" s="200" t="s">
        <v>512</v>
      </c>
    </row>
    <row r="232" spans="1:65" s="14" customFormat="1">
      <c r="B232" s="219"/>
      <c r="C232" s="220"/>
      <c r="D232" s="210" t="s">
        <v>183</v>
      </c>
      <c r="E232" s="221" t="s">
        <v>1</v>
      </c>
      <c r="F232" s="222" t="s">
        <v>513</v>
      </c>
      <c r="G232" s="220"/>
      <c r="H232" s="223">
        <v>0.16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183</v>
      </c>
      <c r="AU232" s="229" t="s">
        <v>85</v>
      </c>
      <c r="AV232" s="14" t="s">
        <v>85</v>
      </c>
      <c r="AW232" s="14" t="s">
        <v>32</v>
      </c>
      <c r="AX232" s="14" t="s">
        <v>83</v>
      </c>
      <c r="AY232" s="229" t="s">
        <v>148</v>
      </c>
    </row>
    <row r="233" spans="1:65" s="2" customFormat="1" ht="24.2" customHeight="1">
      <c r="A233" s="34"/>
      <c r="B233" s="35"/>
      <c r="C233" s="241" t="s">
        <v>514</v>
      </c>
      <c r="D233" s="241" t="s">
        <v>209</v>
      </c>
      <c r="E233" s="242" t="s">
        <v>515</v>
      </c>
      <c r="F233" s="243" t="s">
        <v>516</v>
      </c>
      <c r="G233" s="244" t="s">
        <v>181</v>
      </c>
      <c r="H233" s="245">
        <v>868</v>
      </c>
      <c r="I233" s="246"/>
      <c r="J233" s="247">
        <f>ROUND(I233*H233,2)</f>
        <v>0</v>
      </c>
      <c r="K233" s="248"/>
      <c r="L233" s="39"/>
      <c r="M233" s="249" t="s">
        <v>1</v>
      </c>
      <c r="N233" s="250" t="s">
        <v>40</v>
      </c>
      <c r="O233" s="71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0" t="s">
        <v>155</v>
      </c>
      <c r="AT233" s="200" t="s">
        <v>209</v>
      </c>
      <c r="AU233" s="200" t="s">
        <v>85</v>
      </c>
      <c r="AY233" s="17" t="s">
        <v>148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7" t="s">
        <v>83</v>
      </c>
      <c r="BK233" s="201">
        <f>ROUND(I233*H233,2)</f>
        <v>0</v>
      </c>
      <c r="BL233" s="17" t="s">
        <v>155</v>
      </c>
      <c r="BM233" s="200" t="s">
        <v>517</v>
      </c>
    </row>
    <row r="234" spans="1:65" s="2" customFormat="1" ht="16.5" customHeight="1">
      <c r="A234" s="34"/>
      <c r="B234" s="35"/>
      <c r="C234" s="187" t="s">
        <v>518</v>
      </c>
      <c r="D234" s="187" t="s">
        <v>150</v>
      </c>
      <c r="E234" s="188" t="s">
        <v>519</v>
      </c>
      <c r="F234" s="189" t="s">
        <v>520</v>
      </c>
      <c r="G234" s="190" t="s">
        <v>460</v>
      </c>
      <c r="H234" s="191">
        <v>48.12</v>
      </c>
      <c r="I234" s="192"/>
      <c r="J234" s="193">
        <f>ROUND(I234*H234,2)</f>
        <v>0</v>
      </c>
      <c r="K234" s="194"/>
      <c r="L234" s="195"/>
      <c r="M234" s="196" t="s">
        <v>1</v>
      </c>
      <c r="N234" s="197" t="s">
        <v>40</v>
      </c>
      <c r="O234" s="71"/>
      <c r="P234" s="198">
        <f>O234*H234</f>
        <v>0</v>
      </c>
      <c r="Q234" s="198">
        <v>1E-3</v>
      </c>
      <c r="R234" s="198">
        <f>Q234*H234</f>
        <v>4.8119999999999996E-2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154</v>
      </c>
      <c r="AT234" s="200" t="s">
        <v>150</v>
      </c>
      <c r="AU234" s="200" t="s">
        <v>85</v>
      </c>
      <c r="AY234" s="17" t="s">
        <v>148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83</v>
      </c>
      <c r="BK234" s="201">
        <f>ROUND(I234*H234,2)</f>
        <v>0</v>
      </c>
      <c r="BL234" s="17" t="s">
        <v>155</v>
      </c>
      <c r="BM234" s="200" t="s">
        <v>521</v>
      </c>
    </row>
    <row r="235" spans="1:65" s="14" customFormat="1">
      <c r="B235" s="219"/>
      <c r="C235" s="220"/>
      <c r="D235" s="210" t="s">
        <v>183</v>
      </c>
      <c r="E235" s="221" t="s">
        <v>1</v>
      </c>
      <c r="F235" s="222" t="s">
        <v>522</v>
      </c>
      <c r="G235" s="220"/>
      <c r="H235" s="223">
        <v>48.12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183</v>
      </c>
      <c r="AU235" s="229" t="s">
        <v>85</v>
      </c>
      <c r="AV235" s="14" t="s">
        <v>85</v>
      </c>
      <c r="AW235" s="14" t="s">
        <v>32</v>
      </c>
      <c r="AX235" s="14" t="s">
        <v>83</v>
      </c>
      <c r="AY235" s="229" t="s">
        <v>148</v>
      </c>
    </row>
    <row r="236" spans="1:65" s="2" customFormat="1" ht="16.5" customHeight="1">
      <c r="A236" s="34"/>
      <c r="B236" s="35"/>
      <c r="C236" s="187" t="s">
        <v>523</v>
      </c>
      <c r="D236" s="187" t="s">
        <v>150</v>
      </c>
      <c r="E236" s="188" t="s">
        <v>524</v>
      </c>
      <c r="F236" s="189" t="s">
        <v>525</v>
      </c>
      <c r="G236" s="190" t="s">
        <v>240</v>
      </c>
      <c r="H236" s="191">
        <v>8</v>
      </c>
      <c r="I236" s="192"/>
      <c r="J236" s="193">
        <f>ROUND(I236*H236,2)</f>
        <v>0</v>
      </c>
      <c r="K236" s="194"/>
      <c r="L236" s="195"/>
      <c r="M236" s="196" t="s">
        <v>1</v>
      </c>
      <c r="N236" s="197" t="s">
        <v>40</v>
      </c>
      <c r="O236" s="71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0" t="s">
        <v>154</v>
      </c>
      <c r="AT236" s="200" t="s">
        <v>150</v>
      </c>
      <c r="AU236" s="200" t="s">
        <v>85</v>
      </c>
      <c r="AY236" s="17" t="s">
        <v>148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83</v>
      </c>
      <c r="BK236" s="201">
        <f>ROUND(I236*H236,2)</f>
        <v>0</v>
      </c>
      <c r="BL236" s="17" t="s">
        <v>155</v>
      </c>
      <c r="BM236" s="200" t="s">
        <v>526</v>
      </c>
    </row>
    <row r="237" spans="1:65" s="13" customFormat="1">
      <c r="B237" s="208"/>
      <c r="C237" s="209"/>
      <c r="D237" s="210" t="s">
        <v>183</v>
      </c>
      <c r="E237" s="211" t="s">
        <v>1</v>
      </c>
      <c r="F237" s="212" t="s">
        <v>344</v>
      </c>
      <c r="G237" s="209"/>
      <c r="H237" s="211" t="s">
        <v>1</v>
      </c>
      <c r="I237" s="213"/>
      <c r="J237" s="209"/>
      <c r="K237" s="209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183</v>
      </c>
      <c r="AU237" s="218" t="s">
        <v>85</v>
      </c>
      <c r="AV237" s="13" t="s">
        <v>83</v>
      </c>
      <c r="AW237" s="13" t="s">
        <v>32</v>
      </c>
      <c r="AX237" s="13" t="s">
        <v>75</v>
      </c>
      <c r="AY237" s="218" t="s">
        <v>148</v>
      </c>
    </row>
    <row r="238" spans="1:65" s="14" customFormat="1">
      <c r="B238" s="219"/>
      <c r="C238" s="220"/>
      <c r="D238" s="210" t="s">
        <v>183</v>
      </c>
      <c r="E238" s="221" t="s">
        <v>1</v>
      </c>
      <c r="F238" s="222" t="s">
        <v>527</v>
      </c>
      <c r="G238" s="220"/>
      <c r="H238" s="223">
        <v>8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183</v>
      </c>
      <c r="AU238" s="229" t="s">
        <v>85</v>
      </c>
      <c r="AV238" s="14" t="s">
        <v>85</v>
      </c>
      <c r="AW238" s="14" t="s">
        <v>32</v>
      </c>
      <c r="AX238" s="14" t="s">
        <v>83</v>
      </c>
      <c r="AY238" s="229" t="s">
        <v>148</v>
      </c>
    </row>
    <row r="239" spans="1:65" s="2" customFormat="1" ht="16.5" customHeight="1">
      <c r="A239" s="34"/>
      <c r="B239" s="35"/>
      <c r="C239" s="187" t="s">
        <v>528</v>
      </c>
      <c r="D239" s="187" t="s">
        <v>150</v>
      </c>
      <c r="E239" s="188" t="s">
        <v>529</v>
      </c>
      <c r="F239" s="189" t="s">
        <v>530</v>
      </c>
      <c r="G239" s="190" t="s">
        <v>240</v>
      </c>
      <c r="H239" s="191">
        <v>8</v>
      </c>
      <c r="I239" s="192"/>
      <c r="J239" s="193">
        <f t="shared" ref="J239:J244" si="20">ROUND(I239*H239,2)</f>
        <v>0</v>
      </c>
      <c r="K239" s="194"/>
      <c r="L239" s="195"/>
      <c r="M239" s="196" t="s">
        <v>1</v>
      </c>
      <c r="N239" s="197" t="s">
        <v>40</v>
      </c>
      <c r="O239" s="71"/>
      <c r="P239" s="198">
        <f t="shared" ref="P239:P244" si="21">O239*H239</f>
        <v>0</v>
      </c>
      <c r="Q239" s="198">
        <v>0</v>
      </c>
      <c r="R239" s="198">
        <f t="shared" ref="R239:R244" si="22">Q239*H239</f>
        <v>0</v>
      </c>
      <c r="S239" s="198">
        <v>0</v>
      </c>
      <c r="T239" s="199">
        <f t="shared" ref="T239:T244" si="23"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0" t="s">
        <v>154</v>
      </c>
      <c r="AT239" s="200" t="s">
        <v>150</v>
      </c>
      <c r="AU239" s="200" t="s">
        <v>85</v>
      </c>
      <c r="AY239" s="17" t="s">
        <v>148</v>
      </c>
      <c r="BE239" s="201">
        <f t="shared" ref="BE239:BE244" si="24">IF(N239="základní",J239,0)</f>
        <v>0</v>
      </c>
      <c r="BF239" s="201">
        <f t="shared" ref="BF239:BF244" si="25">IF(N239="snížená",J239,0)</f>
        <v>0</v>
      </c>
      <c r="BG239" s="201">
        <f t="shared" ref="BG239:BG244" si="26">IF(N239="zákl. přenesená",J239,0)</f>
        <v>0</v>
      </c>
      <c r="BH239" s="201">
        <f t="shared" ref="BH239:BH244" si="27">IF(N239="sníž. přenesená",J239,0)</f>
        <v>0</v>
      </c>
      <c r="BI239" s="201">
        <f t="shared" ref="BI239:BI244" si="28">IF(N239="nulová",J239,0)</f>
        <v>0</v>
      </c>
      <c r="BJ239" s="17" t="s">
        <v>83</v>
      </c>
      <c r="BK239" s="201">
        <f t="shared" ref="BK239:BK244" si="29">ROUND(I239*H239,2)</f>
        <v>0</v>
      </c>
      <c r="BL239" s="17" t="s">
        <v>155</v>
      </c>
      <c r="BM239" s="200" t="s">
        <v>531</v>
      </c>
    </row>
    <row r="240" spans="1:65" s="2" customFormat="1" ht="24.2" customHeight="1">
      <c r="A240" s="34"/>
      <c r="B240" s="35"/>
      <c r="C240" s="241" t="s">
        <v>532</v>
      </c>
      <c r="D240" s="241" t="s">
        <v>209</v>
      </c>
      <c r="E240" s="242" t="s">
        <v>533</v>
      </c>
      <c r="F240" s="243" t="s">
        <v>534</v>
      </c>
      <c r="G240" s="244" t="s">
        <v>181</v>
      </c>
      <c r="H240" s="245">
        <v>4</v>
      </c>
      <c r="I240" s="246"/>
      <c r="J240" s="247">
        <f t="shared" si="20"/>
        <v>0</v>
      </c>
      <c r="K240" s="248"/>
      <c r="L240" s="39"/>
      <c r="M240" s="249" t="s">
        <v>1</v>
      </c>
      <c r="N240" s="250" t="s">
        <v>40</v>
      </c>
      <c r="O240" s="71"/>
      <c r="P240" s="198">
        <f t="shared" si="21"/>
        <v>0</v>
      </c>
      <c r="Q240" s="198">
        <v>0</v>
      </c>
      <c r="R240" s="198">
        <f t="shared" si="22"/>
        <v>0</v>
      </c>
      <c r="S240" s="198">
        <v>0</v>
      </c>
      <c r="T240" s="199">
        <f t="shared" si="23"/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0" t="s">
        <v>155</v>
      </c>
      <c r="AT240" s="200" t="s">
        <v>209</v>
      </c>
      <c r="AU240" s="200" t="s">
        <v>85</v>
      </c>
      <c r="AY240" s="17" t="s">
        <v>148</v>
      </c>
      <c r="BE240" s="201">
        <f t="shared" si="24"/>
        <v>0</v>
      </c>
      <c r="BF240" s="201">
        <f t="shared" si="25"/>
        <v>0</v>
      </c>
      <c r="BG240" s="201">
        <f t="shared" si="26"/>
        <v>0</v>
      </c>
      <c r="BH240" s="201">
        <f t="shared" si="27"/>
        <v>0</v>
      </c>
      <c r="BI240" s="201">
        <f t="shared" si="28"/>
        <v>0</v>
      </c>
      <c r="BJ240" s="17" t="s">
        <v>83</v>
      </c>
      <c r="BK240" s="201">
        <f t="shared" si="29"/>
        <v>0</v>
      </c>
      <c r="BL240" s="17" t="s">
        <v>155</v>
      </c>
      <c r="BM240" s="200" t="s">
        <v>535</v>
      </c>
    </row>
    <row r="241" spans="1:65" s="2" customFormat="1" ht="24.2" customHeight="1">
      <c r="A241" s="34"/>
      <c r="B241" s="35"/>
      <c r="C241" s="241" t="s">
        <v>536</v>
      </c>
      <c r="D241" s="241" t="s">
        <v>209</v>
      </c>
      <c r="E241" s="242" t="s">
        <v>537</v>
      </c>
      <c r="F241" s="243" t="s">
        <v>538</v>
      </c>
      <c r="G241" s="244" t="s">
        <v>181</v>
      </c>
      <c r="H241" s="245">
        <v>4</v>
      </c>
      <c r="I241" s="246"/>
      <c r="J241" s="247">
        <f t="shared" si="20"/>
        <v>0</v>
      </c>
      <c r="K241" s="248"/>
      <c r="L241" s="39"/>
      <c r="M241" s="249" t="s">
        <v>1</v>
      </c>
      <c r="N241" s="250" t="s">
        <v>40</v>
      </c>
      <c r="O241" s="71"/>
      <c r="P241" s="198">
        <f t="shared" si="21"/>
        <v>0</v>
      </c>
      <c r="Q241" s="198">
        <v>6.0000000000000002E-5</v>
      </c>
      <c r="R241" s="198">
        <f t="shared" si="22"/>
        <v>2.4000000000000001E-4</v>
      </c>
      <c r="S241" s="198">
        <v>0</v>
      </c>
      <c r="T241" s="199">
        <f t="shared" si="23"/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0" t="s">
        <v>155</v>
      </c>
      <c r="AT241" s="200" t="s">
        <v>209</v>
      </c>
      <c r="AU241" s="200" t="s">
        <v>85</v>
      </c>
      <c r="AY241" s="17" t="s">
        <v>148</v>
      </c>
      <c r="BE241" s="201">
        <f t="shared" si="24"/>
        <v>0</v>
      </c>
      <c r="BF241" s="201">
        <f t="shared" si="25"/>
        <v>0</v>
      </c>
      <c r="BG241" s="201">
        <f t="shared" si="26"/>
        <v>0</v>
      </c>
      <c r="BH241" s="201">
        <f t="shared" si="27"/>
        <v>0</v>
      </c>
      <c r="BI241" s="201">
        <f t="shared" si="28"/>
        <v>0</v>
      </c>
      <c r="BJ241" s="17" t="s">
        <v>83</v>
      </c>
      <c r="BK241" s="201">
        <f t="shared" si="29"/>
        <v>0</v>
      </c>
      <c r="BL241" s="17" t="s">
        <v>155</v>
      </c>
      <c r="BM241" s="200" t="s">
        <v>539</v>
      </c>
    </row>
    <row r="242" spans="1:65" s="2" customFormat="1" ht="24.2" customHeight="1">
      <c r="A242" s="34"/>
      <c r="B242" s="35"/>
      <c r="C242" s="241" t="s">
        <v>540</v>
      </c>
      <c r="D242" s="241" t="s">
        <v>209</v>
      </c>
      <c r="E242" s="242" t="s">
        <v>541</v>
      </c>
      <c r="F242" s="243" t="s">
        <v>542</v>
      </c>
      <c r="G242" s="244" t="s">
        <v>181</v>
      </c>
      <c r="H242" s="245">
        <v>4</v>
      </c>
      <c r="I242" s="246"/>
      <c r="J242" s="247">
        <f t="shared" si="20"/>
        <v>0</v>
      </c>
      <c r="K242" s="248"/>
      <c r="L242" s="39"/>
      <c r="M242" s="249" t="s">
        <v>1</v>
      </c>
      <c r="N242" s="250" t="s">
        <v>40</v>
      </c>
      <c r="O242" s="71"/>
      <c r="P242" s="198">
        <f t="shared" si="21"/>
        <v>0</v>
      </c>
      <c r="Q242" s="198">
        <v>0</v>
      </c>
      <c r="R242" s="198">
        <f t="shared" si="22"/>
        <v>0</v>
      </c>
      <c r="S242" s="198">
        <v>0</v>
      </c>
      <c r="T242" s="199">
        <f t="shared" si="23"/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155</v>
      </c>
      <c r="AT242" s="200" t="s">
        <v>209</v>
      </c>
      <c r="AU242" s="200" t="s">
        <v>85</v>
      </c>
      <c r="AY242" s="17" t="s">
        <v>148</v>
      </c>
      <c r="BE242" s="201">
        <f t="shared" si="24"/>
        <v>0</v>
      </c>
      <c r="BF242" s="201">
        <f t="shared" si="25"/>
        <v>0</v>
      </c>
      <c r="BG242" s="201">
        <f t="shared" si="26"/>
        <v>0</v>
      </c>
      <c r="BH242" s="201">
        <f t="shared" si="27"/>
        <v>0</v>
      </c>
      <c r="BI242" s="201">
        <f t="shared" si="28"/>
        <v>0</v>
      </c>
      <c r="BJ242" s="17" t="s">
        <v>83</v>
      </c>
      <c r="BK242" s="201">
        <f t="shared" si="29"/>
        <v>0</v>
      </c>
      <c r="BL242" s="17" t="s">
        <v>155</v>
      </c>
      <c r="BM242" s="200" t="s">
        <v>543</v>
      </c>
    </row>
    <row r="243" spans="1:65" s="2" customFormat="1" ht="24.2" customHeight="1">
      <c r="A243" s="34"/>
      <c r="B243" s="35"/>
      <c r="C243" s="241" t="s">
        <v>544</v>
      </c>
      <c r="D243" s="241" t="s">
        <v>209</v>
      </c>
      <c r="E243" s="242" t="s">
        <v>545</v>
      </c>
      <c r="F243" s="243" t="s">
        <v>546</v>
      </c>
      <c r="G243" s="244" t="s">
        <v>240</v>
      </c>
      <c r="H243" s="245">
        <v>4</v>
      </c>
      <c r="I243" s="246"/>
      <c r="J243" s="247">
        <f t="shared" si="20"/>
        <v>0</v>
      </c>
      <c r="K243" s="248"/>
      <c r="L243" s="39"/>
      <c r="M243" s="249" t="s">
        <v>1</v>
      </c>
      <c r="N243" s="250" t="s">
        <v>40</v>
      </c>
      <c r="O243" s="71"/>
      <c r="P243" s="198">
        <f t="shared" si="21"/>
        <v>0</v>
      </c>
      <c r="Q243" s="198">
        <v>6.8999999999999997E-4</v>
      </c>
      <c r="R243" s="198">
        <f t="shared" si="22"/>
        <v>2.7599999999999999E-3</v>
      </c>
      <c r="S243" s="198">
        <v>0</v>
      </c>
      <c r="T243" s="199">
        <f t="shared" si="23"/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0" t="s">
        <v>155</v>
      </c>
      <c r="AT243" s="200" t="s">
        <v>209</v>
      </c>
      <c r="AU243" s="200" t="s">
        <v>85</v>
      </c>
      <c r="AY243" s="17" t="s">
        <v>148</v>
      </c>
      <c r="BE243" s="201">
        <f t="shared" si="24"/>
        <v>0</v>
      </c>
      <c r="BF243" s="201">
        <f t="shared" si="25"/>
        <v>0</v>
      </c>
      <c r="BG243" s="201">
        <f t="shared" si="26"/>
        <v>0</v>
      </c>
      <c r="BH243" s="201">
        <f t="shared" si="27"/>
        <v>0</v>
      </c>
      <c r="BI243" s="201">
        <f t="shared" si="28"/>
        <v>0</v>
      </c>
      <c r="BJ243" s="17" t="s">
        <v>83</v>
      </c>
      <c r="BK243" s="201">
        <f t="shared" si="29"/>
        <v>0</v>
      </c>
      <c r="BL243" s="17" t="s">
        <v>155</v>
      </c>
      <c r="BM243" s="200" t="s">
        <v>547</v>
      </c>
    </row>
    <row r="244" spans="1:65" s="2" customFormat="1" ht="24.2" customHeight="1">
      <c r="A244" s="34"/>
      <c r="B244" s="35"/>
      <c r="C244" s="241" t="s">
        <v>548</v>
      </c>
      <c r="D244" s="241" t="s">
        <v>209</v>
      </c>
      <c r="E244" s="242" t="s">
        <v>549</v>
      </c>
      <c r="F244" s="243" t="s">
        <v>550</v>
      </c>
      <c r="G244" s="244" t="s">
        <v>240</v>
      </c>
      <c r="H244" s="245">
        <v>54</v>
      </c>
      <c r="I244" s="246"/>
      <c r="J244" s="247">
        <f t="shared" si="20"/>
        <v>0</v>
      </c>
      <c r="K244" s="248"/>
      <c r="L244" s="39"/>
      <c r="M244" s="249" t="s">
        <v>1</v>
      </c>
      <c r="N244" s="250" t="s">
        <v>40</v>
      </c>
      <c r="O244" s="71"/>
      <c r="P244" s="198">
        <f t="shared" si="21"/>
        <v>0</v>
      </c>
      <c r="Q244" s="198">
        <v>0</v>
      </c>
      <c r="R244" s="198">
        <f t="shared" si="22"/>
        <v>0</v>
      </c>
      <c r="S244" s="198">
        <v>0</v>
      </c>
      <c r="T244" s="199">
        <f t="shared" si="23"/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00" t="s">
        <v>155</v>
      </c>
      <c r="AT244" s="200" t="s">
        <v>209</v>
      </c>
      <c r="AU244" s="200" t="s">
        <v>85</v>
      </c>
      <c r="AY244" s="17" t="s">
        <v>148</v>
      </c>
      <c r="BE244" s="201">
        <f t="shared" si="24"/>
        <v>0</v>
      </c>
      <c r="BF244" s="201">
        <f t="shared" si="25"/>
        <v>0</v>
      </c>
      <c r="BG244" s="201">
        <f t="shared" si="26"/>
        <v>0</v>
      </c>
      <c r="BH244" s="201">
        <f t="shared" si="27"/>
        <v>0</v>
      </c>
      <c r="BI244" s="201">
        <f t="shared" si="28"/>
        <v>0</v>
      </c>
      <c r="BJ244" s="17" t="s">
        <v>83</v>
      </c>
      <c r="BK244" s="201">
        <f t="shared" si="29"/>
        <v>0</v>
      </c>
      <c r="BL244" s="17" t="s">
        <v>155</v>
      </c>
      <c r="BM244" s="200" t="s">
        <v>551</v>
      </c>
    </row>
    <row r="245" spans="1:65" s="14" customFormat="1">
      <c r="B245" s="219"/>
      <c r="C245" s="220"/>
      <c r="D245" s="210" t="s">
        <v>183</v>
      </c>
      <c r="E245" s="221" t="s">
        <v>1</v>
      </c>
      <c r="F245" s="222" t="s">
        <v>552</v>
      </c>
      <c r="G245" s="220"/>
      <c r="H245" s="223">
        <v>54</v>
      </c>
      <c r="I245" s="224"/>
      <c r="J245" s="220"/>
      <c r="K245" s="220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183</v>
      </c>
      <c r="AU245" s="229" t="s">
        <v>85</v>
      </c>
      <c r="AV245" s="14" t="s">
        <v>85</v>
      </c>
      <c r="AW245" s="14" t="s">
        <v>32</v>
      </c>
      <c r="AX245" s="14" t="s">
        <v>83</v>
      </c>
      <c r="AY245" s="229" t="s">
        <v>148</v>
      </c>
    </row>
    <row r="246" spans="1:65" s="2" customFormat="1" ht="33" customHeight="1">
      <c r="A246" s="34"/>
      <c r="B246" s="35"/>
      <c r="C246" s="241" t="s">
        <v>553</v>
      </c>
      <c r="D246" s="241" t="s">
        <v>209</v>
      </c>
      <c r="E246" s="242" t="s">
        <v>554</v>
      </c>
      <c r="F246" s="243" t="s">
        <v>555</v>
      </c>
      <c r="G246" s="244" t="s">
        <v>240</v>
      </c>
      <c r="H246" s="245">
        <v>1604</v>
      </c>
      <c r="I246" s="246"/>
      <c r="J246" s="247">
        <f>ROUND(I246*H246,2)</f>
        <v>0</v>
      </c>
      <c r="K246" s="248"/>
      <c r="L246" s="39"/>
      <c r="M246" s="249" t="s">
        <v>1</v>
      </c>
      <c r="N246" s="250" t="s">
        <v>40</v>
      </c>
      <c r="O246" s="71"/>
      <c r="P246" s="198">
        <f>O246*H246</f>
        <v>0</v>
      </c>
      <c r="Q246" s="198">
        <v>0</v>
      </c>
      <c r="R246" s="198">
        <f>Q246*H246</f>
        <v>0</v>
      </c>
      <c r="S246" s="198">
        <v>0</v>
      </c>
      <c r="T246" s="199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0" t="s">
        <v>155</v>
      </c>
      <c r="AT246" s="200" t="s">
        <v>209</v>
      </c>
      <c r="AU246" s="200" t="s">
        <v>85</v>
      </c>
      <c r="AY246" s="17" t="s">
        <v>148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83</v>
      </c>
      <c r="BK246" s="201">
        <f>ROUND(I246*H246,2)</f>
        <v>0</v>
      </c>
      <c r="BL246" s="17" t="s">
        <v>155</v>
      </c>
      <c r="BM246" s="200" t="s">
        <v>556</v>
      </c>
    </row>
    <row r="247" spans="1:65" s="14" customFormat="1">
      <c r="B247" s="219"/>
      <c r="C247" s="220"/>
      <c r="D247" s="210" t="s">
        <v>183</v>
      </c>
      <c r="E247" s="221" t="s">
        <v>1</v>
      </c>
      <c r="F247" s="222" t="s">
        <v>275</v>
      </c>
      <c r="G247" s="220"/>
      <c r="H247" s="223">
        <v>1604</v>
      </c>
      <c r="I247" s="224"/>
      <c r="J247" s="220"/>
      <c r="K247" s="220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183</v>
      </c>
      <c r="AU247" s="229" t="s">
        <v>85</v>
      </c>
      <c r="AV247" s="14" t="s">
        <v>85</v>
      </c>
      <c r="AW247" s="14" t="s">
        <v>32</v>
      </c>
      <c r="AX247" s="14" t="s">
        <v>83</v>
      </c>
      <c r="AY247" s="229" t="s">
        <v>148</v>
      </c>
    </row>
    <row r="248" spans="1:65" s="2" customFormat="1" ht="16.5" customHeight="1">
      <c r="A248" s="34"/>
      <c r="B248" s="35"/>
      <c r="C248" s="187" t="s">
        <v>557</v>
      </c>
      <c r="D248" s="187" t="s">
        <v>150</v>
      </c>
      <c r="E248" s="188" t="s">
        <v>558</v>
      </c>
      <c r="F248" s="189" t="s">
        <v>559</v>
      </c>
      <c r="G248" s="190" t="s">
        <v>560</v>
      </c>
      <c r="H248" s="191">
        <v>1.2829999999999999</v>
      </c>
      <c r="I248" s="192"/>
      <c r="J248" s="193">
        <f>ROUND(I248*H248,2)</f>
        <v>0</v>
      </c>
      <c r="K248" s="194"/>
      <c r="L248" s="195"/>
      <c r="M248" s="196" t="s">
        <v>1</v>
      </c>
      <c r="N248" s="197" t="s">
        <v>40</v>
      </c>
      <c r="O248" s="71"/>
      <c r="P248" s="198">
        <f>O248*H248</f>
        <v>0</v>
      </c>
      <c r="Q248" s="198">
        <v>1E-3</v>
      </c>
      <c r="R248" s="198">
        <f>Q248*H248</f>
        <v>1.2829999999999999E-3</v>
      </c>
      <c r="S248" s="198">
        <v>0</v>
      </c>
      <c r="T248" s="199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0" t="s">
        <v>154</v>
      </c>
      <c r="AT248" s="200" t="s">
        <v>150</v>
      </c>
      <c r="AU248" s="200" t="s">
        <v>85</v>
      </c>
      <c r="AY248" s="17" t="s">
        <v>148</v>
      </c>
      <c r="BE248" s="201">
        <f>IF(N248="základní",J248,0)</f>
        <v>0</v>
      </c>
      <c r="BF248" s="201">
        <f>IF(N248="snížená",J248,0)</f>
        <v>0</v>
      </c>
      <c r="BG248" s="201">
        <f>IF(N248="zákl. přenesená",J248,0)</f>
        <v>0</v>
      </c>
      <c r="BH248" s="201">
        <f>IF(N248="sníž. přenesená",J248,0)</f>
        <v>0</v>
      </c>
      <c r="BI248" s="201">
        <f>IF(N248="nulová",J248,0)</f>
        <v>0</v>
      </c>
      <c r="BJ248" s="17" t="s">
        <v>83</v>
      </c>
      <c r="BK248" s="201">
        <f>ROUND(I248*H248,2)</f>
        <v>0</v>
      </c>
      <c r="BL248" s="17" t="s">
        <v>155</v>
      </c>
      <c r="BM248" s="200" t="s">
        <v>561</v>
      </c>
    </row>
    <row r="249" spans="1:65" s="14" customFormat="1">
      <c r="B249" s="219"/>
      <c r="C249" s="220"/>
      <c r="D249" s="210" t="s">
        <v>183</v>
      </c>
      <c r="E249" s="221" t="s">
        <v>1</v>
      </c>
      <c r="F249" s="222" t="s">
        <v>562</v>
      </c>
      <c r="G249" s="220"/>
      <c r="H249" s="223">
        <v>1.2829999999999999</v>
      </c>
      <c r="I249" s="224"/>
      <c r="J249" s="220"/>
      <c r="K249" s="220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183</v>
      </c>
      <c r="AU249" s="229" t="s">
        <v>85</v>
      </c>
      <c r="AV249" s="14" t="s">
        <v>85</v>
      </c>
      <c r="AW249" s="14" t="s">
        <v>32</v>
      </c>
      <c r="AX249" s="14" t="s">
        <v>83</v>
      </c>
      <c r="AY249" s="229" t="s">
        <v>148</v>
      </c>
    </row>
    <row r="250" spans="1:65" s="2" customFormat="1" ht="24.2" customHeight="1">
      <c r="A250" s="34"/>
      <c r="B250" s="35"/>
      <c r="C250" s="241" t="s">
        <v>563</v>
      </c>
      <c r="D250" s="241" t="s">
        <v>209</v>
      </c>
      <c r="E250" s="242" t="s">
        <v>564</v>
      </c>
      <c r="F250" s="243" t="s">
        <v>565</v>
      </c>
      <c r="G250" s="244" t="s">
        <v>240</v>
      </c>
      <c r="H250" s="245">
        <v>54</v>
      </c>
      <c r="I250" s="246"/>
      <c r="J250" s="247">
        <f>ROUND(I250*H250,2)</f>
        <v>0</v>
      </c>
      <c r="K250" s="248"/>
      <c r="L250" s="39"/>
      <c r="M250" s="249" t="s">
        <v>1</v>
      </c>
      <c r="N250" s="250" t="s">
        <v>40</v>
      </c>
      <c r="O250" s="71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0" t="s">
        <v>155</v>
      </c>
      <c r="AT250" s="200" t="s">
        <v>209</v>
      </c>
      <c r="AU250" s="200" t="s">
        <v>85</v>
      </c>
      <c r="AY250" s="17" t="s">
        <v>148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7" t="s">
        <v>83</v>
      </c>
      <c r="BK250" s="201">
        <f>ROUND(I250*H250,2)</f>
        <v>0</v>
      </c>
      <c r="BL250" s="17" t="s">
        <v>155</v>
      </c>
      <c r="BM250" s="200" t="s">
        <v>566</v>
      </c>
    </row>
    <row r="251" spans="1:65" s="14" customFormat="1">
      <c r="B251" s="219"/>
      <c r="C251" s="220"/>
      <c r="D251" s="210" t="s">
        <v>183</v>
      </c>
      <c r="E251" s="221" t="s">
        <v>1</v>
      </c>
      <c r="F251" s="222" t="s">
        <v>567</v>
      </c>
      <c r="G251" s="220"/>
      <c r="H251" s="223">
        <v>54</v>
      </c>
      <c r="I251" s="224"/>
      <c r="J251" s="220"/>
      <c r="K251" s="220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183</v>
      </c>
      <c r="AU251" s="229" t="s">
        <v>85</v>
      </c>
      <c r="AV251" s="14" t="s">
        <v>85</v>
      </c>
      <c r="AW251" s="14" t="s">
        <v>32</v>
      </c>
      <c r="AX251" s="14" t="s">
        <v>83</v>
      </c>
      <c r="AY251" s="229" t="s">
        <v>148</v>
      </c>
    </row>
    <row r="252" spans="1:65" s="2" customFormat="1" ht="16.5" customHeight="1">
      <c r="A252" s="34"/>
      <c r="B252" s="35"/>
      <c r="C252" s="187" t="s">
        <v>568</v>
      </c>
      <c r="D252" s="187" t="s">
        <v>150</v>
      </c>
      <c r="E252" s="188" t="s">
        <v>569</v>
      </c>
      <c r="F252" s="189" t="s">
        <v>570</v>
      </c>
      <c r="G252" s="190" t="s">
        <v>258</v>
      </c>
      <c r="H252" s="191">
        <v>8.1</v>
      </c>
      <c r="I252" s="192"/>
      <c r="J252" s="193">
        <f>ROUND(I252*H252,2)</f>
        <v>0</v>
      </c>
      <c r="K252" s="194"/>
      <c r="L252" s="195"/>
      <c r="M252" s="196" t="s">
        <v>1</v>
      </c>
      <c r="N252" s="197" t="s">
        <v>40</v>
      </c>
      <c r="O252" s="71"/>
      <c r="P252" s="198">
        <f>O252*H252</f>
        <v>0</v>
      </c>
      <c r="Q252" s="198">
        <v>0.2</v>
      </c>
      <c r="R252" s="198">
        <f>Q252*H252</f>
        <v>1.62</v>
      </c>
      <c r="S252" s="198">
        <v>0</v>
      </c>
      <c r="T252" s="199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00" t="s">
        <v>154</v>
      </c>
      <c r="AT252" s="200" t="s">
        <v>150</v>
      </c>
      <c r="AU252" s="200" t="s">
        <v>85</v>
      </c>
      <c r="AY252" s="17" t="s">
        <v>148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7" t="s">
        <v>83</v>
      </c>
      <c r="BK252" s="201">
        <f>ROUND(I252*H252,2)</f>
        <v>0</v>
      </c>
      <c r="BL252" s="17" t="s">
        <v>155</v>
      </c>
      <c r="BM252" s="200" t="s">
        <v>571</v>
      </c>
    </row>
    <row r="253" spans="1:65" s="14" customFormat="1">
      <c r="B253" s="219"/>
      <c r="C253" s="220"/>
      <c r="D253" s="210" t="s">
        <v>183</v>
      </c>
      <c r="E253" s="221" t="s">
        <v>1</v>
      </c>
      <c r="F253" s="222" t="s">
        <v>572</v>
      </c>
      <c r="G253" s="220"/>
      <c r="H253" s="223">
        <v>8.1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183</v>
      </c>
      <c r="AU253" s="229" t="s">
        <v>85</v>
      </c>
      <c r="AV253" s="14" t="s">
        <v>85</v>
      </c>
      <c r="AW253" s="14" t="s">
        <v>32</v>
      </c>
      <c r="AX253" s="14" t="s">
        <v>83</v>
      </c>
      <c r="AY253" s="229" t="s">
        <v>148</v>
      </c>
    </row>
    <row r="254" spans="1:65" s="2" customFormat="1" ht="16.5" customHeight="1">
      <c r="A254" s="34"/>
      <c r="B254" s="35"/>
      <c r="C254" s="187" t="s">
        <v>573</v>
      </c>
      <c r="D254" s="187" t="s">
        <v>150</v>
      </c>
      <c r="E254" s="188" t="s">
        <v>574</v>
      </c>
      <c r="F254" s="189" t="s">
        <v>575</v>
      </c>
      <c r="G254" s="190" t="s">
        <v>258</v>
      </c>
      <c r="H254" s="191">
        <v>96.24</v>
      </c>
      <c r="I254" s="192"/>
      <c r="J254" s="193">
        <f>ROUND(I254*H254,2)</f>
        <v>0</v>
      </c>
      <c r="K254" s="194"/>
      <c r="L254" s="195"/>
      <c r="M254" s="196" t="s">
        <v>1</v>
      </c>
      <c r="N254" s="197" t="s">
        <v>40</v>
      </c>
      <c r="O254" s="71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0" t="s">
        <v>154</v>
      </c>
      <c r="AT254" s="200" t="s">
        <v>150</v>
      </c>
      <c r="AU254" s="200" t="s">
        <v>85</v>
      </c>
      <c r="AY254" s="17" t="s">
        <v>148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7" t="s">
        <v>83</v>
      </c>
      <c r="BK254" s="201">
        <f>ROUND(I254*H254,2)</f>
        <v>0</v>
      </c>
      <c r="BL254" s="17" t="s">
        <v>155</v>
      </c>
      <c r="BM254" s="200" t="s">
        <v>576</v>
      </c>
    </row>
    <row r="255" spans="1:65" s="14" customFormat="1">
      <c r="B255" s="219"/>
      <c r="C255" s="220"/>
      <c r="D255" s="210" t="s">
        <v>183</v>
      </c>
      <c r="E255" s="221" t="s">
        <v>1</v>
      </c>
      <c r="F255" s="222" t="s">
        <v>577</v>
      </c>
      <c r="G255" s="220"/>
      <c r="H255" s="223">
        <v>96.24</v>
      </c>
      <c r="I255" s="224"/>
      <c r="J255" s="220"/>
      <c r="K255" s="220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183</v>
      </c>
      <c r="AU255" s="229" t="s">
        <v>85</v>
      </c>
      <c r="AV255" s="14" t="s">
        <v>85</v>
      </c>
      <c r="AW255" s="14" t="s">
        <v>32</v>
      </c>
      <c r="AX255" s="14" t="s">
        <v>83</v>
      </c>
      <c r="AY255" s="229" t="s">
        <v>148</v>
      </c>
    </row>
    <row r="256" spans="1:65" s="2" customFormat="1" ht="16.5" customHeight="1">
      <c r="A256" s="34"/>
      <c r="B256" s="35"/>
      <c r="C256" s="241" t="s">
        <v>578</v>
      </c>
      <c r="D256" s="241" t="s">
        <v>209</v>
      </c>
      <c r="E256" s="242" t="s">
        <v>579</v>
      </c>
      <c r="F256" s="243" t="s">
        <v>580</v>
      </c>
      <c r="G256" s="244" t="s">
        <v>258</v>
      </c>
      <c r="H256" s="245">
        <v>24.06</v>
      </c>
      <c r="I256" s="246"/>
      <c r="J256" s="247">
        <f>ROUND(I256*H256,2)</f>
        <v>0</v>
      </c>
      <c r="K256" s="248"/>
      <c r="L256" s="39"/>
      <c r="M256" s="249" t="s">
        <v>1</v>
      </c>
      <c r="N256" s="250" t="s">
        <v>40</v>
      </c>
      <c r="O256" s="71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0" t="s">
        <v>155</v>
      </c>
      <c r="AT256" s="200" t="s">
        <v>209</v>
      </c>
      <c r="AU256" s="200" t="s">
        <v>85</v>
      </c>
      <c r="AY256" s="17" t="s">
        <v>148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7" t="s">
        <v>83</v>
      </c>
      <c r="BK256" s="201">
        <f>ROUND(I256*H256,2)</f>
        <v>0</v>
      </c>
      <c r="BL256" s="17" t="s">
        <v>155</v>
      </c>
      <c r="BM256" s="200" t="s">
        <v>581</v>
      </c>
    </row>
    <row r="257" spans="1:65" s="14" customFormat="1">
      <c r="B257" s="219"/>
      <c r="C257" s="220"/>
      <c r="D257" s="210" t="s">
        <v>183</v>
      </c>
      <c r="E257" s="221" t="s">
        <v>285</v>
      </c>
      <c r="F257" s="222" t="s">
        <v>582</v>
      </c>
      <c r="G257" s="220"/>
      <c r="H257" s="223">
        <v>24.06</v>
      </c>
      <c r="I257" s="224"/>
      <c r="J257" s="220"/>
      <c r="K257" s="220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183</v>
      </c>
      <c r="AU257" s="229" t="s">
        <v>85</v>
      </c>
      <c r="AV257" s="14" t="s">
        <v>85</v>
      </c>
      <c r="AW257" s="14" t="s">
        <v>32</v>
      </c>
      <c r="AX257" s="14" t="s">
        <v>83</v>
      </c>
      <c r="AY257" s="229" t="s">
        <v>148</v>
      </c>
    </row>
    <row r="258" spans="1:65" s="2" customFormat="1" ht="24.2" customHeight="1">
      <c r="A258" s="34"/>
      <c r="B258" s="35"/>
      <c r="C258" s="187" t="s">
        <v>583</v>
      </c>
      <c r="D258" s="187" t="s">
        <v>150</v>
      </c>
      <c r="E258" s="188" t="s">
        <v>584</v>
      </c>
      <c r="F258" s="189" t="s">
        <v>585</v>
      </c>
      <c r="G258" s="190" t="s">
        <v>181</v>
      </c>
      <c r="H258" s="191">
        <v>528</v>
      </c>
      <c r="I258" s="192"/>
      <c r="J258" s="193">
        <f t="shared" ref="J258:J263" si="30">ROUND(I258*H258,2)</f>
        <v>0</v>
      </c>
      <c r="K258" s="194"/>
      <c r="L258" s="195"/>
      <c r="M258" s="196" t="s">
        <v>1</v>
      </c>
      <c r="N258" s="197" t="s">
        <v>40</v>
      </c>
      <c r="O258" s="71"/>
      <c r="P258" s="198">
        <f t="shared" ref="P258:P263" si="31">O258*H258</f>
        <v>0</v>
      </c>
      <c r="Q258" s="198">
        <v>0</v>
      </c>
      <c r="R258" s="198">
        <f t="shared" ref="R258:R263" si="32">Q258*H258</f>
        <v>0</v>
      </c>
      <c r="S258" s="198">
        <v>0</v>
      </c>
      <c r="T258" s="199">
        <f t="shared" ref="T258:T263" si="33"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154</v>
      </c>
      <c r="AT258" s="200" t="s">
        <v>150</v>
      </c>
      <c r="AU258" s="200" t="s">
        <v>85</v>
      </c>
      <c r="AY258" s="17" t="s">
        <v>148</v>
      </c>
      <c r="BE258" s="201">
        <f t="shared" ref="BE258:BE263" si="34">IF(N258="základní",J258,0)</f>
        <v>0</v>
      </c>
      <c r="BF258" s="201">
        <f t="shared" ref="BF258:BF263" si="35">IF(N258="snížená",J258,0)</f>
        <v>0</v>
      </c>
      <c r="BG258" s="201">
        <f t="shared" ref="BG258:BG263" si="36">IF(N258="zákl. přenesená",J258,0)</f>
        <v>0</v>
      </c>
      <c r="BH258" s="201">
        <f t="shared" ref="BH258:BH263" si="37">IF(N258="sníž. přenesená",J258,0)</f>
        <v>0</v>
      </c>
      <c r="BI258" s="201">
        <f t="shared" ref="BI258:BI263" si="38">IF(N258="nulová",J258,0)</f>
        <v>0</v>
      </c>
      <c r="BJ258" s="17" t="s">
        <v>83</v>
      </c>
      <c r="BK258" s="201">
        <f t="shared" ref="BK258:BK263" si="39">ROUND(I258*H258,2)</f>
        <v>0</v>
      </c>
      <c r="BL258" s="17" t="s">
        <v>155</v>
      </c>
      <c r="BM258" s="200" t="s">
        <v>586</v>
      </c>
    </row>
    <row r="259" spans="1:65" s="2" customFormat="1" ht="24.2" customHeight="1">
      <c r="A259" s="34"/>
      <c r="B259" s="35"/>
      <c r="C259" s="187" t="s">
        <v>587</v>
      </c>
      <c r="D259" s="187" t="s">
        <v>150</v>
      </c>
      <c r="E259" s="188" t="s">
        <v>588</v>
      </c>
      <c r="F259" s="189" t="s">
        <v>589</v>
      </c>
      <c r="G259" s="190" t="s">
        <v>181</v>
      </c>
      <c r="H259" s="191">
        <v>300</v>
      </c>
      <c r="I259" s="192"/>
      <c r="J259" s="193">
        <f t="shared" si="30"/>
        <v>0</v>
      </c>
      <c r="K259" s="194"/>
      <c r="L259" s="195"/>
      <c r="M259" s="196" t="s">
        <v>1</v>
      </c>
      <c r="N259" s="197" t="s">
        <v>40</v>
      </c>
      <c r="O259" s="71"/>
      <c r="P259" s="198">
        <f t="shared" si="31"/>
        <v>0</v>
      </c>
      <c r="Q259" s="198">
        <v>0</v>
      </c>
      <c r="R259" s="198">
        <f t="shared" si="32"/>
        <v>0</v>
      </c>
      <c r="S259" s="198">
        <v>0</v>
      </c>
      <c r="T259" s="199">
        <f t="shared" si="3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0" t="s">
        <v>154</v>
      </c>
      <c r="AT259" s="200" t="s">
        <v>150</v>
      </c>
      <c r="AU259" s="200" t="s">
        <v>85</v>
      </c>
      <c r="AY259" s="17" t="s">
        <v>148</v>
      </c>
      <c r="BE259" s="201">
        <f t="shared" si="34"/>
        <v>0</v>
      </c>
      <c r="BF259" s="201">
        <f t="shared" si="35"/>
        <v>0</v>
      </c>
      <c r="BG259" s="201">
        <f t="shared" si="36"/>
        <v>0</v>
      </c>
      <c r="BH259" s="201">
        <f t="shared" si="37"/>
        <v>0</v>
      </c>
      <c r="BI259" s="201">
        <f t="shared" si="38"/>
        <v>0</v>
      </c>
      <c r="BJ259" s="17" t="s">
        <v>83</v>
      </c>
      <c r="BK259" s="201">
        <f t="shared" si="39"/>
        <v>0</v>
      </c>
      <c r="BL259" s="17" t="s">
        <v>155</v>
      </c>
      <c r="BM259" s="200" t="s">
        <v>590</v>
      </c>
    </row>
    <row r="260" spans="1:65" s="2" customFormat="1" ht="24.2" customHeight="1">
      <c r="A260" s="34"/>
      <c r="B260" s="35"/>
      <c r="C260" s="187" t="s">
        <v>591</v>
      </c>
      <c r="D260" s="187" t="s">
        <v>150</v>
      </c>
      <c r="E260" s="188" t="s">
        <v>592</v>
      </c>
      <c r="F260" s="189" t="s">
        <v>593</v>
      </c>
      <c r="G260" s="190" t="s">
        <v>181</v>
      </c>
      <c r="H260" s="191">
        <v>16</v>
      </c>
      <c r="I260" s="192"/>
      <c r="J260" s="193">
        <f t="shared" si="30"/>
        <v>0</v>
      </c>
      <c r="K260" s="194"/>
      <c r="L260" s="195"/>
      <c r="M260" s="196" t="s">
        <v>1</v>
      </c>
      <c r="N260" s="197" t="s">
        <v>40</v>
      </c>
      <c r="O260" s="71"/>
      <c r="P260" s="198">
        <f t="shared" si="31"/>
        <v>0</v>
      </c>
      <c r="Q260" s="198">
        <v>0</v>
      </c>
      <c r="R260" s="198">
        <f t="shared" si="32"/>
        <v>0</v>
      </c>
      <c r="S260" s="198">
        <v>0</v>
      </c>
      <c r="T260" s="199">
        <f t="shared" si="3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154</v>
      </c>
      <c r="AT260" s="200" t="s">
        <v>150</v>
      </c>
      <c r="AU260" s="200" t="s">
        <v>85</v>
      </c>
      <c r="AY260" s="17" t="s">
        <v>148</v>
      </c>
      <c r="BE260" s="201">
        <f t="shared" si="34"/>
        <v>0</v>
      </c>
      <c r="BF260" s="201">
        <f t="shared" si="35"/>
        <v>0</v>
      </c>
      <c r="BG260" s="201">
        <f t="shared" si="36"/>
        <v>0</v>
      </c>
      <c r="BH260" s="201">
        <f t="shared" si="37"/>
        <v>0</v>
      </c>
      <c r="BI260" s="201">
        <f t="shared" si="38"/>
        <v>0</v>
      </c>
      <c r="BJ260" s="17" t="s">
        <v>83</v>
      </c>
      <c r="BK260" s="201">
        <f t="shared" si="39"/>
        <v>0</v>
      </c>
      <c r="BL260" s="17" t="s">
        <v>155</v>
      </c>
      <c r="BM260" s="200" t="s">
        <v>594</v>
      </c>
    </row>
    <row r="261" spans="1:65" s="2" customFormat="1" ht="24.2" customHeight="1">
      <c r="A261" s="34"/>
      <c r="B261" s="35"/>
      <c r="C261" s="187" t="s">
        <v>595</v>
      </c>
      <c r="D261" s="187" t="s">
        <v>150</v>
      </c>
      <c r="E261" s="188" t="s">
        <v>596</v>
      </c>
      <c r="F261" s="189" t="s">
        <v>597</v>
      </c>
      <c r="G261" s="190" t="s">
        <v>181</v>
      </c>
      <c r="H261" s="191">
        <v>8</v>
      </c>
      <c r="I261" s="192"/>
      <c r="J261" s="193">
        <f t="shared" si="30"/>
        <v>0</v>
      </c>
      <c r="K261" s="194"/>
      <c r="L261" s="195"/>
      <c r="M261" s="196" t="s">
        <v>1</v>
      </c>
      <c r="N261" s="197" t="s">
        <v>40</v>
      </c>
      <c r="O261" s="71"/>
      <c r="P261" s="198">
        <f t="shared" si="31"/>
        <v>0</v>
      </c>
      <c r="Q261" s="198">
        <v>0</v>
      </c>
      <c r="R261" s="198">
        <f t="shared" si="32"/>
        <v>0</v>
      </c>
      <c r="S261" s="198">
        <v>0</v>
      </c>
      <c r="T261" s="199">
        <f t="shared" si="3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0" t="s">
        <v>154</v>
      </c>
      <c r="AT261" s="200" t="s">
        <v>150</v>
      </c>
      <c r="AU261" s="200" t="s">
        <v>85</v>
      </c>
      <c r="AY261" s="17" t="s">
        <v>148</v>
      </c>
      <c r="BE261" s="201">
        <f t="shared" si="34"/>
        <v>0</v>
      </c>
      <c r="BF261" s="201">
        <f t="shared" si="35"/>
        <v>0</v>
      </c>
      <c r="BG261" s="201">
        <f t="shared" si="36"/>
        <v>0</v>
      </c>
      <c r="BH261" s="201">
        <f t="shared" si="37"/>
        <v>0</v>
      </c>
      <c r="BI261" s="201">
        <f t="shared" si="38"/>
        <v>0</v>
      </c>
      <c r="BJ261" s="17" t="s">
        <v>83</v>
      </c>
      <c r="BK261" s="201">
        <f t="shared" si="39"/>
        <v>0</v>
      </c>
      <c r="BL261" s="17" t="s">
        <v>155</v>
      </c>
      <c r="BM261" s="200" t="s">
        <v>598</v>
      </c>
    </row>
    <row r="262" spans="1:65" s="2" customFormat="1" ht="24.2" customHeight="1">
      <c r="A262" s="34"/>
      <c r="B262" s="35"/>
      <c r="C262" s="187" t="s">
        <v>599</v>
      </c>
      <c r="D262" s="187" t="s">
        <v>150</v>
      </c>
      <c r="E262" s="188" t="s">
        <v>600</v>
      </c>
      <c r="F262" s="189" t="s">
        <v>601</v>
      </c>
      <c r="G262" s="190" t="s">
        <v>181</v>
      </c>
      <c r="H262" s="191">
        <v>16</v>
      </c>
      <c r="I262" s="192"/>
      <c r="J262" s="193">
        <f t="shared" si="30"/>
        <v>0</v>
      </c>
      <c r="K262" s="194"/>
      <c r="L262" s="195"/>
      <c r="M262" s="196" t="s">
        <v>1</v>
      </c>
      <c r="N262" s="197" t="s">
        <v>40</v>
      </c>
      <c r="O262" s="71"/>
      <c r="P262" s="198">
        <f t="shared" si="31"/>
        <v>0</v>
      </c>
      <c r="Q262" s="198">
        <v>0</v>
      </c>
      <c r="R262" s="198">
        <f t="shared" si="32"/>
        <v>0</v>
      </c>
      <c r="S262" s="198">
        <v>0</v>
      </c>
      <c r="T262" s="199">
        <f t="shared" si="3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0" t="s">
        <v>154</v>
      </c>
      <c r="AT262" s="200" t="s">
        <v>150</v>
      </c>
      <c r="AU262" s="200" t="s">
        <v>85</v>
      </c>
      <c r="AY262" s="17" t="s">
        <v>148</v>
      </c>
      <c r="BE262" s="201">
        <f t="shared" si="34"/>
        <v>0</v>
      </c>
      <c r="BF262" s="201">
        <f t="shared" si="35"/>
        <v>0</v>
      </c>
      <c r="BG262" s="201">
        <f t="shared" si="36"/>
        <v>0</v>
      </c>
      <c r="BH262" s="201">
        <f t="shared" si="37"/>
        <v>0</v>
      </c>
      <c r="BI262" s="201">
        <f t="shared" si="38"/>
        <v>0</v>
      </c>
      <c r="BJ262" s="17" t="s">
        <v>83</v>
      </c>
      <c r="BK262" s="201">
        <f t="shared" si="39"/>
        <v>0</v>
      </c>
      <c r="BL262" s="17" t="s">
        <v>155</v>
      </c>
      <c r="BM262" s="200" t="s">
        <v>602</v>
      </c>
    </row>
    <row r="263" spans="1:65" s="2" customFormat="1" ht="24.2" customHeight="1">
      <c r="A263" s="34"/>
      <c r="B263" s="35"/>
      <c r="C263" s="187" t="s">
        <v>603</v>
      </c>
      <c r="D263" s="187" t="s">
        <v>150</v>
      </c>
      <c r="E263" s="188" t="s">
        <v>604</v>
      </c>
      <c r="F263" s="189" t="s">
        <v>605</v>
      </c>
      <c r="G263" s="190" t="s">
        <v>181</v>
      </c>
      <c r="H263" s="191">
        <v>4</v>
      </c>
      <c r="I263" s="192"/>
      <c r="J263" s="193">
        <f t="shared" si="30"/>
        <v>0</v>
      </c>
      <c r="K263" s="194"/>
      <c r="L263" s="195"/>
      <c r="M263" s="196" t="s">
        <v>1</v>
      </c>
      <c r="N263" s="197" t="s">
        <v>40</v>
      </c>
      <c r="O263" s="71"/>
      <c r="P263" s="198">
        <f t="shared" si="31"/>
        <v>0</v>
      </c>
      <c r="Q263" s="198">
        <v>0</v>
      </c>
      <c r="R263" s="198">
        <f t="shared" si="32"/>
        <v>0</v>
      </c>
      <c r="S263" s="198">
        <v>0</v>
      </c>
      <c r="T263" s="199">
        <f t="shared" si="3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0" t="s">
        <v>154</v>
      </c>
      <c r="AT263" s="200" t="s">
        <v>150</v>
      </c>
      <c r="AU263" s="200" t="s">
        <v>85</v>
      </c>
      <c r="AY263" s="17" t="s">
        <v>148</v>
      </c>
      <c r="BE263" s="201">
        <f t="shared" si="34"/>
        <v>0</v>
      </c>
      <c r="BF263" s="201">
        <f t="shared" si="35"/>
        <v>0</v>
      </c>
      <c r="BG263" s="201">
        <f t="shared" si="36"/>
        <v>0</v>
      </c>
      <c r="BH263" s="201">
        <f t="shared" si="37"/>
        <v>0</v>
      </c>
      <c r="BI263" s="201">
        <f t="shared" si="38"/>
        <v>0</v>
      </c>
      <c r="BJ263" s="17" t="s">
        <v>83</v>
      </c>
      <c r="BK263" s="201">
        <f t="shared" si="39"/>
        <v>0</v>
      </c>
      <c r="BL263" s="17" t="s">
        <v>155</v>
      </c>
      <c r="BM263" s="200" t="s">
        <v>606</v>
      </c>
    </row>
    <row r="264" spans="1:65" s="13" customFormat="1" ht="22.5">
      <c r="B264" s="208"/>
      <c r="C264" s="209"/>
      <c r="D264" s="210" t="s">
        <v>183</v>
      </c>
      <c r="E264" s="211" t="s">
        <v>1</v>
      </c>
      <c r="F264" s="212" t="s">
        <v>607</v>
      </c>
      <c r="G264" s="209"/>
      <c r="H264" s="211" t="s">
        <v>1</v>
      </c>
      <c r="I264" s="213"/>
      <c r="J264" s="209"/>
      <c r="K264" s="209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183</v>
      </c>
      <c r="AU264" s="218" t="s">
        <v>85</v>
      </c>
      <c r="AV264" s="13" t="s">
        <v>83</v>
      </c>
      <c r="AW264" s="13" t="s">
        <v>32</v>
      </c>
      <c r="AX264" s="13" t="s">
        <v>75</v>
      </c>
      <c r="AY264" s="218" t="s">
        <v>148</v>
      </c>
    </row>
    <row r="265" spans="1:65" s="14" customFormat="1">
      <c r="B265" s="219"/>
      <c r="C265" s="220"/>
      <c r="D265" s="210" t="s">
        <v>183</v>
      </c>
      <c r="E265" s="221" t="s">
        <v>1</v>
      </c>
      <c r="F265" s="222" t="s">
        <v>155</v>
      </c>
      <c r="G265" s="220"/>
      <c r="H265" s="223">
        <v>4</v>
      </c>
      <c r="I265" s="224"/>
      <c r="J265" s="220"/>
      <c r="K265" s="220"/>
      <c r="L265" s="225"/>
      <c r="M265" s="226"/>
      <c r="N265" s="227"/>
      <c r="O265" s="227"/>
      <c r="P265" s="227"/>
      <c r="Q265" s="227"/>
      <c r="R265" s="227"/>
      <c r="S265" s="227"/>
      <c r="T265" s="228"/>
      <c r="AT265" s="229" t="s">
        <v>183</v>
      </c>
      <c r="AU265" s="229" t="s">
        <v>85</v>
      </c>
      <c r="AV265" s="14" t="s">
        <v>85</v>
      </c>
      <c r="AW265" s="14" t="s">
        <v>32</v>
      </c>
      <c r="AX265" s="14" t="s">
        <v>83</v>
      </c>
      <c r="AY265" s="229" t="s">
        <v>148</v>
      </c>
    </row>
    <row r="266" spans="1:65" s="2" customFormat="1" ht="21.75" customHeight="1">
      <c r="A266" s="34"/>
      <c r="B266" s="35"/>
      <c r="C266" s="241" t="s">
        <v>608</v>
      </c>
      <c r="D266" s="241" t="s">
        <v>209</v>
      </c>
      <c r="E266" s="242" t="s">
        <v>609</v>
      </c>
      <c r="F266" s="243" t="s">
        <v>610</v>
      </c>
      <c r="G266" s="244" t="s">
        <v>258</v>
      </c>
      <c r="H266" s="245">
        <v>24.06</v>
      </c>
      <c r="I266" s="246"/>
      <c r="J266" s="247">
        <f>ROUND(I266*H266,2)</f>
        <v>0</v>
      </c>
      <c r="K266" s="248"/>
      <c r="L266" s="39"/>
      <c r="M266" s="249" t="s">
        <v>1</v>
      </c>
      <c r="N266" s="250" t="s">
        <v>40</v>
      </c>
      <c r="O266" s="71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155</v>
      </c>
      <c r="AT266" s="200" t="s">
        <v>209</v>
      </c>
      <c r="AU266" s="200" t="s">
        <v>85</v>
      </c>
      <c r="AY266" s="17" t="s">
        <v>148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7" t="s">
        <v>83</v>
      </c>
      <c r="BK266" s="201">
        <f>ROUND(I266*H266,2)</f>
        <v>0</v>
      </c>
      <c r="BL266" s="17" t="s">
        <v>155</v>
      </c>
      <c r="BM266" s="200" t="s">
        <v>611</v>
      </c>
    </row>
    <row r="267" spans="1:65" s="14" customFormat="1">
      <c r="B267" s="219"/>
      <c r="C267" s="220"/>
      <c r="D267" s="210" t="s">
        <v>183</v>
      </c>
      <c r="E267" s="221" t="s">
        <v>1</v>
      </c>
      <c r="F267" s="222" t="s">
        <v>285</v>
      </c>
      <c r="G267" s="220"/>
      <c r="H267" s="223">
        <v>24.06</v>
      </c>
      <c r="I267" s="224"/>
      <c r="J267" s="220"/>
      <c r="K267" s="220"/>
      <c r="L267" s="225"/>
      <c r="M267" s="226"/>
      <c r="N267" s="227"/>
      <c r="O267" s="227"/>
      <c r="P267" s="227"/>
      <c r="Q267" s="227"/>
      <c r="R267" s="227"/>
      <c r="S267" s="227"/>
      <c r="T267" s="228"/>
      <c r="AT267" s="229" t="s">
        <v>183</v>
      </c>
      <c r="AU267" s="229" t="s">
        <v>85</v>
      </c>
      <c r="AV267" s="14" t="s">
        <v>85</v>
      </c>
      <c r="AW267" s="14" t="s">
        <v>32</v>
      </c>
      <c r="AX267" s="14" t="s">
        <v>83</v>
      </c>
      <c r="AY267" s="229" t="s">
        <v>148</v>
      </c>
    </row>
    <row r="268" spans="1:65" s="12" customFormat="1" ht="22.9" customHeight="1">
      <c r="B268" s="171"/>
      <c r="C268" s="172"/>
      <c r="D268" s="173" t="s">
        <v>74</v>
      </c>
      <c r="E268" s="185" t="s">
        <v>85</v>
      </c>
      <c r="F268" s="185" t="s">
        <v>612</v>
      </c>
      <c r="G268" s="172"/>
      <c r="H268" s="172"/>
      <c r="I268" s="175"/>
      <c r="J268" s="186">
        <f>BK268</f>
        <v>0</v>
      </c>
      <c r="K268" s="172"/>
      <c r="L268" s="177"/>
      <c r="M268" s="178"/>
      <c r="N268" s="179"/>
      <c r="O268" s="179"/>
      <c r="P268" s="180">
        <f>SUM(P269:P293)</f>
        <v>0</v>
      </c>
      <c r="Q268" s="179"/>
      <c r="R268" s="180">
        <f>SUM(R269:R293)</f>
        <v>27.211472159999996</v>
      </c>
      <c r="S268" s="179"/>
      <c r="T268" s="181">
        <f>SUM(T269:T293)</f>
        <v>0</v>
      </c>
      <c r="AR268" s="182" t="s">
        <v>83</v>
      </c>
      <c r="AT268" s="183" t="s">
        <v>74</v>
      </c>
      <c r="AU268" s="183" t="s">
        <v>83</v>
      </c>
      <c r="AY268" s="182" t="s">
        <v>148</v>
      </c>
      <c r="BK268" s="184">
        <f>SUM(BK269:BK293)</f>
        <v>0</v>
      </c>
    </row>
    <row r="269" spans="1:65" s="2" customFormat="1" ht="24.2" customHeight="1">
      <c r="A269" s="34"/>
      <c r="B269" s="35"/>
      <c r="C269" s="241" t="s">
        <v>613</v>
      </c>
      <c r="D269" s="241" t="s">
        <v>209</v>
      </c>
      <c r="E269" s="242" t="s">
        <v>614</v>
      </c>
      <c r="F269" s="243" t="s">
        <v>615</v>
      </c>
      <c r="G269" s="244" t="s">
        <v>161</v>
      </c>
      <c r="H269" s="245">
        <v>886</v>
      </c>
      <c r="I269" s="246"/>
      <c r="J269" s="247">
        <f>ROUND(I269*H269,2)</f>
        <v>0</v>
      </c>
      <c r="K269" s="248"/>
      <c r="L269" s="39"/>
      <c r="M269" s="249" t="s">
        <v>1</v>
      </c>
      <c r="N269" s="250" t="s">
        <v>40</v>
      </c>
      <c r="O269" s="71"/>
      <c r="P269" s="198">
        <f>O269*H269</f>
        <v>0</v>
      </c>
      <c r="Q269" s="198">
        <v>4.8999999999999998E-4</v>
      </c>
      <c r="R269" s="198">
        <f>Q269*H269</f>
        <v>0.43413999999999997</v>
      </c>
      <c r="S269" s="198">
        <v>0</v>
      </c>
      <c r="T269" s="199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00" t="s">
        <v>155</v>
      </c>
      <c r="AT269" s="200" t="s">
        <v>209</v>
      </c>
      <c r="AU269" s="200" t="s">
        <v>85</v>
      </c>
      <c r="AY269" s="17" t="s">
        <v>148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7" t="s">
        <v>83</v>
      </c>
      <c r="BK269" s="201">
        <f>ROUND(I269*H269,2)</f>
        <v>0</v>
      </c>
      <c r="BL269" s="17" t="s">
        <v>155</v>
      </c>
      <c r="BM269" s="200" t="s">
        <v>616</v>
      </c>
    </row>
    <row r="270" spans="1:65" s="13" customFormat="1">
      <c r="B270" s="208"/>
      <c r="C270" s="209"/>
      <c r="D270" s="210" t="s">
        <v>183</v>
      </c>
      <c r="E270" s="211" t="s">
        <v>1</v>
      </c>
      <c r="F270" s="212" t="s">
        <v>617</v>
      </c>
      <c r="G270" s="209"/>
      <c r="H270" s="211" t="s">
        <v>1</v>
      </c>
      <c r="I270" s="213"/>
      <c r="J270" s="209"/>
      <c r="K270" s="209"/>
      <c r="L270" s="214"/>
      <c r="M270" s="215"/>
      <c r="N270" s="216"/>
      <c r="O270" s="216"/>
      <c r="P270" s="216"/>
      <c r="Q270" s="216"/>
      <c r="R270" s="216"/>
      <c r="S270" s="216"/>
      <c r="T270" s="217"/>
      <c r="AT270" s="218" t="s">
        <v>183</v>
      </c>
      <c r="AU270" s="218" t="s">
        <v>85</v>
      </c>
      <c r="AV270" s="13" t="s">
        <v>83</v>
      </c>
      <c r="AW270" s="13" t="s">
        <v>32</v>
      </c>
      <c r="AX270" s="13" t="s">
        <v>75</v>
      </c>
      <c r="AY270" s="218" t="s">
        <v>148</v>
      </c>
    </row>
    <row r="271" spans="1:65" s="14" customFormat="1">
      <c r="B271" s="219"/>
      <c r="C271" s="220"/>
      <c r="D271" s="210" t="s">
        <v>183</v>
      </c>
      <c r="E271" s="221" t="s">
        <v>281</v>
      </c>
      <c r="F271" s="222" t="s">
        <v>618</v>
      </c>
      <c r="G271" s="220"/>
      <c r="H271" s="223">
        <v>886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183</v>
      </c>
      <c r="AU271" s="229" t="s">
        <v>85</v>
      </c>
      <c r="AV271" s="14" t="s">
        <v>85</v>
      </c>
      <c r="AW271" s="14" t="s">
        <v>32</v>
      </c>
      <c r="AX271" s="14" t="s">
        <v>83</v>
      </c>
      <c r="AY271" s="229" t="s">
        <v>148</v>
      </c>
    </row>
    <row r="272" spans="1:65" s="2" customFormat="1" ht="24.2" customHeight="1">
      <c r="A272" s="34"/>
      <c r="B272" s="35"/>
      <c r="C272" s="241" t="s">
        <v>619</v>
      </c>
      <c r="D272" s="241" t="s">
        <v>209</v>
      </c>
      <c r="E272" s="242" t="s">
        <v>620</v>
      </c>
      <c r="F272" s="243" t="s">
        <v>621</v>
      </c>
      <c r="G272" s="244" t="s">
        <v>240</v>
      </c>
      <c r="H272" s="245">
        <v>6265.72</v>
      </c>
      <c r="I272" s="246"/>
      <c r="J272" s="247">
        <f>ROUND(I272*H272,2)</f>
        <v>0</v>
      </c>
      <c r="K272" s="248"/>
      <c r="L272" s="39"/>
      <c r="M272" s="249" t="s">
        <v>1</v>
      </c>
      <c r="N272" s="250" t="s">
        <v>40</v>
      </c>
      <c r="O272" s="71"/>
      <c r="P272" s="198">
        <f>O272*H272</f>
        <v>0</v>
      </c>
      <c r="Q272" s="198">
        <v>1.3999999999999999E-4</v>
      </c>
      <c r="R272" s="198">
        <f>Q272*H272</f>
        <v>0.8772008</v>
      </c>
      <c r="S272" s="198">
        <v>0</v>
      </c>
      <c r="T272" s="199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0" t="s">
        <v>155</v>
      </c>
      <c r="AT272" s="200" t="s">
        <v>209</v>
      </c>
      <c r="AU272" s="200" t="s">
        <v>85</v>
      </c>
      <c r="AY272" s="17" t="s">
        <v>148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7" t="s">
        <v>83</v>
      </c>
      <c r="BK272" s="201">
        <f>ROUND(I272*H272,2)</f>
        <v>0</v>
      </c>
      <c r="BL272" s="17" t="s">
        <v>155</v>
      </c>
      <c r="BM272" s="200" t="s">
        <v>622</v>
      </c>
    </row>
    <row r="273" spans="1:65" s="14" customFormat="1" ht="22.5">
      <c r="B273" s="219"/>
      <c r="C273" s="220"/>
      <c r="D273" s="210" t="s">
        <v>183</v>
      </c>
      <c r="E273" s="221" t="s">
        <v>242</v>
      </c>
      <c r="F273" s="222" t="s">
        <v>623</v>
      </c>
      <c r="G273" s="220"/>
      <c r="H273" s="223">
        <v>6265.72</v>
      </c>
      <c r="I273" s="224"/>
      <c r="J273" s="220"/>
      <c r="K273" s="220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183</v>
      </c>
      <c r="AU273" s="229" t="s">
        <v>85</v>
      </c>
      <c r="AV273" s="14" t="s">
        <v>85</v>
      </c>
      <c r="AW273" s="14" t="s">
        <v>32</v>
      </c>
      <c r="AX273" s="14" t="s">
        <v>83</v>
      </c>
      <c r="AY273" s="229" t="s">
        <v>148</v>
      </c>
    </row>
    <row r="274" spans="1:65" s="2" customFormat="1" ht="16.5" customHeight="1">
      <c r="A274" s="34"/>
      <c r="B274" s="35"/>
      <c r="C274" s="187" t="s">
        <v>624</v>
      </c>
      <c r="D274" s="187" t="s">
        <v>150</v>
      </c>
      <c r="E274" s="188" t="s">
        <v>625</v>
      </c>
      <c r="F274" s="189" t="s">
        <v>626</v>
      </c>
      <c r="G274" s="190" t="s">
        <v>240</v>
      </c>
      <c r="H274" s="191">
        <v>7518.8639999999996</v>
      </c>
      <c r="I274" s="192"/>
      <c r="J274" s="193">
        <f>ROUND(I274*H274,2)</f>
        <v>0</v>
      </c>
      <c r="K274" s="194"/>
      <c r="L274" s="195"/>
      <c r="M274" s="196" t="s">
        <v>1</v>
      </c>
      <c r="N274" s="197" t="s">
        <v>40</v>
      </c>
      <c r="O274" s="71"/>
      <c r="P274" s="198">
        <f>O274*H274</f>
        <v>0</v>
      </c>
      <c r="Q274" s="198">
        <v>5.9999999999999995E-4</v>
      </c>
      <c r="R274" s="198">
        <f>Q274*H274</f>
        <v>4.5113183999999995</v>
      </c>
      <c r="S274" s="198">
        <v>0</v>
      </c>
      <c r="T274" s="199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0" t="s">
        <v>154</v>
      </c>
      <c r="AT274" s="200" t="s">
        <v>150</v>
      </c>
      <c r="AU274" s="200" t="s">
        <v>85</v>
      </c>
      <c r="AY274" s="17" t="s">
        <v>148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7" t="s">
        <v>83</v>
      </c>
      <c r="BK274" s="201">
        <f>ROUND(I274*H274,2)</f>
        <v>0</v>
      </c>
      <c r="BL274" s="17" t="s">
        <v>155</v>
      </c>
      <c r="BM274" s="200" t="s">
        <v>627</v>
      </c>
    </row>
    <row r="275" spans="1:65" s="13" customFormat="1">
      <c r="B275" s="208"/>
      <c r="C275" s="209"/>
      <c r="D275" s="210" t="s">
        <v>183</v>
      </c>
      <c r="E275" s="211" t="s">
        <v>1</v>
      </c>
      <c r="F275" s="212" t="s">
        <v>628</v>
      </c>
      <c r="G275" s="209"/>
      <c r="H275" s="211" t="s">
        <v>1</v>
      </c>
      <c r="I275" s="213"/>
      <c r="J275" s="209"/>
      <c r="K275" s="209"/>
      <c r="L275" s="214"/>
      <c r="M275" s="215"/>
      <c r="N275" s="216"/>
      <c r="O275" s="216"/>
      <c r="P275" s="216"/>
      <c r="Q275" s="216"/>
      <c r="R275" s="216"/>
      <c r="S275" s="216"/>
      <c r="T275" s="217"/>
      <c r="AT275" s="218" t="s">
        <v>183</v>
      </c>
      <c r="AU275" s="218" t="s">
        <v>85</v>
      </c>
      <c r="AV275" s="13" t="s">
        <v>83</v>
      </c>
      <c r="AW275" s="13" t="s">
        <v>32</v>
      </c>
      <c r="AX275" s="13" t="s">
        <v>75</v>
      </c>
      <c r="AY275" s="218" t="s">
        <v>148</v>
      </c>
    </row>
    <row r="276" spans="1:65" s="14" customFormat="1">
      <c r="B276" s="219"/>
      <c r="C276" s="220"/>
      <c r="D276" s="210" t="s">
        <v>183</v>
      </c>
      <c r="E276" s="221" t="s">
        <v>1</v>
      </c>
      <c r="F276" s="222" t="s">
        <v>242</v>
      </c>
      <c r="G276" s="220"/>
      <c r="H276" s="223">
        <v>6265.72</v>
      </c>
      <c r="I276" s="224"/>
      <c r="J276" s="220"/>
      <c r="K276" s="220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183</v>
      </c>
      <c r="AU276" s="229" t="s">
        <v>85</v>
      </c>
      <c r="AV276" s="14" t="s">
        <v>85</v>
      </c>
      <c r="AW276" s="14" t="s">
        <v>32</v>
      </c>
      <c r="AX276" s="14" t="s">
        <v>83</v>
      </c>
      <c r="AY276" s="229" t="s">
        <v>148</v>
      </c>
    </row>
    <row r="277" spans="1:65" s="14" customFormat="1">
      <c r="B277" s="219"/>
      <c r="C277" s="220"/>
      <c r="D277" s="210" t="s">
        <v>183</v>
      </c>
      <c r="E277" s="220"/>
      <c r="F277" s="222" t="s">
        <v>629</v>
      </c>
      <c r="G277" s="220"/>
      <c r="H277" s="223">
        <v>7518.8639999999996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183</v>
      </c>
      <c r="AU277" s="229" t="s">
        <v>85</v>
      </c>
      <c r="AV277" s="14" t="s">
        <v>85</v>
      </c>
      <c r="AW277" s="14" t="s">
        <v>4</v>
      </c>
      <c r="AX277" s="14" t="s">
        <v>83</v>
      </c>
      <c r="AY277" s="229" t="s">
        <v>148</v>
      </c>
    </row>
    <row r="278" spans="1:65" s="2" customFormat="1" ht="16.5" customHeight="1">
      <c r="A278" s="34"/>
      <c r="B278" s="35"/>
      <c r="C278" s="241" t="s">
        <v>630</v>
      </c>
      <c r="D278" s="241" t="s">
        <v>209</v>
      </c>
      <c r="E278" s="242" t="s">
        <v>631</v>
      </c>
      <c r="F278" s="243" t="s">
        <v>632</v>
      </c>
      <c r="G278" s="244" t="s">
        <v>258</v>
      </c>
      <c r="H278" s="245">
        <v>7.8239999999999998</v>
      </c>
      <c r="I278" s="246"/>
      <c r="J278" s="247">
        <f>ROUND(I278*H278,2)</f>
        <v>0</v>
      </c>
      <c r="K278" s="248"/>
      <c r="L278" s="39"/>
      <c r="M278" s="249" t="s">
        <v>1</v>
      </c>
      <c r="N278" s="250" t="s">
        <v>40</v>
      </c>
      <c r="O278" s="71"/>
      <c r="P278" s="198">
        <f>O278*H278</f>
        <v>0</v>
      </c>
      <c r="Q278" s="198">
        <v>2.45329</v>
      </c>
      <c r="R278" s="198">
        <f>Q278*H278</f>
        <v>19.194540959999998</v>
      </c>
      <c r="S278" s="198">
        <v>0</v>
      </c>
      <c r="T278" s="199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00" t="s">
        <v>155</v>
      </c>
      <c r="AT278" s="200" t="s">
        <v>209</v>
      </c>
      <c r="AU278" s="200" t="s">
        <v>85</v>
      </c>
      <c r="AY278" s="17" t="s">
        <v>148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7" t="s">
        <v>83</v>
      </c>
      <c r="BK278" s="201">
        <f>ROUND(I278*H278,2)</f>
        <v>0</v>
      </c>
      <c r="BL278" s="17" t="s">
        <v>155</v>
      </c>
      <c r="BM278" s="200" t="s">
        <v>633</v>
      </c>
    </row>
    <row r="279" spans="1:65" s="13" customFormat="1">
      <c r="B279" s="208"/>
      <c r="C279" s="209"/>
      <c r="D279" s="210" t="s">
        <v>183</v>
      </c>
      <c r="E279" s="211" t="s">
        <v>1</v>
      </c>
      <c r="F279" s="212" t="s">
        <v>634</v>
      </c>
      <c r="G279" s="209"/>
      <c r="H279" s="211" t="s">
        <v>1</v>
      </c>
      <c r="I279" s="213"/>
      <c r="J279" s="209"/>
      <c r="K279" s="209"/>
      <c r="L279" s="214"/>
      <c r="M279" s="215"/>
      <c r="N279" s="216"/>
      <c r="O279" s="216"/>
      <c r="P279" s="216"/>
      <c r="Q279" s="216"/>
      <c r="R279" s="216"/>
      <c r="S279" s="216"/>
      <c r="T279" s="217"/>
      <c r="AT279" s="218" t="s">
        <v>183</v>
      </c>
      <c r="AU279" s="218" t="s">
        <v>85</v>
      </c>
      <c r="AV279" s="13" t="s">
        <v>83</v>
      </c>
      <c r="AW279" s="13" t="s">
        <v>32</v>
      </c>
      <c r="AX279" s="13" t="s">
        <v>75</v>
      </c>
      <c r="AY279" s="218" t="s">
        <v>148</v>
      </c>
    </row>
    <row r="280" spans="1:65" s="13" customFormat="1">
      <c r="B280" s="208"/>
      <c r="C280" s="209"/>
      <c r="D280" s="210" t="s">
        <v>183</v>
      </c>
      <c r="E280" s="211" t="s">
        <v>1</v>
      </c>
      <c r="F280" s="212" t="s">
        <v>635</v>
      </c>
      <c r="G280" s="209"/>
      <c r="H280" s="211" t="s">
        <v>1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183</v>
      </c>
      <c r="AU280" s="218" t="s">
        <v>85</v>
      </c>
      <c r="AV280" s="13" t="s">
        <v>83</v>
      </c>
      <c r="AW280" s="13" t="s">
        <v>32</v>
      </c>
      <c r="AX280" s="13" t="s">
        <v>75</v>
      </c>
      <c r="AY280" s="218" t="s">
        <v>148</v>
      </c>
    </row>
    <row r="281" spans="1:65" s="14" customFormat="1">
      <c r="B281" s="219"/>
      <c r="C281" s="220"/>
      <c r="D281" s="210" t="s">
        <v>183</v>
      </c>
      <c r="E281" s="221" t="s">
        <v>1</v>
      </c>
      <c r="F281" s="222" t="s">
        <v>636</v>
      </c>
      <c r="G281" s="220"/>
      <c r="H281" s="223">
        <v>0.32400000000000001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183</v>
      </c>
      <c r="AU281" s="229" t="s">
        <v>85</v>
      </c>
      <c r="AV281" s="14" t="s">
        <v>85</v>
      </c>
      <c r="AW281" s="14" t="s">
        <v>32</v>
      </c>
      <c r="AX281" s="14" t="s">
        <v>75</v>
      </c>
      <c r="AY281" s="229" t="s">
        <v>148</v>
      </c>
    </row>
    <row r="282" spans="1:65" s="13" customFormat="1">
      <c r="B282" s="208"/>
      <c r="C282" s="209"/>
      <c r="D282" s="210" t="s">
        <v>183</v>
      </c>
      <c r="E282" s="211" t="s">
        <v>1</v>
      </c>
      <c r="F282" s="212" t="s">
        <v>637</v>
      </c>
      <c r="G282" s="209"/>
      <c r="H282" s="211" t="s">
        <v>1</v>
      </c>
      <c r="I282" s="213"/>
      <c r="J282" s="209"/>
      <c r="K282" s="209"/>
      <c r="L282" s="214"/>
      <c r="M282" s="215"/>
      <c r="N282" s="216"/>
      <c r="O282" s="216"/>
      <c r="P282" s="216"/>
      <c r="Q282" s="216"/>
      <c r="R282" s="216"/>
      <c r="S282" s="216"/>
      <c r="T282" s="217"/>
      <c r="AT282" s="218" t="s">
        <v>183</v>
      </c>
      <c r="AU282" s="218" t="s">
        <v>85</v>
      </c>
      <c r="AV282" s="13" t="s">
        <v>83</v>
      </c>
      <c r="AW282" s="13" t="s">
        <v>32</v>
      </c>
      <c r="AX282" s="13" t="s">
        <v>75</v>
      </c>
      <c r="AY282" s="218" t="s">
        <v>148</v>
      </c>
    </row>
    <row r="283" spans="1:65" s="14" customFormat="1">
      <c r="B283" s="219"/>
      <c r="C283" s="220"/>
      <c r="D283" s="210" t="s">
        <v>183</v>
      </c>
      <c r="E283" s="221" t="s">
        <v>1</v>
      </c>
      <c r="F283" s="222" t="s">
        <v>638</v>
      </c>
      <c r="G283" s="220"/>
      <c r="H283" s="223">
        <v>5.52</v>
      </c>
      <c r="I283" s="224"/>
      <c r="J283" s="220"/>
      <c r="K283" s="220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183</v>
      </c>
      <c r="AU283" s="229" t="s">
        <v>85</v>
      </c>
      <c r="AV283" s="14" t="s">
        <v>85</v>
      </c>
      <c r="AW283" s="14" t="s">
        <v>32</v>
      </c>
      <c r="AX283" s="14" t="s">
        <v>75</v>
      </c>
      <c r="AY283" s="229" t="s">
        <v>148</v>
      </c>
    </row>
    <row r="284" spans="1:65" s="13" customFormat="1">
      <c r="B284" s="208"/>
      <c r="C284" s="209"/>
      <c r="D284" s="210" t="s">
        <v>183</v>
      </c>
      <c r="E284" s="211" t="s">
        <v>1</v>
      </c>
      <c r="F284" s="212" t="s">
        <v>639</v>
      </c>
      <c r="G284" s="209"/>
      <c r="H284" s="211" t="s">
        <v>1</v>
      </c>
      <c r="I284" s="213"/>
      <c r="J284" s="209"/>
      <c r="K284" s="209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183</v>
      </c>
      <c r="AU284" s="218" t="s">
        <v>85</v>
      </c>
      <c r="AV284" s="13" t="s">
        <v>83</v>
      </c>
      <c r="AW284" s="13" t="s">
        <v>32</v>
      </c>
      <c r="AX284" s="13" t="s">
        <v>75</v>
      </c>
      <c r="AY284" s="218" t="s">
        <v>148</v>
      </c>
    </row>
    <row r="285" spans="1:65" s="14" customFormat="1">
      <c r="B285" s="219"/>
      <c r="C285" s="220"/>
      <c r="D285" s="210" t="s">
        <v>183</v>
      </c>
      <c r="E285" s="221" t="s">
        <v>1</v>
      </c>
      <c r="F285" s="222" t="s">
        <v>640</v>
      </c>
      <c r="G285" s="220"/>
      <c r="H285" s="223">
        <v>1.98</v>
      </c>
      <c r="I285" s="224"/>
      <c r="J285" s="220"/>
      <c r="K285" s="220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183</v>
      </c>
      <c r="AU285" s="229" t="s">
        <v>85</v>
      </c>
      <c r="AV285" s="14" t="s">
        <v>85</v>
      </c>
      <c r="AW285" s="14" t="s">
        <v>32</v>
      </c>
      <c r="AX285" s="14" t="s">
        <v>75</v>
      </c>
      <c r="AY285" s="229" t="s">
        <v>148</v>
      </c>
    </row>
    <row r="286" spans="1:65" s="15" customFormat="1">
      <c r="B286" s="230"/>
      <c r="C286" s="231"/>
      <c r="D286" s="210" t="s">
        <v>183</v>
      </c>
      <c r="E286" s="232" t="s">
        <v>1</v>
      </c>
      <c r="F286" s="233" t="s">
        <v>187</v>
      </c>
      <c r="G286" s="231"/>
      <c r="H286" s="234">
        <v>7.8239999999999998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183</v>
      </c>
      <c r="AU286" s="240" t="s">
        <v>85</v>
      </c>
      <c r="AV286" s="15" t="s">
        <v>155</v>
      </c>
      <c r="AW286" s="15" t="s">
        <v>32</v>
      </c>
      <c r="AX286" s="15" t="s">
        <v>83</v>
      </c>
      <c r="AY286" s="240" t="s">
        <v>148</v>
      </c>
    </row>
    <row r="287" spans="1:65" s="2" customFormat="1" ht="16.5" customHeight="1">
      <c r="A287" s="34"/>
      <c r="B287" s="35"/>
      <c r="C287" s="241" t="s">
        <v>641</v>
      </c>
      <c r="D287" s="241" t="s">
        <v>209</v>
      </c>
      <c r="E287" s="242" t="s">
        <v>642</v>
      </c>
      <c r="F287" s="243" t="s">
        <v>643</v>
      </c>
      <c r="G287" s="244" t="s">
        <v>240</v>
      </c>
      <c r="H287" s="245">
        <v>52.4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40</v>
      </c>
      <c r="O287" s="71"/>
      <c r="P287" s="198">
        <f>O287*H287</f>
        <v>0</v>
      </c>
      <c r="Q287" s="198">
        <v>2.64E-3</v>
      </c>
      <c r="R287" s="198">
        <f>Q287*H287</f>
        <v>0.13833599999999999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155</v>
      </c>
      <c r="AT287" s="200" t="s">
        <v>209</v>
      </c>
      <c r="AU287" s="200" t="s">
        <v>85</v>
      </c>
      <c r="AY287" s="17" t="s">
        <v>148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83</v>
      </c>
      <c r="BK287" s="201">
        <f>ROUND(I287*H287,2)</f>
        <v>0</v>
      </c>
      <c r="BL287" s="17" t="s">
        <v>155</v>
      </c>
      <c r="BM287" s="200" t="s">
        <v>644</v>
      </c>
    </row>
    <row r="288" spans="1:65" s="14" customFormat="1">
      <c r="B288" s="219"/>
      <c r="C288" s="220"/>
      <c r="D288" s="210" t="s">
        <v>183</v>
      </c>
      <c r="E288" s="221" t="s">
        <v>1</v>
      </c>
      <c r="F288" s="222" t="s">
        <v>645</v>
      </c>
      <c r="G288" s="220"/>
      <c r="H288" s="223">
        <v>52.4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183</v>
      </c>
      <c r="AU288" s="229" t="s">
        <v>85</v>
      </c>
      <c r="AV288" s="14" t="s">
        <v>85</v>
      </c>
      <c r="AW288" s="14" t="s">
        <v>32</v>
      </c>
      <c r="AX288" s="14" t="s">
        <v>83</v>
      </c>
      <c r="AY288" s="229" t="s">
        <v>148</v>
      </c>
    </row>
    <row r="289" spans="1:65" s="2" customFormat="1" ht="16.5" customHeight="1">
      <c r="A289" s="34"/>
      <c r="B289" s="35"/>
      <c r="C289" s="241" t="s">
        <v>646</v>
      </c>
      <c r="D289" s="241" t="s">
        <v>209</v>
      </c>
      <c r="E289" s="242" t="s">
        <v>647</v>
      </c>
      <c r="F289" s="243" t="s">
        <v>648</v>
      </c>
      <c r="G289" s="244" t="s">
        <v>240</v>
      </c>
      <c r="H289" s="245">
        <v>52.4</v>
      </c>
      <c r="I289" s="246"/>
      <c r="J289" s="247">
        <f>ROUND(I289*H289,2)</f>
        <v>0</v>
      </c>
      <c r="K289" s="248"/>
      <c r="L289" s="39"/>
      <c r="M289" s="249" t="s">
        <v>1</v>
      </c>
      <c r="N289" s="250" t="s">
        <v>40</v>
      </c>
      <c r="O289" s="71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0" t="s">
        <v>155</v>
      </c>
      <c r="AT289" s="200" t="s">
        <v>209</v>
      </c>
      <c r="AU289" s="200" t="s">
        <v>85</v>
      </c>
      <c r="AY289" s="17" t="s">
        <v>148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83</v>
      </c>
      <c r="BK289" s="201">
        <f>ROUND(I289*H289,2)</f>
        <v>0</v>
      </c>
      <c r="BL289" s="17" t="s">
        <v>155</v>
      </c>
      <c r="BM289" s="200" t="s">
        <v>649</v>
      </c>
    </row>
    <row r="290" spans="1:65" s="2" customFormat="1" ht="33" customHeight="1">
      <c r="A290" s="34"/>
      <c r="B290" s="35"/>
      <c r="C290" s="241" t="s">
        <v>650</v>
      </c>
      <c r="D290" s="241" t="s">
        <v>209</v>
      </c>
      <c r="E290" s="242" t="s">
        <v>651</v>
      </c>
      <c r="F290" s="243" t="s">
        <v>652</v>
      </c>
      <c r="G290" s="244" t="s">
        <v>240</v>
      </c>
      <c r="H290" s="245">
        <v>4.8</v>
      </c>
      <c r="I290" s="246"/>
      <c r="J290" s="247">
        <f>ROUND(I290*H290,2)</f>
        <v>0</v>
      </c>
      <c r="K290" s="248"/>
      <c r="L290" s="39"/>
      <c r="M290" s="249" t="s">
        <v>1</v>
      </c>
      <c r="N290" s="250" t="s">
        <v>40</v>
      </c>
      <c r="O290" s="71"/>
      <c r="P290" s="198">
        <f>O290*H290</f>
        <v>0</v>
      </c>
      <c r="Q290" s="198">
        <v>0.42831999999999998</v>
      </c>
      <c r="R290" s="198">
        <f>Q290*H290</f>
        <v>2.055936</v>
      </c>
      <c r="S290" s="198">
        <v>0</v>
      </c>
      <c r="T290" s="199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00" t="s">
        <v>155</v>
      </c>
      <c r="AT290" s="200" t="s">
        <v>209</v>
      </c>
      <c r="AU290" s="200" t="s">
        <v>85</v>
      </c>
      <c r="AY290" s="17" t="s">
        <v>148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7" t="s">
        <v>83</v>
      </c>
      <c r="BK290" s="201">
        <f>ROUND(I290*H290,2)</f>
        <v>0</v>
      </c>
      <c r="BL290" s="17" t="s">
        <v>155</v>
      </c>
      <c r="BM290" s="200" t="s">
        <v>653</v>
      </c>
    </row>
    <row r="291" spans="1:65" s="13" customFormat="1">
      <c r="B291" s="208"/>
      <c r="C291" s="209"/>
      <c r="D291" s="210" t="s">
        <v>183</v>
      </c>
      <c r="E291" s="211" t="s">
        <v>1</v>
      </c>
      <c r="F291" s="212" t="s">
        <v>184</v>
      </c>
      <c r="G291" s="209"/>
      <c r="H291" s="211" t="s">
        <v>1</v>
      </c>
      <c r="I291" s="213"/>
      <c r="J291" s="209"/>
      <c r="K291" s="209"/>
      <c r="L291" s="214"/>
      <c r="M291" s="215"/>
      <c r="N291" s="216"/>
      <c r="O291" s="216"/>
      <c r="P291" s="216"/>
      <c r="Q291" s="216"/>
      <c r="R291" s="216"/>
      <c r="S291" s="216"/>
      <c r="T291" s="217"/>
      <c r="AT291" s="218" t="s">
        <v>183</v>
      </c>
      <c r="AU291" s="218" t="s">
        <v>85</v>
      </c>
      <c r="AV291" s="13" t="s">
        <v>83</v>
      </c>
      <c r="AW291" s="13" t="s">
        <v>32</v>
      </c>
      <c r="AX291" s="13" t="s">
        <v>75</v>
      </c>
      <c r="AY291" s="218" t="s">
        <v>148</v>
      </c>
    </row>
    <row r="292" spans="1:65" s="13" customFormat="1">
      <c r="B292" s="208"/>
      <c r="C292" s="209"/>
      <c r="D292" s="210" t="s">
        <v>183</v>
      </c>
      <c r="E292" s="211" t="s">
        <v>1</v>
      </c>
      <c r="F292" s="212" t="s">
        <v>654</v>
      </c>
      <c r="G292" s="209"/>
      <c r="H292" s="211" t="s">
        <v>1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183</v>
      </c>
      <c r="AU292" s="218" t="s">
        <v>85</v>
      </c>
      <c r="AV292" s="13" t="s">
        <v>83</v>
      </c>
      <c r="AW292" s="13" t="s">
        <v>32</v>
      </c>
      <c r="AX292" s="13" t="s">
        <v>75</v>
      </c>
      <c r="AY292" s="218" t="s">
        <v>148</v>
      </c>
    </row>
    <row r="293" spans="1:65" s="14" customFormat="1">
      <c r="B293" s="219"/>
      <c r="C293" s="220"/>
      <c r="D293" s="210" t="s">
        <v>183</v>
      </c>
      <c r="E293" s="221" t="s">
        <v>1</v>
      </c>
      <c r="F293" s="222" t="s">
        <v>655</v>
      </c>
      <c r="G293" s="220"/>
      <c r="H293" s="223">
        <v>4.8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183</v>
      </c>
      <c r="AU293" s="229" t="s">
        <v>85</v>
      </c>
      <c r="AV293" s="14" t="s">
        <v>85</v>
      </c>
      <c r="AW293" s="14" t="s">
        <v>32</v>
      </c>
      <c r="AX293" s="14" t="s">
        <v>83</v>
      </c>
      <c r="AY293" s="229" t="s">
        <v>148</v>
      </c>
    </row>
    <row r="294" spans="1:65" s="12" customFormat="1" ht="22.9" customHeight="1">
      <c r="B294" s="171"/>
      <c r="C294" s="172"/>
      <c r="D294" s="173" t="s">
        <v>74</v>
      </c>
      <c r="E294" s="185" t="s">
        <v>168</v>
      </c>
      <c r="F294" s="185" t="s">
        <v>656</v>
      </c>
      <c r="G294" s="172"/>
      <c r="H294" s="172"/>
      <c r="I294" s="175"/>
      <c r="J294" s="186">
        <f>BK294</f>
        <v>0</v>
      </c>
      <c r="K294" s="172"/>
      <c r="L294" s="177"/>
      <c r="M294" s="178"/>
      <c r="N294" s="179"/>
      <c r="O294" s="179"/>
      <c r="P294" s="180">
        <f>SUM(P295:P314)</f>
        <v>0</v>
      </c>
      <c r="Q294" s="179"/>
      <c r="R294" s="180">
        <f>SUM(R295:R314)</f>
        <v>20.651126000000001</v>
      </c>
      <c r="S294" s="179"/>
      <c r="T294" s="181">
        <f>SUM(T295:T314)</f>
        <v>0</v>
      </c>
      <c r="AR294" s="182" t="s">
        <v>83</v>
      </c>
      <c r="AT294" s="183" t="s">
        <v>74</v>
      </c>
      <c r="AU294" s="183" t="s">
        <v>83</v>
      </c>
      <c r="AY294" s="182" t="s">
        <v>148</v>
      </c>
      <c r="BK294" s="184">
        <f>SUM(BK295:BK314)</f>
        <v>0</v>
      </c>
    </row>
    <row r="295" spans="1:65" s="2" customFormat="1" ht="16.5" customHeight="1">
      <c r="A295" s="34"/>
      <c r="B295" s="35"/>
      <c r="C295" s="241" t="s">
        <v>657</v>
      </c>
      <c r="D295" s="241" t="s">
        <v>209</v>
      </c>
      <c r="E295" s="242" t="s">
        <v>658</v>
      </c>
      <c r="F295" s="243" t="s">
        <v>659</v>
      </c>
      <c r="G295" s="244" t="s">
        <v>181</v>
      </c>
      <c r="H295" s="245">
        <v>4</v>
      </c>
      <c r="I295" s="246"/>
      <c r="J295" s="247">
        <f>ROUND(I295*H295,2)</f>
        <v>0</v>
      </c>
      <c r="K295" s="248"/>
      <c r="L295" s="39"/>
      <c r="M295" s="249" t="s">
        <v>1</v>
      </c>
      <c r="N295" s="250" t="s">
        <v>40</v>
      </c>
      <c r="O295" s="71"/>
      <c r="P295" s="198">
        <f>O295*H295</f>
        <v>0</v>
      </c>
      <c r="Q295" s="198">
        <v>0.17488999999999999</v>
      </c>
      <c r="R295" s="198">
        <f>Q295*H295</f>
        <v>0.69955999999999996</v>
      </c>
      <c r="S295" s="198">
        <v>0</v>
      </c>
      <c r="T295" s="199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00" t="s">
        <v>155</v>
      </c>
      <c r="AT295" s="200" t="s">
        <v>209</v>
      </c>
      <c r="AU295" s="200" t="s">
        <v>85</v>
      </c>
      <c r="AY295" s="17" t="s">
        <v>148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7" t="s">
        <v>83</v>
      </c>
      <c r="BK295" s="201">
        <f>ROUND(I295*H295,2)</f>
        <v>0</v>
      </c>
      <c r="BL295" s="17" t="s">
        <v>155</v>
      </c>
      <c r="BM295" s="200" t="s">
        <v>660</v>
      </c>
    </row>
    <row r="296" spans="1:65" s="2" customFormat="1" ht="24.2" customHeight="1">
      <c r="A296" s="34"/>
      <c r="B296" s="35"/>
      <c r="C296" s="241" t="s">
        <v>661</v>
      </c>
      <c r="D296" s="241" t="s">
        <v>209</v>
      </c>
      <c r="E296" s="242" t="s">
        <v>662</v>
      </c>
      <c r="F296" s="243" t="s">
        <v>663</v>
      </c>
      <c r="G296" s="244" t="s">
        <v>161</v>
      </c>
      <c r="H296" s="245">
        <v>9</v>
      </c>
      <c r="I296" s="246"/>
      <c r="J296" s="247">
        <f>ROUND(I296*H296,2)</f>
        <v>0</v>
      </c>
      <c r="K296" s="248"/>
      <c r="L296" s="39"/>
      <c r="M296" s="249" t="s">
        <v>1</v>
      </c>
      <c r="N296" s="250" t="s">
        <v>40</v>
      </c>
      <c r="O296" s="71"/>
      <c r="P296" s="198">
        <f>O296*H296</f>
        <v>0</v>
      </c>
      <c r="Q296" s="198">
        <v>0.12064</v>
      </c>
      <c r="R296" s="198">
        <f>Q296*H296</f>
        <v>1.0857600000000001</v>
      </c>
      <c r="S296" s="198">
        <v>0</v>
      </c>
      <c r="T296" s="199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00" t="s">
        <v>155</v>
      </c>
      <c r="AT296" s="200" t="s">
        <v>209</v>
      </c>
      <c r="AU296" s="200" t="s">
        <v>85</v>
      </c>
      <c r="AY296" s="17" t="s">
        <v>148</v>
      </c>
      <c r="BE296" s="201">
        <f>IF(N296="základní",J296,0)</f>
        <v>0</v>
      </c>
      <c r="BF296" s="201">
        <f>IF(N296="snížená",J296,0)</f>
        <v>0</v>
      </c>
      <c r="BG296" s="201">
        <f>IF(N296="zákl. přenesená",J296,0)</f>
        <v>0</v>
      </c>
      <c r="BH296" s="201">
        <f>IF(N296="sníž. přenesená",J296,0)</f>
        <v>0</v>
      </c>
      <c r="BI296" s="201">
        <f>IF(N296="nulová",J296,0)</f>
        <v>0</v>
      </c>
      <c r="BJ296" s="17" t="s">
        <v>83</v>
      </c>
      <c r="BK296" s="201">
        <f>ROUND(I296*H296,2)</f>
        <v>0</v>
      </c>
      <c r="BL296" s="17" t="s">
        <v>155</v>
      </c>
      <c r="BM296" s="200" t="s">
        <v>664</v>
      </c>
    </row>
    <row r="297" spans="1:65" s="13" customFormat="1">
      <c r="B297" s="208"/>
      <c r="C297" s="209"/>
      <c r="D297" s="210" t="s">
        <v>183</v>
      </c>
      <c r="E297" s="211" t="s">
        <v>1</v>
      </c>
      <c r="F297" s="212" t="s">
        <v>665</v>
      </c>
      <c r="G297" s="209"/>
      <c r="H297" s="211" t="s">
        <v>1</v>
      </c>
      <c r="I297" s="213"/>
      <c r="J297" s="209"/>
      <c r="K297" s="209"/>
      <c r="L297" s="214"/>
      <c r="M297" s="215"/>
      <c r="N297" s="216"/>
      <c r="O297" s="216"/>
      <c r="P297" s="216"/>
      <c r="Q297" s="216"/>
      <c r="R297" s="216"/>
      <c r="S297" s="216"/>
      <c r="T297" s="217"/>
      <c r="AT297" s="218" t="s">
        <v>183</v>
      </c>
      <c r="AU297" s="218" t="s">
        <v>85</v>
      </c>
      <c r="AV297" s="13" t="s">
        <v>83</v>
      </c>
      <c r="AW297" s="13" t="s">
        <v>32</v>
      </c>
      <c r="AX297" s="13" t="s">
        <v>75</v>
      </c>
      <c r="AY297" s="218" t="s">
        <v>148</v>
      </c>
    </row>
    <row r="298" spans="1:65" s="14" customFormat="1">
      <c r="B298" s="219"/>
      <c r="C298" s="220"/>
      <c r="D298" s="210" t="s">
        <v>183</v>
      </c>
      <c r="E298" s="221" t="s">
        <v>1</v>
      </c>
      <c r="F298" s="222" t="s">
        <v>190</v>
      </c>
      <c r="G298" s="220"/>
      <c r="H298" s="223">
        <v>9</v>
      </c>
      <c r="I298" s="224"/>
      <c r="J298" s="220"/>
      <c r="K298" s="220"/>
      <c r="L298" s="225"/>
      <c r="M298" s="226"/>
      <c r="N298" s="227"/>
      <c r="O298" s="227"/>
      <c r="P298" s="227"/>
      <c r="Q298" s="227"/>
      <c r="R298" s="227"/>
      <c r="S298" s="227"/>
      <c r="T298" s="228"/>
      <c r="AT298" s="229" t="s">
        <v>183</v>
      </c>
      <c r="AU298" s="229" t="s">
        <v>85</v>
      </c>
      <c r="AV298" s="14" t="s">
        <v>85</v>
      </c>
      <c r="AW298" s="14" t="s">
        <v>32</v>
      </c>
      <c r="AX298" s="14" t="s">
        <v>83</v>
      </c>
      <c r="AY298" s="229" t="s">
        <v>148</v>
      </c>
    </row>
    <row r="299" spans="1:65" s="2" customFormat="1" ht="24.2" customHeight="1">
      <c r="A299" s="34"/>
      <c r="B299" s="35"/>
      <c r="C299" s="241" t="s">
        <v>666</v>
      </c>
      <c r="D299" s="241" t="s">
        <v>209</v>
      </c>
      <c r="E299" s="242" t="s">
        <v>667</v>
      </c>
      <c r="F299" s="243" t="s">
        <v>668</v>
      </c>
      <c r="G299" s="244" t="s">
        <v>161</v>
      </c>
      <c r="H299" s="245">
        <v>44.4</v>
      </c>
      <c r="I299" s="246"/>
      <c r="J299" s="247">
        <f>ROUND(I299*H299,2)</f>
        <v>0</v>
      </c>
      <c r="K299" s="248"/>
      <c r="L299" s="39"/>
      <c r="M299" s="249" t="s">
        <v>1</v>
      </c>
      <c r="N299" s="250" t="s">
        <v>40</v>
      </c>
      <c r="O299" s="71"/>
      <c r="P299" s="198">
        <f>O299*H299</f>
        <v>0</v>
      </c>
      <c r="Q299" s="198">
        <v>0.24127000000000001</v>
      </c>
      <c r="R299" s="198">
        <f>Q299*H299</f>
        <v>10.712388000000001</v>
      </c>
      <c r="S299" s="198">
        <v>0</v>
      </c>
      <c r="T299" s="199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00" t="s">
        <v>155</v>
      </c>
      <c r="AT299" s="200" t="s">
        <v>209</v>
      </c>
      <c r="AU299" s="200" t="s">
        <v>85</v>
      </c>
      <c r="AY299" s="17" t="s">
        <v>148</v>
      </c>
      <c r="BE299" s="201">
        <f>IF(N299="základní",J299,0)</f>
        <v>0</v>
      </c>
      <c r="BF299" s="201">
        <f>IF(N299="snížená",J299,0)</f>
        <v>0</v>
      </c>
      <c r="BG299" s="201">
        <f>IF(N299="zákl. přenesená",J299,0)</f>
        <v>0</v>
      </c>
      <c r="BH299" s="201">
        <f>IF(N299="sníž. přenesená",J299,0)</f>
        <v>0</v>
      </c>
      <c r="BI299" s="201">
        <f>IF(N299="nulová",J299,0)</f>
        <v>0</v>
      </c>
      <c r="BJ299" s="17" t="s">
        <v>83</v>
      </c>
      <c r="BK299" s="201">
        <f>ROUND(I299*H299,2)</f>
        <v>0</v>
      </c>
      <c r="BL299" s="17" t="s">
        <v>155</v>
      </c>
      <c r="BM299" s="200" t="s">
        <v>669</v>
      </c>
    </row>
    <row r="300" spans="1:65" s="13" customFormat="1">
      <c r="B300" s="208"/>
      <c r="C300" s="209"/>
      <c r="D300" s="210" t="s">
        <v>183</v>
      </c>
      <c r="E300" s="211" t="s">
        <v>1</v>
      </c>
      <c r="F300" s="212" t="s">
        <v>665</v>
      </c>
      <c r="G300" s="209"/>
      <c r="H300" s="211" t="s">
        <v>1</v>
      </c>
      <c r="I300" s="213"/>
      <c r="J300" s="209"/>
      <c r="K300" s="209"/>
      <c r="L300" s="214"/>
      <c r="M300" s="215"/>
      <c r="N300" s="216"/>
      <c r="O300" s="216"/>
      <c r="P300" s="216"/>
      <c r="Q300" s="216"/>
      <c r="R300" s="216"/>
      <c r="S300" s="216"/>
      <c r="T300" s="217"/>
      <c r="AT300" s="218" t="s">
        <v>183</v>
      </c>
      <c r="AU300" s="218" t="s">
        <v>85</v>
      </c>
      <c r="AV300" s="13" t="s">
        <v>83</v>
      </c>
      <c r="AW300" s="13" t="s">
        <v>32</v>
      </c>
      <c r="AX300" s="13" t="s">
        <v>75</v>
      </c>
      <c r="AY300" s="218" t="s">
        <v>148</v>
      </c>
    </row>
    <row r="301" spans="1:65" s="14" customFormat="1">
      <c r="B301" s="219"/>
      <c r="C301" s="220"/>
      <c r="D301" s="210" t="s">
        <v>183</v>
      </c>
      <c r="E301" s="221" t="s">
        <v>1</v>
      </c>
      <c r="F301" s="222" t="s">
        <v>670</v>
      </c>
      <c r="G301" s="220"/>
      <c r="H301" s="223">
        <v>44.4</v>
      </c>
      <c r="I301" s="224"/>
      <c r="J301" s="220"/>
      <c r="K301" s="220"/>
      <c r="L301" s="225"/>
      <c r="M301" s="226"/>
      <c r="N301" s="227"/>
      <c r="O301" s="227"/>
      <c r="P301" s="227"/>
      <c r="Q301" s="227"/>
      <c r="R301" s="227"/>
      <c r="S301" s="227"/>
      <c r="T301" s="228"/>
      <c r="AT301" s="229" t="s">
        <v>183</v>
      </c>
      <c r="AU301" s="229" t="s">
        <v>85</v>
      </c>
      <c r="AV301" s="14" t="s">
        <v>85</v>
      </c>
      <c r="AW301" s="14" t="s">
        <v>32</v>
      </c>
      <c r="AX301" s="14" t="s">
        <v>83</v>
      </c>
      <c r="AY301" s="229" t="s">
        <v>148</v>
      </c>
    </row>
    <row r="302" spans="1:65" s="2" customFormat="1" ht="24.2" customHeight="1">
      <c r="A302" s="34"/>
      <c r="B302" s="35"/>
      <c r="C302" s="241" t="s">
        <v>671</v>
      </c>
      <c r="D302" s="241" t="s">
        <v>209</v>
      </c>
      <c r="E302" s="242" t="s">
        <v>672</v>
      </c>
      <c r="F302" s="243" t="s">
        <v>673</v>
      </c>
      <c r="G302" s="244" t="s">
        <v>161</v>
      </c>
      <c r="H302" s="245">
        <v>27.4</v>
      </c>
      <c r="I302" s="246"/>
      <c r="J302" s="247">
        <f>ROUND(I302*H302,2)</f>
        <v>0</v>
      </c>
      <c r="K302" s="248"/>
      <c r="L302" s="39"/>
      <c r="M302" s="249" t="s">
        <v>1</v>
      </c>
      <c r="N302" s="250" t="s">
        <v>40</v>
      </c>
      <c r="O302" s="71"/>
      <c r="P302" s="198">
        <f>O302*H302</f>
        <v>0</v>
      </c>
      <c r="Q302" s="198">
        <v>0.29757</v>
      </c>
      <c r="R302" s="198">
        <f>Q302*H302</f>
        <v>8.1534180000000003</v>
      </c>
      <c r="S302" s="198">
        <v>0</v>
      </c>
      <c r="T302" s="199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0" t="s">
        <v>155</v>
      </c>
      <c r="AT302" s="200" t="s">
        <v>209</v>
      </c>
      <c r="AU302" s="200" t="s">
        <v>85</v>
      </c>
      <c r="AY302" s="17" t="s">
        <v>148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7" t="s">
        <v>83</v>
      </c>
      <c r="BK302" s="201">
        <f>ROUND(I302*H302,2)</f>
        <v>0</v>
      </c>
      <c r="BL302" s="17" t="s">
        <v>155</v>
      </c>
      <c r="BM302" s="200" t="s">
        <v>674</v>
      </c>
    </row>
    <row r="303" spans="1:65" s="13" customFormat="1">
      <c r="B303" s="208"/>
      <c r="C303" s="209"/>
      <c r="D303" s="210" t="s">
        <v>183</v>
      </c>
      <c r="E303" s="211" t="s">
        <v>1</v>
      </c>
      <c r="F303" s="212" t="s">
        <v>665</v>
      </c>
      <c r="G303" s="209"/>
      <c r="H303" s="211" t="s">
        <v>1</v>
      </c>
      <c r="I303" s="213"/>
      <c r="J303" s="209"/>
      <c r="K303" s="209"/>
      <c r="L303" s="214"/>
      <c r="M303" s="215"/>
      <c r="N303" s="216"/>
      <c r="O303" s="216"/>
      <c r="P303" s="216"/>
      <c r="Q303" s="216"/>
      <c r="R303" s="216"/>
      <c r="S303" s="216"/>
      <c r="T303" s="217"/>
      <c r="AT303" s="218" t="s">
        <v>183</v>
      </c>
      <c r="AU303" s="218" t="s">
        <v>85</v>
      </c>
      <c r="AV303" s="13" t="s">
        <v>83</v>
      </c>
      <c r="AW303" s="13" t="s">
        <v>32</v>
      </c>
      <c r="AX303" s="13" t="s">
        <v>75</v>
      </c>
      <c r="AY303" s="218" t="s">
        <v>148</v>
      </c>
    </row>
    <row r="304" spans="1:65" s="14" customFormat="1">
      <c r="B304" s="219"/>
      <c r="C304" s="220"/>
      <c r="D304" s="210" t="s">
        <v>183</v>
      </c>
      <c r="E304" s="221" t="s">
        <v>1</v>
      </c>
      <c r="F304" s="222" t="s">
        <v>675</v>
      </c>
      <c r="G304" s="220"/>
      <c r="H304" s="223">
        <v>27.4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183</v>
      </c>
      <c r="AU304" s="229" t="s">
        <v>85</v>
      </c>
      <c r="AV304" s="14" t="s">
        <v>85</v>
      </c>
      <c r="AW304" s="14" t="s">
        <v>32</v>
      </c>
      <c r="AX304" s="14" t="s">
        <v>83</v>
      </c>
      <c r="AY304" s="229" t="s">
        <v>148</v>
      </c>
    </row>
    <row r="305" spans="1:65" s="2" customFormat="1" ht="24.2" customHeight="1">
      <c r="A305" s="34"/>
      <c r="B305" s="35"/>
      <c r="C305" s="187" t="s">
        <v>676</v>
      </c>
      <c r="D305" s="187" t="s">
        <v>150</v>
      </c>
      <c r="E305" s="188" t="s">
        <v>677</v>
      </c>
      <c r="F305" s="189" t="s">
        <v>678</v>
      </c>
      <c r="G305" s="190" t="s">
        <v>181</v>
      </c>
      <c r="H305" s="191">
        <v>75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40</v>
      </c>
      <c r="O305" s="71"/>
      <c r="P305" s="198">
        <f>O305*H305</f>
        <v>0</v>
      </c>
      <c r="Q305" s="198">
        <v>0</v>
      </c>
      <c r="R305" s="198">
        <f>Q305*H305</f>
        <v>0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154</v>
      </c>
      <c r="AT305" s="200" t="s">
        <v>150</v>
      </c>
      <c r="AU305" s="200" t="s">
        <v>85</v>
      </c>
      <c r="AY305" s="17" t="s">
        <v>148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83</v>
      </c>
      <c r="BK305" s="201">
        <f>ROUND(I305*H305,2)</f>
        <v>0</v>
      </c>
      <c r="BL305" s="17" t="s">
        <v>155</v>
      </c>
      <c r="BM305" s="200" t="s">
        <v>679</v>
      </c>
    </row>
    <row r="306" spans="1:65" s="14" customFormat="1">
      <c r="B306" s="219"/>
      <c r="C306" s="220"/>
      <c r="D306" s="210" t="s">
        <v>183</v>
      </c>
      <c r="E306" s="221" t="s">
        <v>1</v>
      </c>
      <c r="F306" s="222" t="s">
        <v>680</v>
      </c>
      <c r="G306" s="220"/>
      <c r="H306" s="223">
        <v>75</v>
      </c>
      <c r="I306" s="224"/>
      <c r="J306" s="220"/>
      <c r="K306" s="220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183</v>
      </c>
      <c r="AU306" s="229" t="s">
        <v>85</v>
      </c>
      <c r="AV306" s="14" t="s">
        <v>85</v>
      </c>
      <c r="AW306" s="14" t="s">
        <v>32</v>
      </c>
      <c r="AX306" s="14" t="s">
        <v>83</v>
      </c>
      <c r="AY306" s="229" t="s">
        <v>148</v>
      </c>
    </row>
    <row r="307" spans="1:65" s="2" customFormat="1" ht="24.2" customHeight="1">
      <c r="A307" s="34"/>
      <c r="B307" s="35"/>
      <c r="C307" s="187" t="s">
        <v>681</v>
      </c>
      <c r="D307" s="187" t="s">
        <v>150</v>
      </c>
      <c r="E307" s="188" t="s">
        <v>682</v>
      </c>
      <c r="F307" s="189" t="s">
        <v>683</v>
      </c>
      <c r="G307" s="190" t="s">
        <v>181</v>
      </c>
      <c r="H307" s="191">
        <v>11</v>
      </c>
      <c r="I307" s="192"/>
      <c r="J307" s="193">
        <f>ROUND(I307*H307,2)</f>
        <v>0</v>
      </c>
      <c r="K307" s="194"/>
      <c r="L307" s="195"/>
      <c r="M307" s="196" t="s">
        <v>1</v>
      </c>
      <c r="N307" s="197" t="s">
        <v>40</v>
      </c>
      <c r="O307" s="71"/>
      <c r="P307" s="198">
        <f>O307*H307</f>
        <v>0</v>
      </c>
      <c r="Q307" s="198">
        <v>0</v>
      </c>
      <c r="R307" s="198">
        <f>Q307*H307</f>
        <v>0</v>
      </c>
      <c r="S307" s="198">
        <v>0</v>
      </c>
      <c r="T307" s="199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00" t="s">
        <v>154</v>
      </c>
      <c r="AT307" s="200" t="s">
        <v>150</v>
      </c>
      <c r="AU307" s="200" t="s">
        <v>85</v>
      </c>
      <c r="AY307" s="17" t="s">
        <v>148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7" t="s">
        <v>83</v>
      </c>
      <c r="BK307" s="201">
        <f>ROUND(I307*H307,2)</f>
        <v>0</v>
      </c>
      <c r="BL307" s="17" t="s">
        <v>155</v>
      </c>
      <c r="BM307" s="200" t="s">
        <v>684</v>
      </c>
    </row>
    <row r="308" spans="1:65" s="14" customFormat="1">
      <c r="B308" s="219"/>
      <c r="C308" s="220"/>
      <c r="D308" s="210" t="s">
        <v>183</v>
      </c>
      <c r="E308" s="221" t="s">
        <v>1</v>
      </c>
      <c r="F308" s="222" t="s">
        <v>685</v>
      </c>
      <c r="G308" s="220"/>
      <c r="H308" s="223">
        <v>11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183</v>
      </c>
      <c r="AU308" s="229" t="s">
        <v>85</v>
      </c>
      <c r="AV308" s="14" t="s">
        <v>85</v>
      </c>
      <c r="AW308" s="14" t="s">
        <v>32</v>
      </c>
      <c r="AX308" s="14" t="s">
        <v>83</v>
      </c>
      <c r="AY308" s="229" t="s">
        <v>148</v>
      </c>
    </row>
    <row r="309" spans="1:65" s="2" customFormat="1" ht="24.2" customHeight="1">
      <c r="A309" s="34"/>
      <c r="B309" s="35"/>
      <c r="C309" s="187" t="s">
        <v>686</v>
      </c>
      <c r="D309" s="187" t="s">
        <v>150</v>
      </c>
      <c r="E309" s="188" t="s">
        <v>687</v>
      </c>
      <c r="F309" s="189" t="s">
        <v>688</v>
      </c>
      <c r="G309" s="190" t="s">
        <v>181</v>
      </c>
      <c r="H309" s="191">
        <v>349</v>
      </c>
      <c r="I309" s="192"/>
      <c r="J309" s="193">
        <f>ROUND(I309*H309,2)</f>
        <v>0</v>
      </c>
      <c r="K309" s="194"/>
      <c r="L309" s="195"/>
      <c r="M309" s="196" t="s">
        <v>1</v>
      </c>
      <c r="N309" s="197" t="s">
        <v>40</v>
      </c>
      <c r="O309" s="71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154</v>
      </c>
      <c r="AT309" s="200" t="s">
        <v>150</v>
      </c>
      <c r="AU309" s="200" t="s">
        <v>85</v>
      </c>
      <c r="AY309" s="17" t="s">
        <v>148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83</v>
      </c>
      <c r="BK309" s="201">
        <f>ROUND(I309*H309,2)</f>
        <v>0</v>
      </c>
      <c r="BL309" s="17" t="s">
        <v>155</v>
      </c>
      <c r="BM309" s="200" t="s">
        <v>689</v>
      </c>
    </row>
    <row r="310" spans="1:65" s="14" customFormat="1">
      <c r="B310" s="219"/>
      <c r="C310" s="220"/>
      <c r="D310" s="210" t="s">
        <v>183</v>
      </c>
      <c r="E310" s="221" t="s">
        <v>1</v>
      </c>
      <c r="F310" s="222" t="s">
        <v>690</v>
      </c>
      <c r="G310" s="220"/>
      <c r="H310" s="223">
        <v>349</v>
      </c>
      <c r="I310" s="224"/>
      <c r="J310" s="220"/>
      <c r="K310" s="220"/>
      <c r="L310" s="225"/>
      <c r="M310" s="226"/>
      <c r="N310" s="227"/>
      <c r="O310" s="227"/>
      <c r="P310" s="227"/>
      <c r="Q310" s="227"/>
      <c r="R310" s="227"/>
      <c r="S310" s="227"/>
      <c r="T310" s="228"/>
      <c r="AT310" s="229" t="s">
        <v>183</v>
      </c>
      <c r="AU310" s="229" t="s">
        <v>85</v>
      </c>
      <c r="AV310" s="14" t="s">
        <v>85</v>
      </c>
      <c r="AW310" s="14" t="s">
        <v>32</v>
      </c>
      <c r="AX310" s="14" t="s">
        <v>83</v>
      </c>
      <c r="AY310" s="229" t="s">
        <v>148</v>
      </c>
    </row>
    <row r="311" spans="1:65" s="2" customFormat="1" ht="24.2" customHeight="1">
      <c r="A311" s="34"/>
      <c r="B311" s="35"/>
      <c r="C311" s="187" t="s">
        <v>691</v>
      </c>
      <c r="D311" s="187" t="s">
        <v>150</v>
      </c>
      <c r="E311" s="188" t="s">
        <v>692</v>
      </c>
      <c r="F311" s="189" t="s">
        <v>693</v>
      </c>
      <c r="G311" s="190" t="s">
        <v>181</v>
      </c>
      <c r="H311" s="191">
        <v>11</v>
      </c>
      <c r="I311" s="192"/>
      <c r="J311" s="193">
        <f>ROUND(I311*H311,2)</f>
        <v>0</v>
      </c>
      <c r="K311" s="194"/>
      <c r="L311" s="195"/>
      <c r="M311" s="196" t="s">
        <v>1</v>
      </c>
      <c r="N311" s="197" t="s">
        <v>40</v>
      </c>
      <c r="O311" s="71"/>
      <c r="P311" s="198">
        <f>O311*H311</f>
        <v>0</v>
      </c>
      <c r="Q311" s="198">
        <v>0</v>
      </c>
      <c r="R311" s="198">
        <f>Q311*H311</f>
        <v>0</v>
      </c>
      <c r="S311" s="198">
        <v>0</v>
      </c>
      <c r="T311" s="199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00" t="s">
        <v>154</v>
      </c>
      <c r="AT311" s="200" t="s">
        <v>150</v>
      </c>
      <c r="AU311" s="200" t="s">
        <v>85</v>
      </c>
      <c r="AY311" s="17" t="s">
        <v>148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7" t="s">
        <v>83</v>
      </c>
      <c r="BK311" s="201">
        <f>ROUND(I311*H311,2)</f>
        <v>0</v>
      </c>
      <c r="BL311" s="17" t="s">
        <v>155</v>
      </c>
      <c r="BM311" s="200" t="s">
        <v>694</v>
      </c>
    </row>
    <row r="312" spans="1:65" s="14" customFormat="1">
      <c r="B312" s="219"/>
      <c r="C312" s="220"/>
      <c r="D312" s="210" t="s">
        <v>183</v>
      </c>
      <c r="E312" s="221" t="s">
        <v>1</v>
      </c>
      <c r="F312" s="222" t="s">
        <v>685</v>
      </c>
      <c r="G312" s="220"/>
      <c r="H312" s="223">
        <v>11</v>
      </c>
      <c r="I312" s="224"/>
      <c r="J312" s="220"/>
      <c r="K312" s="220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183</v>
      </c>
      <c r="AU312" s="229" t="s">
        <v>85</v>
      </c>
      <c r="AV312" s="14" t="s">
        <v>85</v>
      </c>
      <c r="AW312" s="14" t="s">
        <v>32</v>
      </c>
      <c r="AX312" s="14" t="s">
        <v>83</v>
      </c>
      <c r="AY312" s="229" t="s">
        <v>148</v>
      </c>
    </row>
    <row r="313" spans="1:65" s="2" customFormat="1" ht="24.2" customHeight="1">
      <c r="A313" s="34"/>
      <c r="B313" s="35"/>
      <c r="C313" s="187" t="s">
        <v>695</v>
      </c>
      <c r="D313" s="187" t="s">
        <v>150</v>
      </c>
      <c r="E313" s="188" t="s">
        <v>696</v>
      </c>
      <c r="F313" s="189" t="s">
        <v>697</v>
      </c>
      <c r="G313" s="190" t="s">
        <v>181</v>
      </c>
      <c r="H313" s="191">
        <v>229</v>
      </c>
      <c r="I313" s="192"/>
      <c r="J313" s="193">
        <f>ROUND(I313*H313,2)</f>
        <v>0</v>
      </c>
      <c r="K313" s="194"/>
      <c r="L313" s="195"/>
      <c r="M313" s="196" t="s">
        <v>1</v>
      </c>
      <c r="N313" s="197" t="s">
        <v>40</v>
      </c>
      <c r="O313" s="71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00" t="s">
        <v>154</v>
      </c>
      <c r="AT313" s="200" t="s">
        <v>150</v>
      </c>
      <c r="AU313" s="200" t="s">
        <v>85</v>
      </c>
      <c r="AY313" s="17" t="s">
        <v>148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7" t="s">
        <v>83</v>
      </c>
      <c r="BK313" s="201">
        <f>ROUND(I313*H313,2)</f>
        <v>0</v>
      </c>
      <c r="BL313" s="17" t="s">
        <v>155</v>
      </c>
      <c r="BM313" s="200" t="s">
        <v>698</v>
      </c>
    </row>
    <row r="314" spans="1:65" s="14" customFormat="1">
      <c r="B314" s="219"/>
      <c r="C314" s="220"/>
      <c r="D314" s="210" t="s">
        <v>183</v>
      </c>
      <c r="E314" s="221" t="s">
        <v>1</v>
      </c>
      <c r="F314" s="222" t="s">
        <v>699</v>
      </c>
      <c r="G314" s="220"/>
      <c r="H314" s="223">
        <v>229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183</v>
      </c>
      <c r="AU314" s="229" t="s">
        <v>85</v>
      </c>
      <c r="AV314" s="14" t="s">
        <v>85</v>
      </c>
      <c r="AW314" s="14" t="s">
        <v>32</v>
      </c>
      <c r="AX314" s="14" t="s">
        <v>83</v>
      </c>
      <c r="AY314" s="229" t="s">
        <v>148</v>
      </c>
    </row>
    <row r="315" spans="1:65" s="12" customFormat="1" ht="22.9" customHeight="1">
      <c r="B315" s="171"/>
      <c r="C315" s="172"/>
      <c r="D315" s="173" t="s">
        <v>74</v>
      </c>
      <c r="E315" s="185" t="s">
        <v>155</v>
      </c>
      <c r="F315" s="185" t="s">
        <v>700</v>
      </c>
      <c r="G315" s="172"/>
      <c r="H315" s="172"/>
      <c r="I315" s="175"/>
      <c r="J315" s="186">
        <f>BK315</f>
        <v>0</v>
      </c>
      <c r="K315" s="172"/>
      <c r="L315" s="177"/>
      <c r="M315" s="178"/>
      <c r="N315" s="179"/>
      <c r="O315" s="179"/>
      <c r="P315" s="180">
        <f>SUM(P316:P319)</f>
        <v>0</v>
      </c>
      <c r="Q315" s="179"/>
      <c r="R315" s="180">
        <f>SUM(R316:R319)</f>
        <v>0</v>
      </c>
      <c r="S315" s="179"/>
      <c r="T315" s="181">
        <f>SUM(T316:T319)</f>
        <v>0</v>
      </c>
      <c r="AR315" s="182" t="s">
        <v>83</v>
      </c>
      <c r="AT315" s="183" t="s">
        <v>74</v>
      </c>
      <c r="AU315" s="183" t="s">
        <v>83</v>
      </c>
      <c r="AY315" s="182" t="s">
        <v>148</v>
      </c>
      <c r="BK315" s="184">
        <f>SUM(BK316:BK319)</f>
        <v>0</v>
      </c>
    </row>
    <row r="316" spans="1:65" s="2" customFormat="1" ht="16.5" customHeight="1">
      <c r="A316" s="34"/>
      <c r="B316" s="35"/>
      <c r="C316" s="241" t="s">
        <v>701</v>
      </c>
      <c r="D316" s="241" t="s">
        <v>209</v>
      </c>
      <c r="E316" s="242" t="s">
        <v>702</v>
      </c>
      <c r="F316" s="243" t="s">
        <v>703</v>
      </c>
      <c r="G316" s="244" t="s">
        <v>258</v>
      </c>
      <c r="H316" s="245">
        <v>43.09</v>
      </c>
      <c r="I316" s="246"/>
      <c r="J316" s="247">
        <f>ROUND(I316*H316,2)</f>
        <v>0</v>
      </c>
      <c r="K316" s="248"/>
      <c r="L316" s="39"/>
      <c r="M316" s="249" t="s">
        <v>1</v>
      </c>
      <c r="N316" s="250" t="s">
        <v>40</v>
      </c>
      <c r="O316" s="71"/>
      <c r="P316" s="198">
        <f>O316*H316</f>
        <v>0</v>
      </c>
      <c r="Q316" s="198">
        <v>0</v>
      </c>
      <c r="R316" s="198">
        <f>Q316*H316</f>
        <v>0</v>
      </c>
      <c r="S316" s="198">
        <v>0</v>
      </c>
      <c r="T316" s="199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00" t="s">
        <v>155</v>
      </c>
      <c r="AT316" s="200" t="s">
        <v>209</v>
      </c>
      <c r="AU316" s="200" t="s">
        <v>85</v>
      </c>
      <c r="AY316" s="17" t="s">
        <v>148</v>
      </c>
      <c r="BE316" s="201">
        <f>IF(N316="základní",J316,0)</f>
        <v>0</v>
      </c>
      <c r="BF316" s="201">
        <f>IF(N316="snížená",J316,0)</f>
        <v>0</v>
      </c>
      <c r="BG316" s="201">
        <f>IF(N316="zákl. přenesená",J316,0)</f>
        <v>0</v>
      </c>
      <c r="BH316" s="201">
        <f>IF(N316="sníž. přenesená",J316,0)</f>
        <v>0</v>
      </c>
      <c r="BI316" s="201">
        <f>IF(N316="nulová",J316,0)</f>
        <v>0</v>
      </c>
      <c r="BJ316" s="17" t="s">
        <v>83</v>
      </c>
      <c r="BK316" s="201">
        <f>ROUND(I316*H316,2)</f>
        <v>0</v>
      </c>
      <c r="BL316" s="17" t="s">
        <v>155</v>
      </c>
      <c r="BM316" s="200" t="s">
        <v>704</v>
      </c>
    </row>
    <row r="317" spans="1:65" s="14" customFormat="1">
      <c r="B317" s="219"/>
      <c r="C317" s="220"/>
      <c r="D317" s="210" t="s">
        <v>183</v>
      </c>
      <c r="E317" s="221" t="s">
        <v>1</v>
      </c>
      <c r="F317" s="222" t="s">
        <v>705</v>
      </c>
      <c r="G317" s="220"/>
      <c r="H317" s="223">
        <v>35.44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183</v>
      </c>
      <c r="AU317" s="229" t="s">
        <v>85</v>
      </c>
      <c r="AV317" s="14" t="s">
        <v>85</v>
      </c>
      <c r="AW317" s="14" t="s">
        <v>32</v>
      </c>
      <c r="AX317" s="14" t="s">
        <v>75</v>
      </c>
      <c r="AY317" s="229" t="s">
        <v>148</v>
      </c>
    </row>
    <row r="318" spans="1:65" s="14" customFormat="1">
      <c r="B318" s="219"/>
      <c r="C318" s="220"/>
      <c r="D318" s="210" t="s">
        <v>183</v>
      </c>
      <c r="E318" s="221" t="s">
        <v>1</v>
      </c>
      <c r="F318" s="222" t="s">
        <v>706</v>
      </c>
      <c r="G318" s="220"/>
      <c r="H318" s="223">
        <v>7.65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183</v>
      </c>
      <c r="AU318" s="229" t="s">
        <v>85</v>
      </c>
      <c r="AV318" s="14" t="s">
        <v>85</v>
      </c>
      <c r="AW318" s="14" t="s">
        <v>32</v>
      </c>
      <c r="AX318" s="14" t="s">
        <v>75</v>
      </c>
      <c r="AY318" s="229" t="s">
        <v>148</v>
      </c>
    </row>
    <row r="319" spans="1:65" s="15" customFormat="1">
      <c r="B319" s="230"/>
      <c r="C319" s="231"/>
      <c r="D319" s="210" t="s">
        <v>183</v>
      </c>
      <c r="E319" s="232" t="s">
        <v>1</v>
      </c>
      <c r="F319" s="233" t="s">
        <v>187</v>
      </c>
      <c r="G319" s="231"/>
      <c r="H319" s="234">
        <v>43.09</v>
      </c>
      <c r="I319" s="235"/>
      <c r="J319" s="231"/>
      <c r="K319" s="231"/>
      <c r="L319" s="236"/>
      <c r="M319" s="237"/>
      <c r="N319" s="238"/>
      <c r="O319" s="238"/>
      <c r="P319" s="238"/>
      <c r="Q319" s="238"/>
      <c r="R319" s="238"/>
      <c r="S319" s="238"/>
      <c r="T319" s="239"/>
      <c r="AT319" s="240" t="s">
        <v>183</v>
      </c>
      <c r="AU319" s="240" t="s">
        <v>85</v>
      </c>
      <c r="AV319" s="15" t="s">
        <v>155</v>
      </c>
      <c r="AW319" s="15" t="s">
        <v>32</v>
      </c>
      <c r="AX319" s="15" t="s">
        <v>83</v>
      </c>
      <c r="AY319" s="240" t="s">
        <v>148</v>
      </c>
    </row>
    <row r="320" spans="1:65" s="12" customFormat="1" ht="22.9" customHeight="1">
      <c r="B320" s="171"/>
      <c r="C320" s="172"/>
      <c r="D320" s="173" t="s">
        <v>74</v>
      </c>
      <c r="E320" s="185" t="s">
        <v>147</v>
      </c>
      <c r="F320" s="185" t="s">
        <v>707</v>
      </c>
      <c r="G320" s="172"/>
      <c r="H320" s="172"/>
      <c r="I320" s="175"/>
      <c r="J320" s="186">
        <f>BK320</f>
        <v>0</v>
      </c>
      <c r="K320" s="172"/>
      <c r="L320" s="177"/>
      <c r="M320" s="178"/>
      <c r="N320" s="179"/>
      <c r="O320" s="179"/>
      <c r="P320" s="180">
        <f>SUM(P321:P368)</f>
        <v>0</v>
      </c>
      <c r="Q320" s="179"/>
      <c r="R320" s="180">
        <f>SUM(R321:R368)</f>
        <v>362.61882000000003</v>
      </c>
      <c r="S320" s="179"/>
      <c r="T320" s="181">
        <f>SUM(T321:T368)</f>
        <v>0</v>
      </c>
      <c r="AR320" s="182" t="s">
        <v>83</v>
      </c>
      <c r="AT320" s="183" t="s">
        <v>74</v>
      </c>
      <c r="AU320" s="183" t="s">
        <v>83</v>
      </c>
      <c r="AY320" s="182" t="s">
        <v>148</v>
      </c>
      <c r="BK320" s="184">
        <f>SUM(BK321:BK368)</f>
        <v>0</v>
      </c>
    </row>
    <row r="321" spans="1:65" s="2" customFormat="1" ht="16.5" customHeight="1">
      <c r="A321" s="34"/>
      <c r="B321" s="35"/>
      <c r="C321" s="241" t="s">
        <v>708</v>
      </c>
      <c r="D321" s="241" t="s">
        <v>209</v>
      </c>
      <c r="E321" s="242" t="s">
        <v>709</v>
      </c>
      <c r="F321" s="243" t="s">
        <v>710</v>
      </c>
      <c r="G321" s="244" t="s">
        <v>240</v>
      </c>
      <c r="H321" s="245">
        <v>3394.5</v>
      </c>
      <c r="I321" s="246"/>
      <c r="J321" s="247">
        <f>ROUND(I321*H321,2)</f>
        <v>0</v>
      </c>
      <c r="K321" s="248"/>
      <c r="L321" s="39"/>
      <c r="M321" s="249" t="s">
        <v>1</v>
      </c>
      <c r="N321" s="250" t="s">
        <v>40</v>
      </c>
      <c r="O321" s="71"/>
      <c r="P321" s="198">
        <f>O321*H321</f>
        <v>0</v>
      </c>
      <c r="Q321" s="198">
        <v>0</v>
      </c>
      <c r="R321" s="198">
        <f>Q321*H321</f>
        <v>0</v>
      </c>
      <c r="S321" s="198">
        <v>0</v>
      </c>
      <c r="T321" s="199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00" t="s">
        <v>155</v>
      </c>
      <c r="AT321" s="200" t="s">
        <v>209</v>
      </c>
      <c r="AU321" s="200" t="s">
        <v>85</v>
      </c>
      <c r="AY321" s="17" t="s">
        <v>148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7" t="s">
        <v>83</v>
      </c>
      <c r="BK321" s="201">
        <f>ROUND(I321*H321,2)</f>
        <v>0</v>
      </c>
      <c r="BL321" s="17" t="s">
        <v>155</v>
      </c>
      <c r="BM321" s="200" t="s">
        <v>711</v>
      </c>
    </row>
    <row r="322" spans="1:65" s="14" customFormat="1" ht="22.5">
      <c r="B322" s="219"/>
      <c r="C322" s="220"/>
      <c r="D322" s="210" t="s">
        <v>183</v>
      </c>
      <c r="E322" s="221" t="s">
        <v>1</v>
      </c>
      <c r="F322" s="222" t="s">
        <v>712</v>
      </c>
      <c r="G322" s="220"/>
      <c r="H322" s="223">
        <v>3394.5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183</v>
      </c>
      <c r="AU322" s="229" t="s">
        <v>85</v>
      </c>
      <c r="AV322" s="14" t="s">
        <v>85</v>
      </c>
      <c r="AW322" s="14" t="s">
        <v>32</v>
      </c>
      <c r="AX322" s="14" t="s">
        <v>83</v>
      </c>
      <c r="AY322" s="229" t="s">
        <v>148</v>
      </c>
    </row>
    <row r="323" spans="1:65" s="2" customFormat="1" ht="16.5" customHeight="1">
      <c r="A323" s="34"/>
      <c r="B323" s="35"/>
      <c r="C323" s="241" t="s">
        <v>713</v>
      </c>
      <c r="D323" s="241" t="s">
        <v>209</v>
      </c>
      <c r="E323" s="242" t="s">
        <v>714</v>
      </c>
      <c r="F323" s="243" t="s">
        <v>715</v>
      </c>
      <c r="G323" s="244" t="s">
        <v>240</v>
      </c>
      <c r="H323" s="245">
        <v>690.7</v>
      </c>
      <c r="I323" s="246"/>
      <c r="J323" s="247">
        <f>ROUND(I323*H323,2)</f>
        <v>0</v>
      </c>
      <c r="K323" s="248"/>
      <c r="L323" s="39"/>
      <c r="M323" s="249" t="s">
        <v>1</v>
      </c>
      <c r="N323" s="250" t="s">
        <v>40</v>
      </c>
      <c r="O323" s="71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00" t="s">
        <v>155</v>
      </c>
      <c r="AT323" s="200" t="s">
        <v>209</v>
      </c>
      <c r="AU323" s="200" t="s">
        <v>85</v>
      </c>
      <c r="AY323" s="17" t="s">
        <v>148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7" t="s">
        <v>83</v>
      </c>
      <c r="BK323" s="201">
        <f>ROUND(I323*H323,2)</f>
        <v>0</v>
      </c>
      <c r="BL323" s="17" t="s">
        <v>155</v>
      </c>
      <c r="BM323" s="200" t="s">
        <v>716</v>
      </c>
    </row>
    <row r="324" spans="1:65" s="14" customFormat="1">
      <c r="B324" s="219"/>
      <c r="C324" s="220"/>
      <c r="D324" s="210" t="s">
        <v>183</v>
      </c>
      <c r="E324" s="221" t="s">
        <v>1</v>
      </c>
      <c r="F324" s="222" t="s">
        <v>239</v>
      </c>
      <c r="G324" s="220"/>
      <c r="H324" s="223">
        <v>690.7</v>
      </c>
      <c r="I324" s="224"/>
      <c r="J324" s="220"/>
      <c r="K324" s="220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183</v>
      </c>
      <c r="AU324" s="229" t="s">
        <v>85</v>
      </c>
      <c r="AV324" s="14" t="s">
        <v>85</v>
      </c>
      <c r="AW324" s="14" t="s">
        <v>32</v>
      </c>
      <c r="AX324" s="14" t="s">
        <v>83</v>
      </c>
      <c r="AY324" s="229" t="s">
        <v>148</v>
      </c>
    </row>
    <row r="325" spans="1:65" s="2" customFormat="1" ht="16.5" customHeight="1">
      <c r="A325" s="34"/>
      <c r="B325" s="35"/>
      <c r="C325" s="241" t="s">
        <v>717</v>
      </c>
      <c r="D325" s="241" t="s">
        <v>209</v>
      </c>
      <c r="E325" s="242" t="s">
        <v>718</v>
      </c>
      <c r="F325" s="243" t="s">
        <v>719</v>
      </c>
      <c r="G325" s="244" t="s">
        <v>240</v>
      </c>
      <c r="H325" s="245">
        <v>4389.6400000000003</v>
      </c>
      <c r="I325" s="246"/>
      <c r="J325" s="247">
        <f>ROUND(I325*H325,2)</f>
        <v>0</v>
      </c>
      <c r="K325" s="248"/>
      <c r="L325" s="39"/>
      <c r="M325" s="249" t="s">
        <v>1</v>
      </c>
      <c r="N325" s="250" t="s">
        <v>40</v>
      </c>
      <c r="O325" s="71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00" t="s">
        <v>155</v>
      </c>
      <c r="AT325" s="200" t="s">
        <v>209</v>
      </c>
      <c r="AU325" s="200" t="s">
        <v>85</v>
      </c>
      <c r="AY325" s="17" t="s">
        <v>148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7" t="s">
        <v>83</v>
      </c>
      <c r="BK325" s="201">
        <f>ROUND(I325*H325,2)</f>
        <v>0</v>
      </c>
      <c r="BL325" s="17" t="s">
        <v>155</v>
      </c>
      <c r="BM325" s="200" t="s">
        <v>720</v>
      </c>
    </row>
    <row r="326" spans="1:65" s="14" customFormat="1" ht="22.5">
      <c r="B326" s="219"/>
      <c r="C326" s="220"/>
      <c r="D326" s="210" t="s">
        <v>183</v>
      </c>
      <c r="E326" s="221" t="s">
        <v>1</v>
      </c>
      <c r="F326" s="222" t="s">
        <v>721</v>
      </c>
      <c r="G326" s="220"/>
      <c r="H326" s="223">
        <v>4389.6400000000003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183</v>
      </c>
      <c r="AU326" s="229" t="s">
        <v>85</v>
      </c>
      <c r="AV326" s="14" t="s">
        <v>85</v>
      </c>
      <c r="AW326" s="14" t="s">
        <v>32</v>
      </c>
      <c r="AX326" s="14" t="s">
        <v>83</v>
      </c>
      <c r="AY326" s="229" t="s">
        <v>148</v>
      </c>
    </row>
    <row r="327" spans="1:65" s="2" customFormat="1" ht="24.2" customHeight="1">
      <c r="A327" s="34"/>
      <c r="B327" s="35"/>
      <c r="C327" s="241" t="s">
        <v>722</v>
      </c>
      <c r="D327" s="241" t="s">
        <v>209</v>
      </c>
      <c r="E327" s="242" t="s">
        <v>723</v>
      </c>
      <c r="F327" s="243" t="s">
        <v>724</v>
      </c>
      <c r="G327" s="244" t="s">
        <v>240</v>
      </c>
      <c r="H327" s="245">
        <v>234.1</v>
      </c>
      <c r="I327" s="246"/>
      <c r="J327" s="247">
        <f>ROUND(I327*H327,2)</f>
        <v>0</v>
      </c>
      <c r="K327" s="248"/>
      <c r="L327" s="39"/>
      <c r="M327" s="249" t="s">
        <v>1</v>
      </c>
      <c r="N327" s="250" t="s">
        <v>40</v>
      </c>
      <c r="O327" s="71"/>
      <c r="P327" s="198">
        <f>O327*H327</f>
        <v>0</v>
      </c>
      <c r="Q327" s="198">
        <v>8.4250000000000005E-2</v>
      </c>
      <c r="R327" s="198">
        <f>Q327*H327</f>
        <v>19.722925</v>
      </c>
      <c r="S327" s="198">
        <v>0</v>
      </c>
      <c r="T327" s="199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00" t="s">
        <v>155</v>
      </c>
      <c r="AT327" s="200" t="s">
        <v>209</v>
      </c>
      <c r="AU327" s="200" t="s">
        <v>85</v>
      </c>
      <c r="AY327" s="17" t="s">
        <v>148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7" t="s">
        <v>83</v>
      </c>
      <c r="BK327" s="201">
        <f>ROUND(I327*H327,2)</f>
        <v>0</v>
      </c>
      <c r="BL327" s="17" t="s">
        <v>155</v>
      </c>
      <c r="BM327" s="200" t="s">
        <v>725</v>
      </c>
    </row>
    <row r="328" spans="1:65" s="14" customFormat="1">
      <c r="B328" s="219"/>
      <c r="C328" s="220"/>
      <c r="D328" s="210" t="s">
        <v>183</v>
      </c>
      <c r="E328" s="221" t="s">
        <v>1</v>
      </c>
      <c r="F328" s="222" t="s">
        <v>726</v>
      </c>
      <c r="G328" s="220"/>
      <c r="H328" s="223">
        <v>234.1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183</v>
      </c>
      <c r="AU328" s="229" t="s">
        <v>85</v>
      </c>
      <c r="AV328" s="14" t="s">
        <v>85</v>
      </c>
      <c r="AW328" s="14" t="s">
        <v>32</v>
      </c>
      <c r="AX328" s="14" t="s">
        <v>83</v>
      </c>
      <c r="AY328" s="229" t="s">
        <v>148</v>
      </c>
    </row>
    <row r="329" spans="1:65" s="2" customFormat="1" ht="24.2" customHeight="1">
      <c r="A329" s="34"/>
      <c r="B329" s="35"/>
      <c r="C329" s="241" t="s">
        <v>727</v>
      </c>
      <c r="D329" s="241" t="s">
        <v>209</v>
      </c>
      <c r="E329" s="242" t="s">
        <v>728</v>
      </c>
      <c r="F329" s="243" t="s">
        <v>729</v>
      </c>
      <c r="G329" s="244" t="s">
        <v>240</v>
      </c>
      <c r="H329" s="245">
        <v>690.7</v>
      </c>
      <c r="I329" s="246"/>
      <c r="J329" s="247">
        <f>ROUND(I329*H329,2)</f>
        <v>0</v>
      </c>
      <c r="K329" s="248"/>
      <c r="L329" s="39"/>
      <c r="M329" s="249" t="s">
        <v>1</v>
      </c>
      <c r="N329" s="250" t="s">
        <v>40</v>
      </c>
      <c r="O329" s="71"/>
      <c r="P329" s="198">
        <f>O329*H329</f>
        <v>0</v>
      </c>
      <c r="Q329" s="198">
        <v>8.5650000000000004E-2</v>
      </c>
      <c r="R329" s="198">
        <f>Q329*H329</f>
        <v>59.158455000000004</v>
      </c>
      <c r="S329" s="198">
        <v>0</v>
      </c>
      <c r="T329" s="199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00" t="s">
        <v>155</v>
      </c>
      <c r="AT329" s="200" t="s">
        <v>209</v>
      </c>
      <c r="AU329" s="200" t="s">
        <v>85</v>
      </c>
      <c r="AY329" s="17" t="s">
        <v>148</v>
      </c>
      <c r="BE329" s="201">
        <f>IF(N329="základní",J329,0)</f>
        <v>0</v>
      </c>
      <c r="BF329" s="201">
        <f>IF(N329="snížená",J329,0)</f>
        <v>0</v>
      </c>
      <c r="BG329" s="201">
        <f>IF(N329="zákl. přenesená",J329,0)</f>
        <v>0</v>
      </c>
      <c r="BH329" s="201">
        <f>IF(N329="sníž. přenesená",J329,0)</f>
        <v>0</v>
      </c>
      <c r="BI329" s="201">
        <f>IF(N329="nulová",J329,0)</f>
        <v>0</v>
      </c>
      <c r="BJ329" s="17" t="s">
        <v>83</v>
      </c>
      <c r="BK329" s="201">
        <f>ROUND(I329*H329,2)</f>
        <v>0</v>
      </c>
      <c r="BL329" s="17" t="s">
        <v>155</v>
      </c>
      <c r="BM329" s="200" t="s">
        <v>730</v>
      </c>
    </row>
    <row r="330" spans="1:65" s="14" customFormat="1">
      <c r="B330" s="219"/>
      <c r="C330" s="220"/>
      <c r="D330" s="210" t="s">
        <v>183</v>
      </c>
      <c r="E330" s="221" t="s">
        <v>1</v>
      </c>
      <c r="F330" s="222" t="s">
        <v>239</v>
      </c>
      <c r="G330" s="220"/>
      <c r="H330" s="223">
        <v>690.7</v>
      </c>
      <c r="I330" s="224"/>
      <c r="J330" s="220"/>
      <c r="K330" s="220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183</v>
      </c>
      <c r="AU330" s="229" t="s">
        <v>85</v>
      </c>
      <c r="AV330" s="14" t="s">
        <v>85</v>
      </c>
      <c r="AW330" s="14" t="s">
        <v>32</v>
      </c>
      <c r="AX330" s="14" t="s">
        <v>83</v>
      </c>
      <c r="AY330" s="229" t="s">
        <v>148</v>
      </c>
    </row>
    <row r="331" spans="1:65" s="2" customFormat="1" ht="33" customHeight="1">
      <c r="A331" s="34"/>
      <c r="B331" s="35"/>
      <c r="C331" s="241" t="s">
        <v>731</v>
      </c>
      <c r="D331" s="241" t="s">
        <v>209</v>
      </c>
      <c r="E331" s="242" t="s">
        <v>732</v>
      </c>
      <c r="F331" s="243" t="s">
        <v>733</v>
      </c>
      <c r="G331" s="244" t="s">
        <v>240</v>
      </c>
      <c r="H331" s="245">
        <v>253.6</v>
      </c>
      <c r="I331" s="246"/>
      <c r="J331" s="247">
        <f>ROUND(I331*H331,2)</f>
        <v>0</v>
      </c>
      <c r="K331" s="248"/>
      <c r="L331" s="39"/>
      <c r="M331" s="249" t="s">
        <v>1</v>
      </c>
      <c r="N331" s="250" t="s">
        <v>40</v>
      </c>
      <c r="O331" s="71"/>
      <c r="P331" s="198">
        <f>O331*H331</f>
        <v>0</v>
      </c>
      <c r="Q331" s="198">
        <v>0.10100000000000001</v>
      </c>
      <c r="R331" s="198">
        <f>Q331*H331</f>
        <v>25.613600000000002</v>
      </c>
      <c r="S331" s="198">
        <v>0</v>
      </c>
      <c r="T331" s="199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00" t="s">
        <v>155</v>
      </c>
      <c r="AT331" s="200" t="s">
        <v>209</v>
      </c>
      <c r="AU331" s="200" t="s">
        <v>85</v>
      </c>
      <c r="AY331" s="17" t="s">
        <v>148</v>
      </c>
      <c r="BE331" s="201">
        <f>IF(N331="základní",J331,0)</f>
        <v>0</v>
      </c>
      <c r="BF331" s="201">
        <f>IF(N331="snížená",J331,0)</f>
        <v>0</v>
      </c>
      <c r="BG331" s="201">
        <f>IF(N331="zákl. přenesená",J331,0)</f>
        <v>0</v>
      </c>
      <c r="BH331" s="201">
        <f>IF(N331="sníž. přenesená",J331,0)</f>
        <v>0</v>
      </c>
      <c r="BI331" s="201">
        <f>IF(N331="nulová",J331,0)</f>
        <v>0</v>
      </c>
      <c r="BJ331" s="17" t="s">
        <v>83</v>
      </c>
      <c r="BK331" s="201">
        <f>ROUND(I331*H331,2)</f>
        <v>0</v>
      </c>
      <c r="BL331" s="17" t="s">
        <v>155</v>
      </c>
      <c r="BM331" s="200" t="s">
        <v>734</v>
      </c>
    </row>
    <row r="332" spans="1:65" s="14" customFormat="1">
      <c r="B332" s="219"/>
      <c r="C332" s="220"/>
      <c r="D332" s="210" t="s">
        <v>183</v>
      </c>
      <c r="E332" s="221" t="s">
        <v>1</v>
      </c>
      <c r="F332" s="222" t="s">
        <v>735</v>
      </c>
      <c r="G332" s="220"/>
      <c r="H332" s="223">
        <v>253.6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183</v>
      </c>
      <c r="AU332" s="229" t="s">
        <v>85</v>
      </c>
      <c r="AV332" s="14" t="s">
        <v>85</v>
      </c>
      <c r="AW332" s="14" t="s">
        <v>32</v>
      </c>
      <c r="AX332" s="14" t="s">
        <v>83</v>
      </c>
      <c r="AY332" s="229" t="s">
        <v>148</v>
      </c>
    </row>
    <row r="333" spans="1:65" s="2" customFormat="1" ht="24.2" customHeight="1">
      <c r="A333" s="34"/>
      <c r="B333" s="35"/>
      <c r="C333" s="241" t="s">
        <v>736</v>
      </c>
      <c r="D333" s="241" t="s">
        <v>209</v>
      </c>
      <c r="E333" s="242" t="s">
        <v>737</v>
      </c>
      <c r="F333" s="243" t="s">
        <v>738</v>
      </c>
      <c r="G333" s="244" t="s">
        <v>240</v>
      </c>
      <c r="H333" s="245">
        <v>2906.8</v>
      </c>
      <c r="I333" s="246"/>
      <c r="J333" s="247">
        <f>ROUND(I333*H333,2)</f>
        <v>0</v>
      </c>
      <c r="K333" s="248"/>
      <c r="L333" s="39"/>
      <c r="M333" s="249" t="s">
        <v>1</v>
      </c>
      <c r="N333" s="250" t="s">
        <v>40</v>
      </c>
      <c r="O333" s="71"/>
      <c r="P333" s="198">
        <f>O333*H333</f>
        <v>0</v>
      </c>
      <c r="Q333" s="198">
        <v>8.8800000000000004E-2</v>
      </c>
      <c r="R333" s="198">
        <f>Q333*H333</f>
        <v>258.12384000000003</v>
      </c>
      <c r="S333" s="198">
        <v>0</v>
      </c>
      <c r="T333" s="199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00" t="s">
        <v>155</v>
      </c>
      <c r="AT333" s="200" t="s">
        <v>209</v>
      </c>
      <c r="AU333" s="200" t="s">
        <v>85</v>
      </c>
      <c r="AY333" s="17" t="s">
        <v>148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7" t="s">
        <v>83</v>
      </c>
      <c r="BK333" s="201">
        <f>ROUND(I333*H333,2)</f>
        <v>0</v>
      </c>
      <c r="BL333" s="17" t="s">
        <v>155</v>
      </c>
      <c r="BM333" s="200" t="s">
        <v>739</v>
      </c>
    </row>
    <row r="334" spans="1:65" s="14" customFormat="1">
      <c r="B334" s="219"/>
      <c r="C334" s="220"/>
      <c r="D334" s="210" t="s">
        <v>183</v>
      </c>
      <c r="E334" s="221" t="s">
        <v>1</v>
      </c>
      <c r="F334" s="222" t="s">
        <v>272</v>
      </c>
      <c r="G334" s="220"/>
      <c r="H334" s="223">
        <v>2906.8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183</v>
      </c>
      <c r="AU334" s="229" t="s">
        <v>85</v>
      </c>
      <c r="AV334" s="14" t="s">
        <v>85</v>
      </c>
      <c r="AW334" s="14" t="s">
        <v>32</v>
      </c>
      <c r="AX334" s="14" t="s">
        <v>83</v>
      </c>
      <c r="AY334" s="229" t="s">
        <v>148</v>
      </c>
    </row>
    <row r="335" spans="1:65" s="2" customFormat="1" ht="24.2" customHeight="1">
      <c r="A335" s="34"/>
      <c r="B335" s="35"/>
      <c r="C335" s="187" t="s">
        <v>740</v>
      </c>
      <c r="D335" s="187" t="s">
        <v>150</v>
      </c>
      <c r="E335" s="188" t="s">
        <v>741</v>
      </c>
      <c r="F335" s="189" t="s">
        <v>742</v>
      </c>
      <c r="G335" s="190" t="s">
        <v>240</v>
      </c>
      <c r="H335" s="191">
        <v>725.23500000000001</v>
      </c>
      <c r="I335" s="192"/>
      <c r="J335" s="193">
        <f>ROUND(I335*H335,2)</f>
        <v>0</v>
      </c>
      <c r="K335" s="194"/>
      <c r="L335" s="195"/>
      <c r="M335" s="196" t="s">
        <v>1</v>
      </c>
      <c r="N335" s="197" t="s">
        <v>40</v>
      </c>
      <c r="O335" s="71"/>
      <c r="P335" s="198">
        <f>O335*H335</f>
        <v>0</v>
      </c>
      <c r="Q335" s="198">
        <v>0</v>
      </c>
      <c r="R335" s="198">
        <f>Q335*H335</f>
        <v>0</v>
      </c>
      <c r="S335" s="198">
        <v>0</v>
      </c>
      <c r="T335" s="199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00" t="s">
        <v>154</v>
      </c>
      <c r="AT335" s="200" t="s">
        <v>150</v>
      </c>
      <c r="AU335" s="200" t="s">
        <v>85</v>
      </c>
      <c r="AY335" s="17" t="s">
        <v>148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7" t="s">
        <v>83</v>
      </c>
      <c r="BK335" s="201">
        <f>ROUND(I335*H335,2)</f>
        <v>0</v>
      </c>
      <c r="BL335" s="17" t="s">
        <v>155</v>
      </c>
      <c r="BM335" s="200" t="s">
        <v>743</v>
      </c>
    </row>
    <row r="336" spans="1:65" s="13" customFormat="1">
      <c r="B336" s="208"/>
      <c r="C336" s="209"/>
      <c r="D336" s="210" t="s">
        <v>183</v>
      </c>
      <c r="E336" s="211" t="s">
        <v>1</v>
      </c>
      <c r="F336" s="212" t="s">
        <v>456</v>
      </c>
      <c r="G336" s="209"/>
      <c r="H336" s="211" t="s">
        <v>1</v>
      </c>
      <c r="I336" s="213"/>
      <c r="J336" s="209"/>
      <c r="K336" s="209"/>
      <c r="L336" s="214"/>
      <c r="M336" s="215"/>
      <c r="N336" s="216"/>
      <c r="O336" s="216"/>
      <c r="P336" s="216"/>
      <c r="Q336" s="216"/>
      <c r="R336" s="216"/>
      <c r="S336" s="216"/>
      <c r="T336" s="217"/>
      <c r="AT336" s="218" t="s">
        <v>183</v>
      </c>
      <c r="AU336" s="218" t="s">
        <v>85</v>
      </c>
      <c r="AV336" s="13" t="s">
        <v>83</v>
      </c>
      <c r="AW336" s="13" t="s">
        <v>32</v>
      </c>
      <c r="AX336" s="13" t="s">
        <v>75</v>
      </c>
      <c r="AY336" s="218" t="s">
        <v>148</v>
      </c>
    </row>
    <row r="337" spans="1:65" s="13" customFormat="1">
      <c r="B337" s="208"/>
      <c r="C337" s="209"/>
      <c r="D337" s="210" t="s">
        <v>183</v>
      </c>
      <c r="E337" s="211" t="s">
        <v>1</v>
      </c>
      <c r="F337" s="212" t="s">
        <v>744</v>
      </c>
      <c r="G337" s="209"/>
      <c r="H337" s="211" t="s">
        <v>1</v>
      </c>
      <c r="I337" s="213"/>
      <c r="J337" s="209"/>
      <c r="K337" s="209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183</v>
      </c>
      <c r="AU337" s="218" t="s">
        <v>85</v>
      </c>
      <c r="AV337" s="13" t="s">
        <v>83</v>
      </c>
      <c r="AW337" s="13" t="s">
        <v>32</v>
      </c>
      <c r="AX337" s="13" t="s">
        <v>75</v>
      </c>
      <c r="AY337" s="218" t="s">
        <v>148</v>
      </c>
    </row>
    <row r="338" spans="1:65" s="14" customFormat="1">
      <c r="B338" s="219"/>
      <c r="C338" s="220"/>
      <c r="D338" s="210" t="s">
        <v>183</v>
      </c>
      <c r="E338" s="221" t="s">
        <v>239</v>
      </c>
      <c r="F338" s="222" t="s">
        <v>241</v>
      </c>
      <c r="G338" s="220"/>
      <c r="H338" s="223">
        <v>690.7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183</v>
      </c>
      <c r="AU338" s="229" t="s">
        <v>85</v>
      </c>
      <c r="AV338" s="14" t="s">
        <v>85</v>
      </c>
      <c r="AW338" s="14" t="s">
        <v>32</v>
      </c>
      <c r="AX338" s="14" t="s">
        <v>83</v>
      </c>
      <c r="AY338" s="229" t="s">
        <v>148</v>
      </c>
    </row>
    <row r="339" spans="1:65" s="14" customFormat="1">
      <c r="B339" s="219"/>
      <c r="C339" s="220"/>
      <c r="D339" s="210" t="s">
        <v>183</v>
      </c>
      <c r="E339" s="220"/>
      <c r="F339" s="222" t="s">
        <v>745</v>
      </c>
      <c r="G339" s="220"/>
      <c r="H339" s="223">
        <v>725.23500000000001</v>
      </c>
      <c r="I339" s="224"/>
      <c r="J339" s="220"/>
      <c r="K339" s="220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183</v>
      </c>
      <c r="AU339" s="229" t="s">
        <v>85</v>
      </c>
      <c r="AV339" s="14" t="s">
        <v>85</v>
      </c>
      <c r="AW339" s="14" t="s">
        <v>4</v>
      </c>
      <c r="AX339" s="14" t="s">
        <v>83</v>
      </c>
      <c r="AY339" s="229" t="s">
        <v>148</v>
      </c>
    </row>
    <row r="340" spans="1:65" s="2" customFormat="1" ht="16.5" customHeight="1">
      <c r="A340" s="34"/>
      <c r="B340" s="35"/>
      <c r="C340" s="187" t="s">
        <v>746</v>
      </c>
      <c r="D340" s="187" t="s">
        <v>150</v>
      </c>
      <c r="E340" s="188" t="s">
        <v>747</v>
      </c>
      <c r="F340" s="189" t="s">
        <v>748</v>
      </c>
      <c r="G340" s="190" t="s">
        <v>240</v>
      </c>
      <c r="H340" s="191">
        <v>3052.14</v>
      </c>
      <c r="I340" s="192"/>
      <c r="J340" s="193">
        <f>ROUND(I340*H340,2)</f>
        <v>0</v>
      </c>
      <c r="K340" s="194"/>
      <c r="L340" s="195"/>
      <c r="M340" s="196" t="s">
        <v>1</v>
      </c>
      <c r="N340" s="197" t="s">
        <v>40</v>
      </c>
      <c r="O340" s="71"/>
      <c r="P340" s="198">
        <f>O340*H340</f>
        <v>0</v>
      </c>
      <c r="Q340" s="198">
        <v>0</v>
      </c>
      <c r="R340" s="198">
        <f>Q340*H340</f>
        <v>0</v>
      </c>
      <c r="S340" s="198">
        <v>0</v>
      </c>
      <c r="T340" s="199">
        <f>S340*H340</f>
        <v>0</v>
      </c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R340" s="200" t="s">
        <v>154</v>
      </c>
      <c r="AT340" s="200" t="s">
        <v>150</v>
      </c>
      <c r="AU340" s="200" t="s">
        <v>85</v>
      </c>
      <c r="AY340" s="17" t="s">
        <v>148</v>
      </c>
      <c r="BE340" s="201">
        <f>IF(N340="základní",J340,0)</f>
        <v>0</v>
      </c>
      <c r="BF340" s="201">
        <f>IF(N340="snížená",J340,0)</f>
        <v>0</v>
      </c>
      <c r="BG340" s="201">
        <f>IF(N340="zákl. přenesená",J340,0)</f>
        <v>0</v>
      </c>
      <c r="BH340" s="201">
        <f>IF(N340="sníž. přenesená",J340,0)</f>
        <v>0</v>
      </c>
      <c r="BI340" s="201">
        <f>IF(N340="nulová",J340,0)</f>
        <v>0</v>
      </c>
      <c r="BJ340" s="17" t="s">
        <v>83</v>
      </c>
      <c r="BK340" s="201">
        <f>ROUND(I340*H340,2)</f>
        <v>0</v>
      </c>
      <c r="BL340" s="17" t="s">
        <v>155</v>
      </c>
      <c r="BM340" s="200" t="s">
        <v>749</v>
      </c>
    </row>
    <row r="341" spans="1:65" s="13" customFormat="1">
      <c r="B341" s="208"/>
      <c r="C341" s="209"/>
      <c r="D341" s="210" t="s">
        <v>183</v>
      </c>
      <c r="E341" s="211" t="s">
        <v>1</v>
      </c>
      <c r="F341" s="212" t="s">
        <v>456</v>
      </c>
      <c r="G341" s="209"/>
      <c r="H341" s="211" t="s">
        <v>1</v>
      </c>
      <c r="I341" s="213"/>
      <c r="J341" s="209"/>
      <c r="K341" s="209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183</v>
      </c>
      <c r="AU341" s="218" t="s">
        <v>85</v>
      </c>
      <c r="AV341" s="13" t="s">
        <v>83</v>
      </c>
      <c r="AW341" s="13" t="s">
        <v>32</v>
      </c>
      <c r="AX341" s="13" t="s">
        <v>75</v>
      </c>
      <c r="AY341" s="218" t="s">
        <v>148</v>
      </c>
    </row>
    <row r="342" spans="1:65" s="13" customFormat="1">
      <c r="B342" s="208"/>
      <c r="C342" s="209"/>
      <c r="D342" s="210" t="s">
        <v>183</v>
      </c>
      <c r="E342" s="211" t="s">
        <v>1</v>
      </c>
      <c r="F342" s="212" t="s">
        <v>744</v>
      </c>
      <c r="G342" s="209"/>
      <c r="H342" s="211" t="s">
        <v>1</v>
      </c>
      <c r="I342" s="213"/>
      <c r="J342" s="209"/>
      <c r="K342" s="209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183</v>
      </c>
      <c r="AU342" s="218" t="s">
        <v>85</v>
      </c>
      <c r="AV342" s="13" t="s">
        <v>83</v>
      </c>
      <c r="AW342" s="13" t="s">
        <v>32</v>
      </c>
      <c r="AX342" s="13" t="s">
        <v>75</v>
      </c>
      <c r="AY342" s="218" t="s">
        <v>148</v>
      </c>
    </row>
    <row r="343" spans="1:65" s="14" customFormat="1">
      <c r="B343" s="219"/>
      <c r="C343" s="220"/>
      <c r="D343" s="210" t="s">
        <v>183</v>
      </c>
      <c r="E343" s="221" t="s">
        <v>272</v>
      </c>
      <c r="F343" s="222" t="s">
        <v>273</v>
      </c>
      <c r="G343" s="220"/>
      <c r="H343" s="223">
        <v>2906.8</v>
      </c>
      <c r="I343" s="224"/>
      <c r="J343" s="220"/>
      <c r="K343" s="220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183</v>
      </c>
      <c r="AU343" s="229" t="s">
        <v>85</v>
      </c>
      <c r="AV343" s="14" t="s">
        <v>85</v>
      </c>
      <c r="AW343" s="14" t="s">
        <v>32</v>
      </c>
      <c r="AX343" s="14" t="s">
        <v>83</v>
      </c>
      <c r="AY343" s="229" t="s">
        <v>148</v>
      </c>
    </row>
    <row r="344" spans="1:65" s="14" customFormat="1">
      <c r="B344" s="219"/>
      <c r="C344" s="220"/>
      <c r="D344" s="210" t="s">
        <v>183</v>
      </c>
      <c r="E344" s="220"/>
      <c r="F344" s="222" t="s">
        <v>750</v>
      </c>
      <c r="G344" s="220"/>
      <c r="H344" s="223">
        <v>3052.14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183</v>
      </c>
      <c r="AU344" s="229" t="s">
        <v>85</v>
      </c>
      <c r="AV344" s="14" t="s">
        <v>85</v>
      </c>
      <c r="AW344" s="14" t="s">
        <v>4</v>
      </c>
      <c r="AX344" s="14" t="s">
        <v>83</v>
      </c>
      <c r="AY344" s="229" t="s">
        <v>148</v>
      </c>
    </row>
    <row r="345" spans="1:65" s="2" customFormat="1" ht="24.2" customHeight="1">
      <c r="A345" s="34"/>
      <c r="B345" s="35"/>
      <c r="C345" s="187" t="s">
        <v>751</v>
      </c>
      <c r="D345" s="187" t="s">
        <v>150</v>
      </c>
      <c r="E345" s="188" t="s">
        <v>752</v>
      </c>
      <c r="F345" s="189" t="s">
        <v>753</v>
      </c>
      <c r="G345" s="190" t="s">
        <v>240</v>
      </c>
      <c r="H345" s="191">
        <v>181.7</v>
      </c>
      <c r="I345" s="192"/>
      <c r="J345" s="193">
        <f>ROUND(I345*H345,2)</f>
        <v>0</v>
      </c>
      <c r="K345" s="194"/>
      <c r="L345" s="195"/>
      <c r="M345" s="196" t="s">
        <v>1</v>
      </c>
      <c r="N345" s="197" t="s">
        <v>40</v>
      </c>
      <c r="O345" s="71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00" t="s">
        <v>154</v>
      </c>
      <c r="AT345" s="200" t="s">
        <v>150</v>
      </c>
      <c r="AU345" s="200" t="s">
        <v>85</v>
      </c>
      <c r="AY345" s="17" t="s">
        <v>148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7" t="s">
        <v>83</v>
      </c>
      <c r="BK345" s="201">
        <f>ROUND(I345*H345,2)</f>
        <v>0</v>
      </c>
      <c r="BL345" s="17" t="s">
        <v>155</v>
      </c>
      <c r="BM345" s="200" t="s">
        <v>754</v>
      </c>
    </row>
    <row r="346" spans="1:65" s="13" customFormat="1">
      <c r="B346" s="208"/>
      <c r="C346" s="209"/>
      <c r="D346" s="210" t="s">
        <v>183</v>
      </c>
      <c r="E346" s="211" t="s">
        <v>1</v>
      </c>
      <c r="F346" s="212" t="s">
        <v>456</v>
      </c>
      <c r="G346" s="209"/>
      <c r="H346" s="211" t="s">
        <v>1</v>
      </c>
      <c r="I346" s="213"/>
      <c r="J346" s="209"/>
      <c r="K346" s="209"/>
      <c r="L346" s="214"/>
      <c r="M346" s="215"/>
      <c r="N346" s="216"/>
      <c r="O346" s="216"/>
      <c r="P346" s="216"/>
      <c r="Q346" s="216"/>
      <c r="R346" s="216"/>
      <c r="S346" s="216"/>
      <c r="T346" s="217"/>
      <c r="AT346" s="218" t="s">
        <v>183</v>
      </c>
      <c r="AU346" s="218" t="s">
        <v>85</v>
      </c>
      <c r="AV346" s="13" t="s">
        <v>83</v>
      </c>
      <c r="AW346" s="13" t="s">
        <v>32</v>
      </c>
      <c r="AX346" s="13" t="s">
        <v>75</v>
      </c>
      <c r="AY346" s="218" t="s">
        <v>148</v>
      </c>
    </row>
    <row r="347" spans="1:65" s="13" customFormat="1">
      <c r="B347" s="208"/>
      <c r="C347" s="209"/>
      <c r="D347" s="210" t="s">
        <v>183</v>
      </c>
      <c r="E347" s="211" t="s">
        <v>1</v>
      </c>
      <c r="F347" s="212" t="s">
        <v>744</v>
      </c>
      <c r="G347" s="209"/>
      <c r="H347" s="211" t="s">
        <v>1</v>
      </c>
      <c r="I347" s="213"/>
      <c r="J347" s="209"/>
      <c r="K347" s="209"/>
      <c r="L347" s="214"/>
      <c r="M347" s="215"/>
      <c r="N347" s="216"/>
      <c r="O347" s="216"/>
      <c r="P347" s="216"/>
      <c r="Q347" s="216"/>
      <c r="R347" s="216"/>
      <c r="S347" s="216"/>
      <c r="T347" s="217"/>
      <c r="AT347" s="218" t="s">
        <v>183</v>
      </c>
      <c r="AU347" s="218" t="s">
        <v>85</v>
      </c>
      <c r="AV347" s="13" t="s">
        <v>83</v>
      </c>
      <c r="AW347" s="13" t="s">
        <v>32</v>
      </c>
      <c r="AX347" s="13" t="s">
        <v>75</v>
      </c>
      <c r="AY347" s="218" t="s">
        <v>148</v>
      </c>
    </row>
    <row r="348" spans="1:65" s="14" customFormat="1">
      <c r="B348" s="219"/>
      <c r="C348" s="220"/>
      <c r="D348" s="210" t="s">
        <v>183</v>
      </c>
      <c r="E348" s="221" t="s">
        <v>268</v>
      </c>
      <c r="F348" s="222" t="s">
        <v>269</v>
      </c>
      <c r="G348" s="220"/>
      <c r="H348" s="223">
        <v>181.7</v>
      </c>
      <c r="I348" s="224"/>
      <c r="J348" s="220"/>
      <c r="K348" s="220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183</v>
      </c>
      <c r="AU348" s="229" t="s">
        <v>85</v>
      </c>
      <c r="AV348" s="14" t="s">
        <v>85</v>
      </c>
      <c r="AW348" s="14" t="s">
        <v>32</v>
      </c>
      <c r="AX348" s="14" t="s">
        <v>83</v>
      </c>
      <c r="AY348" s="229" t="s">
        <v>148</v>
      </c>
    </row>
    <row r="349" spans="1:65" s="2" customFormat="1" ht="16.5" customHeight="1">
      <c r="A349" s="34"/>
      <c r="B349" s="35"/>
      <c r="C349" s="187" t="s">
        <v>755</v>
      </c>
      <c r="D349" s="187" t="s">
        <v>150</v>
      </c>
      <c r="E349" s="188" t="s">
        <v>756</v>
      </c>
      <c r="F349" s="189" t="s">
        <v>757</v>
      </c>
      <c r="G349" s="190" t="s">
        <v>240</v>
      </c>
      <c r="H349" s="191">
        <v>75.495000000000005</v>
      </c>
      <c r="I349" s="192"/>
      <c r="J349" s="193">
        <f>ROUND(I349*H349,2)</f>
        <v>0</v>
      </c>
      <c r="K349" s="194"/>
      <c r="L349" s="195"/>
      <c r="M349" s="196" t="s">
        <v>1</v>
      </c>
      <c r="N349" s="197" t="s">
        <v>40</v>
      </c>
      <c r="O349" s="71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00" t="s">
        <v>154</v>
      </c>
      <c r="AT349" s="200" t="s">
        <v>150</v>
      </c>
      <c r="AU349" s="200" t="s">
        <v>85</v>
      </c>
      <c r="AY349" s="17" t="s">
        <v>148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7" t="s">
        <v>83</v>
      </c>
      <c r="BK349" s="201">
        <f>ROUND(I349*H349,2)</f>
        <v>0</v>
      </c>
      <c r="BL349" s="17" t="s">
        <v>155</v>
      </c>
      <c r="BM349" s="200" t="s">
        <v>758</v>
      </c>
    </row>
    <row r="350" spans="1:65" s="13" customFormat="1">
      <c r="B350" s="208"/>
      <c r="C350" s="209"/>
      <c r="D350" s="210" t="s">
        <v>183</v>
      </c>
      <c r="E350" s="211" t="s">
        <v>1</v>
      </c>
      <c r="F350" s="212" t="s">
        <v>456</v>
      </c>
      <c r="G350" s="209"/>
      <c r="H350" s="211" t="s">
        <v>1</v>
      </c>
      <c r="I350" s="213"/>
      <c r="J350" s="209"/>
      <c r="K350" s="209"/>
      <c r="L350" s="214"/>
      <c r="M350" s="215"/>
      <c r="N350" s="216"/>
      <c r="O350" s="216"/>
      <c r="P350" s="216"/>
      <c r="Q350" s="216"/>
      <c r="R350" s="216"/>
      <c r="S350" s="216"/>
      <c r="T350" s="217"/>
      <c r="AT350" s="218" t="s">
        <v>183</v>
      </c>
      <c r="AU350" s="218" t="s">
        <v>85</v>
      </c>
      <c r="AV350" s="13" t="s">
        <v>83</v>
      </c>
      <c r="AW350" s="13" t="s">
        <v>32</v>
      </c>
      <c r="AX350" s="13" t="s">
        <v>75</v>
      </c>
      <c r="AY350" s="218" t="s">
        <v>148</v>
      </c>
    </row>
    <row r="351" spans="1:65" s="13" customFormat="1">
      <c r="B351" s="208"/>
      <c r="C351" s="209"/>
      <c r="D351" s="210" t="s">
        <v>183</v>
      </c>
      <c r="E351" s="211" t="s">
        <v>1</v>
      </c>
      <c r="F351" s="212" t="s">
        <v>744</v>
      </c>
      <c r="G351" s="209"/>
      <c r="H351" s="211" t="s">
        <v>1</v>
      </c>
      <c r="I351" s="213"/>
      <c r="J351" s="209"/>
      <c r="K351" s="209"/>
      <c r="L351" s="214"/>
      <c r="M351" s="215"/>
      <c r="N351" s="216"/>
      <c r="O351" s="216"/>
      <c r="P351" s="216"/>
      <c r="Q351" s="216"/>
      <c r="R351" s="216"/>
      <c r="S351" s="216"/>
      <c r="T351" s="217"/>
      <c r="AT351" s="218" t="s">
        <v>183</v>
      </c>
      <c r="AU351" s="218" t="s">
        <v>85</v>
      </c>
      <c r="AV351" s="13" t="s">
        <v>83</v>
      </c>
      <c r="AW351" s="13" t="s">
        <v>32</v>
      </c>
      <c r="AX351" s="13" t="s">
        <v>75</v>
      </c>
      <c r="AY351" s="218" t="s">
        <v>148</v>
      </c>
    </row>
    <row r="352" spans="1:65" s="14" customFormat="1">
      <c r="B352" s="219"/>
      <c r="C352" s="220"/>
      <c r="D352" s="210" t="s">
        <v>183</v>
      </c>
      <c r="E352" s="221" t="s">
        <v>270</v>
      </c>
      <c r="F352" s="222" t="s">
        <v>271</v>
      </c>
      <c r="G352" s="220"/>
      <c r="H352" s="223">
        <v>71.900000000000006</v>
      </c>
      <c r="I352" s="224"/>
      <c r="J352" s="220"/>
      <c r="K352" s="220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183</v>
      </c>
      <c r="AU352" s="229" t="s">
        <v>85</v>
      </c>
      <c r="AV352" s="14" t="s">
        <v>85</v>
      </c>
      <c r="AW352" s="14" t="s">
        <v>32</v>
      </c>
      <c r="AX352" s="14" t="s">
        <v>83</v>
      </c>
      <c r="AY352" s="229" t="s">
        <v>148</v>
      </c>
    </row>
    <row r="353" spans="1:65" s="14" customFormat="1">
      <c r="B353" s="219"/>
      <c r="C353" s="220"/>
      <c r="D353" s="210" t="s">
        <v>183</v>
      </c>
      <c r="E353" s="220"/>
      <c r="F353" s="222" t="s">
        <v>759</v>
      </c>
      <c r="G353" s="220"/>
      <c r="H353" s="223">
        <v>75.495000000000005</v>
      </c>
      <c r="I353" s="224"/>
      <c r="J353" s="220"/>
      <c r="K353" s="220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183</v>
      </c>
      <c r="AU353" s="229" t="s">
        <v>85</v>
      </c>
      <c r="AV353" s="14" t="s">
        <v>85</v>
      </c>
      <c r="AW353" s="14" t="s">
        <v>4</v>
      </c>
      <c r="AX353" s="14" t="s">
        <v>83</v>
      </c>
      <c r="AY353" s="229" t="s">
        <v>148</v>
      </c>
    </row>
    <row r="354" spans="1:65" s="2" customFormat="1" ht="21.75" customHeight="1">
      <c r="A354" s="34"/>
      <c r="B354" s="35"/>
      <c r="C354" s="187" t="s">
        <v>760</v>
      </c>
      <c r="D354" s="187" t="s">
        <v>150</v>
      </c>
      <c r="E354" s="188" t="s">
        <v>761</v>
      </c>
      <c r="F354" s="189" t="s">
        <v>762</v>
      </c>
      <c r="G354" s="190" t="s">
        <v>240</v>
      </c>
      <c r="H354" s="191">
        <v>87.674999999999997</v>
      </c>
      <c r="I354" s="192"/>
      <c r="J354" s="193">
        <f>ROUND(I354*H354,2)</f>
        <v>0</v>
      </c>
      <c r="K354" s="194"/>
      <c r="L354" s="195"/>
      <c r="M354" s="196" t="s">
        <v>1</v>
      </c>
      <c r="N354" s="197" t="s">
        <v>40</v>
      </c>
      <c r="O354" s="71"/>
      <c r="P354" s="198">
        <f>O354*H354</f>
        <v>0</v>
      </c>
      <c r="Q354" s="198">
        <v>0</v>
      </c>
      <c r="R354" s="198">
        <f>Q354*H354</f>
        <v>0</v>
      </c>
      <c r="S354" s="198">
        <v>0</v>
      </c>
      <c r="T354" s="199">
        <f>S354*H354</f>
        <v>0</v>
      </c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R354" s="200" t="s">
        <v>154</v>
      </c>
      <c r="AT354" s="200" t="s">
        <v>150</v>
      </c>
      <c r="AU354" s="200" t="s">
        <v>85</v>
      </c>
      <c r="AY354" s="17" t="s">
        <v>148</v>
      </c>
      <c r="BE354" s="201">
        <f>IF(N354="základní",J354,0)</f>
        <v>0</v>
      </c>
      <c r="BF354" s="201">
        <f>IF(N354="snížená",J354,0)</f>
        <v>0</v>
      </c>
      <c r="BG354" s="201">
        <f>IF(N354="zákl. přenesená",J354,0)</f>
        <v>0</v>
      </c>
      <c r="BH354" s="201">
        <f>IF(N354="sníž. přenesená",J354,0)</f>
        <v>0</v>
      </c>
      <c r="BI354" s="201">
        <f>IF(N354="nulová",J354,0)</f>
        <v>0</v>
      </c>
      <c r="BJ354" s="17" t="s">
        <v>83</v>
      </c>
      <c r="BK354" s="201">
        <f>ROUND(I354*H354,2)</f>
        <v>0</v>
      </c>
      <c r="BL354" s="17" t="s">
        <v>155</v>
      </c>
      <c r="BM354" s="200" t="s">
        <v>763</v>
      </c>
    </row>
    <row r="355" spans="1:65" s="13" customFormat="1">
      <c r="B355" s="208"/>
      <c r="C355" s="209"/>
      <c r="D355" s="210" t="s">
        <v>183</v>
      </c>
      <c r="E355" s="211" t="s">
        <v>1</v>
      </c>
      <c r="F355" s="212" t="s">
        <v>456</v>
      </c>
      <c r="G355" s="209"/>
      <c r="H355" s="211" t="s">
        <v>1</v>
      </c>
      <c r="I355" s="213"/>
      <c r="J355" s="209"/>
      <c r="K355" s="209"/>
      <c r="L355" s="214"/>
      <c r="M355" s="215"/>
      <c r="N355" s="216"/>
      <c r="O355" s="216"/>
      <c r="P355" s="216"/>
      <c r="Q355" s="216"/>
      <c r="R355" s="216"/>
      <c r="S355" s="216"/>
      <c r="T355" s="217"/>
      <c r="AT355" s="218" t="s">
        <v>183</v>
      </c>
      <c r="AU355" s="218" t="s">
        <v>85</v>
      </c>
      <c r="AV355" s="13" t="s">
        <v>83</v>
      </c>
      <c r="AW355" s="13" t="s">
        <v>32</v>
      </c>
      <c r="AX355" s="13" t="s">
        <v>75</v>
      </c>
      <c r="AY355" s="218" t="s">
        <v>148</v>
      </c>
    </row>
    <row r="356" spans="1:65" s="13" customFormat="1">
      <c r="B356" s="208"/>
      <c r="C356" s="209"/>
      <c r="D356" s="210" t="s">
        <v>183</v>
      </c>
      <c r="E356" s="211" t="s">
        <v>1</v>
      </c>
      <c r="F356" s="212" t="s">
        <v>744</v>
      </c>
      <c r="G356" s="209"/>
      <c r="H356" s="211" t="s">
        <v>1</v>
      </c>
      <c r="I356" s="213"/>
      <c r="J356" s="209"/>
      <c r="K356" s="209"/>
      <c r="L356" s="214"/>
      <c r="M356" s="215"/>
      <c r="N356" s="216"/>
      <c r="O356" s="216"/>
      <c r="P356" s="216"/>
      <c r="Q356" s="216"/>
      <c r="R356" s="216"/>
      <c r="S356" s="216"/>
      <c r="T356" s="217"/>
      <c r="AT356" s="218" t="s">
        <v>183</v>
      </c>
      <c r="AU356" s="218" t="s">
        <v>85</v>
      </c>
      <c r="AV356" s="13" t="s">
        <v>83</v>
      </c>
      <c r="AW356" s="13" t="s">
        <v>32</v>
      </c>
      <c r="AX356" s="13" t="s">
        <v>75</v>
      </c>
      <c r="AY356" s="218" t="s">
        <v>148</v>
      </c>
    </row>
    <row r="357" spans="1:65" s="14" customFormat="1">
      <c r="B357" s="219"/>
      <c r="C357" s="220"/>
      <c r="D357" s="210" t="s">
        <v>183</v>
      </c>
      <c r="E357" s="221" t="s">
        <v>279</v>
      </c>
      <c r="F357" s="222" t="s">
        <v>280</v>
      </c>
      <c r="G357" s="220"/>
      <c r="H357" s="223">
        <v>83.5</v>
      </c>
      <c r="I357" s="224"/>
      <c r="J357" s="220"/>
      <c r="K357" s="220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183</v>
      </c>
      <c r="AU357" s="229" t="s">
        <v>85</v>
      </c>
      <c r="AV357" s="14" t="s">
        <v>85</v>
      </c>
      <c r="AW357" s="14" t="s">
        <v>32</v>
      </c>
      <c r="AX357" s="14" t="s">
        <v>83</v>
      </c>
      <c r="AY357" s="229" t="s">
        <v>148</v>
      </c>
    </row>
    <row r="358" spans="1:65" s="14" customFormat="1">
      <c r="B358" s="219"/>
      <c r="C358" s="220"/>
      <c r="D358" s="210" t="s">
        <v>183</v>
      </c>
      <c r="E358" s="220"/>
      <c r="F358" s="222" t="s">
        <v>764</v>
      </c>
      <c r="G358" s="220"/>
      <c r="H358" s="223">
        <v>87.674999999999997</v>
      </c>
      <c r="I358" s="224"/>
      <c r="J358" s="220"/>
      <c r="K358" s="220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183</v>
      </c>
      <c r="AU358" s="229" t="s">
        <v>85</v>
      </c>
      <c r="AV358" s="14" t="s">
        <v>85</v>
      </c>
      <c r="AW358" s="14" t="s">
        <v>4</v>
      </c>
      <c r="AX358" s="14" t="s">
        <v>83</v>
      </c>
      <c r="AY358" s="229" t="s">
        <v>148</v>
      </c>
    </row>
    <row r="359" spans="1:65" s="2" customFormat="1" ht="16.5" customHeight="1">
      <c r="A359" s="34"/>
      <c r="B359" s="35"/>
      <c r="C359" s="187" t="s">
        <v>765</v>
      </c>
      <c r="D359" s="187" t="s">
        <v>150</v>
      </c>
      <c r="E359" s="188" t="s">
        <v>766</v>
      </c>
      <c r="F359" s="189" t="s">
        <v>767</v>
      </c>
      <c r="G359" s="190" t="s">
        <v>1</v>
      </c>
      <c r="H359" s="191">
        <v>53.024999999999999</v>
      </c>
      <c r="I359" s="192"/>
      <c r="J359" s="193">
        <f>ROUND(I359*H359,2)</f>
        <v>0</v>
      </c>
      <c r="K359" s="194"/>
      <c r="L359" s="195"/>
      <c r="M359" s="196" t="s">
        <v>1</v>
      </c>
      <c r="N359" s="197" t="s">
        <v>40</v>
      </c>
      <c r="O359" s="71"/>
      <c r="P359" s="198">
        <f>O359*H359</f>
        <v>0</v>
      </c>
      <c r="Q359" s="198">
        <v>0</v>
      </c>
      <c r="R359" s="198">
        <f>Q359*H359</f>
        <v>0</v>
      </c>
      <c r="S359" s="198">
        <v>0</v>
      </c>
      <c r="T359" s="199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00" t="s">
        <v>154</v>
      </c>
      <c r="AT359" s="200" t="s">
        <v>150</v>
      </c>
      <c r="AU359" s="200" t="s">
        <v>85</v>
      </c>
      <c r="AY359" s="17" t="s">
        <v>148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7" t="s">
        <v>83</v>
      </c>
      <c r="BK359" s="201">
        <f>ROUND(I359*H359,2)</f>
        <v>0</v>
      </c>
      <c r="BL359" s="17" t="s">
        <v>155</v>
      </c>
      <c r="BM359" s="200" t="s">
        <v>768</v>
      </c>
    </row>
    <row r="360" spans="1:65" s="13" customFormat="1">
      <c r="B360" s="208"/>
      <c r="C360" s="209"/>
      <c r="D360" s="210" t="s">
        <v>183</v>
      </c>
      <c r="E360" s="211" t="s">
        <v>1</v>
      </c>
      <c r="F360" s="212" t="s">
        <v>456</v>
      </c>
      <c r="G360" s="209"/>
      <c r="H360" s="211" t="s">
        <v>1</v>
      </c>
      <c r="I360" s="213"/>
      <c r="J360" s="209"/>
      <c r="K360" s="209"/>
      <c r="L360" s="214"/>
      <c r="M360" s="215"/>
      <c r="N360" s="216"/>
      <c r="O360" s="216"/>
      <c r="P360" s="216"/>
      <c r="Q360" s="216"/>
      <c r="R360" s="216"/>
      <c r="S360" s="216"/>
      <c r="T360" s="217"/>
      <c r="AT360" s="218" t="s">
        <v>183</v>
      </c>
      <c r="AU360" s="218" t="s">
        <v>85</v>
      </c>
      <c r="AV360" s="13" t="s">
        <v>83</v>
      </c>
      <c r="AW360" s="13" t="s">
        <v>32</v>
      </c>
      <c r="AX360" s="13" t="s">
        <v>75</v>
      </c>
      <c r="AY360" s="218" t="s">
        <v>148</v>
      </c>
    </row>
    <row r="361" spans="1:65" s="13" customFormat="1">
      <c r="B361" s="208"/>
      <c r="C361" s="209"/>
      <c r="D361" s="210" t="s">
        <v>183</v>
      </c>
      <c r="E361" s="211" t="s">
        <v>1</v>
      </c>
      <c r="F361" s="212" t="s">
        <v>744</v>
      </c>
      <c r="G361" s="209"/>
      <c r="H361" s="211" t="s">
        <v>1</v>
      </c>
      <c r="I361" s="213"/>
      <c r="J361" s="209"/>
      <c r="K361" s="209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183</v>
      </c>
      <c r="AU361" s="218" t="s">
        <v>85</v>
      </c>
      <c r="AV361" s="13" t="s">
        <v>83</v>
      </c>
      <c r="AW361" s="13" t="s">
        <v>32</v>
      </c>
      <c r="AX361" s="13" t="s">
        <v>75</v>
      </c>
      <c r="AY361" s="218" t="s">
        <v>148</v>
      </c>
    </row>
    <row r="362" spans="1:65" s="14" customFormat="1">
      <c r="B362" s="219"/>
      <c r="C362" s="220"/>
      <c r="D362" s="210" t="s">
        <v>183</v>
      </c>
      <c r="E362" s="221" t="s">
        <v>287</v>
      </c>
      <c r="F362" s="222" t="s">
        <v>288</v>
      </c>
      <c r="G362" s="220"/>
      <c r="H362" s="223">
        <v>50.5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183</v>
      </c>
      <c r="AU362" s="229" t="s">
        <v>85</v>
      </c>
      <c r="AV362" s="14" t="s">
        <v>85</v>
      </c>
      <c r="AW362" s="14" t="s">
        <v>32</v>
      </c>
      <c r="AX362" s="14" t="s">
        <v>83</v>
      </c>
      <c r="AY362" s="229" t="s">
        <v>148</v>
      </c>
    </row>
    <row r="363" spans="1:65" s="14" customFormat="1">
      <c r="B363" s="219"/>
      <c r="C363" s="220"/>
      <c r="D363" s="210" t="s">
        <v>183</v>
      </c>
      <c r="E363" s="220"/>
      <c r="F363" s="222" t="s">
        <v>769</v>
      </c>
      <c r="G363" s="220"/>
      <c r="H363" s="223">
        <v>53.024999999999999</v>
      </c>
      <c r="I363" s="224"/>
      <c r="J363" s="220"/>
      <c r="K363" s="220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183</v>
      </c>
      <c r="AU363" s="229" t="s">
        <v>85</v>
      </c>
      <c r="AV363" s="14" t="s">
        <v>85</v>
      </c>
      <c r="AW363" s="14" t="s">
        <v>4</v>
      </c>
      <c r="AX363" s="14" t="s">
        <v>83</v>
      </c>
      <c r="AY363" s="229" t="s">
        <v>148</v>
      </c>
    </row>
    <row r="364" spans="1:65" s="2" customFormat="1" ht="16.5" customHeight="1">
      <c r="A364" s="34"/>
      <c r="B364" s="35"/>
      <c r="C364" s="187" t="s">
        <v>770</v>
      </c>
      <c r="D364" s="187" t="s">
        <v>150</v>
      </c>
      <c r="E364" s="188" t="s">
        <v>771</v>
      </c>
      <c r="F364" s="189" t="s">
        <v>772</v>
      </c>
      <c r="G364" s="190" t="s">
        <v>240</v>
      </c>
      <c r="H364" s="191">
        <v>105.105</v>
      </c>
      <c r="I364" s="192"/>
      <c r="J364" s="193">
        <f>ROUND(I364*H364,2)</f>
        <v>0</v>
      </c>
      <c r="K364" s="194"/>
      <c r="L364" s="195"/>
      <c r="M364" s="196" t="s">
        <v>1</v>
      </c>
      <c r="N364" s="197" t="s">
        <v>40</v>
      </c>
      <c r="O364" s="71"/>
      <c r="P364" s="198">
        <f>O364*H364</f>
        <v>0</v>
      </c>
      <c r="Q364" s="198">
        <v>0</v>
      </c>
      <c r="R364" s="198">
        <f>Q364*H364</f>
        <v>0</v>
      </c>
      <c r="S364" s="198">
        <v>0</v>
      </c>
      <c r="T364" s="199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00" t="s">
        <v>154</v>
      </c>
      <c r="AT364" s="200" t="s">
        <v>150</v>
      </c>
      <c r="AU364" s="200" t="s">
        <v>85</v>
      </c>
      <c r="AY364" s="17" t="s">
        <v>148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7" t="s">
        <v>83</v>
      </c>
      <c r="BK364" s="201">
        <f>ROUND(I364*H364,2)</f>
        <v>0</v>
      </c>
      <c r="BL364" s="17" t="s">
        <v>155</v>
      </c>
      <c r="BM364" s="200" t="s">
        <v>773</v>
      </c>
    </row>
    <row r="365" spans="1:65" s="13" customFormat="1">
      <c r="B365" s="208"/>
      <c r="C365" s="209"/>
      <c r="D365" s="210" t="s">
        <v>183</v>
      </c>
      <c r="E365" s="211" t="s">
        <v>1</v>
      </c>
      <c r="F365" s="212" t="s">
        <v>456</v>
      </c>
      <c r="G365" s="209"/>
      <c r="H365" s="211" t="s">
        <v>1</v>
      </c>
      <c r="I365" s="213"/>
      <c r="J365" s="209"/>
      <c r="K365" s="209"/>
      <c r="L365" s="214"/>
      <c r="M365" s="215"/>
      <c r="N365" s="216"/>
      <c r="O365" s="216"/>
      <c r="P365" s="216"/>
      <c r="Q365" s="216"/>
      <c r="R365" s="216"/>
      <c r="S365" s="216"/>
      <c r="T365" s="217"/>
      <c r="AT365" s="218" t="s">
        <v>183</v>
      </c>
      <c r="AU365" s="218" t="s">
        <v>85</v>
      </c>
      <c r="AV365" s="13" t="s">
        <v>83</v>
      </c>
      <c r="AW365" s="13" t="s">
        <v>32</v>
      </c>
      <c r="AX365" s="13" t="s">
        <v>75</v>
      </c>
      <c r="AY365" s="218" t="s">
        <v>148</v>
      </c>
    </row>
    <row r="366" spans="1:65" s="13" customFormat="1">
      <c r="B366" s="208"/>
      <c r="C366" s="209"/>
      <c r="D366" s="210" t="s">
        <v>183</v>
      </c>
      <c r="E366" s="211" t="s">
        <v>1</v>
      </c>
      <c r="F366" s="212" t="s">
        <v>744</v>
      </c>
      <c r="G366" s="209"/>
      <c r="H366" s="211" t="s">
        <v>1</v>
      </c>
      <c r="I366" s="213"/>
      <c r="J366" s="209"/>
      <c r="K366" s="209"/>
      <c r="L366" s="214"/>
      <c r="M366" s="215"/>
      <c r="N366" s="216"/>
      <c r="O366" s="216"/>
      <c r="P366" s="216"/>
      <c r="Q366" s="216"/>
      <c r="R366" s="216"/>
      <c r="S366" s="216"/>
      <c r="T366" s="217"/>
      <c r="AT366" s="218" t="s">
        <v>183</v>
      </c>
      <c r="AU366" s="218" t="s">
        <v>85</v>
      </c>
      <c r="AV366" s="13" t="s">
        <v>83</v>
      </c>
      <c r="AW366" s="13" t="s">
        <v>32</v>
      </c>
      <c r="AX366" s="13" t="s">
        <v>75</v>
      </c>
      <c r="AY366" s="218" t="s">
        <v>148</v>
      </c>
    </row>
    <row r="367" spans="1:65" s="14" customFormat="1">
      <c r="B367" s="219"/>
      <c r="C367" s="220"/>
      <c r="D367" s="210" t="s">
        <v>183</v>
      </c>
      <c r="E367" s="221" t="s">
        <v>250</v>
      </c>
      <c r="F367" s="222" t="s">
        <v>251</v>
      </c>
      <c r="G367" s="220"/>
      <c r="H367" s="223">
        <v>100.1</v>
      </c>
      <c r="I367" s="224"/>
      <c r="J367" s="220"/>
      <c r="K367" s="220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183</v>
      </c>
      <c r="AU367" s="229" t="s">
        <v>85</v>
      </c>
      <c r="AV367" s="14" t="s">
        <v>85</v>
      </c>
      <c r="AW367" s="14" t="s">
        <v>32</v>
      </c>
      <c r="AX367" s="14" t="s">
        <v>83</v>
      </c>
      <c r="AY367" s="229" t="s">
        <v>148</v>
      </c>
    </row>
    <row r="368" spans="1:65" s="14" customFormat="1">
      <c r="B368" s="219"/>
      <c r="C368" s="220"/>
      <c r="D368" s="210" t="s">
        <v>183</v>
      </c>
      <c r="E368" s="220"/>
      <c r="F368" s="222" t="s">
        <v>774</v>
      </c>
      <c r="G368" s="220"/>
      <c r="H368" s="223">
        <v>105.105</v>
      </c>
      <c r="I368" s="224"/>
      <c r="J368" s="220"/>
      <c r="K368" s="220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183</v>
      </c>
      <c r="AU368" s="229" t="s">
        <v>85</v>
      </c>
      <c r="AV368" s="14" t="s">
        <v>85</v>
      </c>
      <c r="AW368" s="14" t="s">
        <v>4</v>
      </c>
      <c r="AX368" s="14" t="s">
        <v>83</v>
      </c>
      <c r="AY368" s="229" t="s">
        <v>148</v>
      </c>
    </row>
    <row r="369" spans="1:65" s="12" customFormat="1" ht="22.9" customHeight="1">
      <c r="B369" s="171"/>
      <c r="C369" s="172"/>
      <c r="D369" s="173" t="s">
        <v>74</v>
      </c>
      <c r="E369" s="185" t="s">
        <v>154</v>
      </c>
      <c r="F369" s="185" t="s">
        <v>775</v>
      </c>
      <c r="G369" s="172"/>
      <c r="H369" s="172"/>
      <c r="I369" s="175"/>
      <c r="J369" s="186">
        <f>BK369</f>
        <v>0</v>
      </c>
      <c r="K369" s="172"/>
      <c r="L369" s="177"/>
      <c r="M369" s="178"/>
      <c r="N369" s="179"/>
      <c r="O369" s="179"/>
      <c r="P369" s="180">
        <f>SUM(P370:P375)</f>
        <v>0</v>
      </c>
      <c r="Q369" s="179"/>
      <c r="R369" s="180">
        <f>SUM(R370:R375)</f>
        <v>23.072360000000003</v>
      </c>
      <c r="S369" s="179"/>
      <c r="T369" s="181">
        <f>SUM(T370:T375)</f>
        <v>0</v>
      </c>
      <c r="AR369" s="182" t="s">
        <v>83</v>
      </c>
      <c r="AT369" s="183" t="s">
        <v>74</v>
      </c>
      <c r="AU369" s="183" t="s">
        <v>83</v>
      </c>
      <c r="AY369" s="182" t="s">
        <v>148</v>
      </c>
      <c r="BK369" s="184">
        <f>SUM(BK370:BK375)</f>
        <v>0</v>
      </c>
    </row>
    <row r="370" spans="1:65" s="2" customFormat="1" ht="21.75" customHeight="1">
      <c r="A370" s="34"/>
      <c r="B370" s="35"/>
      <c r="C370" s="241" t="s">
        <v>776</v>
      </c>
      <c r="D370" s="241" t="s">
        <v>209</v>
      </c>
      <c r="E370" s="242" t="s">
        <v>777</v>
      </c>
      <c r="F370" s="243" t="s">
        <v>778</v>
      </c>
      <c r="G370" s="244" t="s">
        <v>181</v>
      </c>
      <c r="H370" s="245">
        <v>7</v>
      </c>
      <c r="I370" s="246"/>
      <c r="J370" s="247">
        <f>ROUND(I370*H370,2)</f>
        <v>0</v>
      </c>
      <c r="K370" s="248"/>
      <c r="L370" s="39"/>
      <c r="M370" s="249" t="s">
        <v>1</v>
      </c>
      <c r="N370" s="250" t="s">
        <v>40</v>
      </c>
      <c r="O370" s="71"/>
      <c r="P370" s="198">
        <f>O370*H370</f>
        <v>0</v>
      </c>
      <c r="Q370" s="198">
        <v>4.7120000000000002E-2</v>
      </c>
      <c r="R370" s="198">
        <f>Q370*H370</f>
        <v>0.32984000000000002</v>
      </c>
      <c r="S370" s="198">
        <v>0</v>
      </c>
      <c r="T370" s="199">
        <f>S370*H370</f>
        <v>0</v>
      </c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R370" s="200" t="s">
        <v>155</v>
      </c>
      <c r="AT370" s="200" t="s">
        <v>209</v>
      </c>
      <c r="AU370" s="200" t="s">
        <v>85</v>
      </c>
      <c r="AY370" s="17" t="s">
        <v>148</v>
      </c>
      <c r="BE370" s="201">
        <f>IF(N370="základní",J370,0)</f>
        <v>0</v>
      </c>
      <c r="BF370" s="201">
        <f>IF(N370="snížená",J370,0)</f>
        <v>0</v>
      </c>
      <c r="BG370" s="201">
        <f>IF(N370="zákl. přenesená",J370,0)</f>
        <v>0</v>
      </c>
      <c r="BH370" s="201">
        <f>IF(N370="sníž. přenesená",J370,0)</f>
        <v>0</v>
      </c>
      <c r="BI370" s="201">
        <f>IF(N370="nulová",J370,0)</f>
        <v>0</v>
      </c>
      <c r="BJ370" s="17" t="s">
        <v>83</v>
      </c>
      <c r="BK370" s="201">
        <f>ROUND(I370*H370,2)</f>
        <v>0</v>
      </c>
      <c r="BL370" s="17" t="s">
        <v>155</v>
      </c>
      <c r="BM370" s="200" t="s">
        <v>779</v>
      </c>
    </row>
    <row r="371" spans="1:65" s="13" customFormat="1">
      <c r="B371" s="208"/>
      <c r="C371" s="209"/>
      <c r="D371" s="210" t="s">
        <v>183</v>
      </c>
      <c r="E371" s="211" t="s">
        <v>1</v>
      </c>
      <c r="F371" s="212" t="s">
        <v>780</v>
      </c>
      <c r="G371" s="209"/>
      <c r="H371" s="211" t="s">
        <v>1</v>
      </c>
      <c r="I371" s="213"/>
      <c r="J371" s="209"/>
      <c r="K371" s="209"/>
      <c r="L371" s="214"/>
      <c r="M371" s="215"/>
      <c r="N371" s="216"/>
      <c r="O371" s="216"/>
      <c r="P371" s="216"/>
      <c r="Q371" s="216"/>
      <c r="R371" s="216"/>
      <c r="S371" s="216"/>
      <c r="T371" s="217"/>
      <c r="AT371" s="218" t="s">
        <v>183</v>
      </c>
      <c r="AU371" s="218" t="s">
        <v>85</v>
      </c>
      <c r="AV371" s="13" t="s">
        <v>83</v>
      </c>
      <c r="AW371" s="13" t="s">
        <v>32</v>
      </c>
      <c r="AX371" s="13" t="s">
        <v>75</v>
      </c>
      <c r="AY371" s="218" t="s">
        <v>148</v>
      </c>
    </row>
    <row r="372" spans="1:65" s="14" customFormat="1">
      <c r="B372" s="219"/>
      <c r="C372" s="220"/>
      <c r="D372" s="210" t="s">
        <v>183</v>
      </c>
      <c r="E372" s="221" t="s">
        <v>1</v>
      </c>
      <c r="F372" s="222" t="s">
        <v>179</v>
      </c>
      <c r="G372" s="220"/>
      <c r="H372" s="223">
        <v>7</v>
      </c>
      <c r="I372" s="224"/>
      <c r="J372" s="220"/>
      <c r="K372" s="220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183</v>
      </c>
      <c r="AU372" s="229" t="s">
        <v>85</v>
      </c>
      <c r="AV372" s="14" t="s">
        <v>85</v>
      </c>
      <c r="AW372" s="14" t="s">
        <v>32</v>
      </c>
      <c r="AX372" s="14" t="s">
        <v>83</v>
      </c>
      <c r="AY372" s="229" t="s">
        <v>148</v>
      </c>
    </row>
    <row r="373" spans="1:65" s="2" customFormat="1" ht="24.2" customHeight="1">
      <c r="A373" s="34"/>
      <c r="B373" s="35"/>
      <c r="C373" s="241" t="s">
        <v>781</v>
      </c>
      <c r="D373" s="241" t="s">
        <v>209</v>
      </c>
      <c r="E373" s="242" t="s">
        <v>782</v>
      </c>
      <c r="F373" s="243" t="s">
        <v>783</v>
      </c>
      <c r="G373" s="244" t="s">
        <v>181</v>
      </c>
      <c r="H373" s="245">
        <v>40</v>
      </c>
      <c r="I373" s="246"/>
      <c r="J373" s="247">
        <f>ROUND(I373*H373,2)</f>
        <v>0</v>
      </c>
      <c r="K373" s="248"/>
      <c r="L373" s="39"/>
      <c r="M373" s="249" t="s">
        <v>1</v>
      </c>
      <c r="N373" s="250" t="s">
        <v>40</v>
      </c>
      <c r="O373" s="71"/>
      <c r="P373" s="198">
        <f>O373*H373</f>
        <v>0</v>
      </c>
      <c r="Q373" s="198">
        <v>0.42080000000000001</v>
      </c>
      <c r="R373" s="198">
        <f>Q373*H373</f>
        <v>16.832000000000001</v>
      </c>
      <c r="S373" s="198">
        <v>0</v>
      </c>
      <c r="T373" s="199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00" t="s">
        <v>155</v>
      </c>
      <c r="AT373" s="200" t="s">
        <v>209</v>
      </c>
      <c r="AU373" s="200" t="s">
        <v>85</v>
      </c>
      <c r="AY373" s="17" t="s">
        <v>148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7" t="s">
        <v>83</v>
      </c>
      <c r="BK373" s="201">
        <f>ROUND(I373*H373,2)</f>
        <v>0</v>
      </c>
      <c r="BL373" s="17" t="s">
        <v>155</v>
      </c>
      <c r="BM373" s="200" t="s">
        <v>784</v>
      </c>
    </row>
    <row r="374" spans="1:65" s="2" customFormat="1" ht="24.2" customHeight="1">
      <c r="A374" s="34"/>
      <c r="B374" s="35"/>
      <c r="C374" s="187" t="s">
        <v>785</v>
      </c>
      <c r="D374" s="187" t="s">
        <v>150</v>
      </c>
      <c r="E374" s="188" t="s">
        <v>786</v>
      </c>
      <c r="F374" s="189" t="s">
        <v>787</v>
      </c>
      <c r="G374" s="190" t="s">
        <v>153</v>
      </c>
      <c r="H374" s="191">
        <v>7</v>
      </c>
      <c r="I374" s="192"/>
      <c r="J374" s="193">
        <f>ROUND(I374*H374,2)</f>
        <v>0</v>
      </c>
      <c r="K374" s="194"/>
      <c r="L374" s="195"/>
      <c r="M374" s="196" t="s">
        <v>1</v>
      </c>
      <c r="N374" s="197" t="s">
        <v>40</v>
      </c>
      <c r="O374" s="71"/>
      <c r="P374" s="198">
        <f>O374*H374</f>
        <v>0</v>
      </c>
      <c r="Q374" s="198">
        <v>0</v>
      </c>
      <c r="R374" s="198">
        <f>Q374*H374</f>
        <v>0</v>
      </c>
      <c r="S374" s="198">
        <v>0</v>
      </c>
      <c r="T374" s="199">
        <f>S374*H374</f>
        <v>0</v>
      </c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R374" s="200" t="s">
        <v>154</v>
      </c>
      <c r="AT374" s="200" t="s">
        <v>150</v>
      </c>
      <c r="AU374" s="200" t="s">
        <v>85</v>
      </c>
      <c r="AY374" s="17" t="s">
        <v>148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7" t="s">
        <v>83</v>
      </c>
      <c r="BK374" s="201">
        <f>ROUND(I374*H374,2)</f>
        <v>0</v>
      </c>
      <c r="BL374" s="17" t="s">
        <v>155</v>
      </c>
      <c r="BM374" s="200" t="s">
        <v>788</v>
      </c>
    </row>
    <row r="375" spans="1:65" s="2" customFormat="1" ht="33" customHeight="1">
      <c r="A375" s="34"/>
      <c r="B375" s="35"/>
      <c r="C375" s="241" t="s">
        <v>789</v>
      </c>
      <c r="D375" s="241" t="s">
        <v>209</v>
      </c>
      <c r="E375" s="242" t="s">
        <v>790</v>
      </c>
      <c r="F375" s="243" t="s">
        <v>791</v>
      </c>
      <c r="G375" s="244" t="s">
        <v>181</v>
      </c>
      <c r="H375" s="245">
        <v>19</v>
      </c>
      <c r="I375" s="246"/>
      <c r="J375" s="247">
        <f>ROUND(I375*H375,2)</f>
        <v>0</v>
      </c>
      <c r="K375" s="248"/>
      <c r="L375" s="39"/>
      <c r="M375" s="249" t="s">
        <v>1</v>
      </c>
      <c r="N375" s="250" t="s">
        <v>40</v>
      </c>
      <c r="O375" s="71"/>
      <c r="P375" s="198">
        <f>O375*H375</f>
        <v>0</v>
      </c>
      <c r="Q375" s="198">
        <v>0.31108000000000002</v>
      </c>
      <c r="R375" s="198">
        <f>Q375*H375</f>
        <v>5.91052</v>
      </c>
      <c r="S375" s="198">
        <v>0</v>
      </c>
      <c r="T375" s="199">
        <f>S375*H375</f>
        <v>0</v>
      </c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00" t="s">
        <v>155</v>
      </c>
      <c r="AT375" s="200" t="s">
        <v>209</v>
      </c>
      <c r="AU375" s="200" t="s">
        <v>85</v>
      </c>
      <c r="AY375" s="17" t="s">
        <v>148</v>
      </c>
      <c r="BE375" s="201">
        <f>IF(N375="základní",J375,0)</f>
        <v>0</v>
      </c>
      <c r="BF375" s="201">
        <f>IF(N375="snížená",J375,0)</f>
        <v>0</v>
      </c>
      <c r="BG375" s="201">
        <f>IF(N375="zákl. přenesená",J375,0)</f>
        <v>0</v>
      </c>
      <c r="BH375" s="201">
        <f>IF(N375="sníž. přenesená",J375,0)</f>
        <v>0</v>
      </c>
      <c r="BI375" s="201">
        <f>IF(N375="nulová",J375,0)</f>
        <v>0</v>
      </c>
      <c r="BJ375" s="17" t="s">
        <v>83</v>
      </c>
      <c r="BK375" s="201">
        <f>ROUND(I375*H375,2)</f>
        <v>0</v>
      </c>
      <c r="BL375" s="17" t="s">
        <v>155</v>
      </c>
      <c r="BM375" s="200" t="s">
        <v>792</v>
      </c>
    </row>
    <row r="376" spans="1:65" s="12" customFormat="1" ht="22.9" customHeight="1">
      <c r="B376" s="171"/>
      <c r="C376" s="172"/>
      <c r="D376" s="173" t="s">
        <v>74</v>
      </c>
      <c r="E376" s="185" t="s">
        <v>190</v>
      </c>
      <c r="F376" s="185" t="s">
        <v>793</v>
      </c>
      <c r="G376" s="172"/>
      <c r="H376" s="172"/>
      <c r="I376" s="175"/>
      <c r="J376" s="186">
        <f>BK376</f>
        <v>0</v>
      </c>
      <c r="K376" s="172"/>
      <c r="L376" s="177"/>
      <c r="M376" s="178"/>
      <c r="N376" s="179"/>
      <c r="O376" s="179"/>
      <c r="P376" s="180">
        <f>SUM(P377:P429)</f>
        <v>0</v>
      </c>
      <c r="Q376" s="179"/>
      <c r="R376" s="180">
        <f>SUM(R377:R429)</f>
        <v>193.31790809999998</v>
      </c>
      <c r="S376" s="179"/>
      <c r="T376" s="181">
        <f>SUM(T377:T429)</f>
        <v>205.48160000000001</v>
      </c>
      <c r="AR376" s="182" t="s">
        <v>83</v>
      </c>
      <c r="AT376" s="183" t="s">
        <v>74</v>
      </c>
      <c r="AU376" s="183" t="s">
        <v>83</v>
      </c>
      <c r="AY376" s="182" t="s">
        <v>148</v>
      </c>
      <c r="BK376" s="184">
        <f>SUM(BK377:BK429)</f>
        <v>0</v>
      </c>
    </row>
    <row r="377" spans="1:65" s="2" customFormat="1" ht="24.2" customHeight="1">
      <c r="A377" s="34"/>
      <c r="B377" s="35"/>
      <c r="C377" s="241" t="s">
        <v>794</v>
      </c>
      <c r="D377" s="241" t="s">
        <v>209</v>
      </c>
      <c r="E377" s="242" t="s">
        <v>795</v>
      </c>
      <c r="F377" s="243" t="s">
        <v>796</v>
      </c>
      <c r="G377" s="244" t="s">
        <v>181</v>
      </c>
      <c r="H377" s="245">
        <v>4</v>
      </c>
      <c r="I377" s="246"/>
      <c r="J377" s="247">
        <f t="shared" ref="J377:J382" si="40">ROUND(I377*H377,2)</f>
        <v>0</v>
      </c>
      <c r="K377" s="248"/>
      <c r="L377" s="39"/>
      <c r="M377" s="249" t="s">
        <v>1</v>
      </c>
      <c r="N377" s="250" t="s">
        <v>40</v>
      </c>
      <c r="O377" s="71"/>
      <c r="P377" s="198">
        <f t="shared" ref="P377:P382" si="41">O377*H377</f>
        <v>0</v>
      </c>
      <c r="Q377" s="198">
        <v>6.9999999999999999E-4</v>
      </c>
      <c r="R377" s="198">
        <f t="shared" ref="R377:R382" si="42">Q377*H377</f>
        <v>2.8E-3</v>
      </c>
      <c r="S377" s="198">
        <v>0</v>
      </c>
      <c r="T377" s="199">
        <f t="shared" ref="T377:T382" si="43"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00" t="s">
        <v>155</v>
      </c>
      <c r="AT377" s="200" t="s">
        <v>209</v>
      </c>
      <c r="AU377" s="200" t="s">
        <v>85</v>
      </c>
      <c r="AY377" s="17" t="s">
        <v>148</v>
      </c>
      <c r="BE377" s="201">
        <f t="shared" ref="BE377:BE382" si="44">IF(N377="základní",J377,0)</f>
        <v>0</v>
      </c>
      <c r="BF377" s="201">
        <f t="shared" ref="BF377:BF382" si="45">IF(N377="snížená",J377,0)</f>
        <v>0</v>
      </c>
      <c r="BG377" s="201">
        <f t="shared" ref="BG377:BG382" si="46">IF(N377="zákl. přenesená",J377,0)</f>
        <v>0</v>
      </c>
      <c r="BH377" s="201">
        <f t="shared" ref="BH377:BH382" si="47">IF(N377="sníž. přenesená",J377,0)</f>
        <v>0</v>
      </c>
      <c r="BI377" s="201">
        <f t="shared" ref="BI377:BI382" si="48">IF(N377="nulová",J377,0)</f>
        <v>0</v>
      </c>
      <c r="BJ377" s="17" t="s">
        <v>83</v>
      </c>
      <c r="BK377" s="201">
        <f t="shared" ref="BK377:BK382" si="49">ROUND(I377*H377,2)</f>
        <v>0</v>
      </c>
      <c r="BL377" s="17" t="s">
        <v>155</v>
      </c>
      <c r="BM377" s="200" t="s">
        <v>797</v>
      </c>
    </row>
    <row r="378" spans="1:65" s="2" customFormat="1" ht="21.75" customHeight="1">
      <c r="A378" s="34"/>
      <c r="B378" s="35"/>
      <c r="C378" s="187" t="s">
        <v>798</v>
      </c>
      <c r="D378" s="187" t="s">
        <v>150</v>
      </c>
      <c r="E378" s="188" t="s">
        <v>799</v>
      </c>
      <c r="F378" s="189" t="s">
        <v>800</v>
      </c>
      <c r="G378" s="190" t="s">
        <v>181</v>
      </c>
      <c r="H378" s="191">
        <v>4</v>
      </c>
      <c r="I378" s="192"/>
      <c r="J378" s="193">
        <f t="shared" si="40"/>
        <v>0</v>
      </c>
      <c r="K378" s="194"/>
      <c r="L378" s="195"/>
      <c r="M378" s="196" t="s">
        <v>1</v>
      </c>
      <c r="N378" s="197" t="s">
        <v>40</v>
      </c>
      <c r="O378" s="71"/>
      <c r="P378" s="198">
        <f t="shared" si="41"/>
        <v>0</v>
      </c>
      <c r="Q378" s="198">
        <v>1.2999999999999999E-3</v>
      </c>
      <c r="R378" s="198">
        <f t="shared" si="42"/>
        <v>5.1999999999999998E-3</v>
      </c>
      <c r="S378" s="198">
        <v>0</v>
      </c>
      <c r="T378" s="199">
        <f t="shared" si="43"/>
        <v>0</v>
      </c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R378" s="200" t="s">
        <v>154</v>
      </c>
      <c r="AT378" s="200" t="s">
        <v>150</v>
      </c>
      <c r="AU378" s="200" t="s">
        <v>85</v>
      </c>
      <c r="AY378" s="17" t="s">
        <v>148</v>
      </c>
      <c r="BE378" s="201">
        <f t="shared" si="44"/>
        <v>0</v>
      </c>
      <c r="BF378" s="201">
        <f t="shared" si="45"/>
        <v>0</v>
      </c>
      <c r="BG378" s="201">
        <f t="shared" si="46"/>
        <v>0</v>
      </c>
      <c r="BH378" s="201">
        <f t="shared" si="47"/>
        <v>0</v>
      </c>
      <c r="BI378" s="201">
        <f t="shared" si="48"/>
        <v>0</v>
      </c>
      <c r="BJ378" s="17" t="s">
        <v>83</v>
      </c>
      <c r="BK378" s="201">
        <f t="shared" si="49"/>
        <v>0</v>
      </c>
      <c r="BL378" s="17" t="s">
        <v>155</v>
      </c>
      <c r="BM378" s="200" t="s">
        <v>801</v>
      </c>
    </row>
    <row r="379" spans="1:65" s="2" customFormat="1" ht="16.5" customHeight="1">
      <c r="A379" s="34"/>
      <c r="B379" s="35"/>
      <c r="C379" s="187" t="s">
        <v>802</v>
      </c>
      <c r="D379" s="187" t="s">
        <v>150</v>
      </c>
      <c r="E379" s="188" t="s">
        <v>803</v>
      </c>
      <c r="F379" s="189" t="s">
        <v>804</v>
      </c>
      <c r="G379" s="190" t="s">
        <v>181</v>
      </c>
      <c r="H379" s="191">
        <v>4</v>
      </c>
      <c r="I379" s="192"/>
      <c r="J379" s="193">
        <f t="shared" si="40"/>
        <v>0</v>
      </c>
      <c r="K379" s="194"/>
      <c r="L379" s="195"/>
      <c r="M379" s="196" t="s">
        <v>1</v>
      </c>
      <c r="N379" s="197" t="s">
        <v>40</v>
      </c>
      <c r="O379" s="71"/>
      <c r="P379" s="198">
        <f t="shared" si="41"/>
        <v>0</v>
      </c>
      <c r="Q379" s="198">
        <v>6.1000000000000004E-3</v>
      </c>
      <c r="R379" s="198">
        <f t="shared" si="42"/>
        <v>2.4400000000000002E-2</v>
      </c>
      <c r="S379" s="198">
        <v>0</v>
      </c>
      <c r="T379" s="199">
        <f t="shared" si="43"/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00" t="s">
        <v>154</v>
      </c>
      <c r="AT379" s="200" t="s">
        <v>150</v>
      </c>
      <c r="AU379" s="200" t="s">
        <v>85</v>
      </c>
      <c r="AY379" s="17" t="s">
        <v>148</v>
      </c>
      <c r="BE379" s="201">
        <f t="shared" si="44"/>
        <v>0</v>
      </c>
      <c r="BF379" s="201">
        <f t="shared" si="45"/>
        <v>0</v>
      </c>
      <c r="BG379" s="201">
        <f t="shared" si="46"/>
        <v>0</v>
      </c>
      <c r="BH379" s="201">
        <f t="shared" si="47"/>
        <v>0</v>
      </c>
      <c r="BI379" s="201">
        <f t="shared" si="48"/>
        <v>0</v>
      </c>
      <c r="BJ379" s="17" t="s">
        <v>83</v>
      </c>
      <c r="BK379" s="201">
        <f t="shared" si="49"/>
        <v>0</v>
      </c>
      <c r="BL379" s="17" t="s">
        <v>155</v>
      </c>
      <c r="BM379" s="200" t="s">
        <v>805</v>
      </c>
    </row>
    <row r="380" spans="1:65" s="2" customFormat="1" ht="16.5" customHeight="1">
      <c r="A380" s="34"/>
      <c r="B380" s="35"/>
      <c r="C380" s="187" t="s">
        <v>806</v>
      </c>
      <c r="D380" s="187" t="s">
        <v>150</v>
      </c>
      <c r="E380" s="188" t="s">
        <v>807</v>
      </c>
      <c r="F380" s="189" t="s">
        <v>808</v>
      </c>
      <c r="G380" s="190" t="s">
        <v>181</v>
      </c>
      <c r="H380" s="191">
        <v>4</v>
      </c>
      <c r="I380" s="192"/>
      <c r="J380" s="193">
        <f t="shared" si="40"/>
        <v>0</v>
      </c>
      <c r="K380" s="194"/>
      <c r="L380" s="195"/>
      <c r="M380" s="196" t="s">
        <v>1</v>
      </c>
      <c r="N380" s="197" t="s">
        <v>40</v>
      </c>
      <c r="O380" s="71"/>
      <c r="P380" s="198">
        <f t="shared" si="41"/>
        <v>0</v>
      </c>
      <c r="Q380" s="198">
        <v>3.0000000000000001E-3</v>
      </c>
      <c r="R380" s="198">
        <f t="shared" si="42"/>
        <v>1.2E-2</v>
      </c>
      <c r="S380" s="198">
        <v>0</v>
      </c>
      <c r="T380" s="199">
        <f t="shared" si="43"/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00" t="s">
        <v>154</v>
      </c>
      <c r="AT380" s="200" t="s">
        <v>150</v>
      </c>
      <c r="AU380" s="200" t="s">
        <v>85</v>
      </c>
      <c r="AY380" s="17" t="s">
        <v>148</v>
      </c>
      <c r="BE380" s="201">
        <f t="shared" si="44"/>
        <v>0</v>
      </c>
      <c r="BF380" s="201">
        <f t="shared" si="45"/>
        <v>0</v>
      </c>
      <c r="BG380" s="201">
        <f t="shared" si="46"/>
        <v>0</v>
      </c>
      <c r="BH380" s="201">
        <f t="shared" si="47"/>
        <v>0</v>
      </c>
      <c r="BI380" s="201">
        <f t="shared" si="48"/>
        <v>0</v>
      </c>
      <c r="BJ380" s="17" t="s">
        <v>83</v>
      </c>
      <c r="BK380" s="201">
        <f t="shared" si="49"/>
        <v>0</v>
      </c>
      <c r="BL380" s="17" t="s">
        <v>155</v>
      </c>
      <c r="BM380" s="200" t="s">
        <v>809</v>
      </c>
    </row>
    <row r="381" spans="1:65" s="2" customFormat="1" ht="16.5" customHeight="1">
      <c r="A381" s="34"/>
      <c r="B381" s="35"/>
      <c r="C381" s="187" t="s">
        <v>810</v>
      </c>
      <c r="D381" s="187" t="s">
        <v>150</v>
      </c>
      <c r="E381" s="188" t="s">
        <v>811</v>
      </c>
      <c r="F381" s="189" t="s">
        <v>812</v>
      </c>
      <c r="G381" s="190" t="s">
        <v>181</v>
      </c>
      <c r="H381" s="191">
        <v>4</v>
      </c>
      <c r="I381" s="192"/>
      <c r="J381" s="193">
        <f t="shared" si="40"/>
        <v>0</v>
      </c>
      <c r="K381" s="194"/>
      <c r="L381" s="195"/>
      <c r="M381" s="196" t="s">
        <v>1</v>
      </c>
      <c r="N381" s="197" t="s">
        <v>40</v>
      </c>
      <c r="O381" s="71"/>
      <c r="P381" s="198">
        <f t="shared" si="41"/>
        <v>0</v>
      </c>
      <c r="Q381" s="198">
        <v>1E-4</v>
      </c>
      <c r="R381" s="198">
        <f t="shared" si="42"/>
        <v>4.0000000000000002E-4</v>
      </c>
      <c r="S381" s="198">
        <v>0</v>
      </c>
      <c r="T381" s="199">
        <f t="shared" si="43"/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00" t="s">
        <v>154</v>
      </c>
      <c r="AT381" s="200" t="s">
        <v>150</v>
      </c>
      <c r="AU381" s="200" t="s">
        <v>85</v>
      </c>
      <c r="AY381" s="17" t="s">
        <v>148</v>
      </c>
      <c r="BE381" s="201">
        <f t="shared" si="44"/>
        <v>0</v>
      </c>
      <c r="BF381" s="201">
        <f t="shared" si="45"/>
        <v>0</v>
      </c>
      <c r="BG381" s="201">
        <f t="shared" si="46"/>
        <v>0</v>
      </c>
      <c r="BH381" s="201">
        <f t="shared" si="47"/>
        <v>0</v>
      </c>
      <c r="BI381" s="201">
        <f t="shared" si="48"/>
        <v>0</v>
      </c>
      <c r="BJ381" s="17" t="s">
        <v>83</v>
      </c>
      <c r="BK381" s="201">
        <f t="shared" si="49"/>
        <v>0</v>
      </c>
      <c r="BL381" s="17" t="s">
        <v>155</v>
      </c>
      <c r="BM381" s="200" t="s">
        <v>813</v>
      </c>
    </row>
    <row r="382" spans="1:65" s="2" customFormat="1" ht="24.2" customHeight="1">
      <c r="A382" s="34"/>
      <c r="B382" s="35"/>
      <c r="C382" s="241" t="s">
        <v>814</v>
      </c>
      <c r="D382" s="241" t="s">
        <v>209</v>
      </c>
      <c r="E382" s="242" t="s">
        <v>815</v>
      </c>
      <c r="F382" s="243" t="s">
        <v>816</v>
      </c>
      <c r="G382" s="244" t="s">
        <v>240</v>
      </c>
      <c r="H382" s="245">
        <v>45.61</v>
      </c>
      <c r="I382" s="246"/>
      <c r="J382" s="247">
        <f t="shared" si="40"/>
        <v>0</v>
      </c>
      <c r="K382" s="248"/>
      <c r="L382" s="39"/>
      <c r="M382" s="249" t="s">
        <v>1</v>
      </c>
      <c r="N382" s="250" t="s">
        <v>40</v>
      </c>
      <c r="O382" s="71"/>
      <c r="P382" s="198">
        <f t="shared" si="41"/>
        <v>0</v>
      </c>
      <c r="Q382" s="198">
        <v>1.1999999999999999E-3</v>
      </c>
      <c r="R382" s="198">
        <f t="shared" si="42"/>
        <v>5.4731999999999996E-2</v>
      </c>
      <c r="S382" s="198">
        <v>0</v>
      </c>
      <c r="T382" s="199">
        <f t="shared" si="43"/>
        <v>0</v>
      </c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R382" s="200" t="s">
        <v>155</v>
      </c>
      <c r="AT382" s="200" t="s">
        <v>209</v>
      </c>
      <c r="AU382" s="200" t="s">
        <v>85</v>
      </c>
      <c r="AY382" s="17" t="s">
        <v>148</v>
      </c>
      <c r="BE382" s="201">
        <f t="shared" si="44"/>
        <v>0</v>
      </c>
      <c r="BF382" s="201">
        <f t="shared" si="45"/>
        <v>0</v>
      </c>
      <c r="BG382" s="201">
        <f t="shared" si="46"/>
        <v>0</v>
      </c>
      <c r="BH382" s="201">
        <f t="shared" si="47"/>
        <v>0</v>
      </c>
      <c r="BI382" s="201">
        <f t="shared" si="48"/>
        <v>0</v>
      </c>
      <c r="BJ382" s="17" t="s">
        <v>83</v>
      </c>
      <c r="BK382" s="201">
        <f t="shared" si="49"/>
        <v>0</v>
      </c>
      <c r="BL382" s="17" t="s">
        <v>155</v>
      </c>
      <c r="BM382" s="200" t="s">
        <v>817</v>
      </c>
    </row>
    <row r="383" spans="1:65" s="13" customFormat="1">
      <c r="B383" s="208"/>
      <c r="C383" s="209"/>
      <c r="D383" s="210" t="s">
        <v>183</v>
      </c>
      <c r="E383" s="211" t="s">
        <v>1</v>
      </c>
      <c r="F383" s="212" t="s">
        <v>818</v>
      </c>
      <c r="G383" s="209"/>
      <c r="H383" s="211" t="s">
        <v>1</v>
      </c>
      <c r="I383" s="213"/>
      <c r="J383" s="209"/>
      <c r="K383" s="209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183</v>
      </c>
      <c r="AU383" s="218" t="s">
        <v>85</v>
      </c>
      <c r="AV383" s="13" t="s">
        <v>83</v>
      </c>
      <c r="AW383" s="13" t="s">
        <v>32</v>
      </c>
      <c r="AX383" s="13" t="s">
        <v>75</v>
      </c>
      <c r="AY383" s="218" t="s">
        <v>148</v>
      </c>
    </row>
    <row r="384" spans="1:65" s="14" customFormat="1">
      <c r="B384" s="219"/>
      <c r="C384" s="220"/>
      <c r="D384" s="210" t="s">
        <v>183</v>
      </c>
      <c r="E384" s="221" t="s">
        <v>1</v>
      </c>
      <c r="F384" s="222" t="s">
        <v>819</v>
      </c>
      <c r="G384" s="220"/>
      <c r="H384" s="223">
        <v>45.61</v>
      </c>
      <c r="I384" s="224"/>
      <c r="J384" s="220"/>
      <c r="K384" s="220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183</v>
      </c>
      <c r="AU384" s="229" t="s">
        <v>85</v>
      </c>
      <c r="AV384" s="14" t="s">
        <v>85</v>
      </c>
      <c r="AW384" s="14" t="s">
        <v>32</v>
      </c>
      <c r="AX384" s="14" t="s">
        <v>83</v>
      </c>
      <c r="AY384" s="229" t="s">
        <v>148</v>
      </c>
    </row>
    <row r="385" spans="1:65" s="2" customFormat="1" ht="16.5" customHeight="1">
      <c r="A385" s="34"/>
      <c r="B385" s="35"/>
      <c r="C385" s="241" t="s">
        <v>820</v>
      </c>
      <c r="D385" s="241" t="s">
        <v>209</v>
      </c>
      <c r="E385" s="242" t="s">
        <v>821</v>
      </c>
      <c r="F385" s="243" t="s">
        <v>822</v>
      </c>
      <c r="G385" s="244" t="s">
        <v>240</v>
      </c>
      <c r="H385" s="245">
        <v>45.61</v>
      </c>
      <c r="I385" s="246"/>
      <c r="J385" s="247">
        <f>ROUND(I385*H385,2)</f>
        <v>0</v>
      </c>
      <c r="K385" s="248"/>
      <c r="L385" s="39"/>
      <c r="M385" s="249" t="s">
        <v>1</v>
      </c>
      <c r="N385" s="250" t="s">
        <v>40</v>
      </c>
      <c r="O385" s="71"/>
      <c r="P385" s="198">
        <f>O385*H385</f>
        <v>0</v>
      </c>
      <c r="Q385" s="198">
        <v>1.0000000000000001E-5</v>
      </c>
      <c r="R385" s="198">
        <f>Q385*H385</f>
        <v>4.5610000000000003E-4</v>
      </c>
      <c r="S385" s="198">
        <v>0</v>
      </c>
      <c r="T385" s="199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00" t="s">
        <v>155</v>
      </c>
      <c r="AT385" s="200" t="s">
        <v>209</v>
      </c>
      <c r="AU385" s="200" t="s">
        <v>85</v>
      </c>
      <c r="AY385" s="17" t="s">
        <v>148</v>
      </c>
      <c r="BE385" s="201">
        <f>IF(N385="základní",J385,0)</f>
        <v>0</v>
      </c>
      <c r="BF385" s="201">
        <f>IF(N385="snížená",J385,0)</f>
        <v>0</v>
      </c>
      <c r="BG385" s="201">
        <f>IF(N385="zákl. přenesená",J385,0)</f>
        <v>0</v>
      </c>
      <c r="BH385" s="201">
        <f>IF(N385="sníž. přenesená",J385,0)</f>
        <v>0</v>
      </c>
      <c r="BI385" s="201">
        <f>IF(N385="nulová",J385,0)</f>
        <v>0</v>
      </c>
      <c r="BJ385" s="17" t="s">
        <v>83</v>
      </c>
      <c r="BK385" s="201">
        <f>ROUND(I385*H385,2)</f>
        <v>0</v>
      </c>
      <c r="BL385" s="17" t="s">
        <v>155</v>
      </c>
      <c r="BM385" s="200" t="s">
        <v>823</v>
      </c>
    </row>
    <row r="386" spans="1:65" s="2" customFormat="1" ht="33" customHeight="1">
      <c r="A386" s="34"/>
      <c r="B386" s="35"/>
      <c r="C386" s="241" t="s">
        <v>824</v>
      </c>
      <c r="D386" s="241" t="s">
        <v>209</v>
      </c>
      <c r="E386" s="242" t="s">
        <v>825</v>
      </c>
      <c r="F386" s="243" t="s">
        <v>826</v>
      </c>
      <c r="G386" s="244" t="s">
        <v>161</v>
      </c>
      <c r="H386" s="245">
        <v>1014.8</v>
      </c>
      <c r="I386" s="246"/>
      <c r="J386" s="247">
        <f>ROUND(I386*H386,2)</f>
        <v>0</v>
      </c>
      <c r="K386" s="248"/>
      <c r="L386" s="39"/>
      <c r="M386" s="249" t="s">
        <v>1</v>
      </c>
      <c r="N386" s="250" t="s">
        <v>40</v>
      </c>
      <c r="O386" s="71"/>
      <c r="P386" s="198">
        <f>O386*H386</f>
        <v>0</v>
      </c>
      <c r="Q386" s="198">
        <v>0.1295</v>
      </c>
      <c r="R386" s="198">
        <f>Q386*H386</f>
        <v>131.41659999999999</v>
      </c>
      <c r="S386" s="198">
        <v>0</v>
      </c>
      <c r="T386" s="199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00" t="s">
        <v>155</v>
      </c>
      <c r="AT386" s="200" t="s">
        <v>209</v>
      </c>
      <c r="AU386" s="200" t="s">
        <v>85</v>
      </c>
      <c r="AY386" s="17" t="s">
        <v>148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7" t="s">
        <v>83</v>
      </c>
      <c r="BK386" s="201">
        <f>ROUND(I386*H386,2)</f>
        <v>0</v>
      </c>
      <c r="BL386" s="17" t="s">
        <v>155</v>
      </c>
      <c r="BM386" s="200" t="s">
        <v>827</v>
      </c>
    </row>
    <row r="387" spans="1:65" s="14" customFormat="1">
      <c r="B387" s="219"/>
      <c r="C387" s="220"/>
      <c r="D387" s="210" t="s">
        <v>183</v>
      </c>
      <c r="E387" s="221" t="s">
        <v>1</v>
      </c>
      <c r="F387" s="222" t="s">
        <v>237</v>
      </c>
      <c r="G387" s="220"/>
      <c r="H387" s="223">
        <v>1014.8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183</v>
      </c>
      <c r="AU387" s="229" t="s">
        <v>85</v>
      </c>
      <c r="AV387" s="14" t="s">
        <v>85</v>
      </c>
      <c r="AW387" s="14" t="s">
        <v>32</v>
      </c>
      <c r="AX387" s="14" t="s">
        <v>83</v>
      </c>
      <c r="AY387" s="229" t="s">
        <v>148</v>
      </c>
    </row>
    <row r="388" spans="1:65" s="2" customFormat="1" ht="16.5" customHeight="1">
      <c r="A388" s="34"/>
      <c r="B388" s="35"/>
      <c r="C388" s="187" t="s">
        <v>828</v>
      </c>
      <c r="D388" s="187" t="s">
        <v>150</v>
      </c>
      <c r="E388" s="188" t="s">
        <v>829</v>
      </c>
      <c r="F388" s="189" t="s">
        <v>830</v>
      </c>
      <c r="G388" s="190" t="s">
        <v>161</v>
      </c>
      <c r="H388" s="191">
        <v>1065.54</v>
      </c>
      <c r="I388" s="192"/>
      <c r="J388" s="193">
        <f>ROUND(I388*H388,2)</f>
        <v>0</v>
      </c>
      <c r="K388" s="194"/>
      <c r="L388" s="195"/>
      <c r="M388" s="196" t="s">
        <v>1</v>
      </c>
      <c r="N388" s="197" t="s">
        <v>40</v>
      </c>
      <c r="O388" s="71"/>
      <c r="P388" s="198">
        <f>O388*H388</f>
        <v>0</v>
      </c>
      <c r="Q388" s="198">
        <v>5.8000000000000003E-2</v>
      </c>
      <c r="R388" s="198">
        <f>Q388*H388</f>
        <v>61.801320000000004</v>
      </c>
      <c r="S388" s="198">
        <v>0</v>
      </c>
      <c r="T388" s="199">
        <f>S388*H388</f>
        <v>0</v>
      </c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R388" s="200" t="s">
        <v>154</v>
      </c>
      <c r="AT388" s="200" t="s">
        <v>150</v>
      </c>
      <c r="AU388" s="200" t="s">
        <v>85</v>
      </c>
      <c r="AY388" s="17" t="s">
        <v>148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7" t="s">
        <v>83</v>
      </c>
      <c r="BK388" s="201">
        <f>ROUND(I388*H388,2)</f>
        <v>0</v>
      </c>
      <c r="BL388" s="17" t="s">
        <v>155</v>
      </c>
      <c r="BM388" s="200" t="s">
        <v>831</v>
      </c>
    </row>
    <row r="389" spans="1:65" s="13" customFormat="1">
      <c r="B389" s="208"/>
      <c r="C389" s="209"/>
      <c r="D389" s="210" t="s">
        <v>183</v>
      </c>
      <c r="E389" s="211" t="s">
        <v>1</v>
      </c>
      <c r="F389" s="212" t="s">
        <v>832</v>
      </c>
      <c r="G389" s="209"/>
      <c r="H389" s="211" t="s">
        <v>1</v>
      </c>
      <c r="I389" s="213"/>
      <c r="J389" s="209"/>
      <c r="K389" s="209"/>
      <c r="L389" s="214"/>
      <c r="M389" s="215"/>
      <c r="N389" s="216"/>
      <c r="O389" s="216"/>
      <c r="P389" s="216"/>
      <c r="Q389" s="216"/>
      <c r="R389" s="216"/>
      <c r="S389" s="216"/>
      <c r="T389" s="217"/>
      <c r="AT389" s="218" t="s">
        <v>183</v>
      </c>
      <c r="AU389" s="218" t="s">
        <v>85</v>
      </c>
      <c r="AV389" s="13" t="s">
        <v>83</v>
      </c>
      <c r="AW389" s="13" t="s">
        <v>32</v>
      </c>
      <c r="AX389" s="13" t="s">
        <v>75</v>
      </c>
      <c r="AY389" s="218" t="s">
        <v>148</v>
      </c>
    </row>
    <row r="390" spans="1:65" s="13" customFormat="1">
      <c r="B390" s="208"/>
      <c r="C390" s="209"/>
      <c r="D390" s="210" t="s">
        <v>183</v>
      </c>
      <c r="E390" s="211" t="s">
        <v>1</v>
      </c>
      <c r="F390" s="212" t="s">
        <v>744</v>
      </c>
      <c r="G390" s="209"/>
      <c r="H390" s="211" t="s">
        <v>1</v>
      </c>
      <c r="I390" s="213"/>
      <c r="J390" s="209"/>
      <c r="K390" s="209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183</v>
      </c>
      <c r="AU390" s="218" t="s">
        <v>85</v>
      </c>
      <c r="AV390" s="13" t="s">
        <v>83</v>
      </c>
      <c r="AW390" s="13" t="s">
        <v>32</v>
      </c>
      <c r="AX390" s="13" t="s">
        <v>75</v>
      </c>
      <c r="AY390" s="218" t="s">
        <v>148</v>
      </c>
    </row>
    <row r="391" spans="1:65" s="14" customFormat="1" ht="33.75">
      <c r="B391" s="219"/>
      <c r="C391" s="220"/>
      <c r="D391" s="210" t="s">
        <v>183</v>
      </c>
      <c r="E391" s="221" t="s">
        <v>1</v>
      </c>
      <c r="F391" s="222" t="s">
        <v>833</v>
      </c>
      <c r="G391" s="220"/>
      <c r="H391" s="223">
        <v>345.6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183</v>
      </c>
      <c r="AU391" s="229" t="s">
        <v>85</v>
      </c>
      <c r="AV391" s="14" t="s">
        <v>85</v>
      </c>
      <c r="AW391" s="14" t="s">
        <v>32</v>
      </c>
      <c r="AX391" s="14" t="s">
        <v>75</v>
      </c>
      <c r="AY391" s="229" t="s">
        <v>148</v>
      </c>
    </row>
    <row r="392" spans="1:65" s="14" customFormat="1" ht="33.75">
      <c r="B392" s="219"/>
      <c r="C392" s="220"/>
      <c r="D392" s="210" t="s">
        <v>183</v>
      </c>
      <c r="E392" s="221" t="s">
        <v>1</v>
      </c>
      <c r="F392" s="222" t="s">
        <v>834</v>
      </c>
      <c r="G392" s="220"/>
      <c r="H392" s="223">
        <v>298.3</v>
      </c>
      <c r="I392" s="224"/>
      <c r="J392" s="220"/>
      <c r="K392" s="220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183</v>
      </c>
      <c r="AU392" s="229" t="s">
        <v>85</v>
      </c>
      <c r="AV392" s="14" t="s">
        <v>85</v>
      </c>
      <c r="AW392" s="14" t="s">
        <v>32</v>
      </c>
      <c r="AX392" s="14" t="s">
        <v>75</v>
      </c>
      <c r="AY392" s="229" t="s">
        <v>148</v>
      </c>
    </row>
    <row r="393" spans="1:65" s="14" customFormat="1" ht="22.5">
      <c r="B393" s="219"/>
      <c r="C393" s="220"/>
      <c r="D393" s="210" t="s">
        <v>183</v>
      </c>
      <c r="E393" s="221" t="s">
        <v>1</v>
      </c>
      <c r="F393" s="222" t="s">
        <v>835</v>
      </c>
      <c r="G393" s="220"/>
      <c r="H393" s="223">
        <v>370.9</v>
      </c>
      <c r="I393" s="224"/>
      <c r="J393" s="220"/>
      <c r="K393" s="220"/>
      <c r="L393" s="225"/>
      <c r="M393" s="226"/>
      <c r="N393" s="227"/>
      <c r="O393" s="227"/>
      <c r="P393" s="227"/>
      <c r="Q393" s="227"/>
      <c r="R393" s="227"/>
      <c r="S393" s="227"/>
      <c r="T393" s="228"/>
      <c r="AT393" s="229" t="s">
        <v>183</v>
      </c>
      <c r="AU393" s="229" t="s">
        <v>85</v>
      </c>
      <c r="AV393" s="14" t="s">
        <v>85</v>
      </c>
      <c r="AW393" s="14" t="s">
        <v>32</v>
      </c>
      <c r="AX393" s="14" t="s">
        <v>75</v>
      </c>
      <c r="AY393" s="229" t="s">
        <v>148</v>
      </c>
    </row>
    <row r="394" spans="1:65" s="15" customFormat="1">
      <c r="B394" s="230"/>
      <c r="C394" s="231"/>
      <c r="D394" s="210" t="s">
        <v>183</v>
      </c>
      <c r="E394" s="232" t="s">
        <v>237</v>
      </c>
      <c r="F394" s="233" t="s">
        <v>187</v>
      </c>
      <c r="G394" s="231"/>
      <c r="H394" s="234">
        <v>1014.8</v>
      </c>
      <c r="I394" s="235"/>
      <c r="J394" s="231"/>
      <c r="K394" s="231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183</v>
      </c>
      <c r="AU394" s="240" t="s">
        <v>85</v>
      </c>
      <c r="AV394" s="15" t="s">
        <v>155</v>
      </c>
      <c r="AW394" s="15" t="s">
        <v>32</v>
      </c>
      <c r="AX394" s="15" t="s">
        <v>83</v>
      </c>
      <c r="AY394" s="240" t="s">
        <v>148</v>
      </c>
    </row>
    <row r="395" spans="1:65" s="14" customFormat="1">
      <c r="B395" s="219"/>
      <c r="C395" s="220"/>
      <c r="D395" s="210" t="s">
        <v>183</v>
      </c>
      <c r="E395" s="220"/>
      <c r="F395" s="222" t="s">
        <v>836</v>
      </c>
      <c r="G395" s="220"/>
      <c r="H395" s="223">
        <v>1065.54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183</v>
      </c>
      <c r="AU395" s="229" t="s">
        <v>85</v>
      </c>
      <c r="AV395" s="14" t="s">
        <v>85</v>
      </c>
      <c r="AW395" s="14" t="s">
        <v>4</v>
      </c>
      <c r="AX395" s="14" t="s">
        <v>83</v>
      </c>
      <c r="AY395" s="229" t="s">
        <v>148</v>
      </c>
    </row>
    <row r="396" spans="1:65" s="2" customFormat="1" ht="37.9" customHeight="1">
      <c r="A396" s="34"/>
      <c r="B396" s="35"/>
      <c r="C396" s="187" t="s">
        <v>837</v>
      </c>
      <c r="D396" s="187" t="s">
        <v>150</v>
      </c>
      <c r="E396" s="188" t="s">
        <v>838</v>
      </c>
      <c r="F396" s="189" t="s">
        <v>839</v>
      </c>
      <c r="G396" s="190" t="s">
        <v>181</v>
      </c>
      <c r="H396" s="191">
        <v>150</v>
      </c>
      <c r="I396" s="192"/>
      <c r="J396" s="193">
        <f>ROUND(I396*H396,2)</f>
        <v>0</v>
      </c>
      <c r="K396" s="194"/>
      <c r="L396" s="195"/>
      <c r="M396" s="196" t="s">
        <v>1</v>
      </c>
      <c r="N396" s="197" t="s">
        <v>40</v>
      </c>
      <c r="O396" s="71"/>
      <c r="P396" s="198">
        <f>O396*H396</f>
        <v>0</v>
      </c>
      <c r="Q396" s="198">
        <v>0</v>
      </c>
      <c r="R396" s="198">
        <f>Q396*H396</f>
        <v>0</v>
      </c>
      <c r="S396" s="198">
        <v>0</v>
      </c>
      <c r="T396" s="199">
        <f>S396*H396</f>
        <v>0</v>
      </c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R396" s="200" t="s">
        <v>154</v>
      </c>
      <c r="AT396" s="200" t="s">
        <v>150</v>
      </c>
      <c r="AU396" s="200" t="s">
        <v>85</v>
      </c>
      <c r="AY396" s="17" t="s">
        <v>148</v>
      </c>
      <c r="BE396" s="201">
        <f>IF(N396="základní",J396,0)</f>
        <v>0</v>
      </c>
      <c r="BF396" s="201">
        <f>IF(N396="snížená",J396,0)</f>
        <v>0</v>
      </c>
      <c r="BG396" s="201">
        <f>IF(N396="zákl. přenesená",J396,0)</f>
        <v>0</v>
      </c>
      <c r="BH396" s="201">
        <f>IF(N396="sníž. přenesená",J396,0)</f>
        <v>0</v>
      </c>
      <c r="BI396" s="201">
        <f>IF(N396="nulová",J396,0)</f>
        <v>0</v>
      </c>
      <c r="BJ396" s="17" t="s">
        <v>83</v>
      </c>
      <c r="BK396" s="201">
        <f>ROUND(I396*H396,2)</f>
        <v>0</v>
      </c>
      <c r="BL396" s="17" t="s">
        <v>155</v>
      </c>
      <c r="BM396" s="200" t="s">
        <v>840</v>
      </c>
    </row>
    <row r="397" spans="1:65" s="13" customFormat="1">
      <c r="B397" s="208"/>
      <c r="C397" s="209"/>
      <c r="D397" s="210" t="s">
        <v>183</v>
      </c>
      <c r="E397" s="211" t="s">
        <v>1</v>
      </c>
      <c r="F397" s="212" t="s">
        <v>841</v>
      </c>
      <c r="G397" s="209"/>
      <c r="H397" s="211" t="s">
        <v>1</v>
      </c>
      <c r="I397" s="213"/>
      <c r="J397" s="209"/>
      <c r="K397" s="209"/>
      <c r="L397" s="214"/>
      <c r="M397" s="215"/>
      <c r="N397" s="216"/>
      <c r="O397" s="216"/>
      <c r="P397" s="216"/>
      <c r="Q397" s="216"/>
      <c r="R397" s="216"/>
      <c r="S397" s="216"/>
      <c r="T397" s="217"/>
      <c r="AT397" s="218" t="s">
        <v>183</v>
      </c>
      <c r="AU397" s="218" t="s">
        <v>85</v>
      </c>
      <c r="AV397" s="13" t="s">
        <v>83</v>
      </c>
      <c r="AW397" s="13" t="s">
        <v>32</v>
      </c>
      <c r="AX397" s="13" t="s">
        <v>75</v>
      </c>
      <c r="AY397" s="218" t="s">
        <v>148</v>
      </c>
    </row>
    <row r="398" spans="1:65" s="14" customFormat="1">
      <c r="B398" s="219"/>
      <c r="C398" s="220"/>
      <c r="D398" s="210" t="s">
        <v>183</v>
      </c>
      <c r="E398" s="221" t="s">
        <v>1</v>
      </c>
      <c r="F398" s="222" t="s">
        <v>842</v>
      </c>
      <c r="G398" s="220"/>
      <c r="H398" s="223">
        <v>150</v>
      </c>
      <c r="I398" s="224"/>
      <c r="J398" s="220"/>
      <c r="K398" s="220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183</v>
      </c>
      <c r="AU398" s="229" t="s">
        <v>85</v>
      </c>
      <c r="AV398" s="14" t="s">
        <v>85</v>
      </c>
      <c r="AW398" s="14" t="s">
        <v>32</v>
      </c>
      <c r="AX398" s="14" t="s">
        <v>83</v>
      </c>
      <c r="AY398" s="229" t="s">
        <v>148</v>
      </c>
    </row>
    <row r="399" spans="1:65" s="2" customFormat="1" ht="24.2" customHeight="1">
      <c r="A399" s="34"/>
      <c r="B399" s="35"/>
      <c r="C399" s="241" t="s">
        <v>843</v>
      </c>
      <c r="D399" s="241" t="s">
        <v>209</v>
      </c>
      <c r="E399" s="242" t="s">
        <v>844</v>
      </c>
      <c r="F399" s="243" t="s">
        <v>845</v>
      </c>
      <c r="G399" s="244" t="s">
        <v>161</v>
      </c>
      <c r="H399" s="245">
        <v>475.05</v>
      </c>
      <c r="I399" s="246"/>
      <c r="J399" s="247">
        <f>ROUND(I399*H399,2)</f>
        <v>0</v>
      </c>
      <c r="K399" s="248"/>
      <c r="L399" s="39"/>
      <c r="M399" s="249" t="s">
        <v>1</v>
      </c>
      <c r="N399" s="250" t="s">
        <v>40</v>
      </c>
      <c r="O399" s="71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00" t="s">
        <v>155</v>
      </c>
      <c r="AT399" s="200" t="s">
        <v>209</v>
      </c>
      <c r="AU399" s="200" t="s">
        <v>85</v>
      </c>
      <c r="AY399" s="17" t="s">
        <v>148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7" t="s">
        <v>83</v>
      </c>
      <c r="BK399" s="201">
        <f>ROUND(I399*H399,2)</f>
        <v>0</v>
      </c>
      <c r="BL399" s="17" t="s">
        <v>155</v>
      </c>
      <c r="BM399" s="200" t="s">
        <v>846</v>
      </c>
    </row>
    <row r="400" spans="1:65" s="14" customFormat="1">
      <c r="B400" s="219"/>
      <c r="C400" s="220"/>
      <c r="D400" s="210" t="s">
        <v>183</v>
      </c>
      <c r="E400" s="221" t="s">
        <v>1</v>
      </c>
      <c r="F400" s="222" t="s">
        <v>255</v>
      </c>
      <c r="G400" s="220"/>
      <c r="H400" s="223">
        <v>475.05</v>
      </c>
      <c r="I400" s="224"/>
      <c r="J400" s="220"/>
      <c r="K400" s="220"/>
      <c r="L400" s="225"/>
      <c r="M400" s="226"/>
      <c r="N400" s="227"/>
      <c r="O400" s="227"/>
      <c r="P400" s="227"/>
      <c r="Q400" s="227"/>
      <c r="R400" s="227"/>
      <c r="S400" s="227"/>
      <c r="T400" s="228"/>
      <c r="AT400" s="229" t="s">
        <v>183</v>
      </c>
      <c r="AU400" s="229" t="s">
        <v>85</v>
      </c>
      <c r="AV400" s="14" t="s">
        <v>85</v>
      </c>
      <c r="AW400" s="14" t="s">
        <v>32</v>
      </c>
      <c r="AX400" s="14" t="s">
        <v>83</v>
      </c>
      <c r="AY400" s="229" t="s">
        <v>148</v>
      </c>
    </row>
    <row r="401" spans="1:65" s="2" customFormat="1" ht="21.75" customHeight="1">
      <c r="A401" s="34"/>
      <c r="B401" s="35"/>
      <c r="C401" s="241" t="s">
        <v>847</v>
      </c>
      <c r="D401" s="241" t="s">
        <v>209</v>
      </c>
      <c r="E401" s="242" t="s">
        <v>848</v>
      </c>
      <c r="F401" s="243" t="s">
        <v>849</v>
      </c>
      <c r="G401" s="244" t="s">
        <v>161</v>
      </c>
      <c r="H401" s="245">
        <v>475.05</v>
      </c>
      <c r="I401" s="246"/>
      <c r="J401" s="247">
        <f>ROUND(I401*H401,2)</f>
        <v>0</v>
      </c>
      <c r="K401" s="248"/>
      <c r="L401" s="39"/>
      <c r="M401" s="249" t="s">
        <v>1</v>
      </c>
      <c r="N401" s="250" t="s">
        <v>40</v>
      </c>
      <c r="O401" s="71"/>
      <c r="P401" s="198">
        <f>O401*H401</f>
        <v>0</v>
      </c>
      <c r="Q401" s="198">
        <v>0</v>
      </c>
      <c r="R401" s="198">
        <f>Q401*H401</f>
        <v>0</v>
      </c>
      <c r="S401" s="198">
        <v>0</v>
      </c>
      <c r="T401" s="199">
        <f>S401*H401</f>
        <v>0</v>
      </c>
      <c r="U401" s="34"/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00" t="s">
        <v>155</v>
      </c>
      <c r="AT401" s="200" t="s">
        <v>209</v>
      </c>
      <c r="AU401" s="200" t="s">
        <v>85</v>
      </c>
      <c r="AY401" s="17" t="s">
        <v>148</v>
      </c>
      <c r="BE401" s="201">
        <f>IF(N401="základní",J401,0)</f>
        <v>0</v>
      </c>
      <c r="BF401" s="201">
        <f>IF(N401="snížená",J401,0)</f>
        <v>0</v>
      </c>
      <c r="BG401" s="201">
        <f>IF(N401="zákl. přenesená",J401,0)</f>
        <v>0</v>
      </c>
      <c r="BH401" s="201">
        <f>IF(N401="sníž. přenesená",J401,0)</f>
        <v>0</v>
      </c>
      <c r="BI401" s="201">
        <f>IF(N401="nulová",J401,0)</f>
        <v>0</v>
      </c>
      <c r="BJ401" s="17" t="s">
        <v>83</v>
      </c>
      <c r="BK401" s="201">
        <f>ROUND(I401*H401,2)</f>
        <v>0</v>
      </c>
      <c r="BL401" s="17" t="s">
        <v>155</v>
      </c>
      <c r="BM401" s="200" t="s">
        <v>850</v>
      </c>
    </row>
    <row r="402" spans="1:65" s="13" customFormat="1">
      <c r="B402" s="208"/>
      <c r="C402" s="209"/>
      <c r="D402" s="210" t="s">
        <v>183</v>
      </c>
      <c r="E402" s="211" t="s">
        <v>1</v>
      </c>
      <c r="F402" s="212" t="s">
        <v>456</v>
      </c>
      <c r="G402" s="209"/>
      <c r="H402" s="211" t="s">
        <v>1</v>
      </c>
      <c r="I402" s="213"/>
      <c r="J402" s="209"/>
      <c r="K402" s="209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183</v>
      </c>
      <c r="AU402" s="218" t="s">
        <v>85</v>
      </c>
      <c r="AV402" s="13" t="s">
        <v>83</v>
      </c>
      <c r="AW402" s="13" t="s">
        <v>32</v>
      </c>
      <c r="AX402" s="13" t="s">
        <v>75</v>
      </c>
      <c r="AY402" s="218" t="s">
        <v>148</v>
      </c>
    </row>
    <row r="403" spans="1:65" s="14" customFormat="1" ht="22.5">
      <c r="B403" s="219"/>
      <c r="C403" s="220"/>
      <c r="D403" s="210" t="s">
        <v>183</v>
      </c>
      <c r="E403" s="221" t="s">
        <v>255</v>
      </c>
      <c r="F403" s="222" t="s">
        <v>851</v>
      </c>
      <c r="G403" s="220"/>
      <c r="H403" s="223">
        <v>475.05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183</v>
      </c>
      <c r="AU403" s="229" t="s">
        <v>85</v>
      </c>
      <c r="AV403" s="14" t="s">
        <v>85</v>
      </c>
      <c r="AW403" s="14" t="s">
        <v>32</v>
      </c>
      <c r="AX403" s="14" t="s">
        <v>83</v>
      </c>
      <c r="AY403" s="229" t="s">
        <v>148</v>
      </c>
    </row>
    <row r="404" spans="1:65" s="2" customFormat="1" ht="16.5" customHeight="1">
      <c r="A404" s="34"/>
      <c r="B404" s="35"/>
      <c r="C404" s="241" t="s">
        <v>852</v>
      </c>
      <c r="D404" s="241" t="s">
        <v>209</v>
      </c>
      <c r="E404" s="242" t="s">
        <v>853</v>
      </c>
      <c r="F404" s="243" t="s">
        <v>854</v>
      </c>
      <c r="G404" s="244" t="s">
        <v>240</v>
      </c>
      <c r="H404" s="245">
        <v>4085.2</v>
      </c>
      <c r="I404" s="246"/>
      <c r="J404" s="247">
        <f>ROUND(I404*H404,2)</f>
        <v>0</v>
      </c>
      <c r="K404" s="248"/>
      <c r="L404" s="39"/>
      <c r="M404" s="249" t="s">
        <v>1</v>
      </c>
      <c r="N404" s="250" t="s">
        <v>40</v>
      </c>
      <c r="O404" s="71"/>
      <c r="P404" s="198">
        <f>O404*H404</f>
        <v>0</v>
      </c>
      <c r="Q404" s="198">
        <v>0</v>
      </c>
      <c r="R404" s="198">
        <f>Q404*H404</f>
        <v>0</v>
      </c>
      <c r="S404" s="198">
        <v>0.02</v>
      </c>
      <c r="T404" s="199">
        <f>S404*H404</f>
        <v>81.703999999999994</v>
      </c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R404" s="200" t="s">
        <v>155</v>
      </c>
      <c r="AT404" s="200" t="s">
        <v>209</v>
      </c>
      <c r="AU404" s="200" t="s">
        <v>85</v>
      </c>
      <c r="AY404" s="17" t="s">
        <v>148</v>
      </c>
      <c r="BE404" s="201">
        <f>IF(N404="základní",J404,0)</f>
        <v>0</v>
      </c>
      <c r="BF404" s="201">
        <f>IF(N404="snížená",J404,0)</f>
        <v>0</v>
      </c>
      <c r="BG404" s="201">
        <f>IF(N404="zákl. přenesená",J404,0)</f>
        <v>0</v>
      </c>
      <c r="BH404" s="201">
        <f>IF(N404="sníž. přenesená",J404,0)</f>
        <v>0</v>
      </c>
      <c r="BI404" s="201">
        <f>IF(N404="nulová",J404,0)</f>
        <v>0</v>
      </c>
      <c r="BJ404" s="17" t="s">
        <v>83</v>
      </c>
      <c r="BK404" s="201">
        <f>ROUND(I404*H404,2)</f>
        <v>0</v>
      </c>
      <c r="BL404" s="17" t="s">
        <v>155</v>
      </c>
      <c r="BM404" s="200" t="s">
        <v>855</v>
      </c>
    </row>
    <row r="405" spans="1:65" s="14" customFormat="1">
      <c r="B405" s="219"/>
      <c r="C405" s="220"/>
      <c r="D405" s="210" t="s">
        <v>183</v>
      </c>
      <c r="E405" s="221" t="s">
        <v>1</v>
      </c>
      <c r="F405" s="222" t="s">
        <v>266</v>
      </c>
      <c r="G405" s="220"/>
      <c r="H405" s="223">
        <v>4085.2</v>
      </c>
      <c r="I405" s="224"/>
      <c r="J405" s="220"/>
      <c r="K405" s="220"/>
      <c r="L405" s="225"/>
      <c r="M405" s="226"/>
      <c r="N405" s="227"/>
      <c r="O405" s="227"/>
      <c r="P405" s="227"/>
      <c r="Q405" s="227"/>
      <c r="R405" s="227"/>
      <c r="S405" s="227"/>
      <c r="T405" s="228"/>
      <c r="AT405" s="229" t="s">
        <v>183</v>
      </c>
      <c r="AU405" s="229" t="s">
        <v>85</v>
      </c>
      <c r="AV405" s="14" t="s">
        <v>85</v>
      </c>
      <c r="AW405" s="14" t="s">
        <v>32</v>
      </c>
      <c r="AX405" s="14" t="s">
        <v>83</v>
      </c>
      <c r="AY405" s="229" t="s">
        <v>148</v>
      </c>
    </row>
    <row r="406" spans="1:65" s="2" customFormat="1" ht="24.2" customHeight="1">
      <c r="A406" s="34"/>
      <c r="B406" s="35"/>
      <c r="C406" s="241" t="s">
        <v>856</v>
      </c>
      <c r="D406" s="241" t="s">
        <v>209</v>
      </c>
      <c r="E406" s="242" t="s">
        <v>857</v>
      </c>
      <c r="F406" s="243" t="s">
        <v>858</v>
      </c>
      <c r="G406" s="244" t="s">
        <v>258</v>
      </c>
      <c r="H406" s="245">
        <v>51.36</v>
      </c>
      <c r="I406" s="246"/>
      <c r="J406" s="247">
        <f>ROUND(I406*H406,2)</f>
        <v>0</v>
      </c>
      <c r="K406" s="248"/>
      <c r="L406" s="39"/>
      <c r="M406" s="249" t="s">
        <v>1</v>
      </c>
      <c r="N406" s="250" t="s">
        <v>40</v>
      </c>
      <c r="O406" s="71"/>
      <c r="P406" s="198">
        <f>O406*H406</f>
        <v>0</v>
      </c>
      <c r="Q406" s="198">
        <v>0</v>
      </c>
      <c r="R406" s="198">
        <f>Q406*H406</f>
        <v>0</v>
      </c>
      <c r="S406" s="198">
        <v>2.41</v>
      </c>
      <c r="T406" s="199">
        <f>S406*H406</f>
        <v>123.77760000000001</v>
      </c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R406" s="200" t="s">
        <v>155</v>
      </c>
      <c r="AT406" s="200" t="s">
        <v>209</v>
      </c>
      <c r="AU406" s="200" t="s">
        <v>85</v>
      </c>
      <c r="AY406" s="17" t="s">
        <v>148</v>
      </c>
      <c r="BE406" s="201">
        <f>IF(N406="základní",J406,0)</f>
        <v>0</v>
      </c>
      <c r="BF406" s="201">
        <f>IF(N406="snížená",J406,0)</f>
        <v>0</v>
      </c>
      <c r="BG406" s="201">
        <f>IF(N406="zákl. přenesená",J406,0)</f>
        <v>0</v>
      </c>
      <c r="BH406" s="201">
        <f>IF(N406="sníž. přenesená",J406,0)</f>
        <v>0</v>
      </c>
      <c r="BI406" s="201">
        <f>IF(N406="nulová",J406,0)</f>
        <v>0</v>
      </c>
      <c r="BJ406" s="17" t="s">
        <v>83</v>
      </c>
      <c r="BK406" s="201">
        <f>ROUND(I406*H406,2)</f>
        <v>0</v>
      </c>
      <c r="BL406" s="17" t="s">
        <v>155</v>
      </c>
      <c r="BM406" s="200" t="s">
        <v>859</v>
      </c>
    </row>
    <row r="407" spans="1:65" s="13" customFormat="1">
      <c r="B407" s="208"/>
      <c r="C407" s="209"/>
      <c r="D407" s="210" t="s">
        <v>183</v>
      </c>
      <c r="E407" s="211" t="s">
        <v>1</v>
      </c>
      <c r="F407" s="212" t="s">
        <v>213</v>
      </c>
      <c r="G407" s="209"/>
      <c r="H407" s="211" t="s">
        <v>1</v>
      </c>
      <c r="I407" s="213"/>
      <c r="J407" s="209"/>
      <c r="K407" s="209"/>
      <c r="L407" s="214"/>
      <c r="M407" s="215"/>
      <c r="N407" s="216"/>
      <c r="O407" s="216"/>
      <c r="P407" s="216"/>
      <c r="Q407" s="216"/>
      <c r="R407" s="216"/>
      <c r="S407" s="216"/>
      <c r="T407" s="217"/>
      <c r="AT407" s="218" t="s">
        <v>183</v>
      </c>
      <c r="AU407" s="218" t="s">
        <v>85</v>
      </c>
      <c r="AV407" s="13" t="s">
        <v>83</v>
      </c>
      <c r="AW407" s="13" t="s">
        <v>32</v>
      </c>
      <c r="AX407" s="13" t="s">
        <v>75</v>
      </c>
      <c r="AY407" s="218" t="s">
        <v>148</v>
      </c>
    </row>
    <row r="408" spans="1:65" s="13" customFormat="1">
      <c r="B408" s="208"/>
      <c r="C408" s="209"/>
      <c r="D408" s="210" t="s">
        <v>183</v>
      </c>
      <c r="E408" s="211" t="s">
        <v>1</v>
      </c>
      <c r="F408" s="212" t="s">
        <v>860</v>
      </c>
      <c r="G408" s="209"/>
      <c r="H408" s="211" t="s">
        <v>1</v>
      </c>
      <c r="I408" s="213"/>
      <c r="J408" s="209"/>
      <c r="K408" s="209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183</v>
      </c>
      <c r="AU408" s="218" t="s">
        <v>85</v>
      </c>
      <c r="AV408" s="13" t="s">
        <v>83</v>
      </c>
      <c r="AW408" s="13" t="s">
        <v>32</v>
      </c>
      <c r="AX408" s="13" t="s">
        <v>75</v>
      </c>
      <c r="AY408" s="218" t="s">
        <v>148</v>
      </c>
    </row>
    <row r="409" spans="1:65" s="14" customFormat="1">
      <c r="B409" s="219"/>
      <c r="C409" s="220"/>
      <c r="D409" s="210" t="s">
        <v>183</v>
      </c>
      <c r="E409" s="221" t="s">
        <v>1</v>
      </c>
      <c r="F409" s="222" t="s">
        <v>861</v>
      </c>
      <c r="G409" s="220"/>
      <c r="H409" s="223">
        <v>51.36</v>
      </c>
      <c r="I409" s="224"/>
      <c r="J409" s="220"/>
      <c r="K409" s="220"/>
      <c r="L409" s="225"/>
      <c r="M409" s="226"/>
      <c r="N409" s="227"/>
      <c r="O409" s="227"/>
      <c r="P409" s="227"/>
      <c r="Q409" s="227"/>
      <c r="R409" s="227"/>
      <c r="S409" s="227"/>
      <c r="T409" s="228"/>
      <c r="AT409" s="229" t="s">
        <v>183</v>
      </c>
      <c r="AU409" s="229" t="s">
        <v>85</v>
      </c>
      <c r="AV409" s="14" t="s">
        <v>85</v>
      </c>
      <c r="AW409" s="14" t="s">
        <v>32</v>
      </c>
      <c r="AX409" s="14" t="s">
        <v>83</v>
      </c>
      <c r="AY409" s="229" t="s">
        <v>148</v>
      </c>
    </row>
    <row r="410" spans="1:65" s="2" customFormat="1" ht="16.5" customHeight="1">
      <c r="A410" s="34"/>
      <c r="B410" s="35"/>
      <c r="C410" s="241" t="s">
        <v>862</v>
      </c>
      <c r="D410" s="241" t="s">
        <v>209</v>
      </c>
      <c r="E410" s="242" t="s">
        <v>863</v>
      </c>
      <c r="F410" s="243" t="s">
        <v>864</v>
      </c>
      <c r="G410" s="244" t="s">
        <v>153</v>
      </c>
      <c r="H410" s="245">
        <v>14</v>
      </c>
      <c r="I410" s="246"/>
      <c r="J410" s="247">
        <f>ROUND(I410*H410,2)</f>
        <v>0</v>
      </c>
      <c r="K410" s="248"/>
      <c r="L410" s="39"/>
      <c r="M410" s="249" t="s">
        <v>1</v>
      </c>
      <c r="N410" s="250" t="s">
        <v>40</v>
      </c>
      <c r="O410" s="71"/>
      <c r="P410" s="198">
        <f>O410*H410</f>
        <v>0</v>
      </c>
      <c r="Q410" s="198">
        <v>0</v>
      </c>
      <c r="R410" s="198">
        <f>Q410*H410</f>
        <v>0</v>
      </c>
      <c r="S410" s="198">
        <v>0</v>
      </c>
      <c r="T410" s="199">
        <f>S410*H410</f>
        <v>0</v>
      </c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R410" s="200" t="s">
        <v>155</v>
      </c>
      <c r="AT410" s="200" t="s">
        <v>209</v>
      </c>
      <c r="AU410" s="200" t="s">
        <v>85</v>
      </c>
      <c r="AY410" s="17" t="s">
        <v>148</v>
      </c>
      <c r="BE410" s="201">
        <f>IF(N410="základní",J410,0)</f>
        <v>0</v>
      </c>
      <c r="BF410" s="201">
        <f>IF(N410="snížená",J410,0)</f>
        <v>0</v>
      </c>
      <c r="BG410" s="201">
        <f>IF(N410="zákl. přenesená",J410,0)</f>
        <v>0</v>
      </c>
      <c r="BH410" s="201">
        <f>IF(N410="sníž. přenesená",J410,0)</f>
        <v>0</v>
      </c>
      <c r="BI410" s="201">
        <f>IF(N410="nulová",J410,0)</f>
        <v>0</v>
      </c>
      <c r="BJ410" s="17" t="s">
        <v>83</v>
      </c>
      <c r="BK410" s="201">
        <f>ROUND(I410*H410,2)</f>
        <v>0</v>
      </c>
      <c r="BL410" s="17" t="s">
        <v>155</v>
      </c>
      <c r="BM410" s="200" t="s">
        <v>865</v>
      </c>
    </row>
    <row r="411" spans="1:65" s="2" customFormat="1" ht="21.75" customHeight="1">
      <c r="A411" s="34"/>
      <c r="B411" s="35"/>
      <c r="C411" s="241" t="s">
        <v>866</v>
      </c>
      <c r="D411" s="241" t="s">
        <v>209</v>
      </c>
      <c r="E411" s="242" t="s">
        <v>867</v>
      </c>
      <c r="F411" s="243" t="s">
        <v>868</v>
      </c>
      <c r="G411" s="244" t="s">
        <v>153</v>
      </c>
      <c r="H411" s="245">
        <v>8</v>
      </c>
      <c r="I411" s="246"/>
      <c r="J411" s="247">
        <f>ROUND(I411*H411,2)</f>
        <v>0</v>
      </c>
      <c r="K411" s="248"/>
      <c r="L411" s="39"/>
      <c r="M411" s="249" t="s">
        <v>1</v>
      </c>
      <c r="N411" s="250" t="s">
        <v>40</v>
      </c>
      <c r="O411" s="71"/>
      <c r="P411" s="198">
        <f>O411*H411</f>
        <v>0</v>
      </c>
      <c r="Q411" s="198">
        <v>0</v>
      </c>
      <c r="R411" s="198">
        <f>Q411*H411</f>
        <v>0</v>
      </c>
      <c r="S411" s="198">
        <v>0</v>
      </c>
      <c r="T411" s="199">
        <f>S411*H411</f>
        <v>0</v>
      </c>
      <c r="U411" s="34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R411" s="200" t="s">
        <v>155</v>
      </c>
      <c r="AT411" s="200" t="s">
        <v>209</v>
      </c>
      <c r="AU411" s="200" t="s">
        <v>85</v>
      </c>
      <c r="AY411" s="17" t="s">
        <v>148</v>
      </c>
      <c r="BE411" s="201">
        <f>IF(N411="základní",J411,0)</f>
        <v>0</v>
      </c>
      <c r="BF411" s="201">
        <f>IF(N411="snížená",J411,0)</f>
        <v>0</v>
      </c>
      <c r="BG411" s="201">
        <f>IF(N411="zákl. přenesená",J411,0)</f>
        <v>0</v>
      </c>
      <c r="BH411" s="201">
        <f>IF(N411="sníž. přenesená",J411,0)</f>
        <v>0</v>
      </c>
      <c r="BI411" s="201">
        <f>IF(N411="nulová",J411,0)</f>
        <v>0</v>
      </c>
      <c r="BJ411" s="17" t="s">
        <v>83</v>
      </c>
      <c r="BK411" s="201">
        <f>ROUND(I411*H411,2)</f>
        <v>0</v>
      </c>
      <c r="BL411" s="17" t="s">
        <v>155</v>
      </c>
      <c r="BM411" s="200" t="s">
        <v>869</v>
      </c>
    </row>
    <row r="412" spans="1:65" s="2" customFormat="1" ht="24.2" customHeight="1">
      <c r="A412" s="34"/>
      <c r="B412" s="35"/>
      <c r="C412" s="187" t="s">
        <v>870</v>
      </c>
      <c r="D412" s="187" t="s">
        <v>150</v>
      </c>
      <c r="E412" s="188" t="s">
        <v>871</v>
      </c>
      <c r="F412" s="189" t="s">
        <v>872</v>
      </c>
      <c r="G412" s="190" t="s">
        <v>181</v>
      </c>
      <c r="H412" s="191">
        <v>12</v>
      </c>
      <c r="I412" s="192"/>
      <c r="J412" s="193">
        <f>ROUND(I412*H412,2)</f>
        <v>0</v>
      </c>
      <c r="K412" s="194"/>
      <c r="L412" s="195"/>
      <c r="M412" s="196" t="s">
        <v>1</v>
      </c>
      <c r="N412" s="197" t="s">
        <v>40</v>
      </c>
      <c r="O412" s="71"/>
      <c r="P412" s="198">
        <f>O412*H412</f>
        <v>0</v>
      </c>
      <c r="Q412" s="198">
        <v>0</v>
      </c>
      <c r="R412" s="198">
        <f>Q412*H412</f>
        <v>0</v>
      </c>
      <c r="S412" s="198">
        <v>0</v>
      </c>
      <c r="T412" s="199">
        <f>S412*H412</f>
        <v>0</v>
      </c>
      <c r="U412" s="34"/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00" t="s">
        <v>154</v>
      </c>
      <c r="AT412" s="200" t="s">
        <v>150</v>
      </c>
      <c r="AU412" s="200" t="s">
        <v>85</v>
      </c>
      <c r="AY412" s="17" t="s">
        <v>148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7" t="s">
        <v>83</v>
      </c>
      <c r="BK412" s="201">
        <f>ROUND(I412*H412,2)</f>
        <v>0</v>
      </c>
      <c r="BL412" s="17" t="s">
        <v>155</v>
      </c>
      <c r="BM412" s="200" t="s">
        <v>873</v>
      </c>
    </row>
    <row r="413" spans="1:65" s="2" customFormat="1" ht="62.65" customHeight="1">
      <c r="A413" s="34"/>
      <c r="B413" s="35"/>
      <c r="C413" s="241" t="s">
        <v>874</v>
      </c>
      <c r="D413" s="241" t="s">
        <v>209</v>
      </c>
      <c r="E413" s="242" t="s">
        <v>875</v>
      </c>
      <c r="F413" s="243" t="s">
        <v>876</v>
      </c>
      <c r="G413" s="244" t="s">
        <v>240</v>
      </c>
      <c r="H413" s="245">
        <v>65</v>
      </c>
      <c r="I413" s="246"/>
      <c r="J413" s="247">
        <f>ROUND(I413*H413,2)</f>
        <v>0</v>
      </c>
      <c r="K413" s="248"/>
      <c r="L413" s="39"/>
      <c r="M413" s="249" t="s">
        <v>1</v>
      </c>
      <c r="N413" s="250" t="s">
        <v>40</v>
      </c>
      <c r="O413" s="71"/>
      <c r="P413" s="198">
        <f>O413*H413</f>
        <v>0</v>
      </c>
      <c r="Q413" s="198">
        <v>0</v>
      </c>
      <c r="R413" s="198">
        <f>Q413*H413</f>
        <v>0</v>
      </c>
      <c r="S413" s="198">
        <v>0</v>
      </c>
      <c r="T413" s="199">
        <f>S413*H413</f>
        <v>0</v>
      </c>
      <c r="U413" s="34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R413" s="200" t="s">
        <v>155</v>
      </c>
      <c r="AT413" s="200" t="s">
        <v>209</v>
      </c>
      <c r="AU413" s="200" t="s">
        <v>85</v>
      </c>
      <c r="AY413" s="17" t="s">
        <v>148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7" t="s">
        <v>83</v>
      </c>
      <c r="BK413" s="201">
        <f>ROUND(I413*H413,2)</f>
        <v>0</v>
      </c>
      <c r="BL413" s="17" t="s">
        <v>155</v>
      </c>
      <c r="BM413" s="200" t="s">
        <v>877</v>
      </c>
    </row>
    <row r="414" spans="1:65" s="14" customFormat="1">
      <c r="B414" s="219"/>
      <c r="C414" s="220"/>
      <c r="D414" s="210" t="s">
        <v>183</v>
      </c>
      <c r="E414" s="221" t="s">
        <v>1</v>
      </c>
      <c r="F414" s="222" t="s">
        <v>878</v>
      </c>
      <c r="G414" s="220"/>
      <c r="H414" s="223">
        <v>65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183</v>
      </c>
      <c r="AU414" s="229" t="s">
        <v>85</v>
      </c>
      <c r="AV414" s="14" t="s">
        <v>85</v>
      </c>
      <c r="AW414" s="14" t="s">
        <v>32</v>
      </c>
      <c r="AX414" s="14" t="s">
        <v>83</v>
      </c>
      <c r="AY414" s="229" t="s">
        <v>148</v>
      </c>
    </row>
    <row r="415" spans="1:65" s="2" customFormat="1" ht="62.65" customHeight="1">
      <c r="A415" s="34"/>
      <c r="B415" s="35"/>
      <c r="C415" s="187" t="s">
        <v>879</v>
      </c>
      <c r="D415" s="187" t="s">
        <v>150</v>
      </c>
      <c r="E415" s="188" t="s">
        <v>880</v>
      </c>
      <c r="F415" s="189" t="s">
        <v>881</v>
      </c>
      <c r="G415" s="190" t="s">
        <v>240</v>
      </c>
      <c r="H415" s="191">
        <v>738</v>
      </c>
      <c r="I415" s="192"/>
      <c r="J415" s="193">
        <f>ROUND(I415*H415,2)</f>
        <v>0</v>
      </c>
      <c r="K415" s="194"/>
      <c r="L415" s="195"/>
      <c r="M415" s="196" t="s">
        <v>1</v>
      </c>
      <c r="N415" s="197" t="s">
        <v>40</v>
      </c>
      <c r="O415" s="71"/>
      <c r="P415" s="198">
        <f>O415*H415</f>
        <v>0</v>
      </c>
      <c r="Q415" s="198">
        <v>0</v>
      </c>
      <c r="R415" s="198">
        <f>Q415*H415</f>
        <v>0</v>
      </c>
      <c r="S415" s="198">
        <v>0</v>
      </c>
      <c r="T415" s="199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00" t="s">
        <v>154</v>
      </c>
      <c r="AT415" s="200" t="s">
        <v>150</v>
      </c>
      <c r="AU415" s="200" t="s">
        <v>85</v>
      </c>
      <c r="AY415" s="17" t="s">
        <v>148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7" t="s">
        <v>83</v>
      </c>
      <c r="BK415" s="201">
        <f>ROUND(I415*H415,2)</f>
        <v>0</v>
      </c>
      <c r="BL415" s="17" t="s">
        <v>155</v>
      </c>
      <c r="BM415" s="200" t="s">
        <v>882</v>
      </c>
    </row>
    <row r="416" spans="1:65" s="13" customFormat="1">
      <c r="B416" s="208"/>
      <c r="C416" s="209"/>
      <c r="D416" s="210" t="s">
        <v>183</v>
      </c>
      <c r="E416" s="211" t="s">
        <v>1</v>
      </c>
      <c r="F416" s="212" t="s">
        <v>883</v>
      </c>
      <c r="G416" s="209"/>
      <c r="H416" s="211" t="s">
        <v>1</v>
      </c>
      <c r="I416" s="213"/>
      <c r="J416" s="209"/>
      <c r="K416" s="209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183</v>
      </c>
      <c r="AU416" s="218" t="s">
        <v>85</v>
      </c>
      <c r="AV416" s="13" t="s">
        <v>83</v>
      </c>
      <c r="AW416" s="13" t="s">
        <v>32</v>
      </c>
      <c r="AX416" s="13" t="s">
        <v>75</v>
      </c>
      <c r="AY416" s="218" t="s">
        <v>148</v>
      </c>
    </row>
    <row r="417" spans="1:65" s="14" customFormat="1">
      <c r="B417" s="219"/>
      <c r="C417" s="220"/>
      <c r="D417" s="210" t="s">
        <v>183</v>
      </c>
      <c r="E417" s="221" t="s">
        <v>1</v>
      </c>
      <c r="F417" s="222" t="s">
        <v>884</v>
      </c>
      <c r="G417" s="220"/>
      <c r="H417" s="223">
        <v>738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183</v>
      </c>
      <c r="AU417" s="229" t="s">
        <v>85</v>
      </c>
      <c r="AV417" s="14" t="s">
        <v>85</v>
      </c>
      <c r="AW417" s="14" t="s">
        <v>32</v>
      </c>
      <c r="AX417" s="14" t="s">
        <v>83</v>
      </c>
      <c r="AY417" s="229" t="s">
        <v>148</v>
      </c>
    </row>
    <row r="418" spans="1:65" s="2" customFormat="1" ht="16.5" customHeight="1">
      <c r="A418" s="34"/>
      <c r="B418" s="35"/>
      <c r="C418" s="241" t="s">
        <v>885</v>
      </c>
      <c r="D418" s="241" t="s">
        <v>209</v>
      </c>
      <c r="E418" s="242" t="s">
        <v>886</v>
      </c>
      <c r="F418" s="243" t="s">
        <v>887</v>
      </c>
      <c r="G418" s="244" t="s">
        <v>153</v>
      </c>
      <c r="H418" s="245">
        <v>7</v>
      </c>
      <c r="I418" s="246"/>
      <c r="J418" s="247">
        <f>ROUND(I418*H418,2)</f>
        <v>0</v>
      </c>
      <c r="K418" s="248"/>
      <c r="L418" s="39"/>
      <c r="M418" s="249" t="s">
        <v>1</v>
      </c>
      <c r="N418" s="250" t="s">
        <v>40</v>
      </c>
      <c r="O418" s="71"/>
      <c r="P418" s="198">
        <f>O418*H418</f>
        <v>0</v>
      </c>
      <c r="Q418" s="198">
        <v>0</v>
      </c>
      <c r="R418" s="198">
        <f>Q418*H418</f>
        <v>0</v>
      </c>
      <c r="S418" s="198">
        <v>0</v>
      </c>
      <c r="T418" s="199">
        <f>S418*H418</f>
        <v>0</v>
      </c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  <c r="AR418" s="200" t="s">
        <v>155</v>
      </c>
      <c r="AT418" s="200" t="s">
        <v>209</v>
      </c>
      <c r="AU418" s="200" t="s">
        <v>85</v>
      </c>
      <c r="AY418" s="17" t="s">
        <v>148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7" t="s">
        <v>83</v>
      </c>
      <c r="BK418" s="201">
        <f>ROUND(I418*H418,2)</f>
        <v>0</v>
      </c>
      <c r="BL418" s="17" t="s">
        <v>155</v>
      </c>
      <c r="BM418" s="200" t="s">
        <v>888</v>
      </c>
    </row>
    <row r="419" spans="1:65" s="2" customFormat="1" ht="24.2" customHeight="1">
      <c r="A419" s="34"/>
      <c r="B419" s="35"/>
      <c r="C419" s="187" t="s">
        <v>889</v>
      </c>
      <c r="D419" s="187" t="s">
        <v>150</v>
      </c>
      <c r="E419" s="188" t="s">
        <v>890</v>
      </c>
      <c r="F419" s="189" t="s">
        <v>891</v>
      </c>
      <c r="G419" s="190" t="s">
        <v>153</v>
      </c>
      <c r="H419" s="191">
        <v>2</v>
      </c>
      <c r="I419" s="192"/>
      <c r="J419" s="193">
        <f>ROUND(I419*H419,2)</f>
        <v>0</v>
      </c>
      <c r="K419" s="194"/>
      <c r="L419" s="195"/>
      <c r="M419" s="196" t="s">
        <v>1</v>
      </c>
      <c r="N419" s="197" t="s">
        <v>40</v>
      </c>
      <c r="O419" s="71"/>
      <c r="P419" s="198">
        <f>O419*H419</f>
        <v>0</v>
      </c>
      <c r="Q419" s="198">
        <v>0</v>
      </c>
      <c r="R419" s="198">
        <f>Q419*H419</f>
        <v>0</v>
      </c>
      <c r="S419" s="198">
        <v>0</v>
      </c>
      <c r="T419" s="199">
        <f>S419*H419</f>
        <v>0</v>
      </c>
      <c r="U419" s="34"/>
      <c r="V419" s="34"/>
      <c r="W419" s="34"/>
      <c r="X419" s="34"/>
      <c r="Y419" s="34"/>
      <c r="Z419" s="34"/>
      <c r="AA419" s="34"/>
      <c r="AB419" s="34"/>
      <c r="AC419" s="34"/>
      <c r="AD419" s="34"/>
      <c r="AE419" s="34"/>
      <c r="AR419" s="200" t="s">
        <v>154</v>
      </c>
      <c r="AT419" s="200" t="s">
        <v>150</v>
      </c>
      <c r="AU419" s="200" t="s">
        <v>85</v>
      </c>
      <c r="AY419" s="17" t="s">
        <v>148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7" t="s">
        <v>83</v>
      </c>
      <c r="BK419" s="201">
        <f>ROUND(I419*H419,2)</f>
        <v>0</v>
      </c>
      <c r="BL419" s="17" t="s">
        <v>155</v>
      </c>
      <c r="BM419" s="200" t="s">
        <v>892</v>
      </c>
    </row>
    <row r="420" spans="1:65" s="2" customFormat="1" ht="16.5" customHeight="1">
      <c r="A420" s="34"/>
      <c r="B420" s="35"/>
      <c r="C420" s="241" t="s">
        <v>893</v>
      </c>
      <c r="D420" s="241" t="s">
        <v>209</v>
      </c>
      <c r="E420" s="242" t="s">
        <v>894</v>
      </c>
      <c r="F420" s="243" t="s">
        <v>895</v>
      </c>
      <c r="G420" s="244" t="s">
        <v>181</v>
      </c>
      <c r="H420" s="245">
        <v>11</v>
      </c>
      <c r="I420" s="246"/>
      <c r="J420" s="247">
        <f>ROUND(I420*H420,2)</f>
        <v>0</v>
      </c>
      <c r="K420" s="248"/>
      <c r="L420" s="39"/>
      <c r="M420" s="249" t="s">
        <v>1</v>
      </c>
      <c r="N420" s="250" t="s">
        <v>40</v>
      </c>
      <c r="O420" s="71"/>
      <c r="P420" s="198">
        <f>O420*H420</f>
        <v>0</v>
      </c>
      <c r="Q420" s="198">
        <v>0</v>
      </c>
      <c r="R420" s="198">
        <f>Q420*H420</f>
        <v>0</v>
      </c>
      <c r="S420" s="198">
        <v>0</v>
      </c>
      <c r="T420" s="199">
        <f>S420*H420</f>
        <v>0</v>
      </c>
      <c r="U420" s="34"/>
      <c r="V420" s="34"/>
      <c r="W420" s="34"/>
      <c r="X420" s="34"/>
      <c r="Y420" s="34"/>
      <c r="Z420" s="34"/>
      <c r="AA420" s="34"/>
      <c r="AB420" s="34"/>
      <c r="AC420" s="34"/>
      <c r="AD420" s="34"/>
      <c r="AE420" s="34"/>
      <c r="AR420" s="200" t="s">
        <v>155</v>
      </c>
      <c r="AT420" s="200" t="s">
        <v>209</v>
      </c>
      <c r="AU420" s="200" t="s">
        <v>85</v>
      </c>
      <c r="AY420" s="17" t="s">
        <v>148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7" t="s">
        <v>83</v>
      </c>
      <c r="BK420" s="201">
        <f>ROUND(I420*H420,2)</f>
        <v>0</v>
      </c>
      <c r="BL420" s="17" t="s">
        <v>155</v>
      </c>
      <c r="BM420" s="200" t="s">
        <v>896</v>
      </c>
    </row>
    <row r="421" spans="1:65" s="2" customFormat="1" ht="33" customHeight="1">
      <c r="A421" s="34"/>
      <c r="B421" s="35"/>
      <c r="C421" s="241" t="s">
        <v>897</v>
      </c>
      <c r="D421" s="241" t="s">
        <v>209</v>
      </c>
      <c r="E421" s="242" t="s">
        <v>898</v>
      </c>
      <c r="F421" s="243" t="s">
        <v>899</v>
      </c>
      <c r="G421" s="244" t="s">
        <v>181</v>
      </c>
      <c r="H421" s="245">
        <v>4</v>
      </c>
      <c r="I421" s="246"/>
      <c r="J421" s="247">
        <f>ROUND(I421*H421,2)</f>
        <v>0</v>
      </c>
      <c r="K421" s="248"/>
      <c r="L421" s="39"/>
      <c r="M421" s="249" t="s">
        <v>1</v>
      </c>
      <c r="N421" s="250" t="s">
        <v>40</v>
      </c>
      <c r="O421" s="71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00" t="s">
        <v>155</v>
      </c>
      <c r="AT421" s="200" t="s">
        <v>209</v>
      </c>
      <c r="AU421" s="200" t="s">
        <v>85</v>
      </c>
      <c r="AY421" s="17" t="s">
        <v>148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7" t="s">
        <v>83</v>
      </c>
      <c r="BK421" s="201">
        <f>ROUND(I421*H421,2)</f>
        <v>0</v>
      </c>
      <c r="BL421" s="17" t="s">
        <v>155</v>
      </c>
      <c r="BM421" s="200" t="s">
        <v>900</v>
      </c>
    </row>
    <row r="422" spans="1:65" s="2" customFormat="1" ht="16.5" customHeight="1">
      <c r="A422" s="34"/>
      <c r="B422" s="35"/>
      <c r="C422" s="241" t="s">
        <v>901</v>
      </c>
      <c r="D422" s="241" t="s">
        <v>209</v>
      </c>
      <c r="E422" s="242" t="s">
        <v>902</v>
      </c>
      <c r="F422" s="243" t="s">
        <v>903</v>
      </c>
      <c r="G422" s="244" t="s">
        <v>181</v>
      </c>
      <c r="H422" s="245">
        <v>10</v>
      </c>
      <c r="I422" s="246"/>
      <c r="J422" s="247">
        <f>ROUND(I422*H422,2)</f>
        <v>0</v>
      </c>
      <c r="K422" s="248"/>
      <c r="L422" s="39"/>
      <c r="M422" s="249" t="s">
        <v>1</v>
      </c>
      <c r="N422" s="250" t="s">
        <v>40</v>
      </c>
      <c r="O422" s="71"/>
      <c r="P422" s="198">
        <f>O422*H422</f>
        <v>0</v>
      </c>
      <c r="Q422" s="198">
        <v>0</v>
      </c>
      <c r="R422" s="198">
        <f>Q422*H422</f>
        <v>0</v>
      </c>
      <c r="S422" s="198">
        <v>0</v>
      </c>
      <c r="T422" s="199">
        <f>S422*H422</f>
        <v>0</v>
      </c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R422" s="200" t="s">
        <v>155</v>
      </c>
      <c r="AT422" s="200" t="s">
        <v>209</v>
      </c>
      <c r="AU422" s="200" t="s">
        <v>85</v>
      </c>
      <c r="AY422" s="17" t="s">
        <v>148</v>
      </c>
      <c r="BE422" s="201">
        <f>IF(N422="základní",J422,0)</f>
        <v>0</v>
      </c>
      <c r="BF422" s="201">
        <f>IF(N422="snížená",J422,0)</f>
        <v>0</v>
      </c>
      <c r="BG422" s="201">
        <f>IF(N422="zákl. přenesená",J422,0)</f>
        <v>0</v>
      </c>
      <c r="BH422" s="201">
        <f>IF(N422="sníž. přenesená",J422,0)</f>
        <v>0</v>
      </c>
      <c r="BI422" s="201">
        <f>IF(N422="nulová",J422,0)</f>
        <v>0</v>
      </c>
      <c r="BJ422" s="17" t="s">
        <v>83</v>
      </c>
      <c r="BK422" s="201">
        <f>ROUND(I422*H422,2)</f>
        <v>0</v>
      </c>
      <c r="BL422" s="17" t="s">
        <v>155</v>
      </c>
      <c r="BM422" s="200" t="s">
        <v>904</v>
      </c>
    </row>
    <row r="423" spans="1:65" s="13" customFormat="1">
      <c r="B423" s="208"/>
      <c r="C423" s="209"/>
      <c r="D423" s="210" t="s">
        <v>183</v>
      </c>
      <c r="E423" s="211" t="s">
        <v>1</v>
      </c>
      <c r="F423" s="212" t="s">
        <v>213</v>
      </c>
      <c r="G423" s="209"/>
      <c r="H423" s="211" t="s">
        <v>1</v>
      </c>
      <c r="I423" s="213"/>
      <c r="J423" s="209"/>
      <c r="K423" s="209"/>
      <c r="L423" s="214"/>
      <c r="M423" s="215"/>
      <c r="N423" s="216"/>
      <c r="O423" s="216"/>
      <c r="P423" s="216"/>
      <c r="Q423" s="216"/>
      <c r="R423" s="216"/>
      <c r="S423" s="216"/>
      <c r="T423" s="217"/>
      <c r="AT423" s="218" t="s">
        <v>183</v>
      </c>
      <c r="AU423" s="218" t="s">
        <v>85</v>
      </c>
      <c r="AV423" s="13" t="s">
        <v>83</v>
      </c>
      <c r="AW423" s="13" t="s">
        <v>32</v>
      </c>
      <c r="AX423" s="13" t="s">
        <v>75</v>
      </c>
      <c r="AY423" s="218" t="s">
        <v>148</v>
      </c>
    </row>
    <row r="424" spans="1:65" s="14" customFormat="1">
      <c r="B424" s="219"/>
      <c r="C424" s="220"/>
      <c r="D424" s="210" t="s">
        <v>183</v>
      </c>
      <c r="E424" s="221" t="s">
        <v>1</v>
      </c>
      <c r="F424" s="222" t="s">
        <v>193</v>
      </c>
      <c r="G424" s="220"/>
      <c r="H424" s="223">
        <v>10</v>
      </c>
      <c r="I424" s="224"/>
      <c r="J424" s="220"/>
      <c r="K424" s="220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183</v>
      </c>
      <c r="AU424" s="229" t="s">
        <v>85</v>
      </c>
      <c r="AV424" s="14" t="s">
        <v>85</v>
      </c>
      <c r="AW424" s="14" t="s">
        <v>32</v>
      </c>
      <c r="AX424" s="14" t="s">
        <v>83</v>
      </c>
      <c r="AY424" s="229" t="s">
        <v>148</v>
      </c>
    </row>
    <row r="425" spans="1:65" s="2" customFormat="1" ht="16.5" customHeight="1">
      <c r="A425" s="34"/>
      <c r="B425" s="35"/>
      <c r="C425" s="241" t="s">
        <v>905</v>
      </c>
      <c r="D425" s="241" t="s">
        <v>209</v>
      </c>
      <c r="E425" s="242" t="s">
        <v>906</v>
      </c>
      <c r="F425" s="243" t="s">
        <v>907</v>
      </c>
      <c r="G425" s="244" t="s">
        <v>181</v>
      </c>
      <c r="H425" s="245">
        <v>8</v>
      </c>
      <c r="I425" s="246"/>
      <c r="J425" s="247">
        <f>ROUND(I425*H425,2)</f>
        <v>0</v>
      </c>
      <c r="K425" s="248"/>
      <c r="L425" s="39"/>
      <c r="M425" s="249" t="s">
        <v>1</v>
      </c>
      <c r="N425" s="250" t="s">
        <v>40</v>
      </c>
      <c r="O425" s="71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4"/>
      <c r="V425" s="34"/>
      <c r="W425" s="34"/>
      <c r="X425" s="34"/>
      <c r="Y425" s="34"/>
      <c r="Z425" s="34"/>
      <c r="AA425" s="34"/>
      <c r="AB425" s="34"/>
      <c r="AC425" s="34"/>
      <c r="AD425" s="34"/>
      <c r="AE425" s="34"/>
      <c r="AR425" s="200" t="s">
        <v>155</v>
      </c>
      <c r="AT425" s="200" t="s">
        <v>209</v>
      </c>
      <c r="AU425" s="200" t="s">
        <v>85</v>
      </c>
      <c r="AY425" s="17" t="s">
        <v>148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7" t="s">
        <v>83</v>
      </c>
      <c r="BK425" s="201">
        <f>ROUND(I425*H425,2)</f>
        <v>0</v>
      </c>
      <c r="BL425" s="17" t="s">
        <v>155</v>
      </c>
      <c r="BM425" s="200" t="s">
        <v>908</v>
      </c>
    </row>
    <row r="426" spans="1:65" s="2" customFormat="1" ht="24.2" customHeight="1">
      <c r="A426" s="34"/>
      <c r="B426" s="35"/>
      <c r="C426" s="241" t="s">
        <v>909</v>
      </c>
      <c r="D426" s="241" t="s">
        <v>209</v>
      </c>
      <c r="E426" s="242" t="s">
        <v>910</v>
      </c>
      <c r="F426" s="243" t="s">
        <v>911</v>
      </c>
      <c r="G426" s="244" t="s">
        <v>153</v>
      </c>
      <c r="H426" s="245">
        <v>1</v>
      </c>
      <c r="I426" s="246"/>
      <c r="J426" s="247">
        <f>ROUND(I426*H426,2)</f>
        <v>0</v>
      </c>
      <c r="K426" s="248"/>
      <c r="L426" s="39"/>
      <c r="M426" s="249" t="s">
        <v>1</v>
      </c>
      <c r="N426" s="250" t="s">
        <v>40</v>
      </c>
      <c r="O426" s="71"/>
      <c r="P426" s="198">
        <f>O426*H426</f>
        <v>0</v>
      </c>
      <c r="Q426" s="198">
        <v>0</v>
      </c>
      <c r="R426" s="198">
        <f>Q426*H426</f>
        <v>0</v>
      </c>
      <c r="S426" s="198">
        <v>0</v>
      </c>
      <c r="T426" s="199">
        <f>S426*H426</f>
        <v>0</v>
      </c>
      <c r="U426" s="34"/>
      <c r="V426" s="34"/>
      <c r="W426" s="34"/>
      <c r="X426" s="34"/>
      <c r="Y426" s="34"/>
      <c r="Z426" s="34"/>
      <c r="AA426" s="34"/>
      <c r="AB426" s="34"/>
      <c r="AC426" s="34"/>
      <c r="AD426" s="34"/>
      <c r="AE426" s="34"/>
      <c r="AR426" s="200" t="s">
        <v>218</v>
      </c>
      <c r="AT426" s="200" t="s">
        <v>209</v>
      </c>
      <c r="AU426" s="200" t="s">
        <v>85</v>
      </c>
      <c r="AY426" s="17" t="s">
        <v>148</v>
      </c>
      <c r="BE426" s="201">
        <f>IF(N426="základní",J426,0)</f>
        <v>0</v>
      </c>
      <c r="BF426" s="201">
        <f>IF(N426="snížená",J426,0)</f>
        <v>0</v>
      </c>
      <c r="BG426" s="201">
        <f>IF(N426="zákl. přenesená",J426,0)</f>
        <v>0</v>
      </c>
      <c r="BH426" s="201">
        <f>IF(N426="sníž. přenesená",J426,0)</f>
        <v>0</v>
      </c>
      <c r="BI426" s="201">
        <f>IF(N426="nulová",J426,0)</f>
        <v>0</v>
      </c>
      <c r="BJ426" s="17" t="s">
        <v>83</v>
      </c>
      <c r="BK426" s="201">
        <f>ROUND(I426*H426,2)</f>
        <v>0</v>
      </c>
      <c r="BL426" s="17" t="s">
        <v>218</v>
      </c>
      <c r="BM426" s="200" t="s">
        <v>912</v>
      </c>
    </row>
    <row r="427" spans="1:65" s="2" customFormat="1" ht="24.2" customHeight="1">
      <c r="A427" s="34"/>
      <c r="B427" s="35"/>
      <c r="C427" s="241" t="s">
        <v>913</v>
      </c>
      <c r="D427" s="241" t="s">
        <v>209</v>
      </c>
      <c r="E427" s="242" t="s">
        <v>914</v>
      </c>
      <c r="F427" s="243" t="s">
        <v>915</v>
      </c>
      <c r="G427" s="244" t="s">
        <v>153</v>
      </c>
      <c r="H427" s="245">
        <v>1</v>
      </c>
      <c r="I427" s="246"/>
      <c r="J427" s="247">
        <f>ROUND(I427*H427,2)</f>
        <v>0</v>
      </c>
      <c r="K427" s="248"/>
      <c r="L427" s="39"/>
      <c r="M427" s="249" t="s">
        <v>1</v>
      </c>
      <c r="N427" s="250" t="s">
        <v>40</v>
      </c>
      <c r="O427" s="71"/>
      <c r="P427" s="198">
        <f>O427*H427</f>
        <v>0</v>
      </c>
      <c r="Q427" s="198">
        <v>0</v>
      </c>
      <c r="R427" s="198">
        <f>Q427*H427</f>
        <v>0</v>
      </c>
      <c r="S427" s="198">
        <v>0</v>
      </c>
      <c r="T427" s="199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200" t="s">
        <v>218</v>
      </c>
      <c r="AT427" s="200" t="s">
        <v>209</v>
      </c>
      <c r="AU427" s="200" t="s">
        <v>85</v>
      </c>
      <c r="AY427" s="17" t="s">
        <v>148</v>
      </c>
      <c r="BE427" s="201">
        <f>IF(N427="základní",J427,0)</f>
        <v>0</v>
      </c>
      <c r="BF427" s="201">
        <f>IF(N427="snížená",J427,0)</f>
        <v>0</v>
      </c>
      <c r="BG427" s="201">
        <f>IF(N427="zákl. přenesená",J427,0)</f>
        <v>0</v>
      </c>
      <c r="BH427" s="201">
        <f>IF(N427="sníž. přenesená",J427,0)</f>
        <v>0</v>
      </c>
      <c r="BI427" s="201">
        <f>IF(N427="nulová",J427,0)</f>
        <v>0</v>
      </c>
      <c r="BJ427" s="17" t="s">
        <v>83</v>
      </c>
      <c r="BK427" s="201">
        <f>ROUND(I427*H427,2)</f>
        <v>0</v>
      </c>
      <c r="BL427" s="17" t="s">
        <v>218</v>
      </c>
      <c r="BM427" s="200" t="s">
        <v>916</v>
      </c>
    </row>
    <row r="428" spans="1:65" s="2" customFormat="1" ht="16.5" customHeight="1">
      <c r="A428" s="34"/>
      <c r="B428" s="35"/>
      <c r="C428" s="241" t="s">
        <v>917</v>
      </c>
      <c r="D428" s="241" t="s">
        <v>209</v>
      </c>
      <c r="E428" s="242" t="s">
        <v>918</v>
      </c>
      <c r="F428" s="243" t="s">
        <v>919</v>
      </c>
      <c r="G428" s="244" t="s">
        <v>153</v>
      </c>
      <c r="H428" s="245">
        <v>1</v>
      </c>
      <c r="I428" s="246"/>
      <c r="J428" s="247">
        <f>ROUND(I428*H428,2)</f>
        <v>0</v>
      </c>
      <c r="K428" s="248"/>
      <c r="L428" s="39"/>
      <c r="M428" s="249" t="s">
        <v>1</v>
      </c>
      <c r="N428" s="250" t="s">
        <v>40</v>
      </c>
      <c r="O428" s="71"/>
      <c r="P428" s="198">
        <f>O428*H428</f>
        <v>0</v>
      </c>
      <c r="Q428" s="198">
        <v>0</v>
      </c>
      <c r="R428" s="198">
        <f>Q428*H428</f>
        <v>0</v>
      </c>
      <c r="S428" s="198">
        <v>0</v>
      </c>
      <c r="T428" s="199">
        <f>S428*H428</f>
        <v>0</v>
      </c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R428" s="200" t="s">
        <v>218</v>
      </c>
      <c r="AT428" s="200" t="s">
        <v>209</v>
      </c>
      <c r="AU428" s="200" t="s">
        <v>85</v>
      </c>
      <c r="AY428" s="17" t="s">
        <v>148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7" t="s">
        <v>83</v>
      </c>
      <c r="BK428" s="201">
        <f>ROUND(I428*H428,2)</f>
        <v>0</v>
      </c>
      <c r="BL428" s="17" t="s">
        <v>218</v>
      </c>
      <c r="BM428" s="200" t="s">
        <v>920</v>
      </c>
    </row>
    <row r="429" spans="1:65" s="2" customFormat="1" ht="37.9" customHeight="1">
      <c r="A429" s="34"/>
      <c r="B429" s="35"/>
      <c r="C429" s="241" t="s">
        <v>921</v>
      </c>
      <c r="D429" s="241" t="s">
        <v>209</v>
      </c>
      <c r="E429" s="242" t="s">
        <v>922</v>
      </c>
      <c r="F429" s="243" t="s">
        <v>923</v>
      </c>
      <c r="G429" s="244" t="s">
        <v>153</v>
      </c>
      <c r="H429" s="245">
        <v>1</v>
      </c>
      <c r="I429" s="246"/>
      <c r="J429" s="247">
        <f>ROUND(I429*H429,2)</f>
        <v>0</v>
      </c>
      <c r="K429" s="248"/>
      <c r="L429" s="39"/>
      <c r="M429" s="249" t="s">
        <v>1</v>
      </c>
      <c r="N429" s="250" t="s">
        <v>40</v>
      </c>
      <c r="O429" s="71"/>
      <c r="P429" s="198">
        <f>O429*H429</f>
        <v>0</v>
      </c>
      <c r="Q429" s="198">
        <v>0</v>
      </c>
      <c r="R429" s="198">
        <f>Q429*H429</f>
        <v>0</v>
      </c>
      <c r="S429" s="198">
        <v>0</v>
      </c>
      <c r="T429" s="199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00" t="s">
        <v>218</v>
      </c>
      <c r="AT429" s="200" t="s">
        <v>209</v>
      </c>
      <c r="AU429" s="200" t="s">
        <v>85</v>
      </c>
      <c r="AY429" s="17" t="s">
        <v>148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7" t="s">
        <v>83</v>
      </c>
      <c r="BK429" s="201">
        <f>ROUND(I429*H429,2)</f>
        <v>0</v>
      </c>
      <c r="BL429" s="17" t="s">
        <v>218</v>
      </c>
      <c r="BM429" s="200" t="s">
        <v>924</v>
      </c>
    </row>
    <row r="430" spans="1:65" s="12" customFormat="1" ht="22.9" customHeight="1">
      <c r="B430" s="171"/>
      <c r="C430" s="172"/>
      <c r="D430" s="173" t="s">
        <v>74</v>
      </c>
      <c r="E430" s="185" t="s">
        <v>925</v>
      </c>
      <c r="F430" s="185" t="s">
        <v>926</v>
      </c>
      <c r="G430" s="172"/>
      <c r="H430" s="172"/>
      <c r="I430" s="175"/>
      <c r="J430" s="186">
        <f>BK430</f>
        <v>0</v>
      </c>
      <c r="K430" s="172"/>
      <c r="L430" s="177"/>
      <c r="M430" s="178"/>
      <c r="N430" s="179"/>
      <c r="O430" s="179"/>
      <c r="P430" s="180">
        <f>SUM(P431:P440)</f>
        <v>0</v>
      </c>
      <c r="Q430" s="179"/>
      <c r="R430" s="180">
        <f>SUM(R431:R440)</f>
        <v>0</v>
      </c>
      <c r="S430" s="179"/>
      <c r="T430" s="181">
        <f>SUM(T431:T440)</f>
        <v>0</v>
      </c>
      <c r="AR430" s="182" t="s">
        <v>83</v>
      </c>
      <c r="AT430" s="183" t="s">
        <v>74</v>
      </c>
      <c r="AU430" s="183" t="s">
        <v>83</v>
      </c>
      <c r="AY430" s="182" t="s">
        <v>148</v>
      </c>
      <c r="BK430" s="184">
        <f>SUM(BK431:BK440)</f>
        <v>0</v>
      </c>
    </row>
    <row r="431" spans="1:65" s="2" customFormat="1" ht="24.2" customHeight="1">
      <c r="A431" s="34"/>
      <c r="B431" s="35"/>
      <c r="C431" s="241" t="s">
        <v>927</v>
      </c>
      <c r="D431" s="241" t="s">
        <v>209</v>
      </c>
      <c r="E431" s="242" t="s">
        <v>928</v>
      </c>
      <c r="F431" s="243" t="s">
        <v>929</v>
      </c>
      <c r="G431" s="244" t="s">
        <v>430</v>
      </c>
      <c r="H431" s="245">
        <v>5743.6509999999998</v>
      </c>
      <c r="I431" s="246"/>
      <c r="J431" s="247">
        <f>ROUND(I431*H431,2)</f>
        <v>0</v>
      </c>
      <c r="K431" s="248"/>
      <c r="L431" s="39"/>
      <c r="M431" s="249" t="s">
        <v>1</v>
      </c>
      <c r="N431" s="250" t="s">
        <v>40</v>
      </c>
      <c r="O431" s="71"/>
      <c r="P431" s="198">
        <f>O431*H431</f>
        <v>0</v>
      </c>
      <c r="Q431" s="198">
        <v>0</v>
      </c>
      <c r="R431" s="198">
        <f>Q431*H431</f>
        <v>0</v>
      </c>
      <c r="S431" s="198">
        <v>0</v>
      </c>
      <c r="T431" s="199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200" t="s">
        <v>155</v>
      </c>
      <c r="AT431" s="200" t="s">
        <v>209</v>
      </c>
      <c r="AU431" s="200" t="s">
        <v>85</v>
      </c>
      <c r="AY431" s="17" t="s">
        <v>148</v>
      </c>
      <c r="BE431" s="201">
        <f>IF(N431="základní",J431,0)</f>
        <v>0</v>
      </c>
      <c r="BF431" s="201">
        <f>IF(N431="snížená",J431,0)</f>
        <v>0</v>
      </c>
      <c r="BG431" s="201">
        <f>IF(N431="zákl. přenesená",J431,0)</f>
        <v>0</v>
      </c>
      <c r="BH431" s="201">
        <f>IF(N431="sníž. přenesená",J431,0)</f>
        <v>0</v>
      </c>
      <c r="BI431" s="201">
        <f>IF(N431="nulová",J431,0)</f>
        <v>0</v>
      </c>
      <c r="BJ431" s="17" t="s">
        <v>83</v>
      </c>
      <c r="BK431" s="201">
        <f>ROUND(I431*H431,2)</f>
        <v>0</v>
      </c>
      <c r="BL431" s="17" t="s">
        <v>155</v>
      </c>
      <c r="BM431" s="200" t="s">
        <v>930</v>
      </c>
    </row>
    <row r="432" spans="1:65" s="2" customFormat="1" ht="24.2" customHeight="1">
      <c r="A432" s="34"/>
      <c r="B432" s="35"/>
      <c r="C432" s="241" t="s">
        <v>931</v>
      </c>
      <c r="D432" s="241" t="s">
        <v>209</v>
      </c>
      <c r="E432" s="242" t="s">
        <v>932</v>
      </c>
      <c r="F432" s="243" t="s">
        <v>933</v>
      </c>
      <c r="G432" s="244" t="s">
        <v>430</v>
      </c>
      <c r="H432" s="245">
        <v>51692.858999999997</v>
      </c>
      <c r="I432" s="246"/>
      <c r="J432" s="247">
        <f>ROUND(I432*H432,2)</f>
        <v>0</v>
      </c>
      <c r="K432" s="248"/>
      <c r="L432" s="39"/>
      <c r="M432" s="249" t="s">
        <v>1</v>
      </c>
      <c r="N432" s="250" t="s">
        <v>40</v>
      </c>
      <c r="O432" s="71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R432" s="200" t="s">
        <v>155</v>
      </c>
      <c r="AT432" s="200" t="s">
        <v>209</v>
      </c>
      <c r="AU432" s="200" t="s">
        <v>85</v>
      </c>
      <c r="AY432" s="17" t="s">
        <v>148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7" t="s">
        <v>83</v>
      </c>
      <c r="BK432" s="201">
        <f>ROUND(I432*H432,2)</f>
        <v>0</v>
      </c>
      <c r="BL432" s="17" t="s">
        <v>155</v>
      </c>
      <c r="BM432" s="200" t="s">
        <v>934</v>
      </c>
    </row>
    <row r="433" spans="1:65" s="14" customFormat="1">
      <c r="B433" s="219"/>
      <c r="C433" s="220"/>
      <c r="D433" s="210" t="s">
        <v>183</v>
      </c>
      <c r="E433" s="220"/>
      <c r="F433" s="222" t="s">
        <v>935</v>
      </c>
      <c r="G433" s="220"/>
      <c r="H433" s="223">
        <v>51692.858999999997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183</v>
      </c>
      <c r="AU433" s="229" t="s">
        <v>85</v>
      </c>
      <c r="AV433" s="14" t="s">
        <v>85</v>
      </c>
      <c r="AW433" s="14" t="s">
        <v>4</v>
      </c>
      <c r="AX433" s="14" t="s">
        <v>83</v>
      </c>
      <c r="AY433" s="229" t="s">
        <v>148</v>
      </c>
    </row>
    <row r="434" spans="1:65" s="2" customFormat="1" ht="24.2" customHeight="1">
      <c r="A434" s="34"/>
      <c r="B434" s="35"/>
      <c r="C434" s="241" t="s">
        <v>936</v>
      </c>
      <c r="D434" s="241" t="s">
        <v>209</v>
      </c>
      <c r="E434" s="242" t="s">
        <v>937</v>
      </c>
      <c r="F434" s="243" t="s">
        <v>938</v>
      </c>
      <c r="G434" s="244" t="s">
        <v>430</v>
      </c>
      <c r="H434" s="245">
        <v>1147.5640000000001</v>
      </c>
      <c r="I434" s="246"/>
      <c r="J434" s="247">
        <f>ROUND(I434*H434,2)</f>
        <v>0</v>
      </c>
      <c r="K434" s="248"/>
      <c r="L434" s="39"/>
      <c r="M434" s="249" t="s">
        <v>1</v>
      </c>
      <c r="N434" s="250" t="s">
        <v>40</v>
      </c>
      <c r="O434" s="71"/>
      <c r="P434" s="198">
        <f>O434*H434</f>
        <v>0</v>
      </c>
      <c r="Q434" s="198">
        <v>0</v>
      </c>
      <c r="R434" s="198">
        <f>Q434*H434</f>
        <v>0</v>
      </c>
      <c r="S434" s="198">
        <v>0</v>
      </c>
      <c r="T434" s="199">
        <f>S434*H434</f>
        <v>0</v>
      </c>
      <c r="U434" s="34"/>
      <c r="V434" s="34"/>
      <c r="W434" s="34"/>
      <c r="X434" s="34"/>
      <c r="Y434" s="34"/>
      <c r="Z434" s="34"/>
      <c r="AA434" s="34"/>
      <c r="AB434" s="34"/>
      <c r="AC434" s="34"/>
      <c r="AD434" s="34"/>
      <c r="AE434" s="34"/>
      <c r="AR434" s="200" t="s">
        <v>155</v>
      </c>
      <c r="AT434" s="200" t="s">
        <v>209</v>
      </c>
      <c r="AU434" s="200" t="s">
        <v>85</v>
      </c>
      <c r="AY434" s="17" t="s">
        <v>148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7" t="s">
        <v>83</v>
      </c>
      <c r="BK434" s="201">
        <f>ROUND(I434*H434,2)</f>
        <v>0</v>
      </c>
      <c r="BL434" s="17" t="s">
        <v>155</v>
      </c>
      <c r="BM434" s="200" t="s">
        <v>939</v>
      </c>
    </row>
    <row r="435" spans="1:65" s="2" customFormat="1" ht="37.9" customHeight="1">
      <c r="A435" s="34"/>
      <c r="B435" s="35"/>
      <c r="C435" s="241" t="s">
        <v>940</v>
      </c>
      <c r="D435" s="241" t="s">
        <v>209</v>
      </c>
      <c r="E435" s="242" t="s">
        <v>941</v>
      </c>
      <c r="F435" s="243" t="s">
        <v>942</v>
      </c>
      <c r="G435" s="244" t="s">
        <v>430</v>
      </c>
      <c r="H435" s="245">
        <v>123.77800000000001</v>
      </c>
      <c r="I435" s="246"/>
      <c r="J435" s="247">
        <f>ROUND(I435*H435,2)</f>
        <v>0</v>
      </c>
      <c r="K435" s="248"/>
      <c r="L435" s="39"/>
      <c r="M435" s="249" t="s">
        <v>1</v>
      </c>
      <c r="N435" s="250" t="s">
        <v>40</v>
      </c>
      <c r="O435" s="71"/>
      <c r="P435" s="198">
        <f>O435*H435</f>
        <v>0</v>
      </c>
      <c r="Q435" s="198">
        <v>0</v>
      </c>
      <c r="R435" s="198">
        <f>Q435*H435</f>
        <v>0</v>
      </c>
      <c r="S435" s="198">
        <v>0</v>
      </c>
      <c r="T435" s="199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200" t="s">
        <v>155</v>
      </c>
      <c r="AT435" s="200" t="s">
        <v>209</v>
      </c>
      <c r="AU435" s="200" t="s">
        <v>85</v>
      </c>
      <c r="AY435" s="17" t="s">
        <v>148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17" t="s">
        <v>83</v>
      </c>
      <c r="BK435" s="201">
        <f>ROUND(I435*H435,2)</f>
        <v>0</v>
      </c>
      <c r="BL435" s="17" t="s">
        <v>155</v>
      </c>
      <c r="BM435" s="200" t="s">
        <v>943</v>
      </c>
    </row>
    <row r="436" spans="1:65" s="14" customFormat="1">
      <c r="B436" s="219"/>
      <c r="C436" s="220"/>
      <c r="D436" s="210" t="s">
        <v>183</v>
      </c>
      <c r="E436" s="221" t="s">
        <v>1</v>
      </c>
      <c r="F436" s="222" t="s">
        <v>944</v>
      </c>
      <c r="G436" s="220"/>
      <c r="H436" s="223">
        <v>123.77800000000001</v>
      </c>
      <c r="I436" s="224"/>
      <c r="J436" s="220"/>
      <c r="K436" s="220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183</v>
      </c>
      <c r="AU436" s="229" t="s">
        <v>85</v>
      </c>
      <c r="AV436" s="14" t="s">
        <v>85</v>
      </c>
      <c r="AW436" s="14" t="s">
        <v>32</v>
      </c>
      <c r="AX436" s="14" t="s">
        <v>83</v>
      </c>
      <c r="AY436" s="229" t="s">
        <v>148</v>
      </c>
    </row>
    <row r="437" spans="1:65" s="2" customFormat="1" ht="24.2" customHeight="1">
      <c r="A437" s="34"/>
      <c r="B437" s="35"/>
      <c r="C437" s="241" t="s">
        <v>945</v>
      </c>
      <c r="D437" s="241" t="s">
        <v>209</v>
      </c>
      <c r="E437" s="242" t="s">
        <v>946</v>
      </c>
      <c r="F437" s="243" t="s">
        <v>947</v>
      </c>
      <c r="G437" s="244" t="s">
        <v>430</v>
      </c>
      <c r="H437" s="245">
        <v>1066.077</v>
      </c>
      <c r="I437" s="246"/>
      <c r="J437" s="247">
        <f>ROUND(I437*H437,2)</f>
        <v>0</v>
      </c>
      <c r="K437" s="248"/>
      <c r="L437" s="39"/>
      <c r="M437" s="249" t="s">
        <v>1</v>
      </c>
      <c r="N437" s="250" t="s">
        <v>40</v>
      </c>
      <c r="O437" s="71"/>
      <c r="P437" s="198">
        <f>O437*H437</f>
        <v>0</v>
      </c>
      <c r="Q437" s="198">
        <v>0</v>
      </c>
      <c r="R437" s="198">
        <f>Q437*H437</f>
        <v>0</v>
      </c>
      <c r="S437" s="198">
        <v>0</v>
      </c>
      <c r="T437" s="199">
        <f>S437*H437</f>
        <v>0</v>
      </c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R437" s="200" t="s">
        <v>155</v>
      </c>
      <c r="AT437" s="200" t="s">
        <v>209</v>
      </c>
      <c r="AU437" s="200" t="s">
        <v>85</v>
      </c>
      <c r="AY437" s="17" t="s">
        <v>148</v>
      </c>
      <c r="BE437" s="201">
        <f>IF(N437="základní",J437,0)</f>
        <v>0</v>
      </c>
      <c r="BF437" s="201">
        <f>IF(N437="snížená",J437,0)</f>
        <v>0</v>
      </c>
      <c r="BG437" s="201">
        <f>IF(N437="zákl. přenesená",J437,0)</f>
        <v>0</v>
      </c>
      <c r="BH437" s="201">
        <f>IF(N437="sníž. přenesená",J437,0)</f>
        <v>0</v>
      </c>
      <c r="BI437" s="201">
        <f>IF(N437="nulová",J437,0)</f>
        <v>0</v>
      </c>
      <c r="BJ437" s="17" t="s">
        <v>83</v>
      </c>
      <c r="BK437" s="201">
        <f>ROUND(I437*H437,2)</f>
        <v>0</v>
      </c>
      <c r="BL437" s="17" t="s">
        <v>155</v>
      </c>
      <c r="BM437" s="200" t="s">
        <v>948</v>
      </c>
    </row>
    <row r="438" spans="1:65" s="14" customFormat="1">
      <c r="B438" s="219"/>
      <c r="C438" s="220"/>
      <c r="D438" s="210" t="s">
        <v>183</v>
      </c>
      <c r="E438" s="221" t="s">
        <v>1</v>
      </c>
      <c r="F438" s="222" t="s">
        <v>949</v>
      </c>
      <c r="G438" s="220"/>
      <c r="H438" s="223">
        <v>1066.077</v>
      </c>
      <c r="I438" s="224"/>
      <c r="J438" s="220"/>
      <c r="K438" s="220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183</v>
      </c>
      <c r="AU438" s="229" t="s">
        <v>85</v>
      </c>
      <c r="AV438" s="14" t="s">
        <v>85</v>
      </c>
      <c r="AW438" s="14" t="s">
        <v>32</v>
      </c>
      <c r="AX438" s="14" t="s">
        <v>83</v>
      </c>
      <c r="AY438" s="229" t="s">
        <v>148</v>
      </c>
    </row>
    <row r="439" spans="1:65" s="2" customFormat="1" ht="37.9" customHeight="1">
      <c r="A439" s="34"/>
      <c r="B439" s="35"/>
      <c r="C439" s="241" t="s">
        <v>950</v>
      </c>
      <c r="D439" s="241" t="s">
        <v>209</v>
      </c>
      <c r="E439" s="242" t="s">
        <v>951</v>
      </c>
      <c r="F439" s="243" t="s">
        <v>952</v>
      </c>
      <c r="G439" s="244" t="s">
        <v>430</v>
      </c>
      <c r="H439" s="245">
        <v>3323.0810000000001</v>
      </c>
      <c r="I439" s="246"/>
      <c r="J439" s="247">
        <f>ROUND(I439*H439,2)</f>
        <v>0</v>
      </c>
      <c r="K439" s="248"/>
      <c r="L439" s="39"/>
      <c r="M439" s="249" t="s">
        <v>1</v>
      </c>
      <c r="N439" s="250" t="s">
        <v>40</v>
      </c>
      <c r="O439" s="71"/>
      <c r="P439" s="198">
        <f>O439*H439</f>
        <v>0</v>
      </c>
      <c r="Q439" s="198">
        <v>0</v>
      </c>
      <c r="R439" s="198">
        <f>Q439*H439</f>
        <v>0</v>
      </c>
      <c r="S439" s="198">
        <v>0</v>
      </c>
      <c r="T439" s="199">
        <f>S439*H439</f>
        <v>0</v>
      </c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R439" s="200" t="s">
        <v>155</v>
      </c>
      <c r="AT439" s="200" t="s">
        <v>209</v>
      </c>
      <c r="AU439" s="200" t="s">
        <v>85</v>
      </c>
      <c r="AY439" s="17" t="s">
        <v>148</v>
      </c>
      <c r="BE439" s="201">
        <f>IF(N439="základní",J439,0)</f>
        <v>0</v>
      </c>
      <c r="BF439" s="201">
        <f>IF(N439="snížená",J439,0)</f>
        <v>0</v>
      </c>
      <c r="BG439" s="201">
        <f>IF(N439="zákl. přenesená",J439,0)</f>
        <v>0</v>
      </c>
      <c r="BH439" s="201">
        <f>IF(N439="sníž. přenesená",J439,0)</f>
        <v>0</v>
      </c>
      <c r="BI439" s="201">
        <f>IF(N439="nulová",J439,0)</f>
        <v>0</v>
      </c>
      <c r="BJ439" s="17" t="s">
        <v>83</v>
      </c>
      <c r="BK439" s="201">
        <f>ROUND(I439*H439,2)</f>
        <v>0</v>
      </c>
      <c r="BL439" s="17" t="s">
        <v>155</v>
      </c>
      <c r="BM439" s="200" t="s">
        <v>953</v>
      </c>
    </row>
    <row r="440" spans="1:65" s="14" customFormat="1">
      <c r="B440" s="219"/>
      <c r="C440" s="220"/>
      <c r="D440" s="210" t="s">
        <v>183</v>
      </c>
      <c r="E440" s="221" t="s">
        <v>1</v>
      </c>
      <c r="F440" s="222" t="s">
        <v>954</v>
      </c>
      <c r="G440" s="220"/>
      <c r="H440" s="223">
        <v>3323.0810000000001</v>
      </c>
      <c r="I440" s="224"/>
      <c r="J440" s="220"/>
      <c r="K440" s="220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183</v>
      </c>
      <c r="AU440" s="229" t="s">
        <v>85</v>
      </c>
      <c r="AV440" s="14" t="s">
        <v>85</v>
      </c>
      <c r="AW440" s="14" t="s">
        <v>32</v>
      </c>
      <c r="AX440" s="14" t="s">
        <v>83</v>
      </c>
      <c r="AY440" s="229" t="s">
        <v>148</v>
      </c>
    </row>
    <row r="441" spans="1:65" s="12" customFormat="1" ht="22.9" customHeight="1">
      <c r="B441" s="171"/>
      <c r="C441" s="172"/>
      <c r="D441" s="173" t="s">
        <v>74</v>
      </c>
      <c r="E441" s="185" t="s">
        <v>955</v>
      </c>
      <c r="F441" s="185" t="s">
        <v>956</v>
      </c>
      <c r="G441" s="172"/>
      <c r="H441" s="172"/>
      <c r="I441" s="175"/>
      <c r="J441" s="186">
        <f>BK441</f>
        <v>0</v>
      </c>
      <c r="K441" s="172"/>
      <c r="L441" s="177"/>
      <c r="M441" s="178"/>
      <c r="N441" s="179"/>
      <c r="O441" s="179"/>
      <c r="P441" s="180">
        <f>P442</f>
        <v>0</v>
      </c>
      <c r="Q441" s="179"/>
      <c r="R441" s="180">
        <f>R442</f>
        <v>0</v>
      </c>
      <c r="S441" s="179"/>
      <c r="T441" s="181">
        <f>T442</f>
        <v>0</v>
      </c>
      <c r="AR441" s="182" t="s">
        <v>83</v>
      </c>
      <c r="AT441" s="183" t="s">
        <v>74</v>
      </c>
      <c r="AU441" s="183" t="s">
        <v>83</v>
      </c>
      <c r="AY441" s="182" t="s">
        <v>148</v>
      </c>
      <c r="BK441" s="184">
        <f>BK442</f>
        <v>0</v>
      </c>
    </row>
    <row r="442" spans="1:65" s="2" customFormat="1" ht="33" customHeight="1">
      <c r="A442" s="34"/>
      <c r="B442" s="35"/>
      <c r="C442" s="241" t="s">
        <v>957</v>
      </c>
      <c r="D442" s="241" t="s">
        <v>209</v>
      </c>
      <c r="E442" s="242" t="s">
        <v>958</v>
      </c>
      <c r="F442" s="243" t="s">
        <v>959</v>
      </c>
      <c r="G442" s="244" t="s">
        <v>430</v>
      </c>
      <c r="H442" s="245">
        <v>1586.6759999999999</v>
      </c>
      <c r="I442" s="246"/>
      <c r="J442" s="247">
        <f>ROUND(I442*H442,2)</f>
        <v>0</v>
      </c>
      <c r="K442" s="248"/>
      <c r="L442" s="39"/>
      <c r="M442" s="249" t="s">
        <v>1</v>
      </c>
      <c r="N442" s="250" t="s">
        <v>40</v>
      </c>
      <c r="O442" s="71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4"/>
      <c r="V442" s="34"/>
      <c r="W442" s="34"/>
      <c r="X442" s="34"/>
      <c r="Y442" s="34"/>
      <c r="Z442" s="34"/>
      <c r="AA442" s="34"/>
      <c r="AB442" s="34"/>
      <c r="AC442" s="34"/>
      <c r="AD442" s="34"/>
      <c r="AE442" s="34"/>
      <c r="AR442" s="200" t="s">
        <v>155</v>
      </c>
      <c r="AT442" s="200" t="s">
        <v>209</v>
      </c>
      <c r="AU442" s="200" t="s">
        <v>85</v>
      </c>
      <c r="AY442" s="17" t="s">
        <v>148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7" t="s">
        <v>83</v>
      </c>
      <c r="BK442" s="201">
        <f>ROUND(I442*H442,2)</f>
        <v>0</v>
      </c>
      <c r="BL442" s="17" t="s">
        <v>155</v>
      </c>
      <c r="BM442" s="200" t="s">
        <v>960</v>
      </c>
    </row>
    <row r="443" spans="1:65" s="12" customFormat="1" ht="25.9" customHeight="1">
      <c r="B443" s="171"/>
      <c r="C443" s="172"/>
      <c r="D443" s="173" t="s">
        <v>74</v>
      </c>
      <c r="E443" s="174" t="s">
        <v>961</v>
      </c>
      <c r="F443" s="174" t="s">
        <v>962</v>
      </c>
      <c r="G443" s="172"/>
      <c r="H443" s="172"/>
      <c r="I443" s="175"/>
      <c r="J443" s="176">
        <f>BK443</f>
        <v>0</v>
      </c>
      <c r="K443" s="172"/>
      <c r="L443" s="177"/>
      <c r="M443" s="178"/>
      <c r="N443" s="179"/>
      <c r="O443" s="179"/>
      <c r="P443" s="180">
        <f>P444+P456+P477</f>
        <v>0</v>
      </c>
      <c r="Q443" s="179"/>
      <c r="R443" s="180">
        <f>R444+R456+R477</f>
        <v>613.54292392000002</v>
      </c>
      <c r="S443" s="179"/>
      <c r="T443" s="181">
        <f>T444+T456+T477</f>
        <v>0.224</v>
      </c>
      <c r="AR443" s="182" t="s">
        <v>85</v>
      </c>
      <c r="AT443" s="183" t="s">
        <v>74</v>
      </c>
      <c r="AU443" s="183" t="s">
        <v>75</v>
      </c>
      <c r="AY443" s="182" t="s">
        <v>148</v>
      </c>
      <c r="BK443" s="184">
        <f>BK444+BK456+BK477</f>
        <v>0</v>
      </c>
    </row>
    <row r="444" spans="1:65" s="12" customFormat="1" ht="22.9" customHeight="1">
      <c r="B444" s="171"/>
      <c r="C444" s="172"/>
      <c r="D444" s="173" t="s">
        <v>74</v>
      </c>
      <c r="E444" s="185" t="s">
        <v>963</v>
      </c>
      <c r="F444" s="185" t="s">
        <v>964</v>
      </c>
      <c r="G444" s="172"/>
      <c r="H444" s="172"/>
      <c r="I444" s="175"/>
      <c r="J444" s="186">
        <f>BK444</f>
        <v>0</v>
      </c>
      <c r="K444" s="172"/>
      <c r="L444" s="177"/>
      <c r="M444" s="178"/>
      <c r="N444" s="179"/>
      <c r="O444" s="179"/>
      <c r="P444" s="180">
        <f>SUM(P445:P455)</f>
        <v>0</v>
      </c>
      <c r="Q444" s="179"/>
      <c r="R444" s="180">
        <f>SUM(R445:R455)</f>
        <v>1.3275899999999998</v>
      </c>
      <c r="S444" s="179"/>
      <c r="T444" s="181">
        <f>SUM(T445:T455)</f>
        <v>0</v>
      </c>
      <c r="AR444" s="182" t="s">
        <v>85</v>
      </c>
      <c r="AT444" s="183" t="s">
        <v>74</v>
      </c>
      <c r="AU444" s="183" t="s">
        <v>83</v>
      </c>
      <c r="AY444" s="182" t="s">
        <v>148</v>
      </c>
      <c r="BK444" s="184">
        <f>SUM(BK445:BK455)</f>
        <v>0</v>
      </c>
    </row>
    <row r="445" spans="1:65" s="2" customFormat="1" ht="24.2" customHeight="1">
      <c r="A445" s="34"/>
      <c r="B445" s="35"/>
      <c r="C445" s="241" t="s">
        <v>965</v>
      </c>
      <c r="D445" s="241" t="s">
        <v>209</v>
      </c>
      <c r="E445" s="242" t="s">
        <v>966</v>
      </c>
      <c r="F445" s="243" t="s">
        <v>967</v>
      </c>
      <c r="G445" s="244" t="s">
        <v>240</v>
      </c>
      <c r="H445" s="245">
        <v>268.2</v>
      </c>
      <c r="I445" s="246"/>
      <c r="J445" s="247">
        <f>ROUND(I445*H445,2)</f>
        <v>0</v>
      </c>
      <c r="K445" s="248"/>
      <c r="L445" s="39"/>
      <c r="M445" s="249" t="s">
        <v>1</v>
      </c>
      <c r="N445" s="250" t="s">
        <v>40</v>
      </c>
      <c r="O445" s="71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R445" s="200" t="s">
        <v>218</v>
      </c>
      <c r="AT445" s="200" t="s">
        <v>209</v>
      </c>
      <c r="AU445" s="200" t="s">
        <v>85</v>
      </c>
      <c r="AY445" s="17" t="s">
        <v>148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7" t="s">
        <v>83</v>
      </c>
      <c r="BK445" s="201">
        <f>ROUND(I445*H445,2)</f>
        <v>0</v>
      </c>
      <c r="BL445" s="17" t="s">
        <v>218</v>
      </c>
      <c r="BM445" s="200" t="s">
        <v>968</v>
      </c>
    </row>
    <row r="446" spans="1:65" s="14" customFormat="1">
      <c r="B446" s="219"/>
      <c r="C446" s="220"/>
      <c r="D446" s="210" t="s">
        <v>183</v>
      </c>
      <c r="E446" s="221" t="s">
        <v>1</v>
      </c>
      <c r="F446" s="222" t="s">
        <v>246</v>
      </c>
      <c r="G446" s="220"/>
      <c r="H446" s="223">
        <v>268.2</v>
      </c>
      <c r="I446" s="224"/>
      <c r="J446" s="220"/>
      <c r="K446" s="220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183</v>
      </c>
      <c r="AU446" s="229" t="s">
        <v>85</v>
      </c>
      <c r="AV446" s="14" t="s">
        <v>85</v>
      </c>
      <c r="AW446" s="14" t="s">
        <v>32</v>
      </c>
      <c r="AX446" s="14" t="s">
        <v>83</v>
      </c>
      <c r="AY446" s="229" t="s">
        <v>148</v>
      </c>
    </row>
    <row r="447" spans="1:65" s="2" customFormat="1" ht="24.2" customHeight="1">
      <c r="A447" s="34"/>
      <c r="B447" s="35"/>
      <c r="C447" s="241" t="s">
        <v>969</v>
      </c>
      <c r="D447" s="241" t="s">
        <v>209</v>
      </c>
      <c r="E447" s="242" t="s">
        <v>970</v>
      </c>
      <c r="F447" s="243" t="s">
        <v>971</v>
      </c>
      <c r="G447" s="244" t="s">
        <v>240</v>
      </c>
      <c r="H447" s="245">
        <v>268.2</v>
      </c>
      <c r="I447" s="246"/>
      <c r="J447" s="247">
        <f>ROUND(I447*H447,2)</f>
        <v>0</v>
      </c>
      <c r="K447" s="248"/>
      <c r="L447" s="39"/>
      <c r="M447" s="249" t="s">
        <v>1</v>
      </c>
      <c r="N447" s="250" t="s">
        <v>40</v>
      </c>
      <c r="O447" s="71"/>
      <c r="P447" s="198">
        <f>O447*H447</f>
        <v>0</v>
      </c>
      <c r="Q447" s="198">
        <v>0</v>
      </c>
      <c r="R447" s="198">
        <f>Q447*H447</f>
        <v>0</v>
      </c>
      <c r="S447" s="198">
        <v>0</v>
      </c>
      <c r="T447" s="199">
        <f>S447*H447</f>
        <v>0</v>
      </c>
      <c r="U447" s="34"/>
      <c r="V447" s="34"/>
      <c r="W447" s="34"/>
      <c r="X447" s="34"/>
      <c r="Y447" s="34"/>
      <c r="Z447" s="34"/>
      <c r="AA447" s="34"/>
      <c r="AB447" s="34"/>
      <c r="AC447" s="34"/>
      <c r="AD447" s="34"/>
      <c r="AE447" s="34"/>
      <c r="AR447" s="200" t="s">
        <v>218</v>
      </c>
      <c r="AT447" s="200" t="s">
        <v>209</v>
      </c>
      <c r="AU447" s="200" t="s">
        <v>85</v>
      </c>
      <c r="AY447" s="17" t="s">
        <v>148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7" t="s">
        <v>83</v>
      </c>
      <c r="BK447" s="201">
        <f>ROUND(I447*H447,2)</f>
        <v>0</v>
      </c>
      <c r="BL447" s="17" t="s">
        <v>218</v>
      </c>
      <c r="BM447" s="200" t="s">
        <v>972</v>
      </c>
    </row>
    <row r="448" spans="1:65" s="13" customFormat="1">
      <c r="B448" s="208"/>
      <c r="C448" s="209"/>
      <c r="D448" s="210" t="s">
        <v>183</v>
      </c>
      <c r="E448" s="211" t="s">
        <v>1</v>
      </c>
      <c r="F448" s="212" t="s">
        <v>973</v>
      </c>
      <c r="G448" s="209"/>
      <c r="H448" s="211" t="s">
        <v>1</v>
      </c>
      <c r="I448" s="213"/>
      <c r="J448" s="209"/>
      <c r="K448" s="209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183</v>
      </c>
      <c r="AU448" s="218" t="s">
        <v>85</v>
      </c>
      <c r="AV448" s="13" t="s">
        <v>83</v>
      </c>
      <c r="AW448" s="13" t="s">
        <v>32</v>
      </c>
      <c r="AX448" s="13" t="s">
        <v>75</v>
      </c>
      <c r="AY448" s="218" t="s">
        <v>148</v>
      </c>
    </row>
    <row r="449" spans="1:65" s="14" customFormat="1">
      <c r="B449" s="219"/>
      <c r="C449" s="220"/>
      <c r="D449" s="210" t="s">
        <v>183</v>
      </c>
      <c r="E449" s="221" t="s">
        <v>246</v>
      </c>
      <c r="F449" s="222" t="s">
        <v>974</v>
      </c>
      <c r="G449" s="220"/>
      <c r="H449" s="223">
        <v>268.2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183</v>
      </c>
      <c r="AU449" s="229" t="s">
        <v>85</v>
      </c>
      <c r="AV449" s="14" t="s">
        <v>85</v>
      </c>
      <c r="AW449" s="14" t="s">
        <v>32</v>
      </c>
      <c r="AX449" s="14" t="s">
        <v>83</v>
      </c>
      <c r="AY449" s="229" t="s">
        <v>148</v>
      </c>
    </row>
    <row r="450" spans="1:65" s="2" customFormat="1" ht="16.5" customHeight="1">
      <c r="A450" s="34"/>
      <c r="B450" s="35"/>
      <c r="C450" s="187" t="s">
        <v>975</v>
      </c>
      <c r="D450" s="187" t="s">
        <v>150</v>
      </c>
      <c r="E450" s="188" t="s">
        <v>976</v>
      </c>
      <c r="F450" s="189" t="s">
        <v>977</v>
      </c>
      <c r="G450" s="190" t="s">
        <v>240</v>
      </c>
      <c r="H450" s="191">
        <v>295.02</v>
      </c>
      <c r="I450" s="192"/>
      <c r="J450" s="193">
        <f>ROUND(I450*H450,2)</f>
        <v>0</v>
      </c>
      <c r="K450" s="194"/>
      <c r="L450" s="195"/>
      <c r="M450" s="196" t="s">
        <v>1</v>
      </c>
      <c r="N450" s="197" t="s">
        <v>40</v>
      </c>
      <c r="O450" s="71"/>
      <c r="P450" s="198">
        <f>O450*H450</f>
        <v>0</v>
      </c>
      <c r="Q450" s="198">
        <v>4.4999999999999997E-3</v>
      </c>
      <c r="R450" s="198">
        <f>Q450*H450</f>
        <v>1.3275899999999998</v>
      </c>
      <c r="S450" s="198">
        <v>0</v>
      </c>
      <c r="T450" s="199">
        <f>S450*H450</f>
        <v>0</v>
      </c>
      <c r="U450" s="34"/>
      <c r="V450" s="34"/>
      <c r="W450" s="34"/>
      <c r="X450" s="34"/>
      <c r="Y450" s="34"/>
      <c r="Z450" s="34"/>
      <c r="AA450" s="34"/>
      <c r="AB450" s="34"/>
      <c r="AC450" s="34"/>
      <c r="AD450" s="34"/>
      <c r="AE450" s="34"/>
      <c r="AR450" s="200" t="s">
        <v>423</v>
      </c>
      <c r="AT450" s="200" t="s">
        <v>150</v>
      </c>
      <c r="AU450" s="200" t="s">
        <v>85</v>
      </c>
      <c r="AY450" s="17" t="s">
        <v>148</v>
      </c>
      <c r="BE450" s="201">
        <f>IF(N450="základní",J450,0)</f>
        <v>0</v>
      </c>
      <c r="BF450" s="201">
        <f>IF(N450="snížená",J450,0)</f>
        <v>0</v>
      </c>
      <c r="BG450" s="201">
        <f>IF(N450="zákl. přenesená",J450,0)</f>
        <v>0</v>
      </c>
      <c r="BH450" s="201">
        <f>IF(N450="sníž. přenesená",J450,0)</f>
        <v>0</v>
      </c>
      <c r="BI450" s="201">
        <f>IF(N450="nulová",J450,0)</f>
        <v>0</v>
      </c>
      <c r="BJ450" s="17" t="s">
        <v>83</v>
      </c>
      <c r="BK450" s="201">
        <f>ROUND(I450*H450,2)</f>
        <v>0</v>
      </c>
      <c r="BL450" s="17" t="s">
        <v>218</v>
      </c>
      <c r="BM450" s="200" t="s">
        <v>978</v>
      </c>
    </row>
    <row r="451" spans="1:65" s="13" customFormat="1">
      <c r="B451" s="208"/>
      <c r="C451" s="209"/>
      <c r="D451" s="210" t="s">
        <v>183</v>
      </c>
      <c r="E451" s="211" t="s">
        <v>1</v>
      </c>
      <c r="F451" s="212" t="s">
        <v>979</v>
      </c>
      <c r="G451" s="209"/>
      <c r="H451" s="211" t="s">
        <v>1</v>
      </c>
      <c r="I451" s="213"/>
      <c r="J451" s="209"/>
      <c r="K451" s="209"/>
      <c r="L451" s="214"/>
      <c r="M451" s="215"/>
      <c r="N451" s="216"/>
      <c r="O451" s="216"/>
      <c r="P451" s="216"/>
      <c r="Q451" s="216"/>
      <c r="R451" s="216"/>
      <c r="S451" s="216"/>
      <c r="T451" s="217"/>
      <c r="AT451" s="218" t="s">
        <v>183</v>
      </c>
      <c r="AU451" s="218" t="s">
        <v>85</v>
      </c>
      <c r="AV451" s="13" t="s">
        <v>83</v>
      </c>
      <c r="AW451" s="13" t="s">
        <v>32</v>
      </c>
      <c r="AX451" s="13" t="s">
        <v>75</v>
      </c>
      <c r="AY451" s="218" t="s">
        <v>148</v>
      </c>
    </row>
    <row r="452" spans="1:65" s="14" customFormat="1">
      <c r="B452" s="219"/>
      <c r="C452" s="220"/>
      <c r="D452" s="210" t="s">
        <v>183</v>
      </c>
      <c r="E452" s="221" t="s">
        <v>1</v>
      </c>
      <c r="F452" s="222" t="s">
        <v>246</v>
      </c>
      <c r="G452" s="220"/>
      <c r="H452" s="223">
        <v>268.2</v>
      </c>
      <c r="I452" s="224"/>
      <c r="J452" s="220"/>
      <c r="K452" s="220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183</v>
      </c>
      <c r="AU452" s="229" t="s">
        <v>85</v>
      </c>
      <c r="AV452" s="14" t="s">
        <v>85</v>
      </c>
      <c r="AW452" s="14" t="s">
        <v>32</v>
      </c>
      <c r="AX452" s="14" t="s">
        <v>83</v>
      </c>
      <c r="AY452" s="229" t="s">
        <v>148</v>
      </c>
    </row>
    <row r="453" spans="1:65" s="14" customFormat="1">
      <c r="B453" s="219"/>
      <c r="C453" s="220"/>
      <c r="D453" s="210" t="s">
        <v>183</v>
      </c>
      <c r="E453" s="220"/>
      <c r="F453" s="222" t="s">
        <v>980</v>
      </c>
      <c r="G453" s="220"/>
      <c r="H453" s="223">
        <v>295.02</v>
      </c>
      <c r="I453" s="224"/>
      <c r="J453" s="220"/>
      <c r="K453" s="220"/>
      <c r="L453" s="225"/>
      <c r="M453" s="226"/>
      <c r="N453" s="227"/>
      <c r="O453" s="227"/>
      <c r="P453" s="227"/>
      <c r="Q453" s="227"/>
      <c r="R453" s="227"/>
      <c r="S453" s="227"/>
      <c r="T453" s="228"/>
      <c r="AT453" s="229" t="s">
        <v>183</v>
      </c>
      <c r="AU453" s="229" t="s">
        <v>85</v>
      </c>
      <c r="AV453" s="14" t="s">
        <v>85</v>
      </c>
      <c r="AW453" s="14" t="s">
        <v>4</v>
      </c>
      <c r="AX453" s="14" t="s">
        <v>83</v>
      </c>
      <c r="AY453" s="229" t="s">
        <v>148</v>
      </c>
    </row>
    <row r="454" spans="1:65" s="2" customFormat="1" ht="16.5" customHeight="1">
      <c r="A454" s="34"/>
      <c r="B454" s="35"/>
      <c r="C454" s="187" t="s">
        <v>981</v>
      </c>
      <c r="D454" s="187" t="s">
        <v>150</v>
      </c>
      <c r="E454" s="188" t="s">
        <v>982</v>
      </c>
      <c r="F454" s="189" t="s">
        <v>983</v>
      </c>
      <c r="G454" s="190" t="s">
        <v>181</v>
      </c>
      <c r="H454" s="191">
        <v>13.41</v>
      </c>
      <c r="I454" s="192"/>
      <c r="J454" s="193">
        <f>ROUND(I454*H454,2)</f>
        <v>0</v>
      </c>
      <c r="K454" s="194"/>
      <c r="L454" s="195"/>
      <c r="M454" s="196" t="s">
        <v>1</v>
      </c>
      <c r="N454" s="197" t="s">
        <v>40</v>
      </c>
      <c r="O454" s="71"/>
      <c r="P454" s="198">
        <f>O454*H454</f>
        <v>0</v>
      </c>
      <c r="Q454" s="198">
        <v>0</v>
      </c>
      <c r="R454" s="198">
        <f>Q454*H454</f>
        <v>0</v>
      </c>
      <c r="S454" s="198">
        <v>0</v>
      </c>
      <c r="T454" s="199">
        <f>S454*H454</f>
        <v>0</v>
      </c>
      <c r="U454" s="34"/>
      <c r="V454" s="34"/>
      <c r="W454" s="34"/>
      <c r="X454" s="34"/>
      <c r="Y454" s="34"/>
      <c r="Z454" s="34"/>
      <c r="AA454" s="34"/>
      <c r="AB454" s="34"/>
      <c r="AC454" s="34"/>
      <c r="AD454" s="34"/>
      <c r="AE454" s="34"/>
      <c r="AR454" s="200" t="s">
        <v>423</v>
      </c>
      <c r="AT454" s="200" t="s">
        <v>150</v>
      </c>
      <c r="AU454" s="200" t="s">
        <v>85</v>
      </c>
      <c r="AY454" s="17" t="s">
        <v>148</v>
      </c>
      <c r="BE454" s="201">
        <f>IF(N454="základní",J454,0)</f>
        <v>0</v>
      </c>
      <c r="BF454" s="201">
        <f>IF(N454="snížená",J454,0)</f>
        <v>0</v>
      </c>
      <c r="BG454" s="201">
        <f>IF(N454="zákl. přenesená",J454,0)</f>
        <v>0</v>
      </c>
      <c r="BH454" s="201">
        <f>IF(N454="sníž. přenesená",J454,0)</f>
        <v>0</v>
      </c>
      <c r="BI454" s="201">
        <f>IF(N454="nulová",J454,0)</f>
        <v>0</v>
      </c>
      <c r="BJ454" s="17" t="s">
        <v>83</v>
      </c>
      <c r="BK454" s="201">
        <f>ROUND(I454*H454,2)</f>
        <v>0</v>
      </c>
      <c r="BL454" s="17" t="s">
        <v>218</v>
      </c>
      <c r="BM454" s="200" t="s">
        <v>984</v>
      </c>
    </row>
    <row r="455" spans="1:65" s="14" customFormat="1">
      <c r="B455" s="219"/>
      <c r="C455" s="220"/>
      <c r="D455" s="210" t="s">
        <v>183</v>
      </c>
      <c r="E455" s="221" t="s">
        <v>1</v>
      </c>
      <c r="F455" s="222" t="s">
        <v>985</v>
      </c>
      <c r="G455" s="220"/>
      <c r="H455" s="223">
        <v>13.41</v>
      </c>
      <c r="I455" s="224"/>
      <c r="J455" s="220"/>
      <c r="K455" s="220"/>
      <c r="L455" s="225"/>
      <c r="M455" s="226"/>
      <c r="N455" s="227"/>
      <c r="O455" s="227"/>
      <c r="P455" s="227"/>
      <c r="Q455" s="227"/>
      <c r="R455" s="227"/>
      <c r="S455" s="227"/>
      <c r="T455" s="228"/>
      <c r="AT455" s="229" t="s">
        <v>183</v>
      </c>
      <c r="AU455" s="229" t="s">
        <v>85</v>
      </c>
      <c r="AV455" s="14" t="s">
        <v>85</v>
      </c>
      <c r="AW455" s="14" t="s">
        <v>32</v>
      </c>
      <c r="AX455" s="14" t="s">
        <v>83</v>
      </c>
      <c r="AY455" s="229" t="s">
        <v>148</v>
      </c>
    </row>
    <row r="456" spans="1:65" s="12" customFormat="1" ht="22.9" customHeight="1">
      <c r="B456" s="171"/>
      <c r="C456" s="172"/>
      <c r="D456" s="173" t="s">
        <v>74</v>
      </c>
      <c r="E456" s="185" t="s">
        <v>986</v>
      </c>
      <c r="F456" s="185" t="s">
        <v>987</v>
      </c>
      <c r="G456" s="172"/>
      <c r="H456" s="172"/>
      <c r="I456" s="175"/>
      <c r="J456" s="186">
        <f>BK456</f>
        <v>0</v>
      </c>
      <c r="K456" s="172"/>
      <c r="L456" s="177"/>
      <c r="M456" s="178"/>
      <c r="N456" s="179"/>
      <c r="O456" s="179"/>
      <c r="P456" s="180">
        <f>SUM(P457:P476)</f>
        <v>0</v>
      </c>
      <c r="Q456" s="179"/>
      <c r="R456" s="180">
        <f>SUM(R457:R476)</f>
        <v>7.1333919999999981E-2</v>
      </c>
      <c r="S456" s="179"/>
      <c r="T456" s="181">
        <f>SUM(T457:T476)</f>
        <v>0</v>
      </c>
      <c r="AR456" s="182" t="s">
        <v>85</v>
      </c>
      <c r="AT456" s="183" t="s">
        <v>74</v>
      </c>
      <c r="AU456" s="183" t="s">
        <v>83</v>
      </c>
      <c r="AY456" s="182" t="s">
        <v>148</v>
      </c>
      <c r="BK456" s="184">
        <f>SUM(BK457:BK476)</f>
        <v>0</v>
      </c>
    </row>
    <row r="457" spans="1:65" s="2" customFormat="1" ht="16.5" customHeight="1">
      <c r="A457" s="34"/>
      <c r="B457" s="35"/>
      <c r="C457" s="241" t="s">
        <v>988</v>
      </c>
      <c r="D457" s="241" t="s">
        <v>209</v>
      </c>
      <c r="E457" s="242" t="s">
        <v>989</v>
      </c>
      <c r="F457" s="243" t="s">
        <v>990</v>
      </c>
      <c r="G457" s="244" t="s">
        <v>240</v>
      </c>
      <c r="H457" s="245">
        <v>2.6560000000000001</v>
      </c>
      <c r="I457" s="246"/>
      <c r="J457" s="247">
        <f>ROUND(I457*H457,2)</f>
        <v>0</v>
      </c>
      <c r="K457" s="248"/>
      <c r="L457" s="39"/>
      <c r="M457" s="249" t="s">
        <v>1</v>
      </c>
      <c r="N457" s="250" t="s">
        <v>40</v>
      </c>
      <c r="O457" s="71"/>
      <c r="P457" s="198">
        <f>O457*H457</f>
        <v>0</v>
      </c>
      <c r="Q457" s="198">
        <v>0</v>
      </c>
      <c r="R457" s="198">
        <f>Q457*H457</f>
        <v>0</v>
      </c>
      <c r="S457" s="198">
        <v>0</v>
      </c>
      <c r="T457" s="199">
        <f>S457*H457</f>
        <v>0</v>
      </c>
      <c r="U457" s="34"/>
      <c r="V457" s="34"/>
      <c r="W457" s="34"/>
      <c r="X457" s="34"/>
      <c r="Y457" s="34"/>
      <c r="Z457" s="34"/>
      <c r="AA457" s="34"/>
      <c r="AB457" s="34"/>
      <c r="AC457" s="34"/>
      <c r="AD457" s="34"/>
      <c r="AE457" s="34"/>
      <c r="AR457" s="200" t="s">
        <v>218</v>
      </c>
      <c r="AT457" s="200" t="s">
        <v>209</v>
      </c>
      <c r="AU457" s="200" t="s">
        <v>85</v>
      </c>
      <c r="AY457" s="17" t="s">
        <v>148</v>
      </c>
      <c r="BE457" s="201">
        <f>IF(N457="základní",J457,0)</f>
        <v>0</v>
      </c>
      <c r="BF457" s="201">
        <f>IF(N457="snížená",J457,0)</f>
        <v>0</v>
      </c>
      <c r="BG457" s="201">
        <f>IF(N457="zákl. přenesená",J457,0)</f>
        <v>0</v>
      </c>
      <c r="BH457" s="201">
        <f>IF(N457="sníž. přenesená",J457,0)</f>
        <v>0</v>
      </c>
      <c r="BI457" s="201">
        <f>IF(N457="nulová",J457,0)</f>
        <v>0</v>
      </c>
      <c r="BJ457" s="17" t="s">
        <v>83</v>
      </c>
      <c r="BK457" s="201">
        <f>ROUND(I457*H457,2)</f>
        <v>0</v>
      </c>
      <c r="BL457" s="17" t="s">
        <v>218</v>
      </c>
      <c r="BM457" s="200" t="s">
        <v>991</v>
      </c>
    </row>
    <row r="458" spans="1:65" s="13" customFormat="1">
      <c r="B458" s="208"/>
      <c r="C458" s="209"/>
      <c r="D458" s="210" t="s">
        <v>183</v>
      </c>
      <c r="E458" s="211" t="s">
        <v>1</v>
      </c>
      <c r="F458" s="212" t="s">
        <v>992</v>
      </c>
      <c r="G458" s="209"/>
      <c r="H458" s="211" t="s">
        <v>1</v>
      </c>
      <c r="I458" s="213"/>
      <c r="J458" s="209"/>
      <c r="K458" s="209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183</v>
      </c>
      <c r="AU458" s="218" t="s">
        <v>85</v>
      </c>
      <c r="AV458" s="13" t="s">
        <v>83</v>
      </c>
      <c r="AW458" s="13" t="s">
        <v>32</v>
      </c>
      <c r="AX458" s="13" t="s">
        <v>75</v>
      </c>
      <c r="AY458" s="218" t="s">
        <v>148</v>
      </c>
    </row>
    <row r="459" spans="1:65" s="13" customFormat="1">
      <c r="B459" s="208"/>
      <c r="C459" s="209"/>
      <c r="D459" s="210" t="s">
        <v>183</v>
      </c>
      <c r="E459" s="211" t="s">
        <v>1</v>
      </c>
      <c r="F459" s="212" t="s">
        <v>993</v>
      </c>
      <c r="G459" s="209"/>
      <c r="H459" s="211" t="s">
        <v>1</v>
      </c>
      <c r="I459" s="213"/>
      <c r="J459" s="209"/>
      <c r="K459" s="209"/>
      <c r="L459" s="214"/>
      <c r="M459" s="215"/>
      <c r="N459" s="216"/>
      <c r="O459" s="216"/>
      <c r="P459" s="216"/>
      <c r="Q459" s="216"/>
      <c r="R459" s="216"/>
      <c r="S459" s="216"/>
      <c r="T459" s="217"/>
      <c r="AT459" s="218" t="s">
        <v>183</v>
      </c>
      <c r="AU459" s="218" t="s">
        <v>85</v>
      </c>
      <c r="AV459" s="13" t="s">
        <v>83</v>
      </c>
      <c r="AW459" s="13" t="s">
        <v>32</v>
      </c>
      <c r="AX459" s="13" t="s">
        <v>75</v>
      </c>
      <c r="AY459" s="218" t="s">
        <v>148</v>
      </c>
    </row>
    <row r="460" spans="1:65" s="14" customFormat="1">
      <c r="B460" s="219"/>
      <c r="C460" s="220"/>
      <c r="D460" s="210" t="s">
        <v>183</v>
      </c>
      <c r="E460" s="221" t="s">
        <v>277</v>
      </c>
      <c r="F460" s="222" t="s">
        <v>994</v>
      </c>
      <c r="G460" s="220"/>
      <c r="H460" s="223">
        <v>2.6560000000000001</v>
      </c>
      <c r="I460" s="224"/>
      <c r="J460" s="220"/>
      <c r="K460" s="220"/>
      <c r="L460" s="225"/>
      <c r="M460" s="226"/>
      <c r="N460" s="227"/>
      <c r="O460" s="227"/>
      <c r="P460" s="227"/>
      <c r="Q460" s="227"/>
      <c r="R460" s="227"/>
      <c r="S460" s="227"/>
      <c r="T460" s="228"/>
      <c r="AT460" s="229" t="s">
        <v>183</v>
      </c>
      <c r="AU460" s="229" t="s">
        <v>85</v>
      </c>
      <c r="AV460" s="14" t="s">
        <v>85</v>
      </c>
      <c r="AW460" s="14" t="s">
        <v>32</v>
      </c>
      <c r="AX460" s="14" t="s">
        <v>83</v>
      </c>
      <c r="AY460" s="229" t="s">
        <v>148</v>
      </c>
    </row>
    <row r="461" spans="1:65" s="2" customFormat="1" ht="16.5" customHeight="1">
      <c r="A461" s="34"/>
      <c r="B461" s="35"/>
      <c r="C461" s="187" t="s">
        <v>995</v>
      </c>
      <c r="D461" s="187" t="s">
        <v>150</v>
      </c>
      <c r="E461" s="188" t="s">
        <v>996</v>
      </c>
      <c r="F461" s="189" t="s">
        <v>997</v>
      </c>
      <c r="G461" s="190" t="s">
        <v>258</v>
      </c>
      <c r="H461" s="191">
        <v>0.13300000000000001</v>
      </c>
      <c r="I461" s="192"/>
      <c r="J461" s="193">
        <f>ROUND(I461*H461,2)</f>
        <v>0</v>
      </c>
      <c r="K461" s="194"/>
      <c r="L461" s="195"/>
      <c r="M461" s="196" t="s">
        <v>1</v>
      </c>
      <c r="N461" s="197" t="s">
        <v>40</v>
      </c>
      <c r="O461" s="71"/>
      <c r="P461" s="198">
        <f>O461*H461</f>
        <v>0</v>
      </c>
      <c r="Q461" s="198">
        <v>0.5</v>
      </c>
      <c r="R461" s="198">
        <f>Q461*H461</f>
        <v>6.6500000000000004E-2</v>
      </c>
      <c r="S461" s="198">
        <v>0</v>
      </c>
      <c r="T461" s="199">
        <f>S461*H461</f>
        <v>0</v>
      </c>
      <c r="U461" s="34"/>
      <c r="V461" s="34"/>
      <c r="W461" s="34"/>
      <c r="X461" s="34"/>
      <c r="Y461" s="34"/>
      <c r="Z461" s="34"/>
      <c r="AA461" s="34"/>
      <c r="AB461" s="34"/>
      <c r="AC461" s="34"/>
      <c r="AD461" s="34"/>
      <c r="AE461" s="34"/>
      <c r="AR461" s="200" t="s">
        <v>423</v>
      </c>
      <c r="AT461" s="200" t="s">
        <v>150</v>
      </c>
      <c r="AU461" s="200" t="s">
        <v>85</v>
      </c>
      <c r="AY461" s="17" t="s">
        <v>148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7" t="s">
        <v>83</v>
      </c>
      <c r="BK461" s="201">
        <f>ROUND(I461*H461,2)</f>
        <v>0</v>
      </c>
      <c r="BL461" s="17" t="s">
        <v>218</v>
      </c>
      <c r="BM461" s="200" t="s">
        <v>998</v>
      </c>
    </row>
    <row r="462" spans="1:65" s="14" customFormat="1">
      <c r="B462" s="219"/>
      <c r="C462" s="220"/>
      <c r="D462" s="210" t="s">
        <v>183</v>
      </c>
      <c r="E462" s="221" t="s">
        <v>1</v>
      </c>
      <c r="F462" s="222" t="s">
        <v>999</v>
      </c>
      <c r="G462" s="220"/>
      <c r="H462" s="223">
        <v>0.13300000000000001</v>
      </c>
      <c r="I462" s="224"/>
      <c r="J462" s="220"/>
      <c r="K462" s="220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183</v>
      </c>
      <c r="AU462" s="229" t="s">
        <v>85</v>
      </c>
      <c r="AV462" s="14" t="s">
        <v>85</v>
      </c>
      <c r="AW462" s="14" t="s">
        <v>32</v>
      </c>
      <c r="AX462" s="14" t="s">
        <v>83</v>
      </c>
      <c r="AY462" s="229" t="s">
        <v>148</v>
      </c>
    </row>
    <row r="463" spans="1:65" s="2" customFormat="1" ht="24.2" customHeight="1">
      <c r="A463" s="34"/>
      <c r="B463" s="35"/>
      <c r="C463" s="241" t="s">
        <v>1000</v>
      </c>
      <c r="D463" s="241" t="s">
        <v>209</v>
      </c>
      <c r="E463" s="242" t="s">
        <v>1001</v>
      </c>
      <c r="F463" s="243" t="s">
        <v>1002</v>
      </c>
      <c r="G463" s="244" t="s">
        <v>240</v>
      </c>
      <c r="H463" s="245">
        <v>2.6560000000000001</v>
      </c>
      <c r="I463" s="246"/>
      <c r="J463" s="247">
        <f>ROUND(I463*H463,2)</f>
        <v>0</v>
      </c>
      <c r="K463" s="248"/>
      <c r="L463" s="39"/>
      <c r="M463" s="249" t="s">
        <v>1</v>
      </c>
      <c r="N463" s="250" t="s">
        <v>40</v>
      </c>
      <c r="O463" s="71"/>
      <c r="P463" s="198">
        <f>O463*H463</f>
        <v>0</v>
      </c>
      <c r="Q463" s="198">
        <v>2.0000000000000001E-4</v>
      </c>
      <c r="R463" s="198">
        <f>Q463*H463</f>
        <v>5.3120000000000001E-4</v>
      </c>
      <c r="S463" s="198">
        <v>0</v>
      </c>
      <c r="T463" s="199">
        <f>S463*H463</f>
        <v>0</v>
      </c>
      <c r="U463" s="34"/>
      <c r="V463" s="34"/>
      <c r="W463" s="34"/>
      <c r="X463" s="34"/>
      <c r="Y463" s="34"/>
      <c r="Z463" s="34"/>
      <c r="AA463" s="34"/>
      <c r="AB463" s="34"/>
      <c r="AC463" s="34"/>
      <c r="AD463" s="34"/>
      <c r="AE463" s="34"/>
      <c r="AR463" s="200" t="s">
        <v>218</v>
      </c>
      <c r="AT463" s="200" t="s">
        <v>209</v>
      </c>
      <c r="AU463" s="200" t="s">
        <v>85</v>
      </c>
      <c r="AY463" s="17" t="s">
        <v>148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7" t="s">
        <v>83</v>
      </c>
      <c r="BK463" s="201">
        <f>ROUND(I463*H463,2)</f>
        <v>0</v>
      </c>
      <c r="BL463" s="17" t="s">
        <v>218</v>
      </c>
      <c r="BM463" s="200" t="s">
        <v>1003</v>
      </c>
    </row>
    <row r="464" spans="1:65" s="14" customFormat="1">
      <c r="B464" s="219"/>
      <c r="C464" s="220"/>
      <c r="D464" s="210" t="s">
        <v>183</v>
      </c>
      <c r="E464" s="221" t="s">
        <v>1</v>
      </c>
      <c r="F464" s="222" t="s">
        <v>277</v>
      </c>
      <c r="G464" s="220"/>
      <c r="H464" s="223">
        <v>2.6560000000000001</v>
      </c>
      <c r="I464" s="224"/>
      <c r="J464" s="220"/>
      <c r="K464" s="220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183</v>
      </c>
      <c r="AU464" s="229" t="s">
        <v>85</v>
      </c>
      <c r="AV464" s="14" t="s">
        <v>85</v>
      </c>
      <c r="AW464" s="14" t="s">
        <v>32</v>
      </c>
      <c r="AX464" s="14" t="s">
        <v>83</v>
      </c>
      <c r="AY464" s="229" t="s">
        <v>148</v>
      </c>
    </row>
    <row r="465" spans="1:65" s="2" customFormat="1" ht="24.2" customHeight="1">
      <c r="A465" s="34"/>
      <c r="B465" s="35"/>
      <c r="C465" s="241" t="s">
        <v>1004</v>
      </c>
      <c r="D465" s="241" t="s">
        <v>209</v>
      </c>
      <c r="E465" s="242" t="s">
        <v>1005</v>
      </c>
      <c r="F465" s="243" t="s">
        <v>1006</v>
      </c>
      <c r="G465" s="244" t="s">
        <v>240</v>
      </c>
      <c r="H465" s="245">
        <v>5.3120000000000003</v>
      </c>
      <c r="I465" s="246"/>
      <c r="J465" s="247">
        <f>ROUND(I465*H465,2)</f>
        <v>0</v>
      </c>
      <c r="K465" s="248"/>
      <c r="L465" s="39"/>
      <c r="M465" s="249" t="s">
        <v>1</v>
      </c>
      <c r="N465" s="250" t="s">
        <v>40</v>
      </c>
      <c r="O465" s="71"/>
      <c r="P465" s="198">
        <f>O465*H465</f>
        <v>0</v>
      </c>
      <c r="Q465" s="198">
        <v>2.0000000000000002E-5</v>
      </c>
      <c r="R465" s="198">
        <f>Q465*H465</f>
        <v>1.0624000000000001E-4</v>
      </c>
      <c r="S465" s="198">
        <v>0</v>
      </c>
      <c r="T465" s="199">
        <f>S465*H465</f>
        <v>0</v>
      </c>
      <c r="U465" s="34"/>
      <c r="V465" s="34"/>
      <c r="W465" s="34"/>
      <c r="X465" s="34"/>
      <c r="Y465" s="34"/>
      <c r="Z465" s="34"/>
      <c r="AA465" s="34"/>
      <c r="AB465" s="34"/>
      <c r="AC465" s="34"/>
      <c r="AD465" s="34"/>
      <c r="AE465" s="34"/>
      <c r="AR465" s="200" t="s">
        <v>218</v>
      </c>
      <c r="AT465" s="200" t="s">
        <v>209</v>
      </c>
      <c r="AU465" s="200" t="s">
        <v>85</v>
      </c>
      <c r="AY465" s="17" t="s">
        <v>148</v>
      </c>
      <c r="BE465" s="201">
        <f>IF(N465="základní",J465,0)</f>
        <v>0</v>
      </c>
      <c r="BF465" s="201">
        <f>IF(N465="snížená",J465,0)</f>
        <v>0</v>
      </c>
      <c r="BG465" s="201">
        <f>IF(N465="zákl. přenesená",J465,0)</f>
        <v>0</v>
      </c>
      <c r="BH465" s="201">
        <f>IF(N465="sníž. přenesená",J465,0)</f>
        <v>0</v>
      </c>
      <c r="BI465" s="201">
        <f>IF(N465="nulová",J465,0)</f>
        <v>0</v>
      </c>
      <c r="BJ465" s="17" t="s">
        <v>83</v>
      </c>
      <c r="BK465" s="201">
        <f>ROUND(I465*H465,2)</f>
        <v>0</v>
      </c>
      <c r="BL465" s="17" t="s">
        <v>218</v>
      </c>
      <c r="BM465" s="200" t="s">
        <v>1007</v>
      </c>
    </row>
    <row r="466" spans="1:65" s="14" customFormat="1">
      <c r="B466" s="219"/>
      <c r="C466" s="220"/>
      <c r="D466" s="210" t="s">
        <v>183</v>
      </c>
      <c r="E466" s="221" t="s">
        <v>1</v>
      </c>
      <c r="F466" s="222" t="s">
        <v>1008</v>
      </c>
      <c r="G466" s="220"/>
      <c r="H466" s="223">
        <v>5.3120000000000003</v>
      </c>
      <c r="I466" s="224"/>
      <c r="J466" s="220"/>
      <c r="K466" s="220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183</v>
      </c>
      <c r="AU466" s="229" t="s">
        <v>85</v>
      </c>
      <c r="AV466" s="14" t="s">
        <v>85</v>
      </c>
      <c r="AW466" s="14" t="s">
        <v>32</v>
      </c>
      <c r="AX466" s="14" t="s">
        <v>83</v>
      </c>
      <c r="AY466" s="229" t="s">
        <v>148</v>
      </c>
    </row>
    <row r="467" spans="1:65" s="2" customFormat="1" ht="24.2" customHeight="1">
      <c r="A467" s="34"/>
      <c r="B467" s="35"/>
      <c r="C467" s="241" t="s">
        <v>245</v>
      </c>
      <c r="D467" s="241" t="s">
        <v>209</v>
      </c>
      <c r="E467" s="242" t="s">
        <v>1009</v>
      </c>
      <c r="F467" s="243" t="s">
        <v>1010</v>
      </c>
      <c r="G467" s="244" t="s">
        <v>240</v>
      </c>
      <c r="H467" s="245">
        <v>5.3120000000000003</v>
      </c>
      <c r="I467" s="246"/>
      <c r="J467" s="247">
        <f>ROUND(I467*H467,2)</f>
        <v>0</v>
      </c>
      <c r="K467" s="248"/>
      <c r="L467" s="39"/>
      <c r="M467" s="249" t="s">
        <v>1</v>
      </c>
      <c r="N467" s="250" t="s">
        <v>40</v>
      </c>
      <c r="O467" s="71"/>
      <c r="P467" s="198">
        <f>O467*H467</f>
        <v>0</v>
      </c>
      <c r="Q467" s="198">
        <v>0</v>
      </c>
      <c r="R467" s="198">
        <f>Q467*H467</f>
        <v>0</v>
      </c>
      <c r="S467" s="198">
        <v>0</v>
      </c>
      <c r="T467" s="199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200" t="s">
        <v>218</v>
      </c>
      <c r="AT467" s="200" t="s">
        <v>209</v>
      </c>
      <c r="AU467" s="200" t="s">
        <v>85</v>
      </c>
      <c r="AY467" s="17" t="s">
        <v>148</v>
      </c>
      <c r="BE467" s="201">
        <f>IF(N467="základní",J467,0)</f>
        <v>0</v>
      </c>
      <c r="BF467" s="201">
        <f>IF(N467="snížená",J467,0)</f>
        <v>0</v>
      </c>
      <c r="BG467" s="201">
        <f>IF(N467="zákl. přenesená",J467,0)</f>
        <v>0</v>
      </c>
      <c r="BH467" s="201">
        <f>IF(N467="sníž. přenesená",J467,0)</f>
        <v>0</v>
      </c>
      <c r="BI467" s="201">
        <f>IF(N467="nulová",J467,0)</f>
        <v>0</v>
      </c>
      <c r="BJ467" s="17" t="s">
        <v>83</v>
      </c>
      <c r="BK467" s="201">
        <f>ROUND(I467*H467,2)</f>
        <v>0</v>
      </c>
      <c r="BL467" s="17" t="s">
        <v>218</v>
      </c>
      <c r="BM467" s="200" t="s">
        <v>1011</v>
      </c>
    </row>
    <row r="468" spans="1:65" s="14" customFormat="1">
      <c r="B468" s="219"/>
      <c r="C468" s="220"/>
      <c r="D468" s="210" t="s">
        <v>183</v>
      </c>
      <c r="E468" s="221" t="s">
        <v>1</v>
      </c>
      <c r="F468" s="222" t="s">
        <v>1008</v>
      </c>
      <c r="G468" s="220"/>
      <c r="H468" s="223">
        <v>5.3120000000000003</v>
      </c>
      <c r="I468" s="224"/>
      <c r="J468" s="220"/>
      <c r="K468" s="220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183</v>
      </c>
      <c r="AU468" s="229" t="s">
        <v>85</v>
      </c>
      <c r="AV468" s="14" t="s">
        <v>85</v>
      </c>
      <c r="AW468" s="14" t="s">
        <v>32</v>
      </c>
      <c r="AX468" s="14" t="s">
        <v>83</v>
      </c>
      <c r="AY468" s="229" t="s">
        <v>148</v>
      </c>
    </row>
    <row r="469" spans="1:65" s="2" customFormat="1" ht="24.2" customHeight="1">
      <c r="A469" s="34"/>
      <c r="B469" s="35"/>
      <c r="C469" s="241" t="s">
        <v>1012</v>
      </c>
      <c r="D469" s="241" t="s">
        <v>209</v>
      </c>
      <c r="E469" s="242" t="s">
        <v>1013</v>
      </c>
      <c r="F469" s="243" t="s">
        <v>1014</v>
      </c>
      <c r="G469" s="244" t="s">
        <v>240</v>
      </c>
      <c r="H469" s="245">
        <v>5.3120000000000003</v>
      </c>
      <c r="I469" s="246"/>
      <c r="J469" s="247">
        <f>ROUND(I469*H469,2)</f>
        <v>0</v>
      </c>
      <c r="K469" s="248"/>
      <c r="L469" s="39"/>
      <c r="M469" s="249" t="s">
        <v>1</v>
      </c>
      <c r="N469" s="250" t="s">
        <v>40</v>
      </c>
      <c r="O469" s="71"/>
      <c r="P469" s="198">
        <f>O469*H469</f>
        <v>0</v>
      </c>
      <c r="Q469" s="198">
        <v>4.0000000000000002E-4</v>
      </c>
      <c r="R469" s="198">
        <f>Q469*H469</f>
        <v>2.1248E-3</v>
      </c>
      <c r="S469" s="198">
        <v>0</v>
      </c>
      <c r="T469" s="199">
        <f>S469*H469</f>
        <v>0</v>
      </c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R469" s="200" t="s">
        <v>218</v>
      </c>
      <c r="AT469" s="200" t="s">
        <v>209</v>
      </c>
      <c r="AU469" s="200" t="s">
        <v>85</v>
      </c>
      <c r="AY469" s="17" t="s">
        <v>148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7" t="s">
        <v>83</v>
      </c>
      <c r="BK469" s="201">
        <f>ROUND(I469*H469,2)</f>
        <v>0</v>
      </c>
      <c r="BL469" s="17" t="s">
        <v>218</v>
      </c>
      <c r="BM469" s="200" t="s">
        <v>1015</v>
      </c>
    </row>
    <row r="470" spans="1:65" s="14" customFormat="1">
      <c r="B470" s="219"/>
      <c r="C470" s="220"/>
      <c r="D470" s="210" t="s">
        <v>183</v>
      </c>
      <c r="E470" s="221" t="s">
        <v>1</v>
      </c>
      <c r="F470" s="222" t="s">
        <v>1008</v>
      </c>
      <c r="G470" s="220"/>
      <c r="H470" s="223">
        <v>5.3120000000000003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183</v>
      </c>
      <c r="AU470" s="229" t="s">
        <v>85</v>
      </c>
      <c r="AV470" s="14" t="s">
        <v>85</v>
      </c>
      <c r="AW470" s="14" t="s">
        <v>32</v>
      </c>
      <c r="AX470" s="14" t="s">
        <v>83</v>
      </c>
      <c r="AY470" s="229" t="s">
        <v>148</v>
      </c>
    </row>
    <row r="471" spans="1:65" s="2" customFormat="1" ht="24.2" customHeight="1">
      <c r="A471" s="34"/>
      <c r="B471" s="35"/>
      <c r="C471" s="241" t="s">
        <v>1016</v>
      </c>
      <c r="D471" s="241" t="s">
        <v>209</v>
      </c>
      <c r="E471" s="242" t="s">
        <v>1017</v>
      </c>
      <c r="F471" s="243" t="s">
        <v>1018</v>
      </c>
      <c r="G471" s="244" t="s">
        <v>240</v>
      </c>
      <c r="H471" s="245">
        <v>5.3120000000000003</v>
      </c>
      <c r="I471" s="246"/>
      <c r="J471" s="247">
        <f>ROUND(I471*H471,2)</f>
        <v>0</v>
      </c>
      <c r="K471" s="248"/>
      <c r="L471" s="39"/>
      <c r="M471" s="249" t="s">
        <v>1</v>
      </c>
      <c r="N471" s="250" t="s">
        <v>40</v>
      </c>
      <c r="O471" s="71"/>
      <c r="P471" s="198">
        <f>O471*H471</f>
        <v>0</v>
      </c>
      <c r="Q471" s="198">
        <v>1.7000000000000001E-4</v>
      </c>
      <c r="R471" s="198">
        <f>Q471*H471</f>
        <v>9.0304000000000014E-4</v>
      </c>
      <c r="S471" s="198">
        <v>0</v>
      </c>
      <c r="T471" s="199">
        <f>S471*H471</f>
        <v>0</v>
      </c>
      <c r="U471" s="34"/>
      <c r="V471" s="34"/>
      <c r="W471" s="34"/>
      <c r="X471" s="34"/>
      <c r="Y471" s="34"/>
      <c r="Z471" s="34"/>
      <c r="AA471" s="34"/>
      <c r="AB471" s="34"/>
      <c r="AC471" s="34"/>
      <c r="AD471" s="34"/>
      <c r="AE471" s="34"/>
      <c r="AR471" s="200" t="s">
        <v>218</v>
      </c>
      <c r="AT471" s="200" t="s">
        <v>209</v>
      </c>
      <c r="AU471" s="200" t="s">
        <v>85</v>
      </c>
      <c r="AY471" s="17" t="s">
        <v>148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7" t="s">
        <v>83</v>
      </c>
      <c r="BK471" s="201">
        <f>ROUND(I471*H471,2)</f>
        <v>0</v>
      </c>
      <c r="BL471" s="17" t="s">
        <v>218</v>
      </c>
      <c r="BM471" s="200" t="s">
        <v>1019</v>
      </c>
    </row>
    <row r="472" spans="1:65" s="14" customFormat="1">
      <c r="B472" s="219"/>
      <c r="C472" s="220"/>
      <c r="D472" s="210" t="s">
        <v>183</v>
      </c>
      <c r="E472" s="221" t="s">
        <v>1</v>
      </c>
      <c r="F472" s="222" t="s">
        <v>1008</v>
      </c>
      <c r="G472" s="220"/>
      <c r="H472" s="223">
        <v>5.3120000000000003</v>
      </c>
      <c r="I472" s="224"/>
      <c r="J472" s="220"/>
      <c r="K472" s="220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183</v>
      </c>
      <c r="AU472" s="229" t="s">
        <v>85</v>
      </c>
      <c r="AV472" s="14" t="s">
        <v>85</v>
      </c>
      <c r="AW472" s="14" t="s">
        <v>32</v>
      </c>
      <c r="AX472" s="14" t="s">
        <v>83</v>
      </c>
      <c r="AY472" s="229" t="s">
        <v>148</v>
      </c>
    </row>
    <row r="473" spans="1:65" s="2" customFormat="1" ht="24.2" customHeight="1">
      <c r="A473" s="34"/>
      <c r="B473" s="35"/>
      <c r="C473" s="241" t="s">
        <v>1020</v>
      </c>
      <c r="D473" s="241" t="s">
        <v>209</v>
      </c>
      <c r="E473" s="242" t="s">
        <v>1021</v>
      </c>
      <c r="F473" s="243" t="s">
        <v>1022</v>
      </c>
      <c r="G473" s="244" t="s">
        <v>240</v>
      </c>
      <c r="H473" s="245">
        <v>5.3120000000000003</v>
      </c>
      <c r="I473" s="246"/>
      <c r="J473" s="247">
        <f>ROUND(I473*H473,2)</f>
        <v>0</v>
      </c>
      <c r="K473" s="248"/>
      <c r="L473" s="39"/>
      <c r="M473" s="249" t="s">
        <v>1</v>
      </c>
      <c r="N473" s="250" t="s">
        <v>40</v>
      </c>
      <c r="O473" s="71"/>
      <c r="P473" s="198">
        <f>O473*H473</f>
        <v>0</v>
      </c>
      <c r="Q473" s="198">
        <v>1.7000000000000001E-4</v>
      </c>
      <c r="R473" s="198">
        <f>Q473*H473</f>
        <v>9.0304000000000014E-4</v>
      </c>
      <c r="S473" s="198">
        <v>0</v>
      </c>
      <c r="T473" s="199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200" t="s">
        <v>218</v>
      </c>
      <c r="AT473" s="200" t="s">
        <v>209</v>
      </c>
      <c r="AU473" s="200" t="s">
        <v>85</v>
      </c>
      <c r="AY473" s="17" t="s">
        <v>148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7" t="s">
        <v>83</v>
      </c>
      <c r="BK473" s="201">
        <f>ROUND(I473*H473,2)</f>
        <v>0</v>
      </c>
      <c r="BL473" s="17" t="s">
        <v>218</v>
      </c>
      <c r="BM473" s="200" t="s">
        <v>1023</v>
      </c>
    </row>
    <row r="474" spans="1:65" s="14" customFormat="1">
      <c r="B474" s="219"/>
      <c r="C474" s="220"/>
      <c r="D474" s="210" t="s">
        <v>183</v>
      </c>
      <c r="E474" s="221" t="s">
        <v>1</v>
      </c>
      <c r="F474" s="222" t="s">
        <v>1008</v>
      </c>
      <c r="G474" s="220"/>
      <c r="H474" s="223">
        <v>5.3120000000000003</v>
      </c>
      <c r="I474" s="224"/>
      <c r="J474" s="220"/>
      <c r="K474" s="220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183</v>
      </c>
      <c r="AU474" s="229" t="s">
        <v>85</v>
      </c>
      <c r="AV474" s="14" t="s">
        <v>85</v>
      </c>
      <c r="AW474" s="14" t="s">
        <v>32</v>
      </c>
      <c r="AX474" s="14" t="s">
        <v>83</v>
      </c>
      <c r="AY474" s="229" t="s">
        <v>148</v>
      </c>
    </row>
    <row r="475" spans="1:65" s="2" customFormat="1" ht="24.2" customHeight="1">
      <c r="A475" s="34"/>
      <c r="B475" s="35"/>
      <c r="C475" s="241" t="s">
        <v>1024</v>
      </c>
      <c r="D475" s="241" t="s">
        <v>209</v>
      </c>
      <c r="E475" s="242" t="s">
        <v>1025</v>
      </c>
      <c r="F475" s="243" t="s">
        <v>1026</v>
      </c>
      <c r="G475" s="244" t="s">
        <v>240</v>
      </c>
      <c r="H475" s="245">
        <v>5.3120000000000003</v>
      </c>
      <c r="I475" s="246"/>
      <c r="J475" s="247">
        <f>ROUND(I475*H475,2)</f>
        <v>0</v>
      </c>
      <c r="K475" s="248"/>
      <c r="L475" s="39"/>
      <c r="M475" s="249" t="s">
        <v>1</v>
      </c>
      <c r="N475" s="250" t="s">
        <v>40</v>
      </c>
      <c r="O475" s="71"/>
      <c r="P475" s="198">
        <f>O475*H475</f>
        <v>0</v>
      </c>
      <c r="Q475" s="198">
        <v>5.0000000000000002E-5</v>
      </c>
      <c r="R475" s="198">
        <f>Q475*H475</f>
        <v>2.656E-4</v>
      </c>
      <c r="S475" s="198">
        <v>0</v>
      </c>
      <c r="T475" s="199">
        <f>S475*H475</f>
        <v>0</v>
      </c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R475" s="200" t="s">
        <v>218</v>
      </c>
      <c r="AT475" s="200" t="s">
        <v>209</v>
      </c>
      <c r="AU475" s="200" t="s">
        <v>85</v>
      </c>
      <c r="AY475" s="17" t="s">
        <v>148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7" t="s">
        <v>83</v>
      </c>
      <c r="BK475" s="201">
        <f>ROUND(I475*H475,2)</f>
        <v>0</v>
      </c>
      <c r="BL475" s="17" t="s">
        <v>218</v>
      </c>
      <c r="BM475" s="200" t="s">
        <v>1027</v>
      </c>
    </row>
    <row r="476" spans="1:65" s="14" customFormat="1">
      <c r="B476" s="219"/>
      <c r="C476" s="220"/>
      <c r="D476" s="210" t="s">
        <v>183</v>
      </c>
      <c r="E476" s="221" t="s">
        <v>1</v>
      </c>
      <c r="F476" s="222" t="s">
        <v>1008</v>
      </c>
      <c r="G476" s="220"/>
      <c r="H476" s="223">
        <v>5.3120000000000003</v>
      </c>
      <c r="I476" s="224"/>
      <c r="J476" s="220"/>
      <c r="K476" s="220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183</v>
      </c>
      <c r="AU476" s="229" t="s">
        <v>85</v>
      </c>
      <c r="AV476" s="14" t="s">
        <v>85</v>
      </c>
      <c r="AW476" s="14" t="s">
        <v>32</v>
      </c>
      <c r="AX476" s="14" t="s">
        <v>83</v>
      </c>
      <c r="AY476" s="229" t="s">
        <v>148</v>
      </c>
    </row>
    <row r="477" spans="1:65" s="12" customFormat="1" ht="22.9" customHeight="1">
      <c r="B477" s="171"/>
      <c r="C477" s="172"/>
      <c r="D477" s="173" t="s">
        <v>74</v>
      </c>
      <c r="E477" s="185" t="s">
        <v>1028</v>
      </c>
      <c r="F477" s="185" t="s">
        <v>1029</v>
      </c>
      <c r="G477" s="172"/>
      <c r="H477" s="172"/>
      <c r="I477" s="175"/>
      <c r="J477" s="186">
        <f>BK477</f>
        <v>0</v>
      </c>
      <c r="K477" s="172"/>
      <c r="L477" s="177"/>
      <c r="M477" s="178"/>
      <c r="N477" s="179"/>
      <c r="O477" s="179"/>
      <c r="P477" s="180">
        <f>SUM(P478:P500)</f>
        <v>0</v>
      </c>
      <c r="Q477" s="179"/>
      <c r="R477" s="180">
        <f>SUM(R478:R500)</f>
        <v>612.14400000000001</v>
      </c>
      <c r="S477" s="179"/>
      <c r="T477" s="181">
        <f>SUM(T478:T500)</f>
        <v>0.224</v>
      </c>
      <c r="AR477" s="182" t="s">
        <v>85</v>
      </c>
      <c r="AT477" s="183" t="s">
        <v>74</v>
      </c>
      <c r="AU477" s="183" t="s">
        <v>83</v>
      </c>
      <c r="AY477" s="182" t="s">
        <v>148</v>
      </c>
      <c r="BK477" s="184">
        <f>SUM(BK478:BK500)</f>
        <v>0</v>
      </c>
    </row>
    <row r="478" spans="1:65" s="2" customFormat="1" ht="33" customHeight="1">
      <c r="A478" s="34"/>
      <c r="B478" s="35"/>
      <c r="C478" s="241" t="s">
        <v>1030</v>
      </c>
      <c r="D478" s="241" t="s">
        <v>209</v>
      </c>
      <c r="E478" s="242" t="s">
        <v>1031</v>
      </c>
      <c r="F478" s="243" t="s">
        <v>1032</v>
      </c>
      <c r="G478" s="244" t="s">
        <v>161</v>
      </c>
      <c r="H478" s="245">
        <v>14</v>
      </c>
      <c r="I478" s="246"/>
      <c r="J478" s="247">
        <f>ROUND(I478*H478,2)</f>
        <v>0</v>
      </c>
      <c r="K478" s="248"/>
      <c r="L478" s="39"/>
      <c r="M478" s="249" t="s">
        <v>1</v>
      </c>
      <c r="N478" s="250" t="s">
        <v>40</v>
      </c>
      <c r="O478" s="71"/>
      <c r="P478" s="198">
        <f>O478*H478</f>
        <v>0</v>
      </c>
      <c r="Q478" s="198">
        <v>0</v>
      </c>
      <c r="R478" s="198">
        <f>Q478*H478</f>
        <v>0</v>
      </c>
      <c r="S478" s="198">
        <v>1.6E-2</v>
      </c>
      <c r="T478" s="199">
        <f>S478*H478</f>
        <v>0.224</v>
      </c>
      <c r="U478" s="34"/>
      <c r="V478" s="34"/>
      <c r="W478" s="34"/>
      <c r="X478" s="34"/>
      <c r="Y478" s="34"/>
      <c r="Z478" s="34"/>
      <c r="AA478" s="34"/>
      <c r="AB478" s="34"/>
      <c r="AC478" s="34"/>
      <c r="AD478" s="34"/>
      <c r="AE478" s="34"/>
      <c r="AR478" s="200" t="s">
        <v>218</v>
      </c>
      <c r="AT478" s="200" t="s">
        <v>209</v>
      </c>
      <c r="AU478" s="200" t="s">
        <v>85</v>
      </c>
      <c r="AY478" s="17" t="s">
        <v>148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7" t="s">
        <v>83</v>
      </c>
      <c r="BK478" s="201">
        <f>ROUND(I478*H478,2)</f>
        <v>0</v>
      </c>
      <c r="BL478" s="17" t="s">
        <v>218</v>
      </c>
      <c r="BM478" s="200" t="s">
        <v>1033</v>
      </c>
    </row>
    <row r="479" spans="1:65" s="14" customFormat="1">
      <c r="B479" s="219"/>
      <c r="C479" s="220"/>
      <c r="D479" s="210" t="s">
        <v>183</v>
      </c>
      <c r="E479" s="221" t="s">
        <v>1</v>
      </c>
      <c r="F479" s="222" t="s">
        <v>1034</v>
      </c>
      <c r="G479" s="220"/>
      <c r="H479" s="223">
        <v>14</v>
      </c>
      <c r="I479" s="224"/>
      <c r="J479" s="220"/>
      <c r="K479" s="220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183</v>
      </c>
      <c r="AU479" s="229" t="s">
        <v>85</v>
      </c>
      <c r="AV479" s="14" t="s">
        <v>85</v>
      </c>
      <c r="AW479" s="14" t="s">
        <v>32</v>
      </c>
      <c r="AX479" s="14" t="s">
        <v>83</v>
      </c>
      <c r="AY479" s="229" t="s">
        <v>148</v>
      </c>
    </row>
    <row r="480" spans="1:65" s="2" customFormat="1" ht="24.2" customHeight="1">
      <c r="A480" s="34"/>
      <c r="B480" s="35"/>
      <c r="C480" s="187" t="s">
        <v>1035</v>
      </c>
      <c r="D480" s="187" t="s">
        <v>150</v>
      </c>
      <c r="E480" s="188" t="s">
        <v>1036</v>
      </c>
      <c r="F480" s="189" t="s">
        <v>1037</v>
      </c>
      <c r="G480" s="190" t="s">
        <v>460</v>
      </c>
      <c r="H480" s="191">
        <v>850</v>
      </c>
      <c r="I480" s="192"/>
      <c r="J480" s="193">
        <f>ROUND(I480*H480,2)</f>
        <v>0</v>
      </c>
      <c r="K480" s="194"/>
      <c r="L480" s="195"/>
      <c r="M480" s="196" t="s">
        <v>1</v>
      </c>
      <c r="N480" s="197" t="s">
        <v>40</v>
      </c>
      <c r="O480" s="71"/>
      <c r="P480" s="198">
        <f>O480*H480</f>
        <v>0</v>
      </c>
      <c r="Q480" s="198">
        <v>0</v>
      </c>
      <c r="R480" s="198">
        <f>Q480*H480</f>
        <v>0</v>
      </c>
      <c r="S480" s="198">
        <v>0</v>
      </c>
      <c r="T480" s="199">
        <f>S480*H480</f>
        <v>0</v>
      </c>
      <c r="U480" s="34"/>
      <c r="V480" s="34"/>
      <c r="W480" s="34"/>
      <c r="X480" s="34"/>
      <c r="Y480" s="34"/>
      <c r="Z480" s="34"/>
      <c r="AA480" s="34"/>
      <c r="AB480" s="34"/>
      <c r="AC480" s="34"/>
      <c r="AD480" s="34"/>
      <c r="AE480" s="34"/>
      <c r="AR480" s="200" t="s">
        <v>154</v>
      </c>
      <c r="AT480" s="200" t="s">
        <v>150</v>
      </c>
      <c r="AU480" s="200" t="s">
        <v>85</v>
      </c>
      <c r="AY480" s="17" t="s">
        <v>148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7" t="s">
        <v>83</v>
      </c>
      <c r="BK480" s="201">
        <f>ROUND(I480*H480,2)</f>
        <v>0</v>
      </c>
      <c r="BL480" s="17" t="s">
        <v>155</v>
      </c>
      <c r="BM480" s="200" t="s">
        <v>1038</v>
      </c>
    </row>
    <row r="481" spans="1:65" s="13" customFormat="1">
      <c r="B481" s="208"/>
      <c r="C481" s="209"/>
      <c r="D481" s="210" t="s">
        <v>183</v>
      </c>
      <c r="E481" s="211" t="s">
        <v>1</v>
      </c>
      <c r="F481" s="212" t="s">
        <v>992</v>
      </c>
      <c r="G481" s="209"/>
      <c r="H481" s="211" t="s">
        <v>1</v>
      </c>
      <c r="I481" s="213"/>
      <c r="J481" s="209"/>
      <c r="K481" s="209"/>
      <c r="L481" s="214"/>
      <c r="M481" s="215"/>
      <c r="N481" s="216"/>
      <c r="O481" s="216"/>
      <c r="P481" s="216"/>
      <c r="Q481" s="216"/>
      <c r="R481" s="216"/>
      <c r="S481" s="216"/>
      <c r="T481" s="217"/>
      <c r="AT481" s="218" t="s">
        <v>183</v>
      </c>
      <c r="AU481" s="218" t="s">
        <v>85</v>
      </c>
      <c r="AV481" s="13" t="s">
        <v>83</v>
      </c>
      <c r="AW481" s="13" t="s">
        <v>32</v>
      </c>
      <c r="AX481" s="13" t="s">
        <v>75</v>
      </c>
      <c r="AY481" s="218" t="s">
        <v>148</v>
      </c>
    </row>
    <row r="482" spans="1:65" s="14" customFormat="1">
      <c r="B482" s="219"/>
      <c r="C482" s="220"/>
      <c r="D482" s="210" t="s">
        <v>183</v>
      </c>
      <c r="E482" s="221" t="s">
        <v>1</v>
      </c>
      <c r="F482" s="222" t="s">
        <v>1039</v>
      </c>
      <c r="G482" s="220"/>
      <c r="H482" s="223">
        <v>850</v>
      </c>
      <c r="I482" s="224"/>
      <c r="J482" s="220"/>
      <c r="K482" s="220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183</v>
      </c>
      <c r="AU482" s="229" t="s">
        <v>85</v>
      </c>
      <c r="AV482" s="14" t="s">
        <v>85</v>
      </c>
      <c r="AW482" s="14" t="s">
        <v>32</v>
      </c>
      <c r="AX482" s="14" t="s">
        <v>83</v>
      </c>
      <c r="AY482" s="229" t="s">
        <v>148</v>
      </c>
    </row>
    <row r="483" spans="1:65" s="2" customFormat="1" ht="24.2" customHeight="1">
      <c r="A483" s="34"/>
      <c r="B483" s="35"/>
      <c r="C483" s="187" t="s">
        <v>1040</v>
      </c>
      <c r="D483" s="187" t="s">
        <v>150</v>
      </c>
      <c r="E483" s="188" t="s">
        <v>1041</v>
      </c>
      <c r="F483" s="189" t="s">
        <v>1042</v>
      </c>
      <c r="G483" s="190" t="s">
        <v>460</v>
      </c>
      <c r="H483" s="191">
        <v>837.5</v>
      </c>
      <c r="I483" s="192"/>
      <c r="J483" s="193">
        <f>ROUND(I483*H483,2)</f>
        <v>0</v>
      </c>
      <c r="K483" s="194"/>
      <c r="L483" s="195"/>
      <c r="M483" s="196" t="s">
        <v>1</v>
      </c>
      <c r="N483" s="197" t="s">
        <v>40</v>
      </c>
      <c r="O483" s="71"/>
      <c r="P483" s="198">
        <f>O483*H483</f>
        <v>0</v>
      </c>
      <c r="Q483" s="198">
        <v>0</v>
      </c>
      <c r="R483" s="198">
        <f>Q483*H483</f>
        <v>0</v>
      </c>
      <c r="S483" s="198">
        <v>0</v>
      </c>
      <c r="T483" s="199">
        <f>S483*H483</f>
        <v>0</v>
      </c>
      <c r="U483" s="34"/>
      <c r="V483" s="34"/>
      <c r="W483" s="34"/>
      <c r="X483" s="34"/>
      <c r="Y483" s="34"/>
      <c r="Z483" s="34"/>
      <c r="AA483" s="34"/>
      <c r="AB483" s="34"/>
      <c r="AC483" s="34"/>
      <c r="AD483" s="34"/>
      <c r="AE483" s="34"/>
      <c r="AR483" s="200" t="s">
        <v>154</v>
      </c>
      <c r="AT483" s="200" t="s">
        <v>150</v>
      </c>
      <c r="AU483" s="200" t="s">
        <v>85</v>
      </c>
      <c r="AY483" s="17" t="s">
        <v>148</v>
      </c>
      <c r="BE483" s="201">
        <f>IF(N483="základní",J483,0)</f>
        <v>0</v>
      </c>
      <c r="BF483" s="201">
        <f>IF(N483="snížená",J483,0)</f>
        <v>0</v>
      </c>
      <c r="BG483" s="201">
        <f>IF(N483="zákl. přenesená",J483,0)</f>
        <v>0</v>
      </c>
      <c r="BH483" s="201">
        <f>IF(N483="sníž. přenesená",J483,0)</f>
        <v>0</v>
      </c>
      <c r="BI483" s="201">
        <f>IF(N483="nulová",J483,0)</f>
        <v>0</v>
      </c>
      <c r="BJ483" s="17" t="s">
        <v>83</v>
      </c>
      <c r="BK483" s="201">
        <f>ROUND(I483*H483,2)</f>
        <v>0</v>
      </c>
      <c r="BL483" s="17" t="s">
        <v>155</v>
      </c>
      <c r="BM483" s="200" t="s">
        <v>1043</v>
      </c>
    </row>
    <row r="484" spans="1:65" s="13" customFormat="1">
      <c r="B484" s="208"/>
      <c r="C484" s="209"/>
      <c r="D484" s="210" t="s">
        <v>183</v>
      </c>
      <c r="E484" s="211" t="s">
        <v>1</v>
      </c>
      <c r="F484" s="212" t="s">
        <v>1044</v>
      </c>
      <c r="G484" s="209"/>
      <c r="H484" s="211" t="s">
        <v>1</v>
      </c>
      <c r="I484" s="213"/>
      <c r="J484" s="209"/>
      <c r="K484" s="209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183</v>
      </c>
      <c r="AU484" s="218" t="s">
        <v>85</v>
      </c>
      <c r="AV484" s="13" t="s">
        <v>83</v>
      </c>
      <c r="AW484" s="13" t="s">
        <v>32</v>
      </c>
      <c r="AX484" s="13" t="s">
        <v>75</v>
      </c>
      <c r="AY484" s="218" t="s">
        <v>148</v>
      </c>
    </row>
    <row r="485" spans="1:65" s="14" customFormat="1">
      <c r="B485" s="219"/>
      <c r="C485" s="220"/>
      <c r="D485" s="210" t="s">
        <v>183</v>
      </c>
      <c r="E485" s="221" t="s">
        <v>1</v>
      </c>
      <c r="F485" s="222" t="s">
        <v>1045</v>
      </c>
      <c r="G485" s="220"/>
      <c r="H485" s="223">
        <v>837.5</v>
      </c>
      <c r="I485" s="224"/>
      <c r="J485" s="220"/>
      <c r="K485" s="220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183</v>
      </c>
      <c r="AU485" s="229" t="s">
        <v>85</v>
      </c>
      <c r="AV485" s="14" t="s">
        <v>85</v>
      </c>
      <c r="AW485" s="14" t="s">
        <v>32</v>
      </c>
      <c r="AX485" s="14" t="s">
        <v>83</v>
      </c>
      <c r="AY485" s="229" t="s">
        <v>148</v>
      </c>
    </row>
    <row r="486" spans="1:65" s="2" customFormat="1" ht="24.2" customHeight="1">
      <c r="A486" s="34"/>
      <c r="B486" s="35"/>
      <c r="C486" s="187" t="s">
        <v>1046</v>
      </c>
      <c r="D486" s="187" t="s">
        <v>150</v>
      </c>
      <c r="E486" s="188" t="s">
        <v>1047</v>
      </c>
      <c r="F486" s="189" t="s">
        <v>1048</v>
      </c>
      <c r="G486" s="190" t="s">
        <v>240</v>
      </c>
      <c r="H486" s="191">
        <v>24.05</v>
      </c>
      <c r="I486" s="192"/>
      <c r="J486" s="193">
        <f>ROUND(I486*H486,2)</f>
        <v>0</v>
      </c>
      <c r="K486" s="194"/>
      <c r="L486" s="195"/>
      <c r="M486" s="196" t="s">
        <v>1</v>
      </c>
      <c r="N486" s="197" t="s">
        <v>40</v>
      </c>
      <c r="O486" s="71"/>
      <c r="P486" s="198">
        <f>O486*H486</f>
        <v>0</v>
      </c>
      <c r="Q486" s="198">
        <v>0</v>
      </c>
      <c r="R486" s="198">
        <f>Q486*H486</f>
        <v>0</v>
      </c>
      <c r="S486" s="198">
        <v>0</v>
      </c>
      <c r="T486" s="199">
        <f>S486*H486</f>
        <v>0</v>
      </c>
      <c r="U486" s="34"/>
      <c r="V486" s="34"/>
      <c r="W486" s="34"/>
      <c r="X486" s="34"/>
      <c r="Y486" s="34"/>
      <c r="Z486" s="34"/>
      <c r="AA486" s="34"/>
      <c r="AB486" s="34"/>
      <c r="AC486" s="34"/>
      <c r="AD486" s="34"/>
      <c r="AE486" s="34"/>
      <c r="AR486" s="200" t="s">
        <v>154</v>
      </c>
      <c r="AT486" s="200" t="s">
        <v>150</v>
      </c>
      <c r="AU486" s="200" t="s">
        <v>85</v>
      </c>
      <c r="AY486" s="17" t="s">
        <v>148</v>
      </c>
      <c r="BE486" s="201">
        <f>IF(N486="základní",J486,0)</f>
        <v>0</v>
      </c>
      <c r="BF486" s="201">
        <f>IF(N486="snížená",J486,0)</f>
        <v>0</v>
      </c>
      <c r="BG486" s="201">
        <f>IF(N486="zákl. přenesená",J486,0)</f>
        <v>0</v>
      </c>
      <c r="BH486" s="201">
        <f>IF(N486="sníž. přenesená",J486,0)</f>
        <v>0</v>
      </c>
      <c r="BI486" s="201">
        <f>IF(N486="nulová",J486,0)</f>
        <v>0</v>
      </c>
      <c r="BJ486" s="17" t="s">
        <v>83</v>
      </c>
      <c r="BK486" s="201">
        <f>ROUND(I486*H486,2)</f>
        <v>0</v>
      </c>
      <c r="BL486" s="17" t="s">
        <v>155</v>
      </c>
      <c r="BM486" s="200" t="s">
        <v>1049</v>
      </c>
    </row>
    <row r="487" spans="1:65" s="13" customFormat="1">
      <c r="B487" s="208"/>
      <c r="C487" s="209"/>
      <c r="D487" s="210" t="s">
        <v>183</v>
      </c>
      <c r="E487" s="211" t="s">
        <v>1</v>
      </c>
      <c r="F487" s="212" t="s">
        <v>992</v>
      </c>
      <c r="G487" s="209"/>
      <c r="H487" s="211" t="s">
        <v>1</v>
      </c>
      <c r="I487" s="213"/>
      <c r="J487" s="209"/>
      <c r="K487" s="209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183</v>
      </c>
      <c r="AU487" s="218" t="s">
        <v>85</v>
      </c>
      <c r="AV487" s="13" t="s">
        <v>83</v>
      </c>
      <c r="AW487" s="13" t="s">
        <v>32</v>
      </c>
      <c r="AX487" s="13" t="s">
        <v>75</v>
      </c>
      <c r="AY487" s="218" t="s">
        <v>148</v>
      </c>
    </row>
    <row r="488" spans="1:65" s="14" customFormat="1">
      <c r="B488" s="219"/>
      <c r="C488" s="220"/>
      <c r="D488" s="210" t="s">
        <v>183</v>
      </c>
      <c r="E488" s="221" t="s">
        <v>1</v>
      </c>
      <c r="F488" s="222" t="s">
        <v>1050</v>
      </c>
      <c r="G488" s="220"/>
      <c r="H488" s="223">
        <v>24.05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183</v>
      </c>
      <c r="AU488" s="229" t="s">
        <v>85</v>
      </c>
      <c r="AV488" s="14" t="s">
        <v>85</v>
      </c>
      <c r="AW488" s="14" t="s">
        <v>32</v>
      </c>
      <c r="AX488" s="14" t="s">
        <v>83</v>
      </c>
      <c r="AY488" s="229" t="s">
        <v>148</v>
      </c>
    </row>
    <row r="489" spans="1:65" s="2" customFormat="1" ht="33" customHeight="1">
      <c r="A489" s="34"/>
      <c r="B489" s="35"/>
      <c r="C489" s="187" t="s">
        <v>1051</v>
      </c>
      <c r="D489" s="187" t="s">
        <v>150</v>
      </c>
      <c r="E489" s="188" t="s">
        <v>1052</v>
      </c>
      <c r="F489" s="189" t="s">
        <v>1053</v>
      </c>
      <c r="G489" s="190" t="s">
        <v>240</v>
      </c>
      <c r="H489" s="191">
        <v>21.716000000000001</v>
      </c>
      <c r="I489" s="192"/>
      <c r="J489" s="193">
        <f>ROUND(I489*H489,2)</f>
        <v>0</v>
      </c>
      <c r="K489" s="194"/>
      <c r="L489" s="195"/>
      <c r="M489" s="196" t="s">
        <v>1</v>
      </c>
      <c r="N489" s="197" t="s">
        <v>40</v>
      </c>
      <c r="O489" s="71"/>
      <c r="P489" s="198">
        <f>O489*H489</f>
        <v>0</v>
      </c>
      <c r="Q489" s="198">
        <v>0</v>
      </c>
      <c r="R489" s="198">
        <f>Q489*H489</f>
        <v>0</v>
      </c>
      <c r="S489" s="198">
        <v>0</v>
      </c>
      <c r="T489" s="199">
        <f>S489*H489</f>
        <v>0</v>
      </c>
      <c r="U489" s="34"/>
      <c r="V489" s="34"/>
      <c r="W489" s="34"/>
      <c r="X489" s="34"/>
      <c r="Y489" s="34"/>
      <c r="Z489" s="34"/>
      <c r="AA489" s="34"/>
      <c r="AB489" s="34"/>
      <c r="AC489" s="34"/>
      <c r="AD489" s="34"/>
      <c r="AE489" s="34"/>
      <c r="AR489" s="200" t="s">
        <v>154</v>
      </c>
      <c r="AT489" s="200" t="s">
        <v>150</v>
      </c>
      <c r="AU489" s="200" t="s">
        <v>85</v>
      </c>
      <c r="AY489" s="17" t="s">
        <v>148</v>
      </c>
      <c r="BE489" s="201">
        <f>IF(N489="základní",J489,0)</f>
        <v>0</v>
      </c>
      <c r="BF489" s="201">
        <f>IF(N489="snížená",J489,0)</f>
        <v>0</v>
      </c>
      <c r="BG489" s="201">
        <f>IF(N489="zákl. přenesená",J489,0)</f>
        <v>0</v>
      </c>
      <c r="BH489" s="201">
        <f>IF(N489="sníž. přenesená",J489,0)</f>
        <v>0</v>
      </c>
      <c r="BI489" s="201">
        <f>IF(N489="nulová",J489,0)</f>
        <v>0</v>
      </c>
      <c r="BJ489" s="17" t="s">
        <v>83</v>
      </c>
      <c r="BK489" s="201">
        <f>ROUND(I489*H489,2)</f>
        <v>0</v>
      </c>
      <c r="BL489" s="17" t="s">
        <v>155</v>
      </c>
      <c r="BM489" s="200" t="s">
        <v>1054</v>
      </c>
    </row>
    <row r="490" spans="1:65" s="13" customFormat="1">
      <c r="B490" s="208"/>
      <c r="C490" s="209"/>
      <c r="D490" s="210" t="s">
        <v>183</v>
      </c>
      <c r="E490" s="211" t="s">
        <v>1</v>
      </c>
      <c r="F490" s="212" t="s">
        <v>992</v>
      </c>
      <c r="G490" s="209"/>
      <c r="H490" s="211" t="s">
        <v>1</v>
      </c>
      <c r="I490" s="213"/>
      <c r="J490" s="209"/>
      <c r="K490" s="209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183</v>
      </c>
      <c r="AU490" s="218" t="s">
        <v>85</v>
      </c>
      <c r="AV490" s="13" t="s">
        <v>83</v>
      </c>
      <c r="AW490" s="13" t="s">
        <v>32</v>
      </c>
      <c r="AX490" s="13" t="s">
        <v>75</v>
      </c>
      <c r="AY490" s="218" t="s">
        <v>148</v>
      </c>
    </row>
    <row r="491" spans="1:65" s="14" customFormat="1">
      <c r="B491" s="219"/>
      <c r="C491" s="220"/>
      <c r="D491" s="210" t="s">
        <v>183</v>
      </c>
      <c r="E491" s="221" t="s">
        <v>1</v>
      </c>
      <c r="F491" s="222" t="s">
        <v>1055</v>
      </c>
      <c r="G491" s="220"/>
      <c r="H491" s="223">
        <v>21.716000000000001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183</v>
      </c>
      <c r="AU491" s="229" t="s">
        <v>85</v>
      </c>
      <c r="AV491" s="14" t="s">
        <v>85</v>
      </c>
      <c r="AW491" s="14" t="s">
        <v>32</v>
      </c>
      <c r="AX491" s="14" t="s">
        <v>83</v>
      </c>
      <c r="AY491" s="229" t="s">
        <v>148</v>
      </c>
    </row>
    <row r="492" spans="1:65" s="2" customFormat="1" ht="24.2" customHeight="1">
      <c r="A492" s="34"/>
      <c r="B492" s="35"/>
      <c r="C492" s="187" t="s">
        <v>1056</v>
      </c>
      <c r="D492" s="187" t="s">
        <v>150</v>
      </c>
      <c r="E492" s="188" t="s">
        <v>1057</v>
      </c>
      <c r="F492" s="189" t="s">
        <v>1058</v>
      </c>
      <c r="G492" s="190" t="s">
        <v>240</v>
      </c>
      <c r="H492" s="191">
        <v>21.5</v>
      </c>
      <c r="I492" s="192"/>
      <c r="J492" s="193">
        <f>ROUND(I492*H492,2)</f>
        <v>0</v>
      </c>
      <c r="K492" s="194"/>
      <c r="L492" s="195"/>
      <c r="M492" s="196" t="s">
        <v>1</v>
      </c>
      <c r="N492" s="197" t="s">
        <v>40</v>
      </c>
      <c r="O492" s="71"/>
      <c r="P492" s="198">
        <f>O492*H492</f>
        <v>0</v>
      </c>
      <c r="Q492" s="198">
        <v>0</v>
      </c>
      <c r="R492" s="198">
        <f>Q492*H492</f>
        <v>0</v>
      </c>
      <c r="S492" s="198">
        <v>0</v>
      </c>
      <c r="T492" s="199">
        <f>S492*H492</f>
        <v>0</v>
      </c>
      <c r="U492" s="34"/>
      <c r="V492" s="34"/>
      <c r="W492" s="34"/>
      <c r="X492" s="34"/>
      <c r="Y492" s="34"/>
      <c r="Z492" s="34"/>
      <c r="AA492" s="34"/>
      <c r="AB492" s="34"/>
      <c r="AC492" s="34"/>
      <c r="AD492" s="34"/>
      <c r="AE492" s="34"/>
      <c r="AR492" s="200" t="s">
        <v>154</v>
      </c>
      <c r="AT492" s="200" t="s">
        <v>150</v>
      </c>
      <c r="AU492" s="200" t="s">
        <v>85</v>
      </c>
      <c r="AY492" s="17" t="s">
        <v>148</v>
      </c>
      <c r="BE492" s="201">
        <f>IF(N492="základní",J492,0)</f>
        <v>0</v>
      </c>
      <c r="BF492" s="201">
        <f>IF(N492="snížená",J492,0)</f>
        <v>0</v>
      </c>
      <c r="BG492" s="201">
        <f>IF(N492="zákl. přenesená",J492,0)</f>
        <v>0</v>
      </c>
      <c r="BH492" s="201">
        <f>IF(N492="sníž. přenesená",J492,0)</f>
        <v>0</v>
      </c>
      <c r="BI492" s="201">
        <f>IF(N492="nulová",J492,0)</f>
        <v>0</v>
      </c>
      <c r="BJ492" s="17" t="s">
        <v>83</v>
      </c>
      <c r="BK492" s="201">
        <f>ROUND(I492*H492,2)</f>
        <v>0</v>
      </c>
      <c r="BL492" s="17" t="s">
        <v>155</v>
      </c>
      <c r="BM492" s="200" t="s">
        <v>1059</v>
      </c>
    </row>
    <row r="493" spans="1:65" s="13" customFormat="1">
      <c r="B493" s="208"/>
      <c r="C493" s="209"/>
      <c r="D493" s="210" t="s">
        <v>183</v>
      </c>
      <c r="E493" s="211" t="s">
        <v>1</v>
      </c>
      <c r="F493" s="212" t="s">
        <v>992</v>
      </c>
      <c r="G493" s="209"/>
      <c r="H493" s="211" t="s">
        <v>1</v>
      </c>
      <c r="I493" s="213"/>
      <c r="J493" s="209"/>
      <c r="K493" s="209"/>
      <c r="L493" s="214"/>
      <c r="M493" s="215"/>
      <c r="N493" s="216"/>
      <c r="O493" s="216"/>
      <c r="P493" s="216"/>
      <c r="Q493" s="216"/>
      <c r="R493" s="216"/>
      <c r="S493" s="216"/>
      <c r="T493" s="217"/>
      <c r="AT493" s="218" t="s">
        <v>183</v>
      </c>
      <c r="AU493" s="218" t="s">
        <v>85</v>
      </c>
      <c r="AV493" s="13" t="s">
        <v>83</v>
      </c>
      <c r="AW493" s="13" t="s">
        <v>32</v>
      </c>
      <c r="AX493" s="13" t="s">
        <v>75</v>
      </c>
      <c r="AY493" s="218" t="s">
        <v>148</v>
      </c>
    </row>
    <row r="494" spans="1:65" s="14" customFormat="1">
      <c r="B494" s="219"/>
      <c r="C494" s="220"/>
      <c r="D494" s="210" t="s">
        <v>183</v>
      </c>
      <c r="E494" s="221" t="s">
        <v>1</v>
      </c>
      <c r="F494" s="222" t="s">
        <v>1060</v>
      </c>
      <c r="G494" s="220"/>
      <c r="H494" s="223">
        <v>21.5</v>
      </c>
      <c r="I494" s="224"/>
      <c r="J494" s="220"/>
      <c r="K494" s="220"/>
      <c r="L494" s="225"/>
      <c r="M494" s="226"/>
      <c r="N494" s="227"/>
      <c r="O494" s="227"/>
      <c r="P494" s="227"/>
      <c r="Q494" s="227"/>
      <c r="R494" s="227"/>
      <c r="S494" s="227"/>
      <c r="T494" s="228"/>
      <c r="AT494" s="229" t="s">
        <v>183</v>
      </c>
      <c r="AU494" s="229" t="s">
        <v>85</v>
      </c>
      <c r="AV494" s="14" t="s">
        <v>85</v>
      </c>
      <c r="AW494" s="14" t="s">
        <v>32</v>
      </c>
      <c r="AX494" s="14" t="s">
        <v>83</v>
      </c>
      <c r="AY494" s="229" t="s">
        <v>148</v>
      </c>
    </row>
    <row r="495" spans="1:65" s="2" customFormat="1" ht="37.9" customHeight="1">
      <c r="A495" s="34"/>
      <c r="B495" s="35"/>
      <c r="C495" s="187" t="s">
        <v>1061</v>
      </c>
      <c r="D495" s="187" t="s">
        <v>150</v>
      </c>
      <c r="E495" s="188" t="s">
        <v>1062</v>
      </c>
      <c r="F495" s="189" t="s">
        <v>1063</v>
      </c>
      <c r="G495" s="190" t="s">
        <v>153</v>
      </c>
      <c r="H495" s="191">
        <v>4</v>
      </c>
      <c r="I495" s="192"/>
      <c r="J495" s="193">
        <f>ROUND(I495*H495,2)</f>
        <v>0</v>
      </c>
      <c r="K495" s="194"/>
      <c r="L495" s="195"/>
      <c r="M495" s="196" t="s">
        <v>1</v>
      </c>
      <c r="N495" s="197" t="s">
        <v>40</v>
      </c>
      <c r="O495" s="71"/>
      <c r="P495" s="198">
        <f>O495*H495</f>
        <v>0</v>
      </c>
      <c r="Q495" s="198">
        <v>0</v>
      </c>
      <c r="R495" s="198">
        <f>Q495*H495</f>
        <v>0</v>
      </c>
      <c r="S495" s="198">
        <v>0</v>
      </c>
      <c r="T495" s="199">
        <f>S495*H495</f>
        <v>0</v>
      </c>
      <c r="U495" s="34"/>
      <c r="V495" s="34"/>
      <c r="W495" s="34"/>
      <c r="X495" s="34"/>
      <c r="Y495" s="34"/>
      <c r="Z495" s="34"/>
      <c r="AA495" s="34"/>
      <c r="AB495" s="34"/>
      <c r="AC495" s="34"/>
      <c r="AD495" s="34"/>
      <c r="AE495" s="34"/>
      <c r="AR495" s="200" t="s">
        <v>154</v>
      </c>
      <c r="AT495" s="200" t="s">
        <v>150</v>
      </c>
      <c r="AU495" s="200" t="s">
        <v>85</v>
      </c>
      <c r="AY495" s="17" t="s">
        <v>148</v>
      </c>
      <c r="BE495" s="201">
        <f>IF(N495="základní",J495,0)</f>
        <v>0</v>
      </c>
      <c r="BF495" s="201">
        <f>IF(N495="snížená",J495,0)</f>
        <v>0</v>
      </c>
      <c r="BG495" s="201">
        <f>IF(N495="zákl. přenesená",J495,0)</f>
        <v>0</v>
      </c>
      <c r="BH495" s="201">
        <f>IF(N495="sníž. přenesená",J495,0)</f>
        <v>0</v>
      </c>
      <c r="BI495" s="201">
        <f>IF(N495="nulová",J495,0)</f>
        <v>0</v>
      </c>
      <c r="BJ495" s="17" t="s">
        <v>83</v>
      </c>
      <c r="BK495" s="201">
        <f>ROUND(I495*H495,2)</f>
        <v>0</v>
      </c>
      <c r="BL495" s="17" t="s">
        <v>155</v>
      </c>
      <c r="BM495" s="200" t="s">
        <v>1064</v>
      </c>
    </row>
    <row r="496" spans="1:65" s="2" customFormat="1" ht="62.65" customHeight="1">
      <c r="A496" s="34"/>
      <c r="B496" s="35"/>
      <c r="C496" s="241" t="s">
        <v>1065</v>
      </c>
      <c r="D496" s="241" t="s">
        <v>209</v>
      </c>
      <c r="E496" s="242" t="s">
        <v>1066</v>
      </c>
      <c r="F496" s="243" t="s">
        <v>1067</v>
      </c>
      <c r="G496" s="244" t="s">
        <v>161</v>
      </c>
      <c r="H496" s="245">
        <v>102.024</v>
      </c>
      <c r="I496" s="246"/>
      <c r="J496" s="247">
        <f>ROUND(I496*H496,2)</f>
        <v>0</v>
      </c>
      <c r="K496" s="248"/>
      <c r="L496" s="39"/>
      <c r="M496" s="249" t="s">
        <v>1</v>
      </c>
      <c r="N496" s="250" t="s">
        <v>40</v>
      </c>
      <c r="O496" s="71"/>
      <c r="P496" s="198">
        <f>O496*H496</f>
        <v>0</v>
      </c>
      <c r="Q496" s="198">
        <v>6</v>
      </c>
      <c r="R496" s="198">
        <f>Q496*H496</f>
        <v>612.14400000000001</v>
      </c>
      <c r="S496" s="198">
        <v>0</v>
      </c>
      <c r="T496" s="199">
        <f>S496*H496</f>
        <v>0</v>
      </c>
      <c r="U496" s="34"/>
      <c r="V496" s="34"/>
      <c r="W496" s="34"/>
      <c r="X496" s="34"/>
      <c r="Y496" s="34"/>
      <c r="Z496" s="34"/>
      <c r="AA496" s="34"/>
      <c r="AB496" s="34"/>
      <c r="AC496" s="34"/>
      <c r="AD496" s="34"/>
      <c r="AE496" s="34"/>
      <c r="AR496" s="200" t="s">
        <v>155</v>
      </c>
      <c r="AT496" s="200" t="s">
        <v>209</v>
      </c>
      <c r="AU496" s="200" t="s">
        <v>85</v>
      </c>
      <c r="AY496" s="17" t="s">
        <v>148</v>
      </c>
      <c r="BE496" s="201">
        <f>IF(N496="základní",J496,0)</f>
        <v>0</v>
      </c>
      <c r="BF496" s="201">
        <f>IF(N496="snížená",J496,0)</f>
        <v>0</v>
      </c>
      <c r="BG496" s="201">
        <f>IF(N496="zákl. přenesená",J496,0)</f>
        <v>0</v>
      </c>
      <c r="BH496" s="201">
        <f>IF(N496="sníž. přenesená",J496,0)</f>
        <v>0</v>
      </c>
      <c r="BI496" s="201">
        <f>IF(N496="nulová",J496,0)</f>
        <v>0</v>
      </c>
      <c r="BJ496" s="17" t="s">
        <v>83</v>
      </c>
      <c r="BK496" s="201">
        <f>ROUND(I496*H496,2)</f>
        <v>0</v>
      </c>
      <c r="BL496" s="17" t="s">
        <v>155</v>
      </c>
      <c r="BM496" s="200" t="s">
        <v>1068</v>
      </c>
    </row>
    <row r="497" spans="1:65" s="13" customFormat="1">
      <c r="B497" s="208"/>
      <c r="C497" s="209"/>
      <c r="D497" s="210" t="s">
        <v>183</v>
      </c>
      <c r="E497" s="211" t="s">
        <v>1</v>
      </c>
      <c r="F497" s="212" t="s">
        <v>1069</v>
      </c>
      <c r="G497" s="209"/>
      <c r="H497" s="211" t="s">
        <v>1</v>
      </c>
      <c r="I497" s="213"/>
      <c r="J497" s="209"/>
      <c r="K497" s="209"/>
      <c r="L497" s="214"/>
      <c r="M497" s="215"/>
      <c r="N497" s="216"/>
      <c r="O497" s="216"/>
      <c r="P497" s="216"/>
      <c r="Q497" s="216"/>
      <c r="R497" s="216"/>
      <c r="S497" s="216"/>
      <c r="T497" s="217"/>
      <c r="AT497" s="218" t="s">
        <v>183</v>
      </c>
      <c r="AU497" s="218" t="s">
        <v>85</v>
      </c>
      <c r="AV497" s="13" t="s">
        <v>83</v>
      </c>
      <c r="AW497" s="13" t="s">
        <v>32</v>
      </c>
      <c r="AX497" s="13" t="s">
        <v>75</v>
      </c>
      <c r="AY497" s="218" t="s">
        <v>148</v>
      </c>
    </row>
    <row r="498" spans="1:65" s="14" customFormat="1">
      <c r="B498" s="219"/>
      <c r="C498" s="220"/>
      <c r="D498" s="210" t="s">
        <v>183</v>
      </c>
      <c r="E498" s="221" t="s">
        <v>1</v>
      </c>
      <c r="F498" s="222" t="s">
        <v>1070</v>
      </c>
      <c r="G498" s="220"/>
      <c r="H498" s="223">
        <v>102.024</v>
      </c>
      <c r="I498" s="224"/>
      <c r="J498" s="220"/>
      <c r="K498" s="220"/>
      <c r="L498" s="225"/>
      <c r="M498" s="226"/>
      <c r="N498" s="227"/>
      <c r="O498" s="227"/>
      <c r="P498" s="227"/>
      <c r="Q498" s="227"/>
      <c r="R498" s="227"/>
      <c r="S498" s="227"/>
      <c r="T498" s="228"/>
      <c r="AT498" s="229" t="s">
        <v>183</v>
      </c>
      <c r="AU498" s="229" t="s">
        <v>85</v>
      </c>
      <c r="AV498" s="14" t="s">
        <v>85</v>
      </c>
      <c r="AW498" s="14" t="s">
        <v>32</v>
      </c>
      <c r="AX498" s="14" t="s">
        <v>83</v>
      </c>
      <c r="AY498" s="229" t="s">
        <v>148</v>
      </c>
    </row>
    <row r="499" spans="1:65" s="2" customFormat="1" ht="49.15" customHeight="1">
      <c r="A499" s="34"/>
      <c r="B499" s="35"/>
      <c r="C499" s="241" t="s">
        <v>1071</v>
      </c>
      <c r="D499" s="241" t="s">
        <v>209</v>
      </c>
      <c r="E499" s="242" t="s">
        <v>1072</v>
      </c>
      <c r="F499" s="243" t="s">
        <v>1073</v>
      </c>
      <c r="G499" s="244" t="s">
        <v>161</v>
      </c>
      <c r="H499" s="245">
        <v>15.641999999999999</v>
      </c>
      <c r="I499" s="246"/>
      <c r="J499" s="247">
        <f>ROUND(I499*H499,2)</f>
        <v>0</v>
      </c>
      <c r="K499" s="248"/>
      <c r="L499" s="39"/>
      <c r="M499" s="249" t="s">
        <v>1</v>
      </c>
      <c r="N499" s="250" t="s">
        <v>40</v>
      </c>
      <c r="O499" s="71"/>
      <c r="P499" s="198">
        <f>O499*H499</f>
        <v>0</v>
      </c>
      <c r="Q499" s="198">
        <v>0</v>
      </c>
      <c r="R499" s="198">
        <f>Q499*H499</f>
        <v>0</v>
      </c>
      <c r="S499" s="198">
        <v>0</v>
      </c>
      <c r="T499" s="199">
        <f>S499*H499</f>
        <v>0</v>
      </c>
      <c r="U499" s="34"/>
      <c r="V499" s="34"/>
      <c r="W499" s="34"/>
      <c r="X499" s="34"/>
      <c r="Y499" s="34"/>
      <c r="Z499" s="34"/>
      <c r="AA499" s="34"/>
      <c r="AB499" s="34"/>
      <c r="AC499" s="34"/>
      <c r="AD499" s="34"/>
      <c r="AE499" s="34"/>
      <c r="AR499" s="200" t="s">
        <v>1074</v>
      </c>
      <c r="AT499" s="200" t="s">
        <v>209</v>
      </c>
      <c r="AU499" s="200" t="s">
        <v>85</v>
      </c>
      <c r="AY499" s="17" t="s">
        <v>148</v>
      </c>
      <c r="BE499" s="201">
        <f>IF(N499="základní",J499,0)</f>
        <v>0</v>
      </c>
      <c r="BF499" s="201">
        <f>IF(N499="snížená",J499,0)</f>
        <v>0</v>
      </c>
      <c r="BG499" s="201">
        <f>IF(N499="zákl. přenesená",J499,0)</f>
        <v>0</v>
      </c>
      <c r="BH499" s="201">
        <f>IF(N499="sníž. přenesená",J499,0)</f>
        <v>0</v>
      </c>
      <c r="BI499" s="201">
        <f>IF(N499="nulová",J499,0)</f>
        <v>0</v>
      </c>
      <c r="BJ499" s="17" t="s">
        <v>83</v>
      </c>
      <c r="BK499" s="201">
        <f>ROUND(I499*H499,2)</f>
        <v>0</v>
      </c>
      <c r="BL499" s="17" t="s">
        <v>1074</v>
      </c>
      <c r="BM499" s="200" t="s">
        <v>1075</v>
      </c>
    </row>
    <row r="500" spans="1:65" s="14" customFormat="1">
      <c r="B500" s="219"/>
      <c r="C500" s="220"/>
      <c r="D500" s="210" t="s">
        <v>183</v>
      </c>
      <c r="E500" s="221" t="s">
        <v>1</v>
      </c>
      <c r="F500" s="222" t="s">
        <v>1076</v>
      </c>
      <c r="G500" s="220"/>
      <c r="H500" s="223">
        <v>15.641999999999999</v>
      </c>
      <c r="I500" s="224"/>
      <c r="J500" s="220"/>
      <c r="K500" s="220"/>
      <c r="L500" s="225"/>
      <c r="M500" s="226"/>
      <c r="N500" s="227"/>
      <c r="O500" s="227"/>
      <c r="P500" s="227"/>
      <c r="Q500" s="227"/>
      <c r="R500" s="227"/>
      <c r="S500" s="227"/>
      <c r="T500" s="228"/>
      <c r="AT500" s="229" t="s">
        <v>183</v>
      </c>
      <c r="AU500" s="229" t="s">
        <v>85</v>
      </c>
      <c r="AV500" s="14" t="s">
        <v>85</v>
      </c>
      <c r="AW500" s="14" t="s">
        <v>32</v>
      </c>
      <c r="AX500" s="14" t="s">
        <v>83</v>
      </c>
      <c r="AY500" s="229" t="s">
        <v>148</v>
      </c>
    </row>
    <row r="501" spans="1:65" s="12" customFormat="1" ht="25.9" customHeight="1">
      <c r="B501" s="171"/>
      <c r="C501" s="172"/>
      <c r="D501" s="173" t="s">
        <v>74</v>
      </c>
      <c r="E501" s="174" t="s">
        <v>150</v>
      </c>
      <c r="F501" s="174" t="s">
        <v>1077</v>
      </c>
      <c r="G501" s="172"/>
      <c r="H501" s="172"/>
      <c r="I501" s="175"/>
      <c r="J501" s="176">
        <f>BK501</f>
        <v>0</v>
      </c>
      <c r="K501" s="172"/>
      <c r="L501" s="177"/>
      <c r="M501" s="178"/>
      <c r="N501" s="179"/>
      <c r="O501" s="179"/>
      <c r="P501" s="180">
        <f>P502</f>
        <v>0</v>
      </c>
      <c r="Q501" s="179"/>
      <c r="R501" s="180">
        <f>R502</f>
        <v>0.1108485</v>
      </c>
      <c r="S501" s="179"/>
      <c r="T501" s="181">
        <f>T502</f>
        <v>0</v>
      </c>
      <c r="AR501" s="182" t="s">
        <v>168</v>
      </c>
      <c r="AT501" s="183" t="s">
        <v>74</v>
      </c>
      <c r="AU501" s="183" t="s">
        <v>75</v>
      </c>
      <c r="AY501" s="182" t="s">
        <v>148</v>
      </c>
      <c r="BK501" s="184">
        <f>BK502</f>
        <v>0</v>
      </c>
    </row>
    <row r="502" spans="1:65" s="12" customFormat="1" ht="22.9" customHeight="1">
      <c r="B502" s="171"/>
      <c r="C502" s="172"/>
      <c r="D502" s="173" t="s">
        <v>74</v>
      </c>
      <c r="E502" s="185" t="s">
        <v>1078</v>
      </c>
      <c r="F502" s="185" t="s">
        <v>1079</v>
      </c>
      <c r="G502" s="172"/>
      <c r="H502" s="172"/>
      <c r="I502" s="175"/>
      <c r="J502" s="186">
        <f>BK502</f>
        <v>0</v>
      </c>
      <c r="K502" s="172"/>
      <c r="L502" s="177"/>
      <c r="M502" s="178"/>
      <c r="N502" s="179"/>
      <c r="O502" s="179"/>
      <c r="P502" s="180">
        <f>SUM(P503:P517)</f>
        <v>0</v>
      </c>
      <c r="Q502" s="179"/>
      <c r="R502" s="180">
        <f>SUM(R503:R517)</f>
        <v>0.1108485</v>
      </c>
      <c r="S502" s="179"/>
      <c r="T502" s="181">
        <f>SUM(T503:T517)</f>
        <v>0</v>
      </c>
      <c r="AR502" s="182" t="s">
        <v>168</v>
      </c>
      <c r="AT502" s="183" t="s">
        <v>74</v>
      </c>
      <c r="AU502" s="183" t="s">
        <v>83</v>
      </c>
      <c r="AY502" s="182" t="s">
        <v>148</v>
      </c>
      <c r="BK502" s="184">
        <f>SUM(BK503:BK517)</f>
        <v>0</v>
      </c>
    </row>
    <row r="503" spans="1:65" s="2" customFormat="1" ht="24.2" customHeight="1">
      <c r="A503" s="34"/>
      <c r="B503" s="35"/>
      <c r="C503" s="241" t="s">
        <v>1080</v>
      </c>
      <c r="D503" s="241" t="s">
        <v>209</v>
      </c>
      <c r="E503" s="242" t="s">
        <v>1081</v>
      </c>
      <c r="F503" s="243" t="s">
        <v>1082</v>
      </c>
      <c r="G503" s="244" t="s">
        <v>258</v>
      </c>
      <c r="H503" s="245">
        <v>50</v>
      </c>
      <c r="I503" s="246"/>
      <c r="J503" s="247">
        <f>ROUND(I503*H503,2)</f>
        <v>0</v>
      </c>
      <c r="K503" s="248"/>
      <c r="L503" s="39"/>
      <c r="M503" s="249" t="s">
        <v>1</v>
      </c>
      <c r="N503" s="250" t="s">
        <v>40</v>
      </c>
      <c r="O503" s="71"/>
      <c r="P503" s="198">
        <f>O503*H503</f>
        <v>0</v>
      </c>
      <c r="Q503" s="198">
        <v>0</v>
      </c>
      <c r="R503" s="198">
        <f>Q503*H503</f>
        <v>0</v>
      </c>
      <c r="S503" s="198">
        <v>0</v>
      </c>
      <c r="T503" s="199">
        <f>S503*H503</f>
        <v>0</v>
      </c>
      <c r="U503" s="34"/>
      <c r="V503" s="34"/>
      <c r="W503" s="34"/>
      <c r="X503" s="34"/>
      <c r="Y503" s="34"/>
      <c r="Z503" s="34"/>
      <c r="AA503" s="34"/>
      <c r="AB503" s="34"/>
      <c r="AC503" s="34"/>
      <c r="AD503" s="34"/>
      <c r="AE503" s="34"/>
      <c r="AR503" s="200" t="s">
        <v>568</v>
      </c>
      <c r="AT503" s="200" t="s">
        <v>209</v>
      </c>
      <c r="AU503" s="200" t="s">
        <v>85</v>
      </c>
      <c r="AY503" s="17" t="s">
        <v>148</v>
      </c>
      <c r="BE503" s="201">
        <f>IF(N503="základní",J503,0)</f>
        <v>0</v>
      </c>
      <c r="BF503" s="201">
        <f>IF(N503="snížená",J503,0)</f>
        <v>0</v>
      </c>
      <c r="BG503" s="201">
        <f>IF(N503="zákl. přenesená",J503,0)</f>
        <v>0</v>
      </c>
      <c r="BH503" s="201">
        <f>IF(N503="sníž. přenesená",J503,0)</f>
        <v>0</v>
      </c>
      <c r="BI503" s="201">
        <f>IF(N503="nulová",J503,0)</f>
        <v>0</v>
      </c>
      <c r="BJ503" s="17" t="s">
        <v>83</v>
      </c>
      <c r="BK503" s="201">
        <f>ROUND(I503*H503,2)</f>
        <v>0</v>
      </c>
      <c r="BL503" s="17" t="s">
        <v>568</v>
      </c>
      <c r="BM503" s="200" t="s">
        <v>1083</v>
      </c>
    </row>
    <row r="504" spans="1:65" s="13" customFormat="1">
      <c r="B504" s="208"/>
      <c r="C504" s="209"/>
      <c r="D504" s="210" t="s">
        <v>183</v>
      </c>
      <c r="E504" s="211" t="s">
        <v>1</v>
      </c>
      <c r="F504" s="212" t="s">
        <v>344</v>
      </c>
      <c r="G504" s="209"/>
      <c r="H504" s="211" t="s">
        <v>1</v>
      </c>
      <c r="I504" s="213"/>
      <c r="J504" s="209"/>
      <c r="K504" s="209"/>
      <c r="L504" s="214"/>
      <c r="M504" s="215"/>
      <c r="N504" s="216"/>
      <c r="O504" s="216"/>
      <c r="P504" s="216"/>
      <c r="Q504" s="216"/>
      <c r="R504" s="216"/>
      <c r="S504" s="216"/>
      <c r="T504" s="217"/>
      <c r="AT504" s="218" t="s">
        <v>183</v>
      </c>
      <c r="AU504" s="218" t="s">
        <v>85</v>
      </c>
      <c r="AV504" s="13" t="s">
        <v>83</v>
      </c>
      <c r="AW504" s="13" t="s">
        <v>32</v>
      </c>
      <c r="AX504" s="13" t="s">
        <v>75</v>
      </c>
      <c r="AY504" s="218" t="s">
        <v>148</v>
      </c>
    </row>
    <row r="505" spans="1:65" s="13" customFormat="1">
      <c r="B505" s="208"/>
      <c r="C505" s="209"/>
      <c r="D505" s="210" t="s">
        <v>183</v>
      </c>
      <c r="E505" s="211" t="s">
        <v>1</v>
      </c>
      <c r="F505" s="212" t="s">
        <v>1084</v>
      </c>
      <c r="G505" s="209"/>
      <c r="H505" s="211" t="s">
        <v>1</v>
      </c>
      <c r="I505" s="213"/>
      <c r="J505" s="209"/>
      <c r="K505" s="209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183</v>
      </c>
      <c r="AU505" s="218" t="s">
        <v>85</v>
      </c>
      <c r="AV505" s="13" t="s">
        <v>83</v>
      </c>
      <c r="AW505" s="13" t="s">
        <v>32</v>
      </c>
      <c r="AX505" s="13" t="s">
        <v>75</v>
      </c>
      <c r="AY505" s="218" t="s">
        <v>148</v>
      </c>
    </row>
    <row r="506" spans="1:65" s="14" customFormat="1">
      <c r="B506" s="219"/>
      <c r="C506" s="220"/>
      <c r="D506" s="210" t="s">
        <v>183</v>
      </c>
      <c r="E506" s="221" t="s">
        <v>1</v>
      </c>
      <c r="F506" s="222" t="s">
        <v>1085</v>
      </c>
      <c r="G506" s="220"/>
      <c r="H506" s="223">
        <v>50</v>
      </c>
      <c r="I506" s="224"/>
      <c r="J506" s="220"/>
      <c r="K506" s="220"/>
      <c r="L506" s="225"/>
      <c r="M506" s="226"/>
      <c r="N506" s="227"/>
      <c r="O506" s="227"/>
      <c r="P506" s="227"/>
      <c r="Q506" s="227"/>
      <c r="R506" s="227"/>
      <c r="S506" s="227"/>
      <c r="T506" s="228"/>
      <c r="AT506" s="229" t="s">
        <v>183</v>
      </c>
      <c r="AU506" s="229" t="s">
        <v>85</v>
      </c>
      <c r="AV506" s="14" t="s">
        <v>85</v>
      </c>
      <c r="AW506" s="14" t="s">
        <v>32</v>
      </c>
      <c r="AX506" s="14" t="s">
        <v>83</v>
      </c>
      <c r="AY506" s="229" t="s">
        <v>148</v>
      </c>
    </row>
    <row r="507" spans="1:65" s="2" customFormat="1" ht="24.2" customHeight="1">
      <c r="A507" s="34"/>
      <c r="B507" s="35"/>
      <c r="C507" s="241" t="s">
        <v>1086</v>
      </c>
      <c r="D507" s="241" t="s">
        <v>209</v>
      </c>
      <c r="E507" s="242" t="s">
        <v>1087</v>
      </c>
      <c r="F507" s="243" t="s">
        <v>1088</v>
      </c>
      <c r="G507" s="244" t="s">
        <v>161</v>
      </c>
      <c r="H507" s="245">
        <v>306</v>
      </c>
      <c r="I507" s="246"/>
      <c r="J507" s="247">
        <f>ROUND(I507*H507,2)</f>
        <v>0</v>
      </c>
      <c r="K507" s="248"/>
      <c r="L507" s="39"/>
      <c r="M507" s="249" t="s">
        <v>1</v>
      </c>
      <c r="N507" s="250" t="s">
        <v>40</v>
      </c>
      <c r="O507" s="71"/>
      <c r="P507" s="198">
        <f>O507*H507</f>
        <v>0</v>
      </c>
      <c r="Q507" s="198">
        <v>0</v>
      </c>
      <c r="R507" s="198">
        <f>Q507*H507</f>
        <v>0</v>
      </c>
      <c r="S507" s="198">
        <v>0</v>
      </c>
      <c r="T507" s="199">
        <f>S507*H507</f>
        <v>0</v>
      </c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R507" s="200" t="s">
        <v>568</v>
      </c>
      <c r="AT507" s="200" t="s">
        <v>209</v>
      </c>
      <c r="AU507" s="200" t="s">
        <v>85</v>
      </c>
      <c r="AY507" s="17" t="s">
        <v>148</v>
      </c>
      <c r="BE507" s="201">
        <f>IF(N507="základní",J507,0)</f>
        <v>0</v>
      </c>
      <c r="BF507" s="201">
        <f>IF(N507="snížená",J507,0)</f>
        <v>0</v>
      </c>
      <c r="BG507" s="201">
        <f>IF(N507="zákl. přenesená",J507,0)</f>
        <v>0</v>
      </c>
      <c r="BH507" s="201">
        <f>IF(N507="sníž. přenesená",J507,0)</f>
        <v>0</v>
      </c>
      <c r="BI507" s="201">
        <f>IF(N507="nulová",J507,0)</f>
        <v>0</v>
      </c>
      <c r="BJ507" s="17" t="s">
        <v>83</v>
      </c>
      <c r="BK507" s="201">
        <f>ROUND(I507*H507,2)</f>
        <v>0</v>
      </c>
      <c r="BL507" s="17" t="s">
        <v>568</v>
      </c>
      <c r="BM507" s="200" t="s">
        <v>1089</v>
      </c>
    </row>
    <row r="508" spans="1:65" s="14" customFormat="1">
      <c r="B508" s="219"/>
      <c r="C508" s="220"/>
      <c r="D508" s="210" t="s">
        <v>183</v>
      </c>
      <c r="E508" s="221" t="s">
        <v>1</v>
      </c>
      <c r="F508" s="222" t="s">
        <v>1090</v>
      </c>
      <c r="G508" s="220"/>
      <c r="H508" s="223">
        <v>306</v>
      </c>
      <c r="I508" s="224"/>
      <c r="J508" s="220"/>
      <c r="K508" s="220"/>
      <c r="L508" s="225"/>
      <c r="M508" s="226"/>
      <c r="N508" s="227"/>
      <c r="O508" s="227"/>
      <c r="P508" s="227"/>
      <c r="Q508" s="227"/>
      <c r="R508" s="227"/>
      <c r="S508" s="227"/>
      <c r="T508" s="228"/>
      <c r="AT508" s="229" t="s">
        <v>183</v>
      </c>
      <c r="AU508" s="229" t="s">
        <v>85</v>
      </c>
      <c r="AV508" s="14" t="s">
        <v>85</v>
      </c>
      <c r="AW508" s="14" t="s">
        <v>32</v>
      </c>
      <c r="AX508" s="14" t="s">
        <v>83</v>
      </c>
      <c r="AY508" s="229" t="s">
        <v>148</v>
      </c>
    </row>
    <row r="509" spans="1:65" s="2" customFormat="1" ht="16.5" customHeight="1">
      <c r="A509" s="34"/>
      <c r="B509" s="35"/>
      <c r="C509" s="187" t="s">
        <v>1091</v>
      </c>
      <c r="D509" s="187" t="s">
        <v>150</v>
      </c>
      <c r="E509" s="188" t="s">
        <v>1092</v>
      </c>
      <c r="F509" s="189" t="s">
        <v>1093</v>
      </c>
      <c r="G509" s="190" t="s">
        <v>161</v>
      </c>
      <c r="H509" s="191">
        <v>160.65</v>
      </c>
      <c r="I509" s="192"/>
      <c r="J509" s="193">
        <f>ROUND(I509*H509,2)</f>
        <v>0</v>
      </c>
      <c r="K509" s="194"/>
      <c r="L509" s="195"/>
      <c r="M509" s="196" t="s">
        <v>1</v>
      </c>
      <c r="N509" s="197" t="s">
        <v>40</v>
      </c>
      <c r="O509" s="71"/>
      <c r="P509" s="198">
        <f>O509*H509</f>
        <v>0</v>
      </c>
      <c r="Q509" s="198">
        <v>6.8999999999999997E-4</v>
      </c>
      <c r="R509" s="198">
        <f>Q509*H509</f>
        <v>0.1108485</v>
      </c>
      <c r="S509" s="198">
        <v>0</v>
      </c>
      <c r="T509" s="199">
        <f>S509*H509</f>
        <v>0</v>
      </c>
      <c r="U509" s="34"/>
      <c r="V509" s="34"/>
      <c r="W509" s="34"/>
      <c r="X509" s="34"/>
      <c r="Y509" s="34"/>
      <c r="Z509" s="34"/>
      <c r="AA509" s="34"/>
      <c r="AB509" s="34"/>
      <c r="AC509" s="34"/>
      <c r="AD509" s="34"/>
      <c r="AE509" s="34"/>
      <c r="AR509" s="200" t="s">
        <v>885</v>
      </c>
      <c r="AT509" s="200" t="s">
        <v>150</v>
      </c>
      <c r="AU509" s="200" t="s">
        <v>85</v>
      </c>
      <c r="AY509" s="17" t="s">
        <v>148</v>
      </c>
      <c r="BE509" s="201">
        <f>IF(N509="základní",J509,0)</f>
        <v>0</v>
      </c>
      <c r="BF509" s="201">
        <f>IF(N509="snížená",J509,0)</f>
        <v>0</v>
      </c>
      <c r="BG509" s="201">
        <f>IF(N509="zákl. přenesená",J509,0)</f>
        <v>0</v>
      </c>
      <c r="BH509" s="201">
        <f>IF(N509="sníž. přenesená",J509,0)</f>
        <v>0</v>
      </c>
      <c r="BI509" s="201">
        <f>IF(N509="nulová",J509,0)</f>
        <v>0</v>
      </c>
      <c r="BJ509" s="17" t="s">
        <v>83</v>
      </c>
      <c r="BK509" s="201">
        <f>ROUND(I509*H509,2)</f>
        <v>0</v>
      </c>
      <c r="BL509" s="17" t="s">
        <v>885</v>
      </c>
      <c r="BM509" s="200" t="s">
        <v>1094</v>
      </c>
    </row>
    <row r="510" spans="1:65" s="13" customFormat="1">
      <c r="B510" s="208"/>
      <c r="C510" s="209"/>
      <c r="D510" s="210" t="s">
        <v>183</v>
      </c>
      <c r="E510" s="211" t="s">
        <v>1</v>
      </c>
      <c r="F510" s="212" t="s">
        <v>344</v>
      </c>
      <c r="G510" s="209"/>
      <c r="H510" s="211" t="s">
        <v>1</v>
      </c>
      <c r="I510" s="213"/>
      <c r="J510" s="209"/>
      <c r="K510" s="209"/>
      <c r="L510" s="214"/>
      <c r="M510" s="215"/>
      <c r="N510" s="216"/>
      <c r="O510" s="216"/>
      <c r="P510" s="216"/>
      <c r="Q510" s="216"/>
      <c r="R510" s="216"/>
      <c r="S510" s="216"/>
      <c r="T510" s="217"/>
      <c r="AT510" s="218" t="s">
        <v>183</v>
      </c>
      <c r="AU510" s="218" t="s">
        <v>85</v>
      </c>
      <c r="AV510" s="13" t="s">
        <v>83</v>
      </c>
      <c r="AW510" s="13" t="s">
        <v>32</v>
      </c>
      <c r="AX510" s="13" t="s">
        <v>75</v>
      </c>
      <c r="AY510" s="218" t="s">
        <v>148</v>
      </c>
    </row>
    <row r="511" spans="1:65" s="13" customFormat="1">
      <c r="B511" s="208"/>
      <c r="C511" s="209"/>
      <c r="D511" s="210" t="s">
        <v>183</v>
      </c>
      <c r="E511" s="211" t="s">
        <v>1</v>
      </c>
      <c r="F511" s="212" t="s">
        <v>744</v>
      </c>
      <c r="G511" s="209"/>
      <c r="H511" s="211" t="s">
        <v>1</v>
      </c>
      <c r="I511" s="213"/>
      <c r="J511" s="209"/>
      <c r="K511" s="209"/>
      <c r="L511" s="214"/>
      <c r="M511" s="215"/>
      <c r="N511" s="216"/>
      <c r="O511" s="216"/>
      <c r="P511" s="216"/>
      <c r="Q511" s="216"/>
      <c r="R511" s="216"/>
      <c r="S511" s="216"/>
      <c r="T511" s="217"/>
      <c r="AT511" s="218" t="s">
        <v>183</v>
      </c>
      <c r="AU511" s="218" t="s">
        <v>85</v>
      </c>
      <c r="AV511" s="13" t="s">
        <v>83</v>
      </c>
      <c r="AW511" s="13" t="s">
        <v>32</v>
      </c>
      <c r="AX511" s="13" t="s">
        <v>75</v>
      </c>
      <c r="AY511" s="218" t="s">
        <v>148</v>
      </c>
    </row>
    <row r="512" spans="1:65" s="14" customFormat="1">
      <c r="B512" s="219"/>
      <c r="C512" s="220"/>
      <c r="D512" s="210" t="s">
        <v>183</v>
      </c>
      <c r="E512" s="221" t="s">
        <v>244</v>
      </c>
      <c r="F512" s="222" t="s">
        <v>1095</v>
      </c>
      <c r="G512" s="220"/>
      <c r="H512" s="223">
        <v>153</v>
      </c>
      <c r="I512" s="224"/>
      <c r="J512" s="220"/>
      <c r="K512" s="220"/>
      <c r="L512" s="225"/>
      <c r="M512" s="226"/>
      <c r="N512" s="227"/>
      <c r="O512" s="227"/>
      <c r="P512" s="227"/>
      <c r="Q512" s="227"/>
      <c r="R512" s="227"/>
      <c r="S512" s="227"/>
      <c r="T512" s="228"/>
      <c r="AT512" s="229" t="s">
        <v>183</v>
      </c>
      <c r="AU512" s="229" t="s">
        <v>85</v>
      </c>
      <c r="AV512" s="14" t="s">
        <v>85</v>
      </c>
      <c r="AW512" s="14" t="s">
        <v>32</v>
      </c>
      <c r="AX512" s="14" t="s">
        <v>83</v>
      </c>
      <c r="AY512" s="229" t="s">
        <v>148</v>
      </c>
    </row>
    <row r="513" spans="1:65" s="14" customFormat="1">
      <c r="B513" s="219"/>
      <c r="C513" s="220"/>
      <c r="D513" s="210" t="s">
        <v>183</v>
      </c>
      <c r="E513" s="220"/>
      <c r="F513" s="222" t="s">
        <v>1096</v>
      </c>
      <c r="G513" s="220"/>
      <c r="H513" s="223">
        <v>160.65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183</v>
      </c>
      <c r="AU513" s="229" t="s">
        <v>85</v>
      </c>
      <c r="AV513" s="14" t="s">
        <v>85</v>
      </c>
      <c r="AW513" s="14" t="s">
        <v>4</v>
      </c>
      <c r="AX513" s="14" t="s">
        <v>83</v>
      </c>
      <c r="AY513" s="229" t="s">
        <v>148</v>
      </c>
    </row>
    <row r="514" spans="1:65" s="2" customFormat="1" ht="16.5" customHeight="1">
      <c r="A514" s="34"/>
      <c r="B514" s="35"/>
      <c r="C514" s="187" t="s">
        <v>1097</v>
      </c>
      <c r="D514" s="187" t="s">
        <v>150</v>
      </c>
      <c r="E514" s="188" t="s">
        <v>1098</v>
      </c>
      <c r="F514" s="189" t="s">
        <v>1099</v>
      </c>
      <c r="G514" s="190" t="s">
        <v>161</v>
      </c>
      <c r="H514" s="191">
        <v>160.65</v>
      </c>
      <c r="I514" s="192"/>
      <c r="J514" s="193">
        <f>ROUND(I514*H514,2)</f>
        <v>0</v>
      </c>
      <c r="K514" s="194"/>
      <c r="L514" s="195"/>
      <c r="M514" s="196" t="s">
        <v>1</v>
      </c>
      <c r="N514" s="197" t="s">
        <v>40</v>
      </c>
      <c r="O514" s="71"/>
      <c r="P514" s="198">
        <f>O514*H514</f>
        <v>0</v>
      </c>
      <c r="Q514" s="198">
        <v>0</v>
      </c>
      <c r="R514" s="198">
        <f>Q514*H514</f>
        <v>0</v>
      </c>
      <c r="S514" s="198">
        <v>0</v>
      </c>
      <c r="T514" s="199">
        <f>S514*H514</f>
        <v>0</v>
      </c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R514" s="200" t="s">
        <v>885</v>
      </c>
      <c r="AT514" s="200" t="s">
        <v>150</v>
      </c>
      <c r="AU514" s="200" t="s">
        <v>85</v>
      </c>
      <c r="AY514" s="17" t="s">
        <v>148</v>
      </c>
      <c r="BE514" s="201">
        <f>IF(N514="základní",J514,0)</f>
        <v>0</v>
      </c>
      <c r="BF514" s="201">
        <f>IF(N514="snížená",J514,0)</f>
        <v>0</v>
      </c>
      <c r="BG514" s="201">
        <f>IF(N514="zákl. přenesená",J514,0)</f>
        <v>0</v>
      </c>
      <c r="BH514" s="201">
        <f>IF(N514="sníž. přenesená",J514,0)</f>
        <v>0</v>
      </c>
      <c r="BI514" s="201">
        <f>IF(N514="nulová",J514,0)</f>
        <v>0</v>
      </c>
      <c r="BJ514" s="17" t="s">
        <v>83</v>
      </c>
      <c r="BK514" s="201">
        <f>ROUND(I514*H514,2)</f>
        <v>0</v>
      </c>
      <c r="BL514" s="17" t="s">
        <v>885</v>
      </c>
      <c r="BM514" s="200" t="s">
        <v>1100</v>
      </c>
    </row>
    <row r="515" spans="1:65" s="13" customFormat="1">
      <c r="B515" s="208"/>
      <c r="C515" s="209"/>
      <c r="D515" s="210" t="s">
        <v>183</v>
      </c>
      <c r="E515" s="211" t="s">
        <v>1</v>
      </c>
      <c r="F515" s="212" t="s">
        <v>744</v>
      </c>
      <c r="G515" s="209"/>
      <c r="H515" s="211" t="s">
        <v>1</v>
      </c>
      <c r="I515" s="213"/>
      <c r="J515" s="209"/>
      <c r="K515" s="209"/>
      <c r="L515" s="214"/>
      <c r="M515" s="215"/>
      <c r="N515" s="216"/>
      <c r="O515" s="216"/>
      <c r="P515" s="216"/>
      <c r="Q515" s="216"/>
      <c r="R515" s="216"/>
      <c r="S515" s="216"/>
      <c r="T515" s="217"/>
      <c r="AT515" s="218" t="s">
        <v>183</v>
      </c>
      <c r="AU515" s="218" t="s">
        <v>85</v>
      </c>
      <c r="AV515" s="13" t="s">
        <v>83</v>
      </c>
      <c r="AW515" s="13" t="s">
        <v>32</v>
      </c>
      <c r="AX515" s="13" t="s">
        <v>75</v>
      </c>
      <c r="AY515" s="218" t="s">
        <v>148</v>
      </c>
    </row>
    <row r="516" spans="1:65" s="14" customFormat="1">
      <c r="B516" s="219"/>
      <c r="C516" s="220"/>
      <c r="D516" s="210" t="s">
        <v>183</v>
      </c>
      <c r="E516" s="221" t="s">
        <v>1</v>
      </c>
      <c r="F516" s="222" t="s">
        <v>244</v>
      </c>
      <c r="G516" s="220"/>
      <c r="H516" s="223">
        <v>153</v>
      </c>
      <c r="I516" s="224"/>
      <c r="J516" s="220"/>
      <c r="K516" s="220"/>
      <c r="L516" s="225"/>
      <c r="M516" s="226"/>
      <c r="N516" s="227"/>
      <c r="O516" s="227"/>
      <c r="P516" s="227"/>
      <c r="Q516" s="227"/>
      <c r="R516" s="227"/>
      <c r="S516" s="227"/>
      <c r="T516" s="228"/>
      <c r="AT516" s="229" t="s">
        <v>183</v>
      </c>
      <c r="AU516" s="229" t="s">
        <v>85</v>
      </c>
      <c r="AV516" s="14" t="s">
        <v>85</v>
      </c>
      <c r="AW516" s="14" t="s">
        <v>32</v>
      </c>
      <c r="AX516" s="14" t="s">
        <v>83</v>
      </c>
      <c r="AY516" s="229" t="s">
        <v>148</v>
      </c>
    </row>
    <row r="517" spans="1:65" s="14" customFormat="1">
      <c r="B517" s="219"/>
      <c r="C517" s="220"/>
      <c r="D517" s="210" t="s">
        <v>183</v>
      </c>
      <c r="E517" s="220"/>
      <c r="F517" s="222" t="s">
        <v>1096</v>
      </c>
      <c r="G517" s="220"/>
      <c r="H517" s="223">
        <v>160.65</v>
      </c>
      <c r="I517" s="224"/>
      <c r="J517" s="220"/>
      <c r="K517" s="220"/>
      <c r="L517" s="225"/>
      <c r="M517" s="251"/>
      <c r="N517" s="252"/>
      <c r="O517" s="252"/>
      <c r="P517" s="252"/>
      <c r="Q517" s="252"/>
      <c r="R517" s="252"/>
      <c r="S517" s="252"/>
      <c r="T517" s="253"/>
      <c r="AT517" s="229" t="s">
        <v>183</v>
      </c>
      <c r="AU517" s="229" t="s">
        <v>85</v>
      </c>
      <c r="AV517" s="14" t="s">
        <v>85</v>
      </c>
      <c r="AW517" s="14" t="s">
        <v>4</v>
      </c>
      <c r="AX517" s="14" t="s">
        <v>83</v>
      </c>
      <c r="AY517" s="229" t="s">
        <v>148</v>
      </c>
    </row>
    <row r="518" spans="1:65" s="2" customFormat="1" ht="6.95" customHeight="1">
      <c r="A518" s="34"/>
      <c r="B518" s="54"/>
      <c r="C518" s="55"/>
      <c r="D518" s="55"/>
      <c r="E518" s="55"/>
      <c r="F518" s="55"/>
      <c r="G518" s="55"/>
      <c r="H518" s="55"/>
      <c r="I518" s="55"/>
      <c r="J518" s="55"/>
      <c r="K518" s="55"/>
      <c r="L518" s="39"/>
      <c r="M518" s="34"/>
      <c r="O518" s="34"/>
      <c r="P518" s="34"/>
      <c r="Q518" s="34"/>
      <c r="R518" s="34"/>
      <c r="S518" s="34"/>
      <c r="T518" s="34"/>
      <c r="U518" s="34"/>
      <c r="V518" s="34"/>
      <c r="W518" s="34"/>
      <c r="X518" s="34"/>
      <c r="Y518" s="34"/>
      <c r="Z518" s="34"/>
      <c r="AA518" s="34"/>
      <c r="AB518" s="34"/>
      <c r="AC518" s="34"/>
      <c r="AD518" s="34"/>
      <c r="AE518" s="34"/>
    </row>
  </sheetData>
  <sheetProtection algorithmName="SHA-512" hashValue="iB/sqrnnWFWBIjW7QcElpU3Zk3kPzpxrqb8hu5m3pVddyXuRw61LkpwhXtId/Aw7xF6XRLauAozoehv9bd4DLQ==" saltValue="O1SefycEZ8d3N8M+xmy8xg/7ipPESAhww3feFxtMODS413HLuOXOZw5oWOJCJCEfnLkMXsDpeglu16emXu5l8Q==" spinCount="100000" sheet="1" objects="1" scenarios="1" formatColumns="0" formatRows="0" autoFilter="0"/>
  <autoFilter ref="C131:K517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94</v>
      </c>
      <c r="AZ2" s="207" t="s">
        <v>1101</v>
      </c>
      <c r="BA2" s="207" t="s">
        <v>1101</v>
      </c>
      <c r="BB2" s="207" t="s">
        <v>430</v>
      </c>
      <c r="BC2" s="207" t="s">
        <v>1102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1103</v>
      </c>
      <c r="BA3" s="207" t="s">
        <v>1103</v>
      </c>
      <c r="BB3" s="207" t="s">
        <v>258</v>
      </c>
      <c r="BC3" s="207" t="s">
        <v>1104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257</v>
      </c>
      <c r="BA4" s="207" t="s">
        <v>257</v>
      </c>
      <c r="BB4" s="207" t="s">
        <v>258</v>
      </c>
      <c r="BC4" s="207" t="s">
        <v>1105</v>
      </c>
      <c r="BD4" s="207" t="s">
        <v>85</v>
      </c>
    </row>
    <row r="5" spans="1:56" s="1" customFormat="1" ht="6.95" customHeight="1">
      <c r="B5" s="20"/>
      <c r="L5" s="20"/>
      <c r="AZ5" s="207" t="s">
        <v>262</v>
      </c>
      <c r="BA5" s="207" t="s">
        <v>262</v>
      </c>
      <c r="BB5" s="207" t="s">
        <v>258</v>
      </c>
      <c r="BC5" s="207" t="s">
        <v>1106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1107</v>
      </c>
      <c r="BA6" s="207" t="s">
        <v>1107</v>
      </c>
      <c r="BB6" s="207" t="s">
        <v>240</v>
      </c>
      <c r="BC6" s="207" t="s">
        <v>1108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1109</v>
      </c>
      <c r="BA7" s="207" t="s">
        <v>1109</v>
      </c>
      <c r="BB7" s="207" t="s">
        <v>240</v>
      </c>
      <c r="BC7" s="207" t="s">
        <v>1110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1111</v>
      </c>
      <c r="BA8" s="207" t="s">
        <v>1111</v>
      </c>
      <c r="BB8" s="207" t="s">
        <v>161</v>
      </c>
      <c r="BC8" s="207" t="s">
        <v>1112</v>
      </c>
      <c r="BD8" s="207" t="s">
        <v>85</v>
      </c>
    </row>
    <row r="9" spans="1:56" s="2" customFormat="1" ht="16.5" customHeight="1">
      <c r="A9" s="34"/>
      <c r="B9" s="39"/>
      <c r="C9" s="34"/>
      <c r="D9" s="34"/>
      <c r="E9" s="316" t="s">
        <v>1113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1114</v>
      </c>
      <c r="BA9" s="207" t="s">
        <v>1114</v>
      </c>
      <c r="BB9" s="207" t="s">
        <v>258</v>
      </c>
      <c r="BC9" s="207" t="s">
        <v>1115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1116</v>
      </c>
      <c r="BA10" s="207" t="s">
        <v>1116</v>
      </c>
      <c r="BB10" s="207" t="s">
        <v>258</v>
      </c>
      <c r="BC10" s="207" t="s">
        <v>1117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1118</v>
      </c>
      <c r="BA11" s="207" t="s">
        <v>1118</v>
      </c>
      <c r="BB11" s="207" t="s">
        <v>258</v>
      </c>
      <c r="BC11" s="207" t="s">
        <v>1119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ROUND((SUM(BE122:BE202)),  2)</f>
        <v>0</v>
      </c>
      <c r="G33" s="34"/>
      <c r="H33" s="34"/>
      <c r="I33" s="124">
        <v>0.21</v>
      </c>
      <c r="J33" s="123">
        <f>ROUND(((SUM(BE122:BE202))*I33),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ROUND((SUM(BF122:BF202)),  2)</f>
        <v>0</v>
      </c>
      <c r="G34" s="34"/>
      <c r="H34" s="34"/>
      <c r="I34" s="124">
        <v>0.15</v>
      </c>
      <c r="J34" s="123">
        <f>ROUND(((SUM(BF122:BF202))*I34),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ROUND((SUM(BG122:BG202)),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ROUND((SUM(BH122:BH202)),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ROUND((SUM(BI122:BI202)),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004 - SO 301 ODVODNĚNÍ KOMUNIKACE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J122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J123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289</v>
      </c>
      <c r="E98" s="156"/>
      <c r="F98" s="156"/>
      <c r="G98" s="156"/>
      <c r="H98" s="156"/>
      <c r="I98" s="156"/>
      <c r="J98" s="157">
        <f>J124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292</v>
      </c>
      <c r="E99" s="156"/>
      <c r="F99" s="156"/>
      <c r="G99" s="156"/>
      <c r="H99" s="156"/>
      <c r="I99" s="156"/>
      <c r="J99" s="157">
        <f>J162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294</v>
      </c>
      <c r="E100" s="156"/>
      <c r="F100" s="156"/>
      <c r="G100" s="156"/>
      <c r="H100" s="156"/>
      <c r="I100" s="156"/>
      <c r="J100" s="157">
        <f>J165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295</v>
      </c>
      <c r="E101" s="156"/>
      <c r="F101" s="156"/>
      <c r="G101" s="156"/>
      <c r="H101" s="156"/>
      <c r="I101" s="156"/>
      <c r="J101" s="157">
        <f>J196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297</v>
      </c>
      <c r="E102" s="156"/>
      <c r="F102" s="156"/>
      <c r="G102" s="156"/>
      <c r="H102" s="156"/>
      <c r="I102" s="156"/>
      <c r="J102" s="157">
        <f>J201</f>
        <v>0</v>
      </c>
      <c r="K102" s="154"/>
      <c r="L102" s="158"/>
    </row>
    <row r="103" spans="1:31" s="2" customFormat="1" ht="21.75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6.95" customHeight="1">
      <c r="A104" s="34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pans="1:31" s="2" customFormat="1" ht="6.95" customHeight="1">
      <c r="A108" s="34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24.95" customHeight="1">
      <c r="A109" s="34"/>
      <c r="B109" s="35"/>
      <c r="C109" s="23" t="s">
        <v>132</v>
      </c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16</v>
      </c>
      <c r="D111" s="36"/>
      <c r="E111" s="36"/>
      <c r="F111" s="36"/>
      <c r="G111" s="36"/>
      <c r="H111" s="36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6.5" customHeight="1">
      <c r="A112" s="34"/>
      <c r="B112" s="35"/>
      <c r="C112" s="36"/>
      <c r="D112" s="36"/>
      <c r="E112" s="312" t="str">
        <f>E7</f>
        <v>Výškovická ul. prostor mezi ul. Svornosti a Čujkovova, Ostrava-Jih</v>
      </c>
      <c r="F112" s="313"/>
      <c r="G112" s="313"/>
      <c r="H112" s="313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123</v>
      </c>
      <c r="D113" s="36"/>
      <c r="E113" s="36"/>
      <c r="F113" s="36"/>
      <c r="G113" s="36"/>
      <c r="H113" s="36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16.5" customHeight="1">
      <c r="A114" s="34"/>
      <c r="B114" s="35"/>
      <c r="C114" s="36"/>
      <c r="D114" s="36"/>
      <c r="E114" s="306" t="str">
        <f>E9</f>
        <v>004 - SO 301 ODVODNĚNÍ KOMUNIKACE - uznatelné</v>
      </c>
      <c r="F114" s="311"/>
      <c r="G114" s="311"/>
      <c r="H114" s="311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6.95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12" customHeight="1">
      <c r="A116" s="34"/>
      <c r="B116" s="35"/>
      <c r="C116" s="29" t="s">
        <v>20</v>
      </c>
      <c r="D116" s="36"/>
      <c r="E116" s="36"/>
      <c r="F116" s="27" t="str">
        <f>F12</f>
        <v>ul. Výškovická</v>
      </c>
      <c r="G116" s="36"/>
      <c r="H116" s="36"/>
      <c r="I116" s="29" t="s">
        <v>22</v>
      </c>
      <c r="J116" s="66" t="str">
        <f>IF(J12="","",J12)</f>
        <v>27. 10. 2021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24</v>
      </c>
      <c r="D118" s="36"/>
      <c r="E118" s="36"/>
      <c r="F118" s="27" t="str">
        <f>E15</f>
        <v>Městský obvod Ostrava – Jih</v>
      </c>
      <c r="G118" s="36"/>
      <c r="H118" s="36"/>
      <c r="I118" s="29" t="s">
        <v>30</v>
      </c>
      <c r="J118" s="32" t="str">
        <f>E21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25.7" customHeight="1">
      <c r="A119" s="34"/>
      <c r="B119" s="35"/>
      <c r="C119" s="29" t="s">
        <v>28</v>
      </c>
      <c r="D119" s="36"/>
      <c r="E119" s="36"/>
      <c r="F119" s="27" t="str">
        <f>IF(E18="","",E18)</f>
        <v>Vyplň údaj</v>
      </c>
      <c r="G119" s="36"/>
      <c r="H119" s="36"/>
      <c r="I119" s="29" t="s">
        <v>33</v>
      </c>
      <c r="J119" s="32" t="str">
        <f>E24</f>
        <v>Ing. Bc. Roman Fildán</v>
      </c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2" customFormat="1" ht="10.35" customHeight="1">
      <c r="A120" s="34"/>
      <c r="B120" s="35"/>
      <c r="C120" s="36"/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65" s="11" customFormat="1" ht="29.25" customHeight="1">
      <c r="A121" s="159"/>
      <c r="B121" s="160"/>
      <c r="C121" s="161" t="s">
        <v>133</v>
      </c>
      <c r="D121" s="162" t="s">
        <v>60</v>
      </c>
      <c r="E121" s="162" t="s">
        <v>56</v>
      </c>
      <c r="F121" s="162" t="s">
        <v>57</v>
      </c>
      <c r="G121" s="162" t="s">
        <v>134</v>
      </c>
      <c r="H121" s="162" t="s">
        <v>135</v>
      </c>
      <c r="I121" s="162" t="s">
        <v>136</v>
      </c>
      <c r="J121" s="163" t="s">
        <v>127</v>
      </c>
      <c r="K121" s="164" t="s">
        <v>137</v>
      </c>
      <c r="L121" s="165"/>
      <c r="M121" s="75" t="s">
        <v>1</v>
      </c>
      <c r="N121" s="76" t="s">
        <v>39</v>
      </c>
      <c r="O121" s="76" t="s">
        <v>138</v>
      </c>
      <c r="P121" s="76" t="s">
        <v>139</v>
      </c>
      <c r="Q121" s="76" t="s">
        <v>140</v>
      </c>
      <c r="R121" s="76" t="s">
        <v>141</v>
      </c>
      <c r="S121" s="76" t="s">
        <v>142</v>
      </c>
      <c r="T121" s="77" t="s">
        <v>143</v>
      </c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</row>
    <row r="122" spans="1:65" s="2" customFormat="1" ht="22.9" customHeight="1">
      <c r="A122" s="34"/>
      <c r="B122" s="35"/>
      <c r="C122" s="82" t="s">
        <v>144</v>
      </c>
      <c r="D122" s="36"/>
      <c r="E122" s="36"/>
      <c r="F122" s="36"/>
      <c r="G122" s="36"/>
      <c r="H122" s="36"/>
      <c r="I122" s="36"/>
      <c r="J122" s="166">
        <f>BK122</f>
        <v>0</v>
      </c>
      <c r="K122" s="36"/>
      <c r="L122" s="39"/>
      <c r="M122" s="78"/>
      <c r="N122" s="167"/>
      <c r="O122" s="79"/>
      <c r="P122" s="168">
        <f>P123</f>
        <v>0</v>
      </c>
      <c r="Q122" s="79"/>
      <c r="R122" s="168">
        <f>R123</f>
        <v>576.01037374000009</v>
      </c>
      <c r="S122" s="79"/>
      <c r="T122" s="169">
        <f>T123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74</v>
      </c>
      <c r="AU122" s="17" t="s">
        <v>129</v>
      </c>
      <c r="BK122" s="170">
        <f>BK123</f>
        <v>0</v>
      </c>
    </row>
    <row r="123" spans="1:65" s="12" customFormat="1" ht="25.9" customHeight="1">
      <c r="B123" s="171"/>
      <c r="C123" s="172"/>
      <c r="D123" s="173" t="s">
        <v>74</v>
      </c>
      <c r="E123" s="174" t="s">
        <v>145</v>
      </c>
      <c r="F123" s="174" t="s">
        <v>146</v>
      </c>
      <c r="G123" s="172"/>
      <c r="H123" s="172"/>
      <c r="I123" s="175"/>
      <c r="J123" s="176">
        <f>BK123</f>
        <v>0</v>
      </c>
      <c r="K123" s="172"/>
      <c r="L123" s="177"/>
      <c r="M123" s="178"/>
      <c r="N123" s="179"/>
      <c r="O123" s="179"/>
      <c r="P123" s="180">
        <f>P124+P162+P165+P196+P201</f>
        <v>0</v>
      </c>
      <c r="Q123" s="179"/>
      <c r="R123" s="180">
        <f>R124+R162+R165+R196+R201</f>
        <v>576.01037374000009</v>
      </c>
      <c r="S123" s="179"/>
      <c r="T123" s="181">
        <f>T124+T162+T165+T196+T201</f>
        <v>0</v>
      </c>
      <c r="AR123" s="182" t="s">
        <v>83</v>
      </c>
      <c r="AT123" s="183" t="s">
        <v>74</v>
      </c>
      <c r="AU123" s="183" t="s">
        <v>75</v>
      </c>
      <c r="AY123" s="182" t="s">
        <v>148</v>
      </c>
      <c r="BK123" s="184">
        <f>BK124+BK162+BK165+BK196+BK201</f>
        <v>0</v>
      </c>
    </row>
    <row r="124" spans="1:65" s="12" customFormat="1" ht="22.9" customHeight="1">
      <c r="B124" s="171"/>
      <c r="C124" s="172"/>
      <c r="D124" s="173" t="s">
        <v>74</v>
      </c>
      <c r="E124" s="185" t="s">
        <v>83</v>
      </c>
      <c r="F124" s="185" t="s">
        <v>304</v>
      </c>
      <c r="G124" s="172"/>
      <c r="H124" s="172"/>
      <c r="I124" s="175"/>
      <c r="J124" s="186">
        <f>BK124</f>
        <v>0</v>
      </c>
      <c r="K124" s="172"/>
      <c r="L124" s="177"/>
      <c r="M124" s="178"/>
      <c r="N124" s="179"/>
      <c r="O124" s="179"/>
      <c r="P124" s="180">
        <f>SUM(P125:P161)</f>
        <v>0</v>
      </c>
      <c r="Q124" s="179"/>
      <c r="R124" s="180">
        <f>SUM(R125:R161)</f>
        <v>544.44218208000007</v>
      </c>
      <c r="S124" s="179"/>
      <c r="T124" s="181">
        <f>SUM(T125:T161)</f>
        <v>0</v>
      </c>
      <c r="AR124" s="182" t="s">
        <v>83</v>
      </c>
      <c r="AT124" s="183" t="s">
        <v>74</v>
      </c>
      <c r="AU124" s="183" t="s">
        <v>83</v>
      </c>
      <c r="AY124" s="182" t="s">
        <v>148</v>
      </c>
      <c r="BK124" s="184">
        <f>SUM(BK125:BK161)</f>
        <v>0</v>
      </c>
    </row>
    <row r="125" spans="1:65" s="2" customFormat="1" ht="33" customHeight="1">
      <c r="A125" s="34"/>
      <c r="B125" s="35"/>
      <c r="C125" s="241" t="s">
        <v>83</v>
      </c>
      <c r="D125" s="241" t="s">
        <v>209</v>
      </c>
      <c r="E125" s="242" t="s">
        <v>1120</v>
      </c>
      <c r="F125" s="243" t="s">
        <v>1121</v>
      </c>
      <c r="G125" s="244" t="s">
        <v>258</v>
      </c>
      <c r="H125" s="245">
        <v>246.809</v>
      </c>
      <c r="I125" s="246"/>
      <c r="J125" s="247">
        <f>ROUND(I125*H125,2)</f>
        <v>0</v>
      </c>
      <c r="K125" s="248"/>
      <c r="L125" s="39"/>
      <c r="M125" s="249" t="s">
        <v>1</v>
      </c>
      <c r="N125" s="250" t="s">
        <v>40</v>
      </c>
      <c r="O125" s="71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0" t="s">
        <v>155</v>
      </c>
      <c r="AT125" s="200" t="s">
        <v>209</v>
      </c>
      <c r="AU125" s="200" t="s">
        <v>85</v>
      </c>
      <c r="AY125" s="17" t="s">
        <v>148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7" t="s">
        <v>83</v>
      </c>
      <c r="BK125" s="201">
        <f>ROUND(I125*H125,2)</f>
        <v>0</v>
      </c>
      <c r="BL125" s="17" t="s">
        <v>155</v>
      </c>
      <c r="BM125" s="200" t="s">
        <v>1122</v>
      </c>
    </row>
    <row r="126" spans="1:65" s="13" customFormat="1">
      <c r="B126" s="208"/>
      <c r="C126" s="209"/>
      <c r="D126" s="210" t="s">
        <v>183</v>
      </c>
      <c r="E126" s="211" t="s">
        <v>1</v>
      </c>
      <c r="F126" s="212" t="s">
        <v>1123</v>
      </c>
      <c r="G126" s="209"/>
      <c r="H126" s="211" t="s">
        <v>1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183</v>
      </c>
      <c r="AU126" s="218" t="s">
        <v>85</v>
      </c>
      <c r="AV126" s="13" t="s">
        <v>83</v>
      </c>
      <c r="AW126" s="13" t="s">
        <v>32</v>
      </c>
      <c r="AX126" s="13" t="s">
        <v>75</v>
      </c>
      <c r="AY126" s="218" t="s">
        <v>148</v>
      </c>
    </row>
    <row r="127" spans="1:65" s="14" customFormat="1" ht="22.5">
      <c r="B127" s="219"/>
      <c r="C127" s="220"/>
      <c r="D127" s="210" t="s">
        <v>183</v>
      </c>
      <c r="E127" s="221" t="s">
        <v>1114</v>
      </c>
      <c r="F127" s="222" t="s">
        <v>1124</v>
      </c>
      <c r="G127" s="220"/>
      <c r="H127" s="223">
        <v>246.809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183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148</v>
      </c>
    </row>
    <row r="128" spans="1:65" s="2" customFormat="1" ht="24.2" customHeight="1">
      <c r="A128" s="34"/>
      <c r="B128" s="35"/>
      <c r="C128" s="241" t="s">
        <v>85</v>
      </c>
      <c r="D128" s="241" t="s">
        <v>209</v>
      </c>
      <c r="E128" s="242" t="s">
        <v>1125</v>
      </c>
      <c r="F128" s="243" t="s">
        <v>1126</v>
      </c>
      <c r="G128" s="244" t="s">
        <v>258</v>
      </c>
      <c r="H128" s="245">
        <v>75.81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155</v>
      </c>
      <c r="AT128" s="200" t="s">
        <v>209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155</v>
      </c>
      <c r="BM128" s="200" t="s">
        <v>1127</v>
      </c>
    </row>
    <row r="129" spans="1:65" s="13" customFormat="1">
      <c r="B129" s="208"/>
      <c r="C129" s="209"/>
      <c r="D129" s="210" t="s">
        <v>183</v>
      </c>
      <c r="E129" s="211" t="s">
        <v>1</v>
      </c>
      <c r="F129" s="212" t="s">
        <v>1128</v>
      </c>
      <c r="G129" s="209"/>
      <c r="H129" s="211" t="s">
        <v>1</v>
      </c>
      <c r="I129" s="213"/>
      <c r="J129" s="209"/>
      <c r="K129" s="209"/>
      <c r="L129" s="214"/>
      <c r="M129" s="215"/>
      <c r="N129" s="216"/>
      <c r="O129" s="216"/>
      <c r="P129" s="216"/>
      <c r="Q129" s="216"/>
      <c r="R129" s="216"/>
      <c r="S129" s="216"/>
      <c r="T129" s="217"/>
      <c r="AT129" s="218" t="s">
        <v>183</v>
      </c>
      <c r="AU129" s="218" t="s">
        <v>85</v>
      </c>
      <c r="AV129" s="13" t="s">
        <v>83</v>
      </c>
      <c r="AW129" s="13" t="s">
        <v>32</v>
      </c>
      <c r="AX129" s="13" t="s">
        <v>75</v>
      </c>
      <c r="AY129" s="218" t="s">
        <v>148</v>
      </c>
    </row>
    <row r="130" spans="1:65" s="14" customFormat="1">
      <c r="B130" s="219"/>
      <c r="C130" s="220"/>
      <c r="D130" s="210" t="s">
        <v>183</v>
      </c>
      <c r="E130" s="221" t="s">
        <v>1116</v>
      </c>
      <c r="F130" s="222" t="s">
        <v>1129</v>
      </c>
      <c r="G130" s="220"/>
      <c r="H130" s="223">
        <v>75.81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183</v>
      </c>
      <c r="AU130" s="229" t="s">
        <v>85</v>
      </c>
      <c r="AV130" s="14" t="s">
        <v>85</v>
      </c>
      <c r="AW130" s="14" t="s">
        <v>32</v>
      </c>
      <c r="AX130" s="14" t="s">
        <v>83</v>
      </c>
      <c r="AY130" s="229" t="s">
        <v>148</v>
      </c>
    </row>
    <row r="131" spans="1:65" s="2" customFormat="1" ht="21.75" customHeight="1">
      <c r="A131" s="34"/>
      <c r="B131" s="35"/>
      <c r="C131" s="241" t="s">
        <v>168</v>
      </c>
      <c r="D131" s="241" t="s">
        <v>209</v>
      </c>
      <c r="E131" s="242" t="s">
        <v>1130</v>
      </c>
      <c r="F131" s="243" t="s">
        <v>1131</v>
      </c>
      <c r="G131" s="244" t="s">
        <v>240</v>
      </c>
      <c r="H131" s="245">
        <v>470.11200000000002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8.4000000000000003E-4</v>
      </c>
      <c r="R131" s="198">
        <f>Q131*H131</f>
        <v>0.39489408000000004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155</v>
      </c>
      <c r="AT131" s="200" t="s">
        <v>209</v>
      </c>
      <c r="AU131" s="200" t="s">
        <v>85</v>
      </c>
      <c r="AY131" s="17" t="s">
        <v>148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155</v>
      </c>
      <c r="BM131" s="200" t="s">
        <v>1132</v>
      </c>
    </row>
    <row r="132" spans="1:65" s="14" customFormat="1">
      <c r="B132" s="219"/>
      <c r="C132" s="220"/>
      <c r="D132" s="210" t="s">
        <v>183</v>
      </c>
      <c r="E132" s="221" t="s">
        <v>1107</v>
      </c>
      <c r="F132" s="222" t="s">
        <v>1133</v>
      </c>
      <c r="G132" s="220"/>
      <c r="H132" s="223">
        <v>470.11200000000002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183</v>
      </c>
      <c r="AU132" s="229" t="s">
        <v>85</v>
      </c>
      <c r="AV132" s="14" t="s">
        <v>85</v>
      </c>
      <c r="AW132" s="14" t="s">
        <v>32</v>
      </c>
      <c r="AX132" s="14" t="s">
        <v>83</v>
      </c>
      <c r="AY132" s="229" t="s">
        <v>148</v>
      </c>
    </row>
    <row r="133" spans="1:65" s="2" customFormat="1" ht="24.2" customHeight="1">
      <c r="A133" s="34"/>
      <c r="B133" s="35"/>
      <c r="C133" s="241" t="s">
        <v>155</v>
      </c>
      <c r="D133" s="241" t="s">
        <v>209</v>
      </c>
      <c r="E133" s="242" t="s">
        <v>1134</v>
      </c>
      <c r="F133" s="243" t="s">
        <v>1135</v>
      </c>
      <c r="G133" s="244" t="s">
        <v>240</v>
      </c>
      <c r="H133" s="245">
        <v>470.11200000000002</v>
      </c>
      <c r="I133" s="246"/>
      <c r="J133" s="247">
        <f>ROUND(I133*H133,2)</f>
        <v>0</v>
      </c>
      <c r="K133" s="248"/>
      <c r="L133" s="39"/>
      <c r="M133" s="249" t="s">
        <v>1</v>
      </c>
      <c r="N133" s="250" t="s">
        <v>40</v>
      </c>
      <c r="O133" s="71"/>
      <c r="P133" s="198">
        <f>O133*H133</f>
        <v>0</v>
      </c>
      <c r="Q133" s="198">
        <v>0</v>
      </c>
      <c r="R133" s="198">
        <f>Q133*H133</f>
        <v>0</v>
      </c>
      <c r="S133" s="198">
        <v>0</v>
      </c>
      <c r="T133" s="19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0" t="s">
        <v>155</v>
      </c>
      <c r="AT133" s="200" t="s">
        <v>209</v>
      </c>
      <c r="AU133" s="200" t="s">
        <v>85</v>
      </c>
      <c r="AY133" s="17" t="s">
        <v>148</v>
      </c>
      <c r="BE133" s="201">
        <f>IF(N133="základní",J133,0)</f>
        <v>0</v>
      </c>
      <c r="BF133" s="201">
        <f>IF(N133="snížená",J133,0)</f>
        <v>0</v>
      </c>
      <c r="BG133" s="201">
        <f>IF(N133="zákl. přenesená",J133,0)</f>
        <v>0</v>
      </c>
      <c r="BH133" s="201">
        <f>IF(N133="sníž. přenesená",J133,0)</f>
        <v>0</v>
      </c>
      <c r="BI133" s="201">
        <f>IF(N133="nulová",J133,0)</f>
        <v>0</v>
      </c>
      <c r="BJ133" s="17" t="s">
        <v>83</v>
      </c>
      <c r="BK133" s="201">
        <f>ROUND(I133*H133,2)</f>
        <v>0</v>
      </c>
      <c r="BL133" s="17" t="s">
        <v>155</v>
      </c>
      <c r="BM133" s="200" t="s">
        <v>1136</v>
      </c>
    </row>
    <row r="134" spans="1:65" s="14" customFormat="1">
      <c r="B134" s="219"/>
      <c r="C134" s="220"/>
      <c r="D134" s="210" t="s">
        <v>183</v>
      </c>
      <c r="E134" s="221" t="s">
        <v>1</v>
      </c>
      <c r="F134" s="222" t="s">
        <v>1107</v>
      </c>
      <c r="G134" s="220"/>
      <c r="H134" s="223">
        <v>470.11200000000002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183</v>
      </c>
      <c r="AU134" s="229" t="s">
        <v>85</v>
      </c>
      <c r="AV134" s="14" t="s">
        <v>85</v>
      </c>
      <c r="AW134" s="14" t="s">
        <v>32</v>
      </c>
      <c r="AX134" s="14" t="s">
        <v>83</v>
      </c>
      <c r="AY134" s="229" t="s">
        <v>148</v>
      </c>
    </row>
    <row r="135" spans="1:65" s="2" customFormat="1" ht="21.75" customHeight="1">
      <c r="A135" s="34"/>
      <c r="B135" s="35"/>
      <c r="C135" s="241" t="s">
        <v>147</v>
      </c>
      <c r="D135" s="241" t="s">
        <v>209</v>
      </c>
      <c r="E135" s="242" t="s">
        <v>1137</v>
      </c>
      <c r="F135" s="243" t="s">
        <v>1138</v>
      </c>
      <c r="G135" s="244" t="s">
        <v>240</v>
      </c>
      <c r="H135" s="245">
        <v>159.6</v>
      </c>
      <c r="I135" s="246"/>
      <c r="J135" s="247">
        <f>ROUND(I135*H135,2)</f>
        <v>0</v>
      </c>
      <c r="K135" s="248"/>
      <c r="L135" s="39"/>
      <c r="M135" s="249" t="s">
        <v>1</v>
      </c>
      <c r="N135" s="250" t="s">
        <v>40</v>
      </c>
      <c r="O135" s="71"/>
      <c r="P135" s="198">
        <f>O135*H135</f>
        <v>0</v>
      </c>
      <c r="Q135" s="198">
        <v>6.28E-3</v>
      </c>
      <c r="R135" s="198">
        <f>Q135*H135</f>
        <v>1.0022880000000001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155</v>
      </c>
      <c r="AT135" s="200" t="s">
        <v>209</v>
      </c>
      <c r="AU135" s="200" t="s">
        <v>85</v>
      </c>
      <c r="AY135" s="17" t="s">
        <v>148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155</v>
      </c>
      <c r="BM135" s="200" t="s">
        <v>1139</v>
      </c>
    </row>
    <row r="136" spans="1:65" s="14" customFormat="1">
      <c r="B136" s="219"/>
      <c r="C136" s="220"/>
      <c r="D136" s="210" t="s">
        <v>183</v>
      </c>
      <c r="E136" s="221" t="s">
        <v>1109</v>
      </c>
      <c r="F136" s="222" t="s">
        <v>1140</v>
      </c>
      <c r="G136" s="220"/>
      <c r="H136" s="223">
        <v>159.6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183</v>
      </c>
      <c r="AU136" s="229" t="s">
        <v>85</v>
      </c>
      <c r="AV136" s="14" t="s">
        <v>85</v>
      </c>
      <c r="AW136" s="14" t="s">
        <v>32</v>
      </c>
      <c r="AX136" s="14" t="s">
        <v>83</v>
      </c>
      <c r="AY136" s="229" t="s">
        <v>148</v>
      </c>
    </row>
    <row r="137" spans="1:65" s="2" customFormat="1" ht="24.2" customHeight="1">
      <c r="A137" s="34"/>
      <c r="B137" s="35"/>
      <c r="C137" s="241" t="s">
        <v>176</v>
      </c>
      <c r="D137" s="241" t="s">
        <v>209</v>
      </c>
      <c r="E137" s="242" t="s">
        <v>1141</v>
      </c>
      <c r="F137" s="243" t="s">
        <v>1142</v>
      </c>
      <c r="G137" s="244" t="s">
        <v>240</v>
      </c>
      <c r="H137" s="245">
        <v>159.6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155</v>
      </c>
      <c r="AT137" s="200" t="s">
        <v>209</v>
      </c>
      <c r="AU137" s="200" t="s">
        <v>85</v>
      </c>
      <c r="AY137" s="17" t="s">
        <v>148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155</v>
      </c>
      <c r="BM137" s="200" t="s">
        <v>1143</v>
      </c>
    </row>
    <row r="138" spans="1:65" s="14" customFormat="1">
      <c r="B138" s="219"/>
      <c r="C138" s="220"/>
      <c r="D138" s="210" t="s">
        <v>183</v>
      </c>
      <c r="E138" s="221" t="s">
        <v>1</v>
      </c>
      <c r="F138" s="222" t="s">
        <v>1109</v>
      </c>
      <c r="G138" s="220"/>
      <c r="H138" s="223">
        <v>159.6</v>
      </c>
      <c r="I138" s="224"/>
      <c r="J138" s="220"/>
      <c r="K138" s="220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183</v>
      </c>
      <c r="AU138" s="229" t="s">
        <v>85</v>
      </c>
      <c r="AV138" s="14" t="s">
        <v>85</v>
      </c>
      <c r="AW138" s="14" t="s">
        <v>32</v>
      </c>
      <c r="AX138" s="14" t="s">
        <v>83</v>
      </c>
      <c r="AY138" s="229" t="s">
        <v>148</v>
      </c>
    </row>
    <row r="139" spans="1:65" s="2" customFormat="1" ht="33" customHeight="1">
      <c r="A139" s="34"/>
      <c r="B139" s="35"/>
      <c r="C139" s="241" t="s">
        <v>179</v>
      </c>
      <c r="D139" s="241" t="s">
        <v>209</v>
      </c>
      <c r="E139" s="242" t="s">
        <v>414</v>
      </c>
      <c r="F139" s="243" t="s">
        <v>415</v>
      </c>
      <c r="G139" s="244" t="s">
        <v>258</v>
      </c>
      <c r="H139" s="245">
        <v>322.61900000000003</v>
      </c>
      <c r="I139" s="246"/>
      <c r="J139" s="247">
        <f>ROUND(I139*H139,2)</f>
        <v>0</v>
      </c>
      <c r="K139" s="248"/>
      <c r="L139" s="39"/>
      <c r="M139" s="249" t="s">
        <v>1</v>
      </c>
      <c r="N139" s="250" t="s">
        <v>40</v>
      </c>
      <c r="O139" s="71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0" t="s">
        <v>155</v>
      </c>
      <c r="AT139" s="200" t="s">
        <v>209</v>
      </c>
      <c r="AU139" s="200" t="s">
        <v>85</v>
      </c>
      <c r="AY139" s="17" t="s">
        <v>148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7" t="s">
        <v>83</v>
      </c>
      <c r="BK139" s="201">
        <f>ROUND(I139*H139,2)</f>
        <v>0</v>
      </c>
      <c r="BL139" s="17" t="s">
        <v>155</v>
      </c>
      <c r="BM139" s="200" t="s">
        <v>1144</v>
      </c>
    </row>
    <row r="140" spans="1:65" s="14" customFormat="1">
      <c r="B140" s="219"/>
      <c r="C140" s="220"/>
      <c r="D140" s="210" t="s">
        <v>183</v>
      </c>
      <c r="E140" s="221" t="s">
        <v>262</v>
      </c>
      <c r="F140" s="222" t="s">
        <v>1145</v>
      </c>
      <c r="G140" s="220"/>
      <c r="H140" s="223">
        <v>322.61900000000003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183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148</v>
      </c>
    </row>
    <row r="141" spans="1:65" s="2" customFormat="1" ht="24.2" customHeight="1">
      <c r="A141" s="34"/>
      <c r="B141" s="35"/>
      <c r="C141" s="241" t="s">
        <v>154</v>
      </c>
      <c r="D141" s="241" t="s">
        <v>209</v>
      </c>
      <c r="E141" s="242" t="s">
        <v>424</v>
      </c>
      <c r="F141" s="243" t="s">
        <v>425</v>
      </c>
      <c r="G141" s="244" t="s">
        <v>258</v>
      </c>
      <c r="H141" s="245">
        <v>322.61900000000003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155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155</v>
      </c>
      <c r="BM141" s="200" t="s">
        <v>1146</v>
      </c>
    </row>
    <row r="142" spans="1:65" s="14" customFormat="1">
      <c r="B142" s="219"/>
      <c r="C142" s="220"/>
      <c r="D142" s="210" t="s">
        <v>183</v>
      </c>
      <c r="E142" s="221" t="s">
        <v>1</v>
      </c>
      <c r="F142" s="222" t="s">
        <v>262</v>
      </c>
      <c r="G142" s="220"/>
      <c r="H142" s="223">
        <v>322.61900000000003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183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148</v>
      </c>
    </row>
    <row r="143" spans="1:65" s="2" customFormat="1" ht="24.2" customHeight="1">
      <c r="A143" s="34"/>
      <c r="B143" s="35"/>
      <c r="C143" s="241" t="s">
        <v>190</v>
      </c>
      <c r="D143" s="241" t="s">
        <v>209</v>
      </c>
      <c r="E143" s="242" t="s">
        <v>428</v>
      </c>
      <c r="F143" s="243" t="s">
        <v>429</v>
      </c>
      <c r="G143" s="244" t="s">
        <v>430</v>
      </c>
      <c r="H143" s="245">
        <v>548.452</v>
      </c>
      <c r="I143" s="246"/>
      <c r="J143" s="247">
        <f>ROUND(I143*H143,2)</f>
        <v>0</v>
      </c>
      <c r="K143" s="248"/>
      <c r="L143" s="39"/>
      <c r="M143" s="249" t="s">
        <v>1</v>
      </c>
      <c r="N143" s="250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155</v>
      </c>
      <c r="AT143" s="200" t="s">
        <v>209</v>
      </c>
      <c r="AU143" s="200" t="s">
        <v>85</v>
      </c>
      <c r="AY143" s="17" t="s">
        <v>148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155</v>
      </c>
      <c r="BM143" s="200" t="s">
        <v>1147</v>
      </c>
    </row>
    <row r="144" spans="1:65" s="14" customFormat="1">
      <c r="B144" s="219"/>
      <c r="C144" s="220"/>
      <c r="D144" s="210" t="s">
        <v>183</v>
      </c>
      <c r="E144" s="221" t="s">
        <v>1</v>
      </c>
      <c r="F144" s="222" t="s">
        <v>432</v>
      </c>
      <c r="G144" s="220"/>
      <c r="H144" s="223">
        <v>548.452</v>
      </c>
      <c r="I144" s="224"/>
      <c r="J144" s="220"/>
      <c r="K144" s="220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183</v>
      </c>
      <c r="AU144" s="229" t="s">
        <v>85</v>
      </c>
      <c r="AV144" s="14" t="s">
        <v>85</v>
      </c>
      <c r="AW144" s="14" t="s">
        <v>32</v>
      </c>
      <c r="AX144" s="14" t="s">
        <v>83</v>
      </c>
      <c r="AY144" s="229" t="s">
        <v>148</v>
      </c>
    </row>
    <row r="145" spans="1:65" s="2" customFormat="1" ht="16.5" customHeight="1">
      <c r="A145" s="34"/>
      <c r="B145" s="35"/>
      <c r="C145" s="241" t="s">
        <v>193</v>
      </c>
      <c r="D145" s="241" t="s">
        <v>209</v>
      </c>
      <c r="E145" s="242" t="s">
        <v>434</v>
      </c>
      <c r="F145" s="243" t="s">
        <v>435</v>
      </c>
      <c r="G145" s="244" t="s">
        <v>258</v>
      </c>
      <c r="H145" s="245">
        <v>322.61900000000003</v>
      </c>
      <c r="I145" s="246"/>
      <c r="J145" s="247">
        <f>ROUND(I145*H145,2)</f>
        <v>0</v>
      </c>
      <c r="K145" s="248"/>
      <c r="L145" s="39"/>
      <c r="M145" s="249" t="s">
        <v>1</v>
      </c>
      <c r="N145" s="250" t="s">
        <v>40</v>
      </c>
      <c r="O145" s="71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0" t="s">
        <v>155</v>
      </c>
      <c r="AT145" s="200" t="s">
        <v>209</v>
      </c>
      <c r="AU145" s="200" t="s">
        <v>85</v>
      </c>
      <c r="AY145" s="17" t="s">
        <v>148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7" t="s">
        <v>83</v>
      </c>
      <c r="BK145" s="201">
        <f>ROUND(I145*H145,2)</f>
        <v>0</v>
      </c>
      <c r="BL145" s="17" t="s">
        <v>155</v>
      </c>
      <c r="BM145" s="200" t="s">
        <v>1148</v>
      </c>
    </row>
    <row r="146" spans="1:65" s="14" customFormat="1">
      <c r="B146" s="219"/>
      <c r="C146" s="220"/>
      <c r="D146" s="210" t="s">
        <v>183</v>
      </c>
      <c r="E146" s="221" t="s">
        <v>1</v>
      </c>
      <c r="F146" s="222" t="s">
        <v>262</v>
      </c>
      <c r="G146" s="220"/>
      <c r="H146" s="223">
        <v>322.61900000000003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183</v>
      </c>
      <c r="AU146" s="229" t="s">
        <v>85</v>
      </c>
      <c r="AV146" s="14" t="s">
        <v>85</v>
      </c>
      <c r="AW146" s="14" t="s">
        <v>32</v>
      </c>
      <c r="AX146" s="14" t="s">
        <v>83</v>
      </c>
      <c r="AY146" s="229" t="s">
        <v>148</v>
      </c>
    </row>
    <row r="147" spans="1:65" s="2" customFormat="1" ht="24.2" customHeight="1">
      <c r="A147" s="34"/>
      <c r="B147" s="35"/>
      <c r="C147" s="241" t="s">
        <v>196</v>
      </c>
      <c r="D147" s="241" t="s">
        <v>209</v>
      </c>
      <c r="E147" s="242" t="s">
        <v>1149</v>
      </c>
      <c r="F147" s="243" t="s">
        <v>1150</v>
      </c>
      <c r="G147" s="244" t="s">
        <v>258</v>
      </c>
      <c r="H147" s="245">
        <v>183.03</v>
      </c>
      <c r="I147" s="246"/>
      <c r="J147" s="247">
        <f>ROUND(I147*H147,2)</f>
        <v>0</v>
      </c>
      <c r="K147" s="248"/>
      <c r="L147" s="39"/>
      <c r="M147" s="249" t="s">
        <v>1</v>
      </c>
      <c r="N147" s="250" t="s">
        <v>40</v>
      </c>
      <c r="O147" s="71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0" t="s">
        <v>155</v>
      </c>
      <c r="AT147" s="200" t="s">
        <v>209</v>
      </c>
      <c r="AU147" s="200" t="s">
        <v>85</v>
      </c>
      <c r="AY147" s="17" t="s">
        <v>148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7" t="s">
        <v>83</v>
      </c>
      <c r="BK147" s="201">
        <f>ROUND(I147*H147,2)</f>
        <v>0</v>
      </c>
      <c r="BL147" s="17" t="s">
        <v>155</v>
      </c>
      <c r="BM147" s="200" t="s">
        <v>1151</v>
      </c>
    </row>
    <row r="148" spans="1:65" s="14" customFormat="1">
      <c r="B148" s="219"/>
      <c r="C148" s="220"/>
      <c r="D148" s="210" t="s">
        <v>183</v>
      </c>
      <c r="E148" s="221" t="s">
        <v>1118</v>
      </c>
      <c r="F148" s="222" t="s">
        <v>1152</v>
      </c>
      <c r="G148" s="220"/>
      <c r="H148" s="223">
        <v>183.03</v>
      </c>
      <c r="I148" s="224"/>
      <c r="J148" s="220"/>
      <c r="K148" s="220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183</v>
      </c>
      <c r="AU148" s="229" t="s">
        <v>85</v>
      </c>
      <c r="AV148" s="14" t="s">
        <v>85</v>
      </c>
      <c r="AW148" s="14" t="s">
        <v>32</v>
      </c>
      <c r="AX148" s="14" t="s">
        <v>83</v>
      </c>
      <c r="AY148" s="229" t="s">
        <v>148</v>
      </c>
    </row>
    <row r="149" spans="1:65" s="2" customFormat="1" ht="24.2" customHeight="1">
      <c r="A149" s="34"/>
      <c r="B149" s="35"/>
      <c r="C149" s="241" t="s">
        <v>200</v>
      </c>
      <c r="D149" s="241" t="s">
        <v>209</v>
      </c>
      <c r="E149" s="242" t="s">
        <v>438</v>
      </c>
      <c r="F149" s="243" t="s">
        <v>439</v>
      </c>
      <c r="G149" s="244" t="s">
        <v>258</v>
      </c>
      <c r="H149" s="245">
        <v>97.644000000000005</v>
      </c>
      <c r="I149" s="246"/>
      <c r="J149" s="247">
        <f>ROUND(I149*H149,2)</f>
        <v>0</v>
      </c>
      <c r="K149" s="248"/>
      <c r="L149" s="39"/>
      <c r="M149" s="249" t="s">
        <v>1</v>
      </c>
      <c r="N149" s="250" t="s">
        <v>40</v>
      </c>
      <c r="O149" s="71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0" t="s">
        <v>155</v>
      </c>
      <c r="AT149" s="200" t="s">
        <v>209</v>
      </c>
      <c r="AU149" s="200" t="s">
        <v>85</v>
      </c>
      <c r="AY149" s="17" t="s">
        <v>148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7" t="s">
        <v>83</v>
      </c>
      <c r="BK149" s="201">
        <f>ROUND(I149*H149,2)</f>
        <v>0</v>
      </c>
      <c r="BL149" s="17" t="s">
        <v>155</v>
      </c>
      <c r="BM149" s="200" t="s">
        <v>1153</v>
      </c>
    </row>
    <row r="150" spans="1:65" s="14" customFormat="1">
      <c r="B150" s="219"/>
      <c r="C150" s="220"/>
      <c r="D150" s="210" t="s">
        <v>183</v>
      </c>
      <c r="E150" s="221" t="s">
        <v>1</v>
      </c>
      <c r="F150" s="222" t="s">
        <v>1154</v>
      </c>
      <c r="G150" s="220"/>
      <c r="H150" s="223">
        <v>74.631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183</v>
      </c>
      <c r="AU150" s="229" t="s">
        <v>85</v>
      </c>
      <c r="AV150" s="14" t="s">
        <v>85</v>
      </c>
      <c r="AW150" s="14" t="s">
        <v>32</v>
      </c>
      <c r="AX150" s="14" t="s">
        <v>75</v>
      </c>
      <c r="AY150" s="229" t="s">
        <v>148</v>
      </c>
    </row>
    <row r="151" spans="1:65" s="14" customFormat="1">
      <c r="B151" s="219"/>
      <c r="C151" s="220"/>
      <c r="D151" s="210" t="s">
        <v>183</v>
      </c>
      <c r="E151" s="221" t="s">
        <v>1</v>
      </c>
      <c r="F151" s="222" t="s">
        <v>1155</v>
      </c>
      <c r="G151" s="220"/>
      <c r="H151" s="223">
        <v>23.013000000000002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183</v>
      </c>
      <c r="AU151" s="229" t="s">
        <v>85</v>
      </c>
      <c r="AV151" s="14" t="s">
        <v>85</v>
      </c>
      <c r="AW151" s="14" t="s">
        <v>32</v>
      </c>
      <c r="AX151" s="14" t="s">
        <v>75</v>
      </c>
      <c r="AY151" s="229" t="s">
        <v>148</v>
      </c>
    </row>
    <row r="152" spans="1:65" s="15" customFormat="1">
      <c r="B152" s="230"/>
      <c r="C152" s="231"/>
      <c r="D152" s="210" t="s">
        <v>183</v>
      </c>
      <c r="E152" s="232" t="s">
        <v>257</v>
      </c>
      <c r="F152" s="233" t="s">
        <v>187</v>
      </c>
      <c r="G152" s="231"/>
      <c r="H152" s="234">
        <v>97.644000000000005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183</v>
      </c>
      <c r="AU152" s="240" t="s">
        <v>85</v>
      </c>
      <c r="AV152" s="15" t="s">
        <v>155</v>
      </c>
      <c r="AW152" s="15" t="s">
        <v>32</v>
      </c>
      <c r="AX152" s="15" t="s">
        <v>83</v>
      </c>
      <c r="AY152" s="240" t="s">
        <v>148</v>
      </c>
    </row>
    <row r="153" spans="1:65" s="2" customFormat="1" ht="16.5" customHeight="1">
      <c r="A153" s="34"/>
      <c r="B153" s="35"/>
      <c r="C153" s="187" t="s">
        <v>204</v>
      </c>
      <c r="D153" s="187" t="s">
        <v>150</v>
      </c>
      <c r="E153" s="188" t="s">
        <v>1156</v>
      </c>
      <c r="F153" s="189" t="s">
        <v>1157</v>
      </c>
      <c r="G153" s="190" t="s">
        <v>430</v>
      </c>
      <c r="H153" s="191">
        <v>46.024999999999999</v>
      </c>
      <c r="I153" s="192"/>
      <c r="J153" s="193">
        <f>ROUND(I153*H153,2)</f>
        <v>0</v>
      </c>
      <c r="K153" s="194"/>
      <c r="L153" s="195"/>
      <c r="M153" s="196" t="s">
        <v>1</v>
      </c>
      <c r="N153" s="197" t="s">
        <v>40</v>
      </c>
      <c r="O153" s="71"/>
      <c r="P153" s="198">
        <f>O153*H153</f>
        <v>0</v>
      </c>
      <c r="Q153" s="198">
        <v>1</v>
      </c>
      <c r="R153" s="198">
        <f>Q153*H153</f>
        <v>46.024999999999999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154</v>
      </c>
      <c r="AT153" s="200" t="s">
        <v>150</v>
      </c>
      <c r="AU153" s="200" t="s">
        <v>85</v>
      </c>
      <c r="AY153" s="17" t="s">
        <v>148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155</v>
      </c>
      <c r="BM153" s="200" t="s">
        <v>1158</v>
      </c>
    </row>
    <row r="154" spans="1:65" s="13" customFormat="1">
      <c r="B154" s="208"/>
      <c r="C154" s="209"/>
      <c r="D154" s="210" t="s">
        <v>183</v>
      </c>
      <c r="E154" s="211" t="s">
        <v>1</v>
      </c>
      <c r="F154" s="212" t="s">
        <v>1159</v>
      </c>
      <c r="G154" s="209"/>
      <c r="H154" s="211" t="s">
        <v>1</v>
      </c>
      <c r="I154" s="213"/>
      <c r="J154" s="209"/>
      <c r="K154" s="209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183</v>
      </c>
      <c r="AU154" s="218" t="s">
        <v>85</v>
      </c>
      <c r="AV154" s="13" t="s">
        <v>83</v>
      </c>
      <c r="AW154" s="13" t="s">
        <v>32</v>
      </c>
      <c r="AX154" s="13" t="s">
        <v>75</v>
      </c>
      <c r="AY154" s="218" t="s">
        <v>148</v>
      </c>
    </row>
    <row r="155" spans="1:65" s="14" customFormat="1">
      <c r="B155" s="219"/>
      <c r="C155" s="220"/>
      <c r="D155" s="210" t="s">
        <v>183</v>
      </c>
      <c r="E155" s="221" t="s">
        <v>1</v>
      </c>
      <c r="F155" s="222" t="s">
        <v>1160</v>
      </c>
      <c r="G155" s="220"/>
      <c r="H155" s="223">
        <v>1.4139999999999999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183</v>
      </c>
      <c r="AU155" s="229" t="s">
        <v>85</v>
      </c>
      <c r="AV155" s="14" t="s">
        <v>85</v>
      </c>
      <c r="AW155" s="14" t="s">
        <v>32</v>
      </c>
      <c r="AX155" s="14" t="s">
        <v>75</v>
      </c>
      <c r="AY155" s="229" t="s">
        <v>148</v>
      </c>
    </row>
    <row r="156" spans="1:65" s="14" customFormat="1">
      <c r="B156" s="219"/>
      <c r="C156" s="220"/>
      <c r="D156" s="210" t="s">
        <v>183</v>
      </c>
      <c r="E156" s="221" t="s">
        <v>1</v>
      </c>
      <c r="F156" s="222" t="s">
        <v>1161</v>
      </c>
      <c r="G156" s="220"/>
      <c r="H156" s="223">
        <v>44.610999999999997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183</v>
      </c>
      <c r="AU156" s="229" t="s">
        <v>85</v>
      </c>
      <c r="AV156" s="14" t="s">
        <v>85</v>
      </c>
      <c r="AW156" s="14" t="s">
        <v>32</v>
      </c>
      <c r="AX156" s="14" t="s">
        <v>75</v>
      </c>
      <c r="AY156" s="229" t="s">
        <v>148</v>
      </c>
    </row>
    <row r="157" spans="1:65" s="15" customFormat="1">
      <c r="B157" s="230"/>
      <c r="C157" s="231"/>
      <c r="D157" s="210" t="s">
        <v>183</v>
      </c>
      <c r="E157" s="232" t="s">
        <v>1101</v>
      </c>
      <c r="F157" s="233" t="s">
        <v>187</v>
      </c>
      <c r="G157" s="231"/>
      <c r="H157" s="234">
        <v>46.024999999999999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183</v>
      </c>
      <c r="AU157" s="240" t="s">
        <v>85</v>
      </c>
      <c r="AV157" s="15" t="s">
        <v>155</v>
      </c>
      <c r="AW157" s="15" t="s">
        <v>32</v>
      </c>
      <c r="AX157" s="15" t="s">
        <v>83</v>
      </c>
      <c r="AY157" s="240" t="s">
        <v>148</v>
      </c>
    </row>
    <row r="158" spans="1:65" s="2" customFormat="1" ht="16.5" customHeight="1">
      <c r="A158" s="34"/>
      <c r="B158" s="35"/>
      <c r="C158" s="187" t="s">
        <v>208</v>
      </c>
      <c r="D158" s="187" t="s">
        <v>150</v>
      </c>
      <c r="E158" s="188" t="s">
        <v>1162</v>
      </c>
      <c r="F158" s="189" t="s">
        <v>1163</v>
      </c>
      <c r="G158" s="190" t="s">
        <v>430</v>
      </c>
      <c r="H158" s="191">
        <v>347.75700000000001</v>
      </c>
      <c r="I158" s="192"/>
      <c r="J158" s="193">
        <f>ROUND(I158*H158,2)</f>
        <v>0</v>
      </c>
      <c r="K158" s="194"/>
      <c r="L158" s="195"/>
      <c r="M158" s="196" t="s">
        <v>1</v>
      </c>
      <c r="N158" s="197" t="s">
        <v>40</v>
      </c>
      <c r="O158" s="71"/>
      <c r="P158" s="198">
        <f>O158*H158</f>
        <v>0</v>
      </c>
      <c r="Q158" s="198">
        <v>1</v>
      </c>
      <c r="R158" s="198">
        <f>Q158*H158</f>
        <v>347.75700000000001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154</v>
      </c>
      <c r="AT158" s="200" t="s">
        <v>150</v>
      </c>
      <c r="AU158" s="200" t="s">
        <v>85</v>
      </c>
      <c r="AY158" s="17" t="s">
        <v>148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83</v>
      </c>
      <c r="BK158" s="201">
        <f>ROUND(I158*H158,2)</f>
        <v>0</v>
      </c>
      <c r="BL158" s="17" t="s">
        <v>155</v>
      </c>
      <c r="BM158" s="200" t="s">
        <v>1164</v>
      </c>
    </row>
    <row r="159" spans="1:65" s="14" customFormat="1">
      <c r="B159" s="219"/>
      <c r="C159" s="220"/>
      <c r="D159" s="210" t="s">
        <v>183</v>
      </c>
      <c r="E159" s="221" t="s">
        <v>1</v>
      </c>
      <c r="F159" s="222" t="s">
        <v>1165</v>
      </c>
      <c r="G159" s="220"/>
      <c r="H159" s="223">
        <v>347.75700000000001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183</v>
      </c>
      <c r="AU159" s="229" t="s">
        <v>85</v>
      </c>
      <c r="AV159" s="14" t="s">
        <v>85</v>
      </c>
      <c r="AW159" s="14" t="s">
        <v>32</v>
      </c>
      <c r="AX159" s="14" t="s">
        <v>83</v>
      </c>
      <c r="AY159" s="229" t="s">
        <v>148</v>
      </c>
    </row>
    <row r="160" spans="1:65" s="2" customFormat="1" ht="16.5" customHeight="1">
      <c r="A160" s="34"/>
      <c r="B160" s="35"/>
      <c r="C160" s="187" t="s">
        <v>8</v>
      </c>
      <c r="D160" s="187" t="s">
        <v>150</v>
      </c>
      <c r="E160" s="188" t="s">
        <v>1166</v>
      </c>
      <c r="F160" s="189" t="s">
        <v>1167</v>
      </c>
      <c r="G160" s="190" t="s">
        <v>430</v>
      </c>
      <c r="H160" s="191">
        <v>149.26300000000001</v>
      </c>
      <c r="I160" s="192"/>
      <c r="J160" s="193">
        <f>ROUND(I160*H160,2)</f>
        <v>0</v>
      </c>
      <c r="K160" s="194"/>
      <c r="L160" s="195"/>
      <c r="M160" s="196" t="s">
        <v>1</v>
      </c>
      <c r="N160" s="197" t="s">
        <v>40</v>
      </c>
      <c r="O160" s="71"/>
      <c r="P160" s="198">
        <f>O160*H160</f>
        <v>0</v>
      </c>
      <c r="Q160" s="198">
        <v>1</v>
      </c>
      <c r="R160" s="198">
        <f>Q160*H160</f>
        <v>149.26300000000001</v>
      </c>
      <c r="S160" s="198">
        <v>0</v>
      </c>
      <c r="T160" s="19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0" t="s">
        <v>154</v>
      </c>
      <c r="AT160" s="200" t="s">
        <v>150</v>
      </c>
      <c r="AU160" s="200" t="s">
        <v>85</v>
      </c>
      <c r="AY160" s="17" t="s">
        <v>148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7" t="s">
        <v>83</v>
      </c>
      <c r="BK160" s="201">
        <f>ROUND(I160*H160,2)</f>
        <v>0</v>
      </c>
      <c r="BL160" s="17" t="s">
        <v>155</v>
      </c>
      <c r="BM160" s="200" t="s">
        <v>1168</v>
      </c>
    </row>
    <row r="161" spans="1:65" s="14" customFormat="1">
      <c r="B161" s="219"/>
      <c r="C161" s="220"/>
      <c r="D161" s="210" t="s">
        <v>183</v>
      </c>
      <c r="E161" s="221" t="s">
        <v>1</v>
      </c>
      <c r="F161" s="222" t="s">
        <v>1169</v>
      </c>
      <c r="G161" s="220"/>
      <c r="H161" s="223">
        <v>149.26300000000001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183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148</v>
      </c>
    </row>
    <row r="162" spans="1:65" s="12" customFormat="1" ht="22.9" customHeight="1">
      <c r="B162" s="171"/>
      <c r="C162" s="172"/>
      <c r="D162" s="173" t="s">
        <v>74</v>
      </c>
      <c r="E162" s="185" t="s">
        <v>155</v>
      </c>
      <c r="F162" s="185" t="s">
        <v>700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SUM(P163:P164)</f>
        <v>0</v>
      </c>
      <c r="Q162" s="179"/>
      <c r="R162" s="180">
        <f>SUM(R163:R164)</f>
        <v>0</v>
      </c>
      <c r="S162" s="179"/>
      <c r="T162" s="181">
        <f>SUM(T163:T164)</f>
        <v>0</v>
      </c>
      <c r="AR162" s="182" t="s">
        <v>83</v>
      </c>
      <c r="AT162" s="183" t="s">
        <v>74</v>
      </c>
      <c r="AU162" s="183" t="s">
        <v>83</v>
      </c>
      <c r="AY162" s="182" t="s">
        <v>148</v>
      </c>
      <c r="BK162" s="184">
        <f>SUM(BK163:BK164)</f>
        <v>0</v>
      </c>
    </row>
    <row r="163" spans="1:65" s="2" customFormat="1" ht="24.2" customHeight="1">
      <c r="A163" s="34"/>
      <c r="B163" s="35"/>
      <c r="C163" s="241" t="s">
        <v>218</v>
      </c>
      <c r="D163" s="241" t="s">
        <v>209</v>
      </c>
      <c r="E163" s="242" t="s">
        <v>1170</v>
      </c>
      <c r="F163" s="243" t="s">
        <v>1171</v>
      </c>
      <c r="G163" s="244" t="s">
        <v>258</v>
      </c>
      <c r="H163" s="245">
        <v>16.585000000000001</v>
      </c>
      <c r="I163" s="246"/>
      <c r="J163" s="247">
        <f>ROUND(I163*H163,2)</f>
        <v>0</v>
      </c>
      <c r="K163" s="248"/>
      <c r="L163" s="39"/>
      <c r="M163" s="249" t="s">
        <v>1</v>
      </c>
      <c r="N163" s="250" t="s">
        <v>40</v>
      </c>
      <c r="O163" s="71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0" t="s">
        <v>155</v>
      </c>
      <c r="AT163" s="200" t="s">
        <v>209</v>
      </c>
      <c r="AU163" s="200" t="s">
        <v>85</v>
      </c>
      <c r="AY163" s="17" t="s">
        <v>148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7" t="s">
        <v>83</v>
      </c>
      <c r="BK163" s="201">
        <f>ROUND(I163*H163,2)</f>
        <v>0</v>
      </c>
      <c r="BL163" s="17" t="s">
        <v>155</v>
      </c>
      <c r="BM163" s="200" t="s">
        <v>1172</v>
      </c>
    </row>
    <row r="164" spans="1:65" s="14" customFormat="1">
      <c r="B164" s="219"/>
      <c r="C164" s="220"/>
      <c r="D164" s="210" t="s">
        <v>183</v>
      </c>
      <c r="E164" s="221" t="s">
        <v>1103</v>
      </c>
      <c r="F164" s="222" t="s">
        <v>1173</v>
      </c>
      <c r="G164" s="220"/>
      <c r="H164" s="223">
        <v>16.585000000000001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183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148</v>
      </c>
    </row>
    <row r="165" spans="1:65" s="12" customFormat="1" ht="22.9" customHeight="1">
      <c r="B165" s="171"/>
      <c r="C165" s="172"/>
      <c r="D165" s="173" t="s">
        <v>74</v>
      </c>
      <c r="E165" s="185" t="s">
        <v>154</v>
      </c>
      <c r="F165" s="185" t="s">
        <v>775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SUM(P166:P195)</f>
        <v>0</v>
      </c>
      <c r="Q165" s="179"/>
      <c r="R165" s="180">
        <f>SUM(R166:R195)</f>
        <v>31.553976160000001</v>
      </c>
      <c r="S165" s="179"/>
      <c r="T165" s="181">
        <f>SUM(T166:T195)</f>
        <v>0</v>
      </c>
      <c r="AR165" s="182" t="s">
        <v>83</v>
      </c>
      <c r="AT165" s="183" t="s">
        <v>74</v>
      </c>
      <c r="AU165" s="183" t="s">
        <v>83</v>
      </c>
      <c r="AY165" s="182" t="s">
        <v>148</v>
      </c>
      <c r="BK165" s="184">
        <f>SUM(BK166:BK195)</f>
        <v>0</v>
      </c>
    </row>
    <row r="166" spans="1:65" s="2" customFormat="1" ht="33" customHeight="1">
      <c r="A166" s="34"/>
      <c r="B166" s="35"/>
      <c r="C166" s="241" t="s">
        <v>222</v>
      </c>
      <c r="D166" s="241" t="s">
        <v>209</v>
      </c>
      <c r="E166" s="242" t="s">
        <v>1174</v>
      </c>
      <c r="F166" s="243" t="s">
        <v>1175</v>
      </c>
      <c r="G166" s="244" t="s">
        <v>161</v>
      </c>
      <c r="H166" s="245">
        <v>157.94999999999999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1.0000000000000001E-5</v>
      </c>
      <c r="R166" s="198">
        <f>Q166*H166</f>
        <v>1.5795E-3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155</v>
      </c>
      <c r="AT166" s="200" t="s">
        <v>209</v>
      </c>
      <c r="AU166" s="200" t="s">
        <v>85</v>
      </c>
      <c r="AY166" s="17" t="s">
        <v>148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155</v>
      </c>
      <c r="BM166" s="200" t="s">
        <v>1176</v>
      </c>
    </row>
    <row r="167" spans="1:65" s="13" customFormat="1">
      <c r="B167" s="208"/>
      <c r="C167" s="209"/>
      <c r="D167" s="210" t="s">
        <v>183</v>
      </c>
      <c r="E167" s="211" t="s">
        <v>1</v>
      </c>
      <c r="F167" s="212" t="s">
        <v>1123</v>
      </c>
      <c r="G167" s="209"/>
      <c r="H167" s="211" t="s">
        <v>1</v>
      </c>
      <c r="I167" s="213"/>
      <c r="J167" s="209"/>
      <c r="K167" s="209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183</v>
      </c>
      <c r="AU167" s="218" t="s">
        <v>85</v>
      </c>
      <c r="AV167" s="13" t="s">
        <v>83</v>
      </c>
      <c r="AW167" s="13" t="s">
        <v>32</v>
      </c>
      <c r="AX167" s="13" t="s">
        <v>75</v>
      </c>
      <c r="AY167" s="218" t="s">
        <v>148</v>
      </c>
    </row>
    <row r="168" spans="1:65" s="14" customFormat="1">
      <c r="B168" s="219"/>
      <c r="C168" s="220"/>
      <c r="D168" s="210" t="s">
        <v>183</v>
      </c>
      <c r="E168" s="221" t="s">
        <v>1111</v>
      </c>
      <c r="F168" s="222" t="s">
        <v>1177</v>
      </c>
      <c r="G168" s="220"/>
      <c r="H168" s="223">
        <v>157.94999999999999</v>
      </c>
      <c r="I168" s="224"/>
      <c r="J168" s="220"/>
      <c r="K168" s="220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183</v>
      </c>
      <c r="AU168" s="229" t="s">
        <v>85</v>
      </c>
      <c r="AV168" s="14" t="s">
        <v>85</v>
      </c>
      <c r="AW168" s="14" t="s">
        <v>32</v>
      </c>
      <c r="AX168" s="14" t="s">
        <v>83</v>
      </c>
      <c r="AY168" s="229" t="s">
        <v>148</v>
      </c>
    </row>
    <row r="169" spans="1:65" s="2" customFormat="1" ht="16.5" customHeight="1">
      <c r="A169" s="34"/>
      <c r="B169" s="35"/>
      <c r="C169" s="241" t="s">
        <v>225</v>
      </c>
      <c r="D169" s="241" t="s">
        <v>209</v>
      </c>
      <c r="E169" s="242" t="s">
        <v>1178</v>
      </c>
      <c r="F169" s="243" t="s">
        <v>1179</v>
      </c>
      <c r="G169" s="244" t="s">
        <v>161</v>
      </c>
      <c r="H169" s="245">
        <v>15</v>
      </c>
      <c r="I169" s="246"/>
      <c r="J169" s="247">
        <f>ROUND(I169*H169,2)</f>
        <v>0</v>
      </c>
      <c r="K169" s="248"/>
      <c r="L169" s="39"/>
      <c r="M169" s="249" t="s">
        <v>1</v>
      </c>
      <c r="N169" s="250" t="s">
        <v>40</v>
      </c>
      <c r="O169" s="71"/>
      <c r="P169" s="198">
        <f>O169*H169</f>
        <v>0</v>
      </c>
      <c r="Q169" s="198">
        <v>2.6800000000000001E-3</v>
      </c>
      <c r="R169" s="198">
        <f>Q169*H169</f>
        <v>4.02E-2</v>
      </c>
      <c r="S169" s="198">
        <v>0</v>
      </c>
      <c r="T169" s="19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0" t="s">
        <v>155</v>
      </c>
      <c r="AT169" s="200" t="s">
        <v>209</v>
      </c>
      <c r="AU169" s="200" t="s">
        <v>85</v>
      </c>
      <c r="AY169" s="17" t="s">
        <v>148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7" t="s">
        <v>83</v>
      </c>
      <c r="BK169" s="201">
        <f>ROUND(I169*H169,2)</f>
        <v>0</v>
      </c>
      <c r="BL169" s="17" t="s">
        <v>155</v>
      </c>
      <c r="BM169" s="200" t="s">
        <v>1180</v>
      </c>
    </row>
    <row r="170" spans="1:65" s="14" customFormat="1">
      <c r="B170" s="219"/>
      <c r="C170" s="220"/>
      <c r="D170" s="210" t="s">
        <v>183</v>
      </c>
      <c r="E170" s="221" t="s">
        <v>1</v>
      </c>
      <c r="F170" s="222" t="s">
        <v>1181</v>
      </c>
      <c r="G170" s="220"/>
      <c r="H170" s="223">
        <v>15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183</v>
      </c>
      <c r="AU170" s="229" t="s">
        <v>85</v>
      </c>
      <c r="AV170" s="14" t="s">
        <v>85</v>
      </c>
      <c r="AW170" s="14" t="s">
        <v>32</v>
      </c>
      <c r="AX170" s="14" t="s">
        <v>83</v>
      </c>
      <c r="AY170" s="229" t="s">
        <v>148</v>
      </c>
    </row>
    <row r="171" spans="1:65" s="2" customFormat="1" ht="16.5" customHeight="1">
      <c r="A171" s="34"/>
      <c r="B171" s="35"/>
      <c r="C171" s="241" t="s">
        <v>228</v>
      </c>
      <c r="D171" s="241" t="s">
        <v>209</v>
      </c>
      <c r="E171" s="242" t="s">
        <v>1182</v>
      </c>
      <c r="F171" s="243" t="s">
        <v>1183</v>
      </c>
      <c r="G171" s="244" t="s">
        <v>161</v>
      </c>
      <c r="H171" s="245">
        <v>21</v>
      </c>
      <c r="I171" s="246"/>
      <c r="J171" s="247">
        <f>ROUND(I171*H171,2)</f>
        <v>0</v>
      </c>
      <c r="K171" s="248"/>
      <c r="L171" s="39"/>
      <c r="M171" s="249" t="s">
        <v>1</v>
      </c>
      <c r="N171" s="250" t="s">
        <v>40</v>
      </c>
      <c r="O171" s="71"/>
      <c r="P171" s="198">
        <f>O171*H171</f>
        <v>0</v>
      </c>
      <c r="Q171" s="198">
        <v>1.4211499999999999</v>
      </c>
      <c r="R171" s="198">
        <f>Q171*H171</f>
        <v>29.844149999999999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155</v>
      </c>
      <c r="AT171" s="200" t="s">
        <v>209</v>
      </c>
      <c r="AU171" s="200" t="s">
        <v>85</v>
      </c>
      <c r="AY171" s="17" t="s">
        <v>148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155</v>
      </c>
      <c r="BM171" s="200" t="s">
        <v>1184</v>
      </c>
    </row>
    <row r="172" spans="1:65" s="13" customFormat="1">
      <c r="B172" s="208"/>
      <c r="C172" s="209"/>
      <c r="D172" s="210" t="s">
        <v>183</v>
      </c>
      <c r="E172" s="211" t="s">
        <v>1</v>
      </c>
      <c r="F172" s="212" t="s">
        <v>1185</v>
      </c>
      <c r="G172" s="209"/>
      <c r="H172" s="211" t="s">
        <v>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183</v>
      </c>
      <c r="AU172" s="218" t="s">
        <v>85</v>
      </c>
      <c r="AV172" s="13" t="s">
        <v>83</v>
      </c>
      <c r="AW172" s="13" t="s">
        <v>32</v>
      </c>
      <c r="AX172" s="13" t="s">
        <v>75</v>
      </c>
      <c r="AY172" s="218" t="s">
        <v>148</v>
      </c>
    </row>
    <row r="173" spans="1:65" s="14" customFormat="1">
      <c r="B173" s="219"/>
      <c r="C173" s="220"/>
      <c r="D173" s="210" t="s">
        <v>183</v>
      </c>
      <c r="E173" s="221" t="s">
        <v>1</v>
      </c>
      <c r="F173" s="222" t="s">
        <v>1186</v>
      </c>
      <c r="G173" s="220"/>
      <c r="H173" s="223">
        <v>21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183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148</v>
      </c>
    </row>
    <row r="174" spans="1:65" s="2" customFormat="1" ht="24.2" customHeight="1">
      <c r="A174" s="34"/>
      <c r="B174" s="35"/>
      <c r="C174" s="187" t="s">
        <v>231</v>
      </c>
      <c r="D174" s="187" t="s">
        <v>150</v>
      </c>
      <c r="E174" s="188" t="s">
        <v>1187</v>
      </c>
      <c r="F174" s="189" t="s">
        <v>1188</v>
      </c>
      <c r="G174" s="190" t="s">
        <v>181</v>
      </c>
      <c r="H174" s="191">
        <v>3</v>
      </c>
      <c r="I174" s="192"/>
      <c r="J174" s="193">
        <f>ROUND(I174*H174,2)</f>
        <v>0</v>
      </c>
      <c r="K174" s="194"/>
      <c r="L174" s="195"/>
      <c r="M174" s="196" t="s">
        <v>1</v>
      </c>
      <c r="N174" s="197" t="s">
        <v>40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154</v>
      </c>
      <c r="AT174" s="200" t="s">
        <v>150</v>
      </c>
      <c r="AU174" s="200" t="s">
        <v>85</v>
      </c>
      <c r="AY174" s="17" t="s">
        <v>148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155</v>
      </c>
      <c r="BM174" s="200" t="s">
        <v>1189</v>
      </c>
    </row>
    <row r="175" spans="1:65" s="2" customFormat="1" ht="21.75" customHeight="1">
      <c r="A175" s="34"/>
      <c r="B175" s="35"/>
      <c r="C175" s="187" t="s">
        <v>7</v>
      </c>
      <c r="D175" s="187" t="s">
        <v>150</v>
      </c>
      <c r="E175" s="188" t="s">
        <v>1190</v>
      </c>
      <c r="F175" s="189" t="s">
        <v>1191</v>
      </c>
      <c r="G175" s="190" t="s">
        <v>181</v>
      </c>
      <c r="H175" s="191">
        <v>181.59800000000001</v>
      </c>
      <c r="I175" s="192"/>
      <c r="J175" s="193">
        <f>ROUND(I175*H175,2)</f>
        <v>0</v>
      </c>
      <c r="K175" s="194"/>
      <c r="L175" s="195"/>
      <c r="M175" s="196" t="s">
        <v>1</v>
      </c>
      <c r="N175" s="197" t="s">
        <v>40</v>
      </c>
      <c r="O175" s="71"/>
      <c r="P175" s="198">
        <f>O175*H175</f>
        <v>0</v>
      </c>
      <c r="Q175" s="198">
        <v>2.6700000000000001E-3</v>
      </c>
      <c r="R175" s="198">
        <f>Q175*H175</f>
        <v>0.48486666000000006</v>
      </c>
      <c r="S175" s="198">
        <v>0</v>
      </c>
      <c r="T175" s="199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0" t="s">
        <v>154</v>
      </c>
      <c r="AT175" s="200" t="s">
        <v>150</v>
      </c>
      <c r="AU175" s="200" t="s">
        <v>85</v>
      </c>
      <c r="AY175" s="17" t="s">
        <v>148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7" t="s">
        <v>83</v>
      </c>
      <c r="BK175" s="201">
        <f>ROUND(I175*H175,2)</f>
        <v>0</v>
      </c>
      <c r="BL175" s="17" t="s">
        <v>155</v>
      </c>
      <c r="BM175" s="200" t="s">
        <v>1192</v>
      </c>
    </row>
    <row r="176" spans="1:65" s="13" customFormat="1">
      <c r="B176" s="208"/>
      <c r="C176" s="209"/>
      <c r="D176" s="210" t="s">
        <v>183</v>
      </c>
      <c r="E176" s="211" t="s">
        <v>1</v>
      </c>
      <c r="F176" s="212" t="s">
        <v>744</v>
      </c>
      <c r="G176" s="209"/>
      <c r="H176" s="211" t="s">
        <v>1</v>
      </c>
      <c r="I176" s="213"/>
      <c r="J176" s="209"/>
      <c r="K176" s="209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183</v>
      </c>
      <c r="AU176" s="218" t="s">
        <v>85</v>
      </c>
      <c r="AV176" s="13" t="s">
        <v>83</v>
      </c>
      <c r="AW176" s="13" t="s">
        <v>32</v>
      </c>
      <c r="AX176" s="13" t="s">
        <v>75</v>
      </c>
      <c r="AY176" s="218" t="s">
        <v>148</v>
      </c>
    </row>
    <row r="177" spans="1:65" s="14" customFormat="1">
      <c r="B177" s="219"/>
      <c r="C177" s="220"/>
      <c r="D177" s="210" t="s">
        <v>183</v>
      </c>
      <c r="E177" s="221" t="s">
        <v>1</v>
      </c>
      <c r="F177" s="222" t="s">
        <v>1111</v>
      </c>
      <c r="G177" s="220"/>
      <c r="H177" s="223">
        <v>157.94999999999999</v>
      </c>
      <c r="I177" s="224"/>
      <c r="J177" s="220"/>
      <c r="K177" s="220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183</v>
      </c>
      <c r="AU177" s="229" t="s">
        <v>85</v>
      </c>
      <c r="AV177" s="14" t="s">
        <v>85</v>
      </c>
      <c r="AW177" s="14" t="s">
        <v>32</v>
      </c>
      <c r="AX177" s="14" t="s">
        <v>75</v>
      </c>
      <c r="AY177" s="229" t="s">
        <v>148</v>
      </c>
    </row>
    <row r="178" spans="1:65" s="13" customFormat="1">
      <c r="B178" s="208"/>
      <c r="C178" s="209"/>
      <c r="D178" s="210" t="s">
        <v>183</v>
      </c>
      <c r="E178" s="211" t="s">
        <v>1</v>
      </c>
      <c r="F178" s="212" t="s">
        <v>1193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183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148</v>
      </c>
    </row>
    <row r="179" spans="1:65" s="14" customFormat="1">
      <c r="B179" s="219"/>
      <c r="C179" s="220"/>
      <c r="D179" s="210" t="s">
        <v>183</v>
      </c>
      <c r="E179" s="221" t="s">
        <v>1</v>
      </c>
      <c r="F179" s="222" t="s">
        <v>1181</v>
      </c>
      <c r="G179" s="220"/>
      <c r="H179" s="223">
        <v>15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32</v>
      </c>
      <c r="AX179" s="14" t="s">
        <v>75</v>
      </c>
      <c r="AY179" s="229" t="s">
        <v>148</v>
      </c>
    </row>
    <row r="180" spans="1:65" s="15" customFormat="1">
      <c r="B180" s="230"/>
      <c r="C180" s="231"/>
      <c r="D180" s="210" t="s">
        <v>183</v>
      </c>
      <c r="E180" s="232" t="s">
        <v>1</v>
      </c>
      <c r="F180" s="233" t="s">
        <v>187</v>
      </c>
      <c r="G180" s="231"/>
      <c r="H180" s="234">
        <v>172.95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183</v>
      </c>
      <c r="AU180" s="240" t="s">
        <v>85</v>
      </c>
      <c r="AV180" s="15" t="s">
        <v>155</v>
      </c>
      <c r="AW180" s="15" t="s">
        <v>32</v>
      </c>
      <c r="AX180" s="15" t="s">
        <v>83</v>
      </c>
      <c r="AY180" s="240" t="s">
        <v>148</v>
      </c>
    </row>
    <row r="181" spans="1:65" s="14" customFormat="1">
      <c r="B181" s="219"/>
      <c r="C181" s="220"/>
      <c r="D181" s="210" t="s">
        <v>183</v>
      </c>
      <c r="E181" s="220"/>
      <c r="F181" s="222" t="s">
        <v>1194</v>
      </c>
      <c r="G181" s="220"/>
      <c r="H181" s="223">
        <v>181.59800000000001</v>
      </c>
      <c r="I181" s="224"/>
      <c r="J181" s="220"/>
      <c r="K181" s="220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183</v>
      </c>
      <c r="AU181" s="229" t="s">
        <v>85</v>
      </c>
      <c r="AV181" s="14" t="s">
        <v>85</v>
      </c>
      <c r="AW181" s="14" t="s">
        <v>4</v>
      </c>
      <c r="AX181" s="14" t="s">
        <v>83</v>
      </c>
      <c r="AY181" s="229" t="s">
        <v>148</v>
      </c>
    </row>
    <row r="182" spans="1:65" s="2" customFormat="1" ht="16.5" customHeight="1">
      <c r="A182" s="34"/>
      <c r="B182" s="35"/>
      <c r="C182" s="187" t="s">
        <v>378</v>
      </c>
      <c r="D182" s="187" t="s">
        <v>150</v>
      </c>
      <c r="E182" s="188" t="s">
        <v>1195</v>
      </c>
      <c r="F182" s="189" t="s">
        <v>1196</v>
      </c>
      <c r="G182" s="190" t="s">
        <v>181</v>
      </c>
      <c r="H182" s="191">
        <v>18</v>
      </c>
      <c r="I182" s="192"/>
      <c r="J182" s="193">
        <f>ROUND(I182*H182,2)</f>
        <v>0</v>
      </c>
      <c r="K182" s="194"/>
      <c r="L182" s="195"/>
      <c r="M182" s="196" t="s">
        <v>1</v>
      </c>
      <c r="N182" s="197" t="s">
        <v>40</v>
      </c>
      <c r="O182" s="71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0" t="s">
        <v>154</v>
      </c>
      <c r="AT182" s="200" t="s">
        <v>150</v>
      </c>
      <c r="AU182" s="200" t="s">
        <v>85</v>
      </c>
      <c r="AY182" s="17" t="s">
        <v>148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7" t="s">
        <v>83</v>
      </c>
      <c r="BK182" s="201">
        <f>ROUND(I182*H182,2)</f>
        <v>0</v>
      </c>
      <c r="BL182" s="17" t="s">
        <v>155</v>
      </c>
      <c r="BM182" s="200" t="s">
        <v>1197</v>
      </c>
    </row>
    <row r="183" spans="1:65" s="14" customFormat="1">
      <c r="B183" s="219"/>
      <c r="C183" s="220"/>
      <c r="D183" s="210" t="s">
        <v>183</v>
      </c>
      <c r="E183" s="221" t="s">
        <v>1</v>
      </c>
      <c r="F183" s="222" t="s">
        <v>1198</v>
      </c>
      <c r="G183" s="220"/>
      <c r="H183" s="223">
        <v>18</v>
      </c>
      <c r="I183" s="224"/>
      <c r="J183" s="220"/>
      <c r="K183" s="220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183</v>
      </c>
      <c r="AU183" s="229" t="s">
        <v>85</v>
      </c>
      <c r="AV183" s="14" t="s">
        <v>85</v>
      </c>
      <c r="AW183" s="14" t="s">
        <v>32</v>
      </c>
      <c r="AX183" s="14" t="s">
        <v>83</v>
      </c>
      <c r="AY183" s="229" t="s">
        <v>148</v>
      </c>
    </row>
    <row r="184" spans="1:65" s="2" customFormat="1" ht="21.75" customHeight="1">
      <c r="A184" s="34"/>
      <c r="B184" s="35"/>
      <c r="C184" s="187" t="s">
        <v>382</v>
      </c>
      <c r="D184" s="187" t="s">
        <v>150</v>
      </c>
      <c r="E184" s="188" t="s">
        <v>1199</v>
      </c>
      <c r="F184" s="189" t="s">
        <v>1200</v>
      </c>
      <c r="G184" s="190" t="s">
        <v>181</v>
      </c>
      <c r="H184" s="191">
        <v>3</v>
      </c>
      <c r="I184" s="192"/>
      <c r="J184" s="193">
        <f t="shared" ref="J184:J192" si="0">ROUND(I184*H184,2)</f>
        <v>0</v>
      </c>
      <c r="K184" s="194"/>
      <c r="L184" s="195"/>
      <c r="M184" s="196" t="s">
        <v>1</v>
      </c>
      <c r="N184" s="197" t="s">
        <v>40</v>
      </c>
      <c r="O184" s="71"/>
      <c r="P184" s="198">
        <f t="shared" ref="P184:P192" si="1">O184*H184</f>
        <v>0</v>
      </c>
      <c r="Q184" s="198">
        <v>0</v>
      </c>
      <c r="R184" s="198">
        <f t="shared" ref="R184:R192" si="2">Q184*H184</f>
        <v>0</v>
      </c>
      <c r="S184" s="198">
        <v>0</v>
      </c>
      <c r="T184" s="199">
        <f t="shared" ref="T184:T192" si="3"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154</v>
      </c>
      <c r="AT184" s="200" t="s">
        <v>150</v>
      </c>
      <c r="AU184" s="200" t="s">
        <v>85</v>
      </c>
      <c r="AY184" s="17" t="s">
        <v>148</v>
      </c>
      <c r="BE184" s="201">
        <f t="shared" ref="BE184:BE192" si="4">IF(N184="základní",J184,0)</f>
        <v>0</v>
      </c>
      <c r="BF184" s="201">
        <f t="shared" ref="BF184:BF192" si="5">IF(N184="snížená",J184,0)</f>
        <v>0</v>
      </c>
      <c r="BG184" s="201">
        <f t="shared" ref="BG184:BG192" si="6">IF(N184="zákl. přenesená",J184,0)</f>
        <v>0</v>
      </c>
      <c r="BH184" s="201">
        <f t="shared" ref="BH184:BH192" si="7">IF(N184="sníž. přenesená",J184,0)</f>
        <v>0</v>
      </c>
      <c r="BI184" s="201">
        <f t="shared" ref="BI184:BI192" si="8">IF(N184="nulová",J184,0)</f>
        <v>0</v>
      </c>
      <c r="BJ184" s="17" t="s">
        <v>83</v>
      </c>
      <c r="BK184" s="201">
        <f t="shared" ref="BK184:BK192" si="9">ROUND(I184*H184,2)</f>
        <v>0</v>
      </c>
      <c r="BL184" s="17" t="s">
        <v>155</v>
      </c>
      <c r="BM184" s="200" t="s">
        <v>1201</v>
      </c>
    </row>
    <row r="185" spans="1:65" s="2" customFormat="1" ht="21.75" customHeight="1">
      <c r="A185" s="34"/>
      <c r="B185" s="35"/>
      <c r="C185" s="187" t="s">
        <v>387</v>
      </c>
      <c r="D185" s="187" t="s">
        <v>150</v>
      </c>
      <c r="E185" s="188" t="s">
        <v>1202</v>
      </c>
      <c r="F185" s="189" t="s">
        <v>1203</v>
      </c>
      <c r="G185" s="190" t="s">
        <v>181</v>
      </c>
      <c r="H185" s="191">
        <v>3</v>
      </c>
      <c r="I185" s="192"/>
      <c r="J185" s="193">
        <f t="shared" si="0"/>
        <v>0</v>
      </c>
      <c r="K185" s="194"/>
      <c r="L185" s="195"/>
      <c r="M185" s="196" t="s">
        <v>1</v>
      </c>
      <c r="N185" s="197" t="s">
        <v>40</v>
      </c>
      <c r="O185" s="71"/>
      <c r="P185" s="198">
        <f t="shared" si="1"/>
        <v>0</v>
      </c>
      <c r="Q185" s="198">
        <v>0</v>
      </c>
      <c r="R185" s="198">
        <f t="shared" si="2"/>
        <v>0</v>
      </c>
      <c r="S185" s="198">
        <v>0</v>
      </c>
      <c r="T185" s="199">
        <f t="shared" si="3"/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0" t="s">
        <v>154</v>
      </c>
      <c r="AT185" s="200" t="s">
        <v>150</v>
      </c>
      <c r="AU185" s="200" t="s">
        <v>85</v>
      </c>
      <c r="AY185" s="17" t="s">
        <v>148</v>
      </c>
      <c r="BE185" s="201">
        <f t="shared" si="4"/>
        <v>0</v>
      </c>
      <c r="BF185" s="201">
        <f t="shared" si="5"/>
        <v>0</v>
      </c>
      <c r="BG185" s="201">
        <f t="shared" si="6"/>
        <v>0</v>
      </c>
      <c r="BH185" s="201">
        <f t="shared" si="7"/>
        <v>0</v>
      </c>
      <c r="BI185" s="201">
        <f t="shared" si="8"/>
        <v>0</v>
      </c>
      <c r="BJ185" s="17" t="s">
        <v>83</v>
      </c>
      <c r="BK185" s="201">
        <f t="shared" si="9"/>
        <v>0</v>
      </c>
      <c r="BL185" s="17" t="s">
        <v>155</v>
      </c>
      <c r="BM185" s="200" t="s">
        <v>1204</v>
      </c>
    </row>
    <row r="186" spans="1:65" s="2" customFormat="1" ht="21.75" customHeight="1">
      <c r="A186" s="34"/>
      <c r="B186" s="35"/>
      <c r="C186" s="187" t="s">
        <v>392</v>
      </c>
      <c r="D186" s="187" t="s">
        <v>150</v>
      </c>
      <c r="E186" s="188" t="s">
        <v>1205</v>
      </c>
      <c r="F186" s="189" t="s">
        <v>1206</v>
      </c>
      <c r="G186" s="190" t="s">
        <v>181</v>
      </c>
      <c r="H186" s="191">
        <v>3</v>
      </c>
      <c r="I186" s="192"/>
      <c r="J186" s="193">
        <f t="shared" si="0"/>
        <v>0</v>
      </c>
      <c r="K186" s="194"/>
      <c r="L186" s="195"/>
      <c r="M186" s="196" t="s">
        <v>1</v>
      </c>
      <c r="N186" s="197" t="s">
        <v>40</v>
      </c>
      <c r="O186" s="71"/>
      <c r="P186" s="198">
        <f t="shared" si="1"/>
        <v>0</v>
      </c>
      <c r="Q186" s="198">
        <v>0</v>
      </c>
      <c r="R186" s="198">
        <f t="shared" si="2"/>
        <v>0</v>
      </c>
      <c r="S186" s="198">
        <v>0</v>
      </c>
      <c r="T186" s="199">
        <f t="shared" si="3"/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154</v>
      </c>
      <c r="AT186" s="200" t="s">
        <v>150</v>
      </c>
      <c r="AU186" s="200" t="s">
        <v>85</v>
      </c>
      <c r="AY186" s="17" t="s">
        <v>148</v>
      </c>
      <c r="BE186" s="201">
        <f t="shared" si="4"/>
        <v>0</v>
      </c>
      <c r="BF186" s="201">
        <f t="shared" si="5"/>
        <v>0</v>
      </c>
      <c r="BG186" s="201">
        <f t="shared" si="6"/>
        <v>0</v>
      </c>
      <c r="BH186" s="201">
        <f t="shared" si="7"/>
        <v>0</v>
      </c>
      <c r="BI186" s="201">
        <f t="shared" si="8"/>
        <v>0</v>
      </c>
      <c r="BJ186" s="17" t="s">
        <v>83</v>
      </c>
      <c r="BK186" s="201">
        <f t="shared" si="9"/>
        <v>0</v>
      </c>
      <c r="BL186" s="17" t="s">
        <v>155</v>
      </c>
      <c r="BM186" s="200" t="s">
        <v>1207</v>
      </c>
    </row>
    <row r="187" spans="1:65" s="2" customFormat="1" ht="24.2" customHeight="1">
      <c r="A187" s="34"/>
      <c r="B187" s="35"/>
      <c r="C187" s="241" t="s">
        <v>396</v>
      </c>
      <c r="D187" s="241" t="s">
        <v>209</v>
      </c>
      <c r="E187" s="242" t="s">
        <v>1208</v>
      </c>
      <c r="F187" s="243" t="s">
        <v>1209</v>
      </c>
      <c r="G187" s="244" t="s">
        <v>181</v>
      </c>
      <c r="H187" s="245">
        <v>4</v>
      </c>
      <c r="I187" s="246"/>
      <c r="J187" s="247">
        <f t="shared" si="0"/>
        <v>0</v>
      </c>
      <c r="K187" s="248"/>
      <c r="L187" s="39"/>
      <c r="M187" s="249" t="s">
        <v>1</v>
      </c>
      <c r="N187" s="250" t="s">
        <v>40</v>
      </c>
      <c r="O187" s="71"/>
      <c r="P187" s="198">
        <f t="shared" si="1"/>
        <v>0</v>
      </c>
      <c r="Q187" s="198">
        <v>6.4049999999999996E-2</v>
      </c>
      <c r="R187" s="198">
        <f t="shared" si="2"/>
        <v>0.25619999999999998</v>
      </c>
      <c r="S187" s="198">
        <v>0</v>
      </c>
      <c r="T187" s="199">
        <f t="shared" si="3"/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0" t="s">
        <v>155</v>
      </c>
      <c r="AT187" s="200" t="s">
        <v>209</v>
      </c>
      <c r="AU187" s="200" t="s">
        <v>85</v>
      </c>
      <c r="AY187" s="17" t="s">
        <v>148</v>
      </c>
      <c r="BE187" s="201">
        <f t="shared" si="4"/>
        <v>0</v>
      </c>
      <c r="BF187" s="201">
        <f t="shared" si="5"/>
        <v>0</v>
      </c>
      <c r="BG187" s="201">
        <f t="shared" si="6"/>
        <v>0</v>
      </c>
      <c r="BH187" s="201">
        <f t="shared" si="7"/>
        <v>0</v>
      </c>
      <c r="BI187" s="201">
        <f t="shared" si="8"/>
        <v>0</v>
      </c>
      <c r="BJ187" s="17" t="s">
        <v>83</v>
      </c>
      <c r="BK187" s="201">
        <f t="shared" si="9"/>
        <v>0</v>
      </c>
      <c r="BL187" s="17" t="s">
        <v>155</v>
      </c>
      <c r="BM187" s="200" t="s">
        <v>1210</v>
      </c>
    </row>
    <row r="188" spans="1:65" s="2" customFormat="1" ht="33" customHeight="1">
      <c r="A188" s="34"/>
      <c r="B188" s="35"/>
      <c r="C188" s="241" t="s">
        <v>400</v>
      </c>
      <c r="D188" s="241" t="s">
        <v>209</v>
      </c>
      <c r="E188" s="242" t="s">
        <v>1211</v>
      </c>
      <c r="F188" s="243" t="s">
        <v>1212</v>
      </c>
      <c r="G188" s="244" t="s">
        <v>181</v>
      </c>
      <c r="H188" s="245">
        <v>4</v>
      </c>
      <c r="I188" s="246"/>
      <c r="J188" s="247">
        <f t="shared" si="0"/>
        <v>0</v>
      </c>
      <c r="K188" s="248"/>
      <c r="L188" s="39"/>
      <c r="M188" s="249" t="s">
        <v>1</v>
      </c>
      <c r="N188" s="250" t="s">
        <v>40</v>
      </c>
      <c r="O188" s="71"/>
      <c r="P188" s="198">
        <f t="shared" si="1"/>
        <v>0</v>
      </c>
      <c r="Q188" s="198">
        <v>8.1399999999999997E-3</v>
      </c>
      <c r="R188" s="198">
        <f t="shared" si="2"/>
        <v>3.2559999999999999E-2</v>
      </c>
      <c r="S188" s="198">
        <v>0</v>
      </c>
      <c r="T188" s="199">
        <f t="shared" si="3"/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155</v>
      </c>
      <c r="AT188" s="200" t="s">
        <v>209</v>
      </c>
      <c r="AU188" s="200" t="s">
        <v>85</v>
      </c>
      <c r="AY188" s="17" t="s">
        <v>148</v>
      </c>
      <c r="BE188" s="201">
        <f t="shared" si="4"/>
        <v>0</v>
      </c>
      <c r="BF188" s="201">
        <f t="shared" si="5"/>
        <v>0</v>
      </c>
      <c r="BG188" s="201">
        <f t="shared" si="6"/>
        <v>0</v>
      </c>
      <c r="BH188" s="201">
        <f t="shared" si="7"/>
        <v>0</v>
      </c>
      <c r="BI188" s="201">
        <f t="shared" si="8"/>
        <v>0</v>
      </c>
      <c r="BJ188" s="17" t="s">
        <v>83</v>
      </c>
      <c r="BK188" s="201">
        <f t="shared" si="9"/>
        <v>0</v>
      </c>
      <c r="BL188" s="17" t="s">
        <v>155</v>
      </c>
      <c r="BM188" s="200" t="s">
        <v>1213</v>
      </c>
    </row>
    <row r="189" spans="1:65" s="2" customFormat="1" ht="24.2" customHeight="1">
      <c r="A189" s="34"/>
      <c r="B189" s="35"/>
      <c r="C189" s="241" t="s">
        <v>404</v>
      </c>
      <c r="D189" s="241" t="s">
        <v>209</v>
      </c>
      <c r="E189" s="242" t="s">
        <v>1214</v>
      </c>
      <c r="F189" s="243" t="s">
        <v>1215</v>
      </c>
      <c r="G189" s="244" t="s">
        <v>181</v>
      </c>
      <c r="H189" s="245">
        <v>4</v>
      </c>
      <c r="I189" s="246"/>
      <c r="J189" s="247">
        <f t="shared" si="0"/>
        <v>0</v>
      </c>
      <c r="K189" s="248"/>
      <c r="L189" s="39"/>
      <c r="M189" s="249" t="s">
        <v>1</v>
      </c>
      <c r="N189" s="250" t="s">
        <v>40</v>
      </c>
      <c r="O189" s="71"/>
      <c r="P189" s="198">
        <f t="shared" si="1"/>
        <v>0</v>
      </c>
      <c r="Q189" s="198">
        <v>0</v>
      </c>
      <c r="R189" s="198">
        <f t="shared" si="2"/>
        <v>0</v>
      </c>
      <c r="S189" s="198">
        <v>0</v>
      </c>
      <c r="T189" s="199">
        <f t="shared" si="3"/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0" t="s">
        <v>155</v>
      </c>
      <c r="AT189" s="200" t="s">
        <v>209</v>
      </c>
      <c r="AU189" s="200" t="s">
        <v>85</v>
      </c>
      <c r="AY189" s="17" t="s">
        <v>148</v>
      </c>
      <c r="BE189" s="201">
        <f t="shared" si="4"/>
        <v>0</v>
      </c>
      <c r="BF189" s="201">
        <f t="shared" si="5"/>
        <v>0</v>
      </c>
      <c r="BG189" s="201">
        <f t="shared" si="6"/>
        <v>0</v>
      </c>
      <c r="BH189" s="201">
        <f t="shared" si="7"/>
        <v>0</v>
      </c>
      <c r="BI189" s="201">
        <f t="shared" si="8"/>
        <v>0</v>
      </c>
      <c r="BJ189" s="17" t="s">
        <v>83</v>
      </c>
      <c r="BK189" s="201">
        <f t="shared" si="9"/>
        <v>0</v>
      </c>
      <c r="BL189" s="17" t="s">
        <v>155</v>
      </c>
      <c r="BM189" s="200" t="s">
        <v>1216</v>
      </c>
    </row>
    <row r="190" spans="1:65" s="2" customFormat="1" ht="33" customHeight="1">
      <c r="A190" s="34"/>
      <c r="B190" s="35"/>
      <c r="C190" s="241" t="s">
        <v>408</v>
      </c>
      <c r="D190" s="241" t="s">
        <v>209</v>
      </c>
      <c r="E190" s="242" t="s">
        <v>1217</v>
      </c>
      <c r="F190" s="243" t="s">
        <v>1218</v>
      </c>
      <c r="G190" s="244" t="s">
        <v>181</v>
      </c>
      <c r="H190" s="245">
        <v>4</v>
      </c>
      <c r="I190" s="246"/>
      <c r="J190" s="247">
        <f t="shared" si="0"/>
        <v>0</v>
      </c>
      <c r="K190" s="248"/>
      <c r="L190" s="39"/>
      <c r="M190" s="249" t="s">
        <v>1</v>
      </c>
      <c r="N190" s="250" t="s">
        <v>40</v>
      </c>
      <c r="O190" s="71"/>
      <c r="P190" s="198">
        <f t="shared" si="1"/>
        <v>0</v>
      </c>
      <c r="Q190" s="198">
        <v>6.0600000000000001E-2</v>
      </c>
      <c r="R190" s="198">
        <f t="shared" si="2"/>
        <v>0.2424</v>
      </c>
      <c r="S190" s="198">
        <v>0</v>
      </c>
      <c r="T190" s="199">
        <f t="shared" si="3"/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155</v>
      </c>
      <c r="AT190" s="200" t="s">
        <v>209</v>
      </c>
      <c r="AU190" s="200" t="s">
        <v>85</v>
      </c>
      <c r="AY190" s="17" t="s">
        <v>148</v>
      </c>
      <c r="BE190" s="201">
        <f t="shared" si="4"/>
        <v>0</v>
      </c>
      <c r="BF190" s="201">
        <f t="shared" si="5"/>
        <v>0</v>
      </c>
      <c r="BG190" s="201">
        <f t="shared" si="6"/>
        <v>0</v>
      </c>
      <c r="BH190" s="201">
        <f t="shared" si="7"/>
        <v>0</v>
      </c>
      <c r="BI190" s="201">
        <f t="shared" si="8"/>
        <v>0</v>
      </c>
      <c r="BJ190" s="17" t="s">
        <v>83</v>
      </c>
      <c r="BK190" s="201">
        <f t="shared" si="9"/>
        <v>0</v>
      </c>
      <c r="BL190" s="17" t="s">
        <v>155</v>
      </c>
      <c r="BM190" s="200" t="s">
        <v>1219</v>
      </c>
    </row>
    <row r="191" spans="1:65" s="2" customFormat="1" ht="24.2" customHeight="1">
      <c r="A191" s="34"/>
      <c r="B191" s="35"/>
      <c r="C191" s="241" t="s">
        <v>413</v>
      </c>
      <c r="D191" s="241" t="s">
        <v>209</v>
      </c>
      <c r="E191" s="242" t="s">
        <v>1220</v>
      </c>
      <c r="F191" s="243" t="s">
        <v>1221</v>
      </c>
      <c r="G191" s="244" t="s">
        <v>181</v>
      </c>
      <c r="H191" s="245">
        <v>3</v>
      </c>
      <c r="I191" s="246"/>
      <c r="J191" s="247">
        <f t="shared" si="0"/>
        <v>0</v>
      </c>
      <c r="K191" s="248"/>
      <c r="L191" s="39"/>
      <c r="M191" s="249" t="s">
        <v>1</v>
      </c>
      <c r="N191" s="250" t="s">
        <v>40</v>
      </c>
      <c r="O191" s="71"/>
      <c r="P191" s="198">
        <f t="shared" si="1"/>
        <v>0</v>
      </c>
      <c r="Q191" s="198">
        <v>0.21734000000000001</v>
      </c>
      <c r="R191" s="198">
        <f t="shared" si="2"/>
        <v>0.65202000000000004</v>
      </c>
      <c r="S191" s="198">
        <v>0</v>
      </c>
      <c r="T191" s="199">
        <f t="shared" si="3"/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0" t="s">
        <v>155</v>
      </c>
      <c r="AT191" s="200" t="s">
        <v>209</v>
      </c>
      <c r="AU191" s="200" t="s">
        <v>85</v>
      </c>
      <c r="AY191" s="17" t="s">
        <v>148</v>
      </c>
      <c r="BE191" s="201">
        <f t="shared" si="4"/>
        <v>0</v>
      </c>
      <c r="BF191" s="201">
        <f t="shared" si="5"/>
        <v>0</v>
      </c>
      <c r="BG191" s="201">
        <f t="shared" si="6"/>
        <v>0</v>
      </c>
      <c r="BH191" s="201">
        <f t="shared" si="7"/>
        <v>0</v>
      </c>
      <c r="BI191" s="201">
        <f t="shared" si="8"/>
        <v>0</v>
      </c>
      <c r="BJ191" s="17" t="s">
        <v>83</v>
      </c>
      <c r="BK191" s="201">
        <f t="shared" si="9"/>
        <v>0</v>
      </c>
      <c r="BL191" s="17" t="s">
        <v>155</v>
      </c>
      <c r="BM191" s="200" t="s">
        <v>1222</v>
      </c>
    </row>
    <row r="192" spans="1:65" s="2" customFormat="1" ht="16.5" customHeight="1">
      <c r="A192" s="34"/>
      <c r="B192" s="35"/>
      <c r="C192" s="241" t="s">
        <v>418</v>
      </c>
      <c r="D192" s="241" t="s">
        <v>209</v>
      </c>
      <c r="E192" s="242" t="s">
        <v>1223</v>
      </c>
      <c r="F192" s="243" t="s">
        <v>1224</v>
      </c>
      <c r="G192" s="244" t="s">
        <v>181</v>
      </c>
      <c r="H192" s="245">
        <v>324</v>
      </c>
      <c r="I192" s="246"/>
      <c r="J192" s="247">
        <f t="shared" si="0"/>
        <v>0</v>
      </c>
      <c r="K192" s="248"/>
      <c r="L192" s="39"/>
      <c r="M192" s="249" t="s">
        <v>1</v>
      </c>
      <c r="N192" s="250" t="s">
        <v>40</v>
      </c>
      <c r="O192" s="71"/>
      <c r="P192" s="198">
        <f t="shared" si="1"/>
        <v>0</v>
      </c>
      <c r="Q192" s="198">
        <v>0</v>
      </c>
      <c r="R192" s="198">
        <f t="shared" si="2"/>
        <v>0</v>
      </c>
      <c r="S192" s="198">
        <v>0</v>
      </c>
      <c r="T192" s="199">
        <f t="shared" si="3"/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0" t="s">
        <v>155</v>
      </c>
      <c r="AT192" s="200" t="s">
        <v>209</v>
      </c>
      <c r="AU192" s="200" t="s">
        <v>85</v>
      </c>
      <c r="AY192" s="17" t="s">
        <v>148</v>
      </c>
      <c r="BE192" s="201">
        <f t="shared" si="4"/>
        <v>0</v>
      </c>
      <c r="BF192" s="201">
        <f t="shared" si="5"/>
        <v>0</v>
      </c>
      <c r="BG192" s="201">
        <f t="shared" si="6"/>
        <v>0</v>
      </c>
      <c r="BH192" s="201">
        <f t="shared" si="7"/>
        <v>0</v>
      </c>
      <c r="BI192" s="201">
        <f t="shared" si="8"/>
        <v>0</v>
      </c>
      <c r="BJ192" s="17" t="s">
        <v>83</v>
      </c>
      <c r="BK192" s="201">
        <f t="shared" si="9"/>
        <v>0</v>
      </c>
      <c r="BL192" s="17" t="s">
        <v>155</v>
      </c>
      <c r="BM192" s="200" t="s">
        <v>1225</v>
      </c>
    </row>
    <row r="193" spans="1:65" s="13" customFormat="1">
      <c r="B193" s="208"/>
      <c r="C193" s="209"/>
      <c r="D193" s="210" t="s">
        <v>183</v>
      </c>
      <c r="E193" s="211" t="s">
        <v>1</v>
      </c>
      <c r="F193" s="212" t="s">
        <v>1128</v>
      </c>
      <c r="G193" s="209"/>
      <c r="H193" s="211" t="s">
        <v>1</v>
      </c>
      <c r="I193" s="213"/>
      <c r="J193" s="209"/>
      <c r="K193" s="209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183</v>
      </c>
      <c r="AU193" s="218" t="s">
        <v>85</v>
      </c>
      <c r="AV193" s="13" t="s">
        <v>83</v>
      </c>
      <c r="AW193" s="13" t="s">
        <v>32</v>
      </c>
      <c r="AX193" s="13" t="s">
        <v>75</v>
      </c>
      <c r="AY193" s="218" t="s">
        <v>148</v>
      </c>
    </row>
    <row r="194" spans="1:65" s="14" customFormat="1">
      <c r="B194" s="219"/>
      <c r="C194" s="220"/>
      <c r="D194" s="210" t="s">
        <v>183</v>
      </c>
      <c r="E194" s="221" t="s">
        <v>1</v>
      </c>
      <c r="F194" s="222" t="s">
        <v>1226</v>
      </c>
      <c r="G194" s="220"/>
      <c r="H194" s="223">
        <v>324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183</v>
      </c>
      <c r="AU194" s="229" t="s">
        <v>85</v>
      </c>
      <c r="AV194" s="14" t="s">
        <v>85</v>
      </c>
      <c r="AW194" s="14" t="s">
        <v>32</v>
      </c>
      <c r="AX194" s="14" t="s">
        <v>83</v>
      </c>
      <c r="AY194" s="229" t="s">
        <v>148</v>
      </c>
    </row>
    <row r="195" spans="1:65" s="2" customFormat="1" ht="24.2" customHeight="1">
      <c r="A195" s="34"/>
      <c r="B195" s="35"/>
      <c r="C195" s="241" t="s">
        <v>423</v>
      </c>
      <c r="D195" s="241" t="s">
        <v>209</v>
      </c>
      <c r="E195" s="242" t="s">
        <v>1227</v>
      </c>
      <c r="F195" s="243" t="s">
        <v>1228</v>
      </c>
      <c r="G195" s="244" t="s">
        <v>153</v>
      </c>
      <c r="H195" s="245">
        <v>3</v>
      </c>
      <c r="I195" s="246"/>
      <c r="J195" s="247">
        <f>ROUND(I195*H195,2)</f>
        <v>0</v>
      </c>
      <c r="K195" s="248"/>
      <c r="L195" s="39"/>
      <c r="M195" s="249" t="s">
        <v>1</v>
      </c>
      <c r="N195" s="250" t="s">
        <v>40</v>
      </c>
      <c r="O195" s="71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155</v>
      </c>
      <c r="AT195" s="200" t="s">
        <v>209</v>
      </c>
      <c r="AU195" s="200" t="s">
        <v>85</v>
      </c>
      <c r="AY195" s="17" t="s">
        <v>148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83</v>
      </c>
      <c r="BK195" s="201">
        <f>ROUND(I195*H195,2)</f>
        <v>0</v>
      </c>
      <c r="BL195" s="17" t="s">
        <v>155</v>
      </c>
      <c r="BM195" s="200" t="s">
        <v>1229</v>
      </c>
    </row>
    <row r="196" spans="1:65" s="12" customFormat="1" ht="22.9" customHeight="1">
      <c r="B196" s="171"/>
      <c r="C196" s="172"/>
      <c r="D196" s="173" t="s">
        <v>74</v>
      </c>
      <c r="E196" s="185" t="s">
        <v>190</v>
      </c>
      <c r="F196" s="185" t="s">
        <v>793</v>
      </c>
      <c r="G196" s="172"/>
      <c r="H196" s="172"/>
      <c r="I196" s="175"/>
      <c r="J196" s="186">
        <f>BK196</f>
        <v>0</v>
      </c>
      <c r="K196" s="172"/>
      <c r="L196" s="177"/>
      <c r="M196" s="178"/>
      <c r="N196" s="179"/>
      <c r="O196" s="179"/>
      <c r="P196" s="180">
        <f>SUM(P197:P200)</f>
        <v>0</v>
      </c>
      <c r="Q196" s="179"/>
      <c r="R196" s="180">
        <f>SUM(R197:R200)</f>
        <v>1.4215500000000001E-2</v>
      </c>
      <c r="S196" s="179"/>
      <c r="T196" s="181">
        <f>SUM(T197:T200)</f>
        <v>0</v>
      </c>
      <c r="AR196" s="182" t="s">
        <v>83</v>
      </c>
      <c r="AT196" s="183" t="s">
        <v>74</v>
      </c>
      <c r="AU196" s="183" t="s">
        <v>83</v>
      </c>
      <c r="AY196" s="182" t="s">
        <v>148</v>
      </c>
      <c r="BK196" s="184">
        <f>SUM(BK197:BK200)</f>
        <v>0</v>
      </c>
    </row>
    <row r="197" spans="1:65" s="2" customFormat="1" ht="16.5" customHeight="1">
      <c r="A197" s="34"/>
      <c r="B197" s="35"/>
      <c r="C197" s="241" t="s">
        <v>427</v>
      </c>
      <c r="D197" s="241" t="s">
        <v>209</v>
      </c>
      <c r="E197" s="242" t="s">
        <v>1230</v>
      </c>
      <c r="F197" s="243" t="s">
        <v>1231</v>
      </c>
      <c r="G197" s="244" t="s">
        <v>161</v>
      </c>
      <c r="H197" s="245">
        <v>157.94999999999999</v>
      </c>
      <c r="I197" s="246"/>
      <c r="J197" s="247">
        <f>ROUND(I197*H197,2)</f>
        <v>0</v>
      </c>
      <c r="K197" s="248"/>
      <c r="L197" s="39"/>
      <c r="M197" s="249" t="s">
        <v>1</v>
      </c>
      <c r="N197" s="250" t="s">
        <v>40</v>
      </c>
      <c r="O197" s="71"/>
      <c r="P197" s="198">
        <f>O197*H197</f>
        <v>0</v>
      </c>
      <c r="Q197" s="198">
        <v>9.0000000000000006E-5</v>
      </c>
      <c r="R197" s="198">
        <f>Q197*H197</f>
        <v>1.4215500000000001E-2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155</v>
      </c>
      <c r="AT197" s="200" t="s">
        <v>209</v>
      </c>
      <c r="AU197" s="200" t="s">
        <v>85</v>
      </c>
      <c r="AY197" s="17" t="s">
        <v>148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83</v>
      </c>
      <c r="BK197" s="201">
        <f>ROUND(I197*H197,2)</f>
        <v>0</v>
      </c>
      <c r="BL197" s="17" t="s">
        <v>155</v>
      </c>
      <c r="BM197" s="200" t="s">
        <v>1232</v>
      </c>
    </row>
    <row r="198" spans="1:65" s="13" customFormat="1">
      <c r="B198" s="208"/>
      <c r="C198" s="209"/>
      <c r="D198" s="210" t="s">
        <v>183</v>
      </c>
      <c r="E198" s="211" t="s">
        <v>1</v>
      </c>
      <c r="F198" s="212" t="s">
        <v>1233</v>
      </c>
      <c r="G198" s="209"/>
      <c r="H198" s="211" t="s">
        <v>1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183</v>
      </c>
      <c r="AU198" s="218" t="s">
        <v>85</v>
      </c>
      <c r="AV198" s="13" t="s">
        <v>83</v>
      </c>
      <c r="AW198" s="13" t="s">
        <v>32</v>
      </c>
      <c r="AX198" s="13" t="s">
        <v>75</v>
      </c>
      <c r="AY198" s="218" t="s">
        <v>148</v>
      </c>
    </row>
    <row r="199" spans="1:65" s="14" customFormat="1">
      <c r="B199" s="219"/>
      <c r="C199" s="220"/>
      <c r="D199" s="210" t="s">
        <v>183</v>
      </c>
      <c r="E199" s="221" t="s">
        <v>1</v>
      </c>
      <c r="F199" s="222" t="s">
        <v>1111</v>
      </c>
      <c r="G199" s="220"/>
      <c r="H199" s="223">
        <v>157.94999999999999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183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148</v>
      </c>
    </row>
    <row r="200" spans="1:65" s="2" customFormat="1" ht="24.2" customHeight="1">
      <c r="A200" s="34"/>
      <c r="B200" s="35"/>
      <c r="C200" s="187" t="s">
        <v>433</v>
      </c>
      <c r="D200" s="187" t="s">
        <v>150</v>
      </c>
      <c r="E200" s="188" t="s">
        <v>1234</v>
      </c>
      <c r="F200" s="189" t="s">
        <v>1235</v>
      </c>
      <c r="G200" s="190" t="s">
        <v>153</v>
      </c>
      <c r="H200" s="191">
        <v>5</v>
      </c>
      <c r="I200" s="192"/>
      <c r="J200" s="193">
        <f>ROUND(I200*H200,2)</f>
        <v>0</v>
      </c>
      <c r="K200" s="194"/>
      <c r="L200" s="195"/>
      <c r="M200" s="196" t="s">
        <v>1</v>
      </c>
      <c r="N200" s="197" t="s">
        <v>40</v>
      </c>
      <c r="O200" s="71"/>
      <c r="P200" s="198">
        <f>O200*H200</f>
        <v>0</v>
      </c>
      <c r="Q200" s="198">
        <v>0</v>
      </c>
      <c r="R200" s="198">
        <f>Q200*H200</f>
        <v>0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154</v>
      </c>
      <c r="AT200" s="200" t="s">
        <v>150</v>
      </c>
      <c r="AU200" s="200" t="s">
        <v>85</v>
      </c>
      <c r="AY200" s="17" t="s">
        <v>148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155</v>
      </c>
      <c r="BM200" s="200" t="s">
        <v>1236</v>
      </c>
    </row>
    <row r="201" spans="1:65" s="12" customFormat="1" ht="22.9" customHeight="1">
      <c r="B201" s="171"/>
      <c r="C201" s="172"/>
      <c r="D201" s="173" t="s">
        <v>74</v>
      </c>
      <c r="E201" s="185" t="s">
        <v>955</v>
      </c>
      <c r="F201" s="185" t="s">
        <v>956</v>
      </c>
      <c r="G201" s="172"/>
      <c r="H201" s="172"/>
      <c r="I201" s="175"/>
      <c r="J201" s="186">
        <f>BK201</f>
        <v>0</v>
      </c>
      <c r="K201" s="172"/>
      <c r="L201" s="177"/>
      <c r="M201" s="178"/>
      <c r="N201" s="179"/>
      <c r="O201" s="179"/>
      <c r="P201" s="180">
        <f>P202</f>
        <v>0</v>
      </c>
      <c r="Q201" s="179"/>
      <c r="R201" s="180">
        <f>R202</f>
        <v>0</v>
      </c>
      <c r="S201" s="179"/>
      <c r="T201" s="181">
        <f>T202</f>
        <v>0</v>
      </c>
      <c r="AR201" s="182" t="s">
        <v>83</v>
      </c>
      <c r="AT201" s="183" t="s">
        <v>74</v>
      </c>
      <c r="AU201" s="183" t="s">
        <v>83</v>
      </c>
      <c r="AY201" s="182" t="s">
        <v>148</v>
      </c>
      <c r="BK201" s="184">
        <f>BK202</f>
        <v>0</v>
      </c>
    </row>
    <row r="202" spans="1:65" s="2" customFormat="1" ht="21.75" customHeight="1">
      <c r="A202" s="34"/>
      <c r="B202" s="35"/>
      <c r="C202" s="241" t="s">
        <v>437</v>
      </c>
      <c r="D202" s="241" t="s">
        <v>209</v>
      </c>
      <c r="E202" s="242" t="s">
        <v>1237</v>
      </c>
      <c r="F202" s="243" t="s">
        <v>1238</v>
      </c>
      <c r="G202" s="244" t="s">
        <v>430</v>
      </c>
      <c r="H202" s="245">
        <v>576.01</v>
      </c>
      <c r="I202" s="246"/>
      <c r="J202" s="247">
        <f>ROUND(I202*H202,2)</f>
        <v>0</v>
      </c>
      <c r="K202" s="248"/>
      <c r="L202" s="39"/>
      <c r="M202" s="254" t="s">
        <v>1</v>
      </c>
      <c r="N202" s="255" t="s">
        <v>40</v>
      </c>
      <c r="O202" s="204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0" t="s">
        <v>155</v>
      </c>
      <c r="AT202" s="200" t="s">
        <v>209</v>
      </c>
      <c r="AU202" s="200" t="s">
        <v>85</v>
      </c>
      <c r="AY202" s="17" t="s">
        <v>148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7" t="s">
        <v>83</v>
      </c>
      <c r="BK202" s="201">
        <f>ROUND(I202*H202,2)</f>
        <v>0</v>
      </c>
      <c r="BL202" s="17" t="s">
        <v>155</v>
      </c>
      <c r="BM202" s="200" t="s">
        <v>1239</v>
      </c>
    </row>
    <row r="203" spans="1:65" s="2" customFormat="1" ht="6.95" customHeight="1">
      <c r="A203" s="34"/>
      <c r="B203" s="54"/>
      <c r="C203" s="55"/>
      <c r="D203" s="55"/>
      <c r="E203" s="55"/>
      <c r="F203" s="55"/>
      <c r="G203" s="55"/>
      <c r="H203" s="55"/>
      <c r="I203" s="55"/>
      <c r="J203" s="55"/>
      <c r="K203" s="55"/>
      <c r="L203" s="39"/>
      <c r="M203" s="34"/>
      <c r="O203" s="34"/>
      <c r="P203" s="34"/>
      <c r="Q203" s="34"/>
      <c r="R203" s="34"/>
      <c r="S203" s="34"/>
      <c r="T203" s="34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</row>
  </sheetData>
  <sheetProtection algorithmName="SHA-512" hashValue="e7RsI6Xehs3FoxlqaLalmk3GtHr+mYESEm2ALhEoPDM9SISVjLec+b/ghoEbu/OxdxE8cgJ07PJiW8VqSqxMYg==" saltValue="yodGH2BATWPefUH2az5tSNJz/w4GwqE/J0xuY1IWfO0/Fi3K/+pGepWeFGz6vuD9i4y77UTBFvK2v9D9pa03NQ==" spinCount="100000" sheet="1" objects="1" scenarios="1" formatColumns="0" formatRows="0" autoFilter="0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4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16" t="s">
        <v>1240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ROUND((SUM(BE119:BE127)),  2)</f>
        <v>0</v>
      </c>
      <c r="G33" s="34"/>
      <c r="H33" s="34"/>
      <c r="I33" s="124">
        <v>0.21</v>
      </c>
      <c r="J33" s="123">
        <f>ROUND(((SUM(BE119:BE127))*I33),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ROUND((SUM(BF119:BF127)),  2)</f>
        <v>0</v>
      </c>
      <c r="G34" s="34"/>
      <c r="H34" s="34"/>
      <c r="I34" s="124">
        <v>0.15</v>
      </c>
      <c r="J34" s="123">
        <f>ROUND(((SUM(BF119:BF127))*I34),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ROUND((SUM(BG119:BG127)),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ROUND((SUM(BH119:BH127)),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ROUND((SUM(BI119:BI127)),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005 - SO 301 ODVODNĚNÍ KOMUNIKACE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J119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291</v>
      </c>
      <c r="E98" s="156"/>
      <c r="F98" s="156"/>
      <c r="G98" s="156"/>
      <c r="H98" s="156"/>
      <c r="I98" s="156"/>
      <c r="J98" s="157">
        <f>J121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294</v>
      </c>
      <c r="E99" s="156"/>
      <c r="F99" s="156"/>
      <c r="G99" s="156"/>
      <c r="H99" s="156"/>
      <c r="I99" s="156"/>
      <c r="J99" s="157">
        <f>J125</f>
        <v>0</v>
      </c>
      <c r="K99" s="154"/>
      <c r="L99" s="158"/>
    </row>
    <row r="100" spans="1:31" s="2" customFormat="1" ht="21.75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pans="1:31" s="2" customFormat="1" ht="6.95" customHeight="1">
      <c r="A101" s="34"/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pans="1:31" s="2" customFormat="1" ht="6.95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24.95" customHeight="1">
      <c r="A106" s="34"/>
      <c r="B106" s="35"/>
      <c r="C106" s="23" t="s">
        <v>132</v>
      </c>
      <c r="D106" s="36"/>
      <c r="E106" s="36"/>
      <c r="F106" s="36"/>
      <c r="G106" s="36"/>
      <c r="H106" s="36"/>
      <c r="I106" s="3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6.95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16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312" t="str">
        <f>E7</f>
        <v>Výškovická ul. prostor mezi ul. Svornosti a Čujkovova, Ostrava-Jih</v>
      </c>
      <c r="F109" s="313"/>
      <c r="G109" s="313"/>
      <c r="H109" s="313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123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06" t="str">
        <f>E9</f>
        <v>005 - SO 301 ODVODNĚNÍ KOMUNIKACE - neuznatelné</v>
      </c>
      <c r="F111" s="311"/>
      <c r="G111" s="311"/>
      <c r="H111" s="311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2" customHeight="1">
      <c r="A113" s="34"/>
      <c r="B113" s="35"/>
      <c r="C113" s="29" t="s">
        <v>20</v>
      </c>
      <c r="D113" s="36"/>
      <c r="E113" s="36"/>
      <c r="F113" s="27" t="str">
        <f>F12</f>
        <v>ul. Výškovická</v>
      </c>
      <c r="G113" s="36"/>
      <c r="H113" s="36"/>
      <c r="I113" s="29" t="s">
        <v>22</v>
      </c>
      <c r="J113" s="66" t="str">
        <f>IF(J12="","",J12)</f>
        <v>27. 10. 2021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25.7" customHeight="1">
      <c r="A115" s="34"/>
      <c r="B115" s="35"/>
      <c r="C115" s="29" t="s">
        <v>24</v>
      </c>
      <c r="D115" s="36"/>
      <c r="E115" s="36"/>
      <c r="F115" s="27" t="str">
        <f>E15</f>
        <v>Městský obvod Ostrava – Jih</v>
      </c>
      <c r="G115" s="36"/>
      <c r="H115" s="36"/>
      <c r="I115" s="29" t="s">
        <v>30</v>
      </c>
      <c r="J115" s="32" t="str">
        <f>E21</f>
        <v>Ing. Bc. Roman Fildán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25.7" customHeight="1">
      <c r="A116" s="34"/>
      <c r="B116" s="35"/>
      <c r="C116" s="29" t="s">
        <v>28</v>
      </c>
      <c r="D116" s="36"/>
      <c r="E116" s="36"/>
      <c r="F116" s="27" t="str">
        <f>IF(E18="","",E18)</f>
        <v>Vyplň údaj</v>
      </c>
      <c r="G116" s="36"/>
      <c r="H116" s="36"/>
      <c r="I116" s="29" t="s">
        <v>33</v>
      </c>
      <c r="J116" s="32" t="str">
        <f>E24</f>
        <v>Ing. Bc. Roman Fildán</v>
      </c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0.3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11" customFormat="1" ht="29.25" customHeight="1">
      <c r="A118" s="159"/>
      <c r="B118" s="160"/>
      <c r="C118" s="161" t="s">
        <v>133</v>
      </c>
      <c r="D118" s="162" t="s">
        <v>60</v>
      </c>
      <c r="E118" s="162" t="s">
        <v>56</v>
      </c>
      <c r="F118" s="162" t="s">
        <v>57</v>
      </c>
      <c r="G118" s="162" t="s">
        <v>134</v>
      </c>
      <c r="H118" s="162" t="s">
        <v>135</v>
      </c>
      <c r="I118" s="162" t="s">
        <v>136</v>
      </c>
      <c r="J118" s="163" t="s">
        <v>127</v>
      </c>
      <c r="K118" s="164" t="s">
        <v>137</v>
      </c>
      <c r="L118" s="165"/>
      <c r="M118" s="75" t="s">
        <v>1</v>
      </c>
      <c r="N118" s="76" t="s">
        <v>39</v>
      </c>
      <c r="O118" s="76" t="s">
        <v>138</v>
      </c>
      <c r="P118" s="76" t="s">
        <v>139</v>
      </c>
      <c r="Q118" s="76" t="s">
        <v>140</v>
      </c>
      <c r="R118" s="76" t="s">
        <v>141</v>
      </c>
      <c r="S118" s="76" t="s">
        <v>142</v>
      </c>
      <c r="T118" s="77" t="s">
        <v>143</v>
      </c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</row>
    <row r="119" spans="1:65" s="2" customFormat="1" ht="22.9" customHeight="1">
      <c r="A119" s="34"/>
      <c r="B119" s="35"/>
      <c r="C119" s="82" t="s">
        <v>144</v>
      </c>
      <c r="D119" s="36"/>
      <c r="E119" s="36"/>
      <c r="F119" s="36"/>
      <c r="G119" s="36"/>
      <c r="H119" s="36"/>
      <c r="I119" s="36"/>
      <c r="J119" s="166">
        <f>BK119</f>
        <v>0</v>
      </c>
      <c r="K119" s="36"/>
      <c r="L119" s="39"/>
      <c r="M119" s="78"/>
      <c r="N119" s="167"/>
      <c r="O119" s="79"/>
      <c r="P119" s="168">
        <f>P120</f>
        <v>0</v>
      </c>
      <c r="Q119" s="79"/>
      <c r="R119" s="168">
        <f>R120</f>
        <v>4.0000000000000002E-4</v>
      </c>
      <c r="S119" s="79"/>
      <c r="T119" s="169">
        <f>T120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74</v>
      </c>
      <c r="AU119" s="17" t="s">
        <v>129</v>
      </c>
      <c r="BK119" s="170">
        <f>BK120</f>
        <v>0</v>
      </c>
    </row>
    <row r="120" spans="1:65" s="12" customFormat="1" ht="25.9" customHeight="1">
      <c r="B120" s="171"/>
      <c r="C120" s="172"/>
      <c r="D120" s="173" t="s">
        <v>74</v>
      </c>
      <c r="E120" s="174" t="s">
        <v>145</v>
      </c>
      <c r="F120" s="174" t="s">
        <v>146</v>
      </c>
      <c r="G120" s="172"/>
      <c r="H120" s="172"/>
      <c r="I120" s="175"/>
      <c r="J120" s="176">
        <f>BK120</f>
        <v>0</v>
      </c>
      <c r="K120" s="172"/>
      <c r="L120" s="177"/>
      <c r="M120" s="178"/>
      <c r="N120" s="179"/>
      <c r="O120" s="179"/>
      <c r="P120" s="180">
        <f>P121+P125</f>
        <v>0</v>
      </c>
      <c r="Q120" s="179"/>
      <c r="R120" s="180">
        <f>R121+R125</f>
        <v>4.0000000000000002E-4</v>
      </c>
      <c r="S120" s="179"/>
      <c r="T120" s="181">
        <f>T121+T125</f>
        <v>0</v>
      </c>
      <c r="AR120" s="182" t="s">
        <v>83</v>
      </c>
      <c r="AT120" s="183" t="s">
        <v>74</v>
      </c>
      <c r="AU120" s="183" t="s">
        <v>75</v>
      </c>
      <c r="AY120" s="182" t="s">
        <v>148</v>
      </c>
      <c r="BK120" s="184">
        <f>BK121+BK125</f>
        <v>0</v>
      </c>
    </row>
    <row r="121" spans="1:65" s="12" customFormat="1" ht="22.9" customHeight="1">
      <c r="B121" s="171"/>
      <c r="C121" s="172"/>
      <c r="D121" s="173" t="s">
        <v>74</v>
      </c>
      <c r="E121" s="185" t="s">
        <v>168</v>
      </c>
      <c r="F121" s="185" t="s">
        <v>656</v>
      </c>
      <c r="G121" s="172"/>
      <c r="H121" s="172"/>
      <c r="I121" s="175"/>
      <c r="J121" s="186">
        <f>BK121</f>
        <v>0</v>
      </c>
      <c r="K121" s="172"/>
      <c r="L121" s="177"/>
      <c r="M121" s="178"/>
      <c r="N121" s="179"/>
      <c r="O121" s="179"/>
      <c r="P121" s="180">
        <f>SUM(P122:P124)</f>
        <v>0</v>
      </c>
      <c r="Q121" s="179"/>
      <c r="R121" s="180">
        <f>SUM(R122:R124)</f>
        <v>0</v>
      </c>
      <c r="S121" s="179"/>
      <c r="T121" s="181">
        <f>SUM(T122:T124)</f>
        <v>0</v>
      </c>
      <c r="AR121" s="182" t="s">
        <v>83</v>
      </c>
      <c r="AT121" s="183" t="s">
        <v>74</v>
      </c>
      <c r="AU121" s="183" t="s">
        <v>83</v>
      </c>
      <c r="AY121" s="182" t="s">
        <v>148</v>
      </c>
      <c r="BK121" s="184">
        <f>SUM(BK122:BK124)</f>
        <v>0</v>
      </c>
    </row>
    <row r="122" spans="1:65" s="2" customFormat="1" ht="21.75" customHeight="1">
      <c r="A122" s="34"/>
      <c r="B122" s="35"/>
      <c r="C122" s="241" t="s">
        <v>83</v>
      </c>
      <c r="D122" s="241" t="s">
        <v>209</v>
      </c>
      <c r="E122" s="242" t="s">
        <v>1241</v>
      </c>
      <c r="F122" s="243" t="s">
        <v>1242</v>
      </c>
      <c r="G122" s="244" t="s">
        <v>161</v>
      </c>
      <c r="H122" s="245">
        <v>17.8</v>
      </c>
      <c r="I122" s="246"/>
      <c r="J122" s="247">
        <f>ROUND(I122*H122,2)</f>
        <v>0</v>
      </c>
      <c r="K122" s="248"/>
      <c r="L122" s="39"/>
      <c r="M122" s="249" t="s">
        <v>1</v>
      </c>
      <c r="N122" s="250" t="s">
        <v>40</v>
      </c>
      <c r="O122" s="71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0" t="s">
        <v>155</v>
      </c>
      <c r="AT122" s="200" t="s">
        <v>209</v>
      </c>
      <c r="AU122" s="200" t="s">
        <v>85</v>
      </c>
      <c r="AY122" s="17" t="s">
        <v>148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7" t="s">
        <v>83</v>
      </c>
      <c r="BK122" s="201">
        <f>ROUND(I122*H122,2)</f>
        <v>0</v>
      </c>
      <c r="BL122" s="17" t="s">
        <v>155</v>
      </c>
      <c r="BM122" s="200" t="s">
        <v>1243</v>
      </c>
    </row>
    <row r="123" spans="1:65" s="13" customFormat="1">
      <c r="B123" s="208"/>
      <c r="C123" s="209"/>
      <c r="D123" s="210" t="s">
        <v>183</v>
      </c>
      <c r="E123" s="211" t="s">
        <v>1</v>
      </c>
      <c r="F123" s="212" t="s">
        <v>1244</v>
      </c>
      <c r="G123" s="209"/>
      <c r="H123" s="211" t="s">
        <v>1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183</v>
      </c>
      <c r="AU123" s="218" t="s">
        <v>85</v>
      </c>
      <c r="AV123" s="13" t="s">
        <v>83</v>
      </c>
      <c r="AW123" s="13" t="s">
        <v>32</v>
      </c>
      <c r="AX123" s="13" t="s">
        <v>75</v>
      </c>
      <c r="AY123" s="218" t="s">
        <v>148</v>
      </c>
    </row>
    <row r="124" spans="1:65" s="14" customFormat="1">
      <c r="B124" s="219"/>
      <c r="C124" s="220"/>
      <c r="D124" s="210" t="s">
        <v>183</v>
      </c>
      <c r="E124" s="221" t="s">
        <v>1</v>
      </c>
      <c r="F124" s="222" t="s">
        <v>1245</v>
      </c>
      <c r="G124" s="220"/>
      <c r="H124" s="223">
        <v>17.8</v>
      </c>
      <c r="I124" s="224"/>
      <c r="J124" s="220"/>
      <c r="K124" s="220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183</v>
      </c>
      <c r="AU124" s="229" t="s">
        <v>85</v>
      </c>
      <c r="AV124" s="14" t="s">
        <v>85</v>
      </c>
      <c r="AW124" s="14" t="s">
        <v>32</v>
      </c>
      <c r="AX124" s="14" t="s">
        <v>83</v>
      </c>
      <c r="AY124" s="229" t="s">
        <v>148</v>
      </c>
    </row>
    <row r="125" spans="1:65" s="12" customFormat="1" ht="22.9" customHeight="1">
      <c r="B125" s="171"/>
      <c r="C125" s="172"/>
      <c r="D125" s="173" t="s">
        <v>74</v>
      </c>
      <c r="E125" s="185" t="s">
        <v>154</v>
      </c>
      <c r="F125" s="185" t="s">
        <v>775</v>
      </c>
      <c r="G125" s="172"/>
      <c r="H125" s="172"/>
      <c r="I125" s="175"/>
      <c r="J125" s="186">
        <f>BK125</f>
        <v>0</v>
      </c>
      <c r="K125" s="172"/>
      <c r="L125" s="177"/>
      <c r="M125" s="178"/>
      <c r="N125" s="179"/>
      <c r="O125" s="179"/>
      <c r="P125" s="180">
        <f>SUM(P126:P127)</f>
        <v>0</v>
      </c>
      <c r="Q125" s="179"/>
      <c r="R125" s="180">
        <f>SUM(R126:R127)</f>
        <v>4.0000000000000002E-4</v>
      </c>
      <c r="S125" s="179"/>
      <c r="T125" s="181">
        <f>SUM(T126:T127)</f>
        <v>0</v>
      </c>
      <c r="AR125" s="182" t="s">
        <v>83</v>
      </c>
      <c r="AT125" s="183" t="s">
        <v>74</v>
      </c>
      <c r="AU125" s="183" t="s">
        <v>83</v>
      </c>
      <c r="AY125" s="182" t="s">
        <v>148</v>
      </c>
      <c r="BK125" s="184">
        <f>SUM(BK126:BK127)</f>
        <v>0</v>
      </c>
    </row>
    <row r="126" spans="1:65" s="2" customFormat="1" ht="24.2" customHeight="1">
      <c r="A126" s="34"/>
      <c r="B126" s="35"/>
      <c r="C126" s="241" t="s">
        <v>85</v>
      </c>
      <c r="D126" s="241" t="s">
        <v>209</v>
      </c>
      <c r="E126" s="242" t="s">
        <v>1246</v>
      </c>
      <c r="F126" s="243" t="s">
        <v>1247</v>
      </c>
      <c r="G126" s="244" t="s">
        <v>1248</v>
      </c>
      <c r="H126" s="245">
        <v>4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1E-4</v>
      </c>
      <c r="R126" s="198">
        <f>Q126*H126</f>
        <v>4.0000000000000002E-4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155</v>
      </c>
      <c r="AT126" s="200" t="s">
        <v>209</v>
      </c>
      <c r="AU126" s="200" t="s">
        <v>85</v>
      </c>
      <c r="AY126" s="17" t="s">
        <v>148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155</v>
      </c>
      <c r="BM126" s="200" t="s">
        <v>1249</v>
      </c>
    </row>
    <row r="127" spans="1:65" s="14" customFormat="1">
      <c r="B127" s="219"/>
      <c r="C127" s="220"/>
      <c r="D127" s="210" t="s">
        <v>183</v>
      </c>
      <c r="E127" s="221" t="s">
        <v>1</v>
      </c>
      <c r="F127" s="222" t="s">
        <v>155</v>
      </c>
      <c r="G127" s="220"/>
      <c r="H127" s="223">
        <v>4</v>
      </c>
      <c r="I127" s="224"/>
      <c r="J127" s="220"/>
      <c r="K127" s="220"/>
      <c r="L127" s="225"/>
      <c r="M127" s="251"/>
      <c r="N127" s="252"/>
      <c r="O127" s="252"/>
      <c r="P127" s="252"/>
      <c r="Q127" s="252"/>
      <c r="R127" s="252"/>
      <c r="S127" s="252"/>
      <c r="T127" s="253"/>
      <c r="AT127" s="229" t="s">
        <v>183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148</v>
      </c>
    </row>
    <row r="128" spans="1:65" s="2" customFormat="1" ht="6.95" customHeight="1">
      <c r="A128" s="34"/>
      <c r="B128" s="54"/>
      <c r="C128" s="55"/>
      <c r="D128" s="55"/>
      <c r="E128" s="55"/>
      <c r="F128" s="55"/>
      <c r="G128" s="55"/>
      <c r="H128" s="55"/>
      <c r="I128" s="55"/>
      <c r="J128" s="55"/>
      <c r="K128" s="55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+bJ0PGTu+4pKEDaMcHEXjIfLa9G1Ugm+CRLcFxrsf93TAiqwbZUIWyx247eR4B9zPOAE1P8aBiixR2GiFgMA1g==" saltValue="Y3eTLfN2mJJe5Toygc53sZxWI4+vLuMie01PYeHs8Tl7QYUlebA51NQOU/QNpCXNKdxjsOzTTrfo65OL+fQC2Q==" spinCount="100000" sheet="1" objects="1" scenarios="1" formatColumns="0" formatRows="0" autoFilter="0"/>
  <autoFilter ref="C118:K12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0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100</v>
      </c>
      <c r="AZ2" s="207" t="s">
        <v>1250</v>
      </c>
      <c r="BA2" s="207" t="s">
        <v>1250</v>
      </c>
      <c r="BB2" s="207" t="s">
        <v>161</v>
      </c>
      <c r="BC2" s="207" t="s">
        <v>666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1251</v>
      </c>
      <c r="BA3" s="207" t="s">
        <v>1251</v>
      </c>
      <c r="BB3" s="207" t="s">
        <v>161</v>
      </c>
      <c r="BC3" s="207" t="s">
        <v>378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1252</v>
      </c>
      <c r="BA4" s="207" t="s">
        <v>1252</v>
      </c>
      <c r="BB4" s="207" t="s">
        <v>161</v>
      </c>
      <c r="BC4" s="207" t="s">
        <v>776</v>
      </c>
      <c r="BD4" s="207" t="s">
        <v>85</v>
      </c>
    </row>
    <row r="5" spans="1:56" s="1" customFormat="1" ht="6.95" customHeight="1">
      <c r="B5" s="20"/>
      <c r="L5" s="20"/>
      <c r="AZ5" s="207" t="s">
        <v>1253</v>
      </c>
      <c r="BA5" s="207" t="s">
        <v>1253</v>
      </c>
      <c r="BB5" s="207" t="s">
        <v>258</v>
      </c>
      <c r="BC5" s="207" t="s">
        <v>1254</v>
      </c>
      <c r="BD5" s="207" t="s">
        <v>85</v>
      </c>
    </row>
    <row r="6" spans="1:56" s="1" customFormat="1" ht="12" customHeight="1">
      <c r="B6" s="20"/>
      <c r="D6" s="112" t="s">
        <v>16</v>
      </c>
      <c r="L6" s="20"/>
      <c r="AZ6" s="207" t="s">
        <v>1101</v>
      </c>
      <c r="BA6" s="207" t="s">
        <v>1101</v>
      </c>
      <c r="BB6" s="207" t="s">
        <v>430</v>
      </c>
      <c r="BC6" s="207" t="s">
        <v>1255</v>
      </c>
      <c r="BD6" s="207" t="s">
        <v>85</v>
      </c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  <c r="AZ7" s="207" t="s">
        <v>242</v>
      </c>
      <c r="BA7" s="207" t="s">
        <v>242</v>
      </c>
      <c r="BB7" s="207" t="s">
        <v>240</v>
      </c>
      <c r="BC7" s="207" t="s">
        <v>1256</v>
      </c>
      <c r="BD7" s="207" t="s">
        <v>85</v>
      </c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207" t="s">
        <v>1103</v>
      </c>
      <c r="BA8" s="207" t="s">
        <v>1103</v>
      </c>
      <c r="BB8" s="207" t="s">
        <v>258</v>
      </c>
      <c r="BC8" s="207" t="s">
        <v>1257</v>
      </c>
      <c r="BD8" s="207" t="s">
        <v>85</v>
      </c>
    </row>
    <row r="9" spans="1:56" s="2" customFormat="1" ht="30" customHeight="1">
      <c r="A9" s="34"/>
      <c r="B9" s="39"/>
      <c r="C9" s="34"/>
      <c r="D9" s="34"/>
      <c r="E9" s="316" t="s">
        <v>1258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207" t="s">
        <v>257</v>
      </c>
      <c r="BA9" s="207" t="s">
        <v>257</v>
      </c>
      <c r="BB9" s="207" t="s">
        <v>258</v>
      </c>
      <c r="BC9" s="207" t="s">
        <v>1259</v>
      </c>
      <c r="BD9" s="207" t="s">
        <v>85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207" t="s">
        <v>262</v>
      </c>
      <c r="BA10" s="207" t="s">
        <v>262</v>
      </c>
      <c r="BB10" s="207" t="s">
        <v>258</v>
      </c>
      <c r="BC10" s="207" t="s">
        <v>1260</v>
      </c>
      <c r="BD10" s="207" t="s">
        <v>85</v>
      </c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207" t="s">
        <v>1107</v>
      </c>
      <c r="BA11" s="207" t="s">
        <v>1107</v>
      </c>
      <c r="BB11" s="207" t="s">
        <v>240</v>
      </c>
      <c r="BC11" s="207" t="s">
        <v>1261</v>
      </c>
      <c r="BD11" s="207" t="s">
        <v>85</v>
      </c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207" t="s">
        <v>1109</v>
      </c>
      <c r="BA12" s="207" t="s">
        <v>1109</v>
      </c>
      <c r="BB12" s="207" t="s">
        <v>240</v>
      </c>
      <c r="BC12" s="207" t="s">
        <v>1262</v>
      </c>
      <c r="BD12" s="207" t="s">
        <v>85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207" t="s">
        <v>1111</v>
      </c>
      <c r="BA13" s="207" t="s">
        <v>1111</v>
      </c>
      <c r="BB13" s="207" t="s">
        <v>161</v>
      </c>
      <c r="BC13" s="207" t="s">
        <v>1263</v>
      </c>
      <c r="BD13" s="207" t="s">
        <v>85</v>
      </c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207" t="s">
        <v>1264</v>
      </c>
      <c r="BA14" s="207" t="s">
        <v>1264</v>
      </c>
      <c r="BB14" s="207" t="s">
        <v>161</v>
      </c>
      <c r="BC14" s="207" t="s">
        <v>1265</v>
      </c>
      <c r="BD14" s="207" t="s">
        <v>85</v>
      </c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207" t="s">
        <v>1266</v>
      </c>
      <c r="BA15" s="207" t="s">
        <v>1266</v>
      </c>
      <c r="BB15" s="207" t="s">
        <v>161</v>
      </c>
      <c r="BC15" s="207" t="s">
        <v>1267</v>
      </c>
      <c r="BD15" s="207" t="s">
        <v>85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207" t="s">
        <v>1268</v>
      </c>
      <c r="BA16" s="207" t="s">
        <v>1268</v>
      </c>
      <c r="BB16" s="207" t="s">
        <v>161</v>
      </c>
      <c r="BC16" s="207" t="s">
        <v>1269</v>
      </c>
      <c r="BD16" s="207" t="s">
        <v>85</v>
      </c>
    </row>
    <row r="17" spans="1:56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207" t="s">
        <v>1114</v>
      </c>
      <c r="BA17" s="207" t="s">
        <v>1114</v>
      </c>
      <c r="BB17" s="207" t="s">
        <v>258</v>
      </c>
      <c r="BC17" s="207" t="s">
        <v>1270</v>
      </c>
      <c r="BD17" s="207" t="s">
        <v>85</v>
      </c>
    </row>
    <row r="18" spans="1:56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207" t="s">
        <v>1116</v>
      </c>
      <c r="BA18" s="207" t="s">
        <v>1116</v>
      </c>
      <c r="BB18" s="207" t="s">
        <v>258</v>
      </c>
      <c r="BC18" s="207" t="s">
        <v>1271</v>
      </c>
      <c r="BD18" s="207" t="s">
        <v>85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207" t="s">
        <v>1118</v>
      </c>
      <c r="BA19" s="207" t="s">
        <v>1118</v>
      </c>
      <c r="BB19" s="207" t="s">
        <v>258</v>
      </c>
      <c r="BC19" s="207" t="s">
        <v>1272</v>
      </c>
      <c r="BD19" s="207" t="s">
        <v>85</v>
      </c>
    </row>
    <row r="20" spans="1:56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ROUND((SUM(BE129:BE329)),  2)</f>
        <v>0</v>
      </c>
      <c r="G33" s="34"/>
      <c r="H33" s="34"/>
      <c r="I33" s="124">
        <v>0.21</v>
      </c>
      <c r="J33" s="123">
        <f>ROUND(((SUM(BE129:BE329))*I33),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ROUND((SUM(BF129:BF329)),  2)</f>
        <v>0</v>
      </c>
      <c r="G34" s="34"/>
      <c r="H34" s="34"/>
      <c r="I34" s="124">
        <v>0.15</v>
      </c>
      <c r="J34" s="123">
        <f>ROUND(((SUM(BF129:BF329))*I34),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ROUND((SUM(BG129:BG329)),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ROUND((SUM(BH129:BH329)),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ROUND((SUM(BI129:BI329)),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306" t="str">
        <f>E9</f>
        <v>006 - SO 302 PŘÍPOJKA, ROZVOD VODY A FONTÁNA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J129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J130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289</v>
      </c>
      <c r="E98" s="156"/>
      <c r="F98" s="156"/>
      <c r="G98" s="156"/>
      <c r="H98" s="156"/>
      <c r="I98" s="156"/>
      <c r="J98" s="157">
        <f>J131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290</v>
      </c>
      <c r="E99" s="156"/>
      <c r="F99" s="156"/>
      <c r="G99" s="156"/>
      <c r="H99" s="156"/>
      <c r="I99" s="156"/>
      <c r="J99" s="157">
        <f>J172</f>
        <v>0</v>
      </c>
      <c r="K99" s="154"/>
      <c r="L99" s="158"/>
    </row>
    <row r="100" spans="1:31" s="10" customFormat="1" ht="19.899999999999999" customHeight="1">
      <c r="B100" s="153"/>
      <c r="C100" s="154"/>
      <c r="D100" s="155" t="s">
        <v>292</v>
      </c>
      <c r="E100" s="156"/>
      <c r="F100" s="156"/>
      <c r="G100" s="156"/>
      <c r="H100" s="156"/>
      <c r="I100" s="156"/>
      <c r="J100" s="157">
        <f>J183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294</v>
      </c>
      <c r="E101" s="156"/>
      <c r="F101" s="156"/>
      <c r="G101" s="156"/>
      <c r="H101" s="156"/>
      <c r="I101" s="156"/>
      <c r="J101" s="157">
        <f>J193</f>
        <v>0</v>
      </c>
      <c r="K101" s="154"/>
      <c r="L101" s="158"/>
    </row>
    <row r="102" spans="1:31" s="10" customFormat="1" ht="19.899999999999999" customHeight="1">
      <c r="B102" s="153"/>
      <c r="C102" s="154"/>
      <c r="D102" s="155" t="s">
        <v>295</v>
      </c>
      <c r="E102" s="156"/>
      <c r="F102" s="156"/>
      <c r="G102" s="156"/>
      <c r="H102" s="156"/>
      <c r="I102" s="156"/>
      <c r="J102" s="157">
        <f>J278</f>
        <v>0</v>
      </c>
      <c r="K102" s="154"/>
      <c r="L102" s="158"/>
    </row>
    <row r="103" spans="1:31" s="10" customFormat="1" ht="19.899999999999999" customHeight="1">
      <c r="B103" s="153"/>
      <c r="C103" s="154"/>
      <c r="D103" s="155" t="s">
        <v>297</v>
      </c>
      <c r="E103" s="156"/>
      <c r="F103" s="156"/>
      <c r="G103" s="156"/>
      <c r="H103" s="156"/>
      <c r="I103" s="156"/>
      <c r="J103" s="157">
        <f>J283</f>
        <v>0</v>
      </c>
      <c r="K103" s="154"/>
      <c r="L103" s="158"/>
    </row>
    <row r="104" spans="1:31" s="9" customFormat="1" ht="24.95" customHeight="1">
      <c r="B104" s="147"/>
      <c r="C104" s="148"/>
      <c r="D104" s="149" t="s">
        <v>298</v>
      </c>
      <c r="E104" s="150"/>
      <c r="F104" s="150"/>
      <c r="G104" s="150"/>
      <c r="H104" s="150"/>
      <c r="I104" s="150"/>
      <c r="J104" s="151">
        <f>J285</f>
        <v>0</v>
      </c>
      <c r="K104" s="148"/>
      <c r="L104" s="152"/>
    </row>
    <row r="105" spans="1:31" s="10" customFormat="1" ht="19.899999999999999" customHeight="1">
      <c r="B105" s="153"/>
      <c r="C105" s="154"/>
      <c r="D105" s="155" t="s">
        <v>1273</v>
      </c>
      <c r="E105" s="156"/>
      <c r="F105" s="156"/>
      <c r="G105" s="156"/>
      <c r="H105" s="156"/>
      <c r="I105" s="156"/>
      <c r="J105" s="157">
        <f>J286</f>
        <v>0</v>
      </c>
      <c r="K105" s="154"/>
      <c r="L105" s="158"/>
    </row>
    <row r="106" spans="1:31" s="10" customFormat="1" ht="19.899999999999999" customHeight="1">
      <c r="B106" s="153"/>
      <c r="C106" s="154"/>
      <c r="D106" s="155" t="s">
        <v>301</v>
      </c>
      <c r="E106" s="156"/>
      <c r="F106" s="156"/>
      <c r="G106" s="156"/>
      <c r="H106" s="156"/>
      <c r="I106" s="156"/>
      <c r="J106" s="157">
        <f>J290</f>
        <v>0</v>
      </c>
      <c r="K106" s="154"/>
      <c r="L106" s="158"/>
    </row>
    <row r="107" spans="1:31" s="9" customFormat="1" ht="24.95" customHeight="1">
      <c r="B107" s="147"/>
      <c r="C107" s="148"/>
      <c r="D107" s="149" t="s">
        <v>302</v>
      </c>
      <c r="E107" s="150"/>
      <c r="F107" s="150"/>
      <c r="G107" s="150"/>
      <c r="H107" s="150"/>
      <c r="I107" s="150"/>
      <c r="J107" s="151">
        <f>J298</f>
        <v>0</v>
      </c>
      <c r="K107" s="148"/>
      <c r="L107" s="152"/>
    </row>
    <row r="108" spans="1:31" s="10" customFormat="1" ht="19.899999999999999" customHeight="1">
      <c r="B108" s="153"/>
      <c r="C108" s="154"/>
      <c r="D108" s="155" t="s">
        <v>1274</v>
      </c>
      <c r="E108" s="156"/>
      <c r="F108" s="156"/>
      <c r="G108" s="156"/>
      <c r="H108" s="156"/>
      <c r="I108" s="156"/>
      <c r="J108" s="157">
        <f>J299</f>
        <v>0</v>
      </c>
      <c r="K108" s="154"/>
      <c r="L108" s="158"/>
    </row>
    <row r="109" spans="1:31" s="10" customFormat="1" ht="19.899999999999999" customHeight="1">
      <c r="B109" s="153"/>
      <c r="C109" s="154"/>
      <c r="D109" s="155" t="s">
        <v>303</v>
      </c>
      <c r="E109" s="156"/>
      <c r="F109" s="156"/>
      <c r="G109" s="156"/>
      <c r="H109" s="156"/>
      <c r="I109" s="156"/>
      <c r="J109" s="157">
        <f>J323</f>
        <v>0</v>
      </c>
      <c r="K109" s="154"/>
      <c r="L109" s="158"/>
    </row>
    <row r="110" spans="1:31" s="2" customFormat="1" ht="21.75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6.95" customHeight="1">
      <c r="A111" s="34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5" spans="1:31" s="2" customFormat="1" ht="6.95" customHeight="1">
      <c r="A115" s="34"/>
      <c r="B115" s="56"/>
      <c r="C115" s="57"/>
      <c r="D115" s="57"/>
      <c r="E115" s="57"/>
      <c r="F115" s="57"/>
      <c r="G115" s="57"/>
      <c r="H115" s="57"/>
      <c r="I115" s="57"/>
      <c r="J115" s="57"/>
      <c r="K115" s="57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31" s="2" customFormat="1" ht="24.95" customHeight="1">
      <c r="A116" s="34"/>
      <c r="B116" s="35"/>
      <c r="C116" s="23" t="s">
        <v>132</v>
      </c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31" s="2" customFormat="1" ht="6.95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31" s="2" customFormat="1" ht="12" customHeight="1">
      <c r="A118" s="34"/>
      <c r="B118" s="35"/>
      <c r="C118" s="29" t="s">
        <v>16</v>
      </c>
      <c r="D118" s="36"/>
      <c r="E118" s="36"/>
      <c r="F118" s="36"/>
      <c r="G118" s="36"/>
      <c r="H118" s="36"/>
      <c r="I118" s="36"/>
      <c r="J118" s="36"/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31" s="2" customFormat="1" ht="16.5" customHeight="1">
      <c r="A119" s="34"/>
      <c r="B119" s="35"/>
      <c r="C119" s="36"/>
      <c r="D119" s="36"/>
      <c r="E119" s="312" t="str">
        <f>E7</f>
        <v>Výškovická ul. prostor mezi ul. Svornosti a Čujkovova, Ostrava-Jih</v>
      </c>
      <c r="F119" s="313"/>
      <c r="G119" s="313"/>
      <c r="H119" s="313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31" s="2" customFormat="1" ht="12" customHeight="1">
      <c r="A120" s="34"/>
      <c r="B120" s="35"/>
      <c r="C120" s="29" t="s">
        <v>123</v>
      </c>
      <c r="D120" s="36"/>
      <c r="E120" s="36"/>
      <c r="F120" s="36"/>
      <c r="G120" s="36"/>
      <c r="H120" s="36"/>
      <c r="I120" s="36"/>
      <c r="J120" s="36"/>
      <c r="K120" s="36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pans="1:31" s="2" customFormat="1" ht="30" customHeight="1">
      <c r="A121" s="34"/>
      <c r="B121" s="35"/>
      <c r="C121" s="36"/>
      <c r="D121" s="36"/>
      <c r="E121" s="306" t="str">
        <f>E9</f>
        <v>006 - SO 302 PŘÍPOJKA, ROZVOD VODY A FONTÁNA - uznatelné</v>
      </c>
      <c r="F121" s="311"/>
      <c r="G121" s="311"/>
      <c r="H121" s="311"/>
      <c r="I121" s="36"/>
      <c r="J121" s="36"/>
      <c r="K121" s="36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pans="1:31" s="2" customFormat="1" ht="6.95" customHeight="1">
      <c r="A122" s="34"/>
      <c r="B122" s="35"/>
      <c r="C122" s="36"/>
      <c r="D122" s="36"/>
      <c r="E122" s="36"/>
      <c r="F122" s="36"/>
      <c r="G122" s="36"/>
      <c r="H122" s="36"/>
      <c r="I122" s="36"/>
      <c r="J122" s="36"/>
      <c r="K122" s="36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pans="1:31" s="2" customFormat="1" ht="12" customHeight="1">
      <c r="A123" s="34"/>
      <c r="B123" s="35"/>
      <c r="C123" s="29" t="s">
        <v>20</v>
      </c>
      <c r="D123" s="36"/>
      <c r="E123" s="36"/>
      <c r="F123" s="27" t="str">
        <f>F12</f>
        <v>ul. Výškovická</v>
      </c>
      <c r="G123" s="36"/>
      <c r="H123" s="36"/>
      <c r="I123" s="29" t="s">
        <v>22</v>
      </c>
      <c r="J123" s="66" t="str">
        <f>IF(J12="","",J12)</f>
        <v>27. 10. 2021</v>
      </c>
      <c r="K123" s="36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pans="1:31" s="2" customFormat="1" ht="6.95" customHeight="1">
      <c r="A124" s="34"/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51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pans="1:31" s="2" customFormat="1" ht="25.7" customHeight="1">
      <c r="A125" s="34"/>
      <c r="B125" s="35"/>
      <c r="C125" s="29" t="s">
        <v>24</v>
      </c>
      <c r="D125" s="36"/>
      <c r="E125" s="36"/>
      <c r="F125" s="27" t="str">
        <f>E15</f>
        <v>Městský obvod Ostrava – Jih</v>
      </c>
      <c r="G125" s="36"/>
      <c r="H125" s="36"/>
      <c r="I125" s="29" t="s">
        <v>30</v>
      </c>
      <c r="J125" s="32" t="str">
        <f>E21</f>
        <v>Ing. Bc. Roman Fildán</v>
      </c>
      <c r="K125" s="36"/>
      <c r="L125" s="51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pans="1:31" s="2" customFormat="1" ht="25.7" customHeight="1">
      <c r="A126" s="34"/>
      <c r="B126" s="35"/>
      <c r="C126" s="29" t="s">
        <v>28</v>
      </c>
      <c r="D126" s="36"/>
      <c r="E126" s="36"/>
      <c r="F126" s="27" t="str">
        <f>IF(E18="","",E18)</f>
        <v>Vyplň údaj</v>
      </c>
      <c r="G126" s="36"/>
      <c r="H126" s="36"/>
      <c r="I126" s="29" t="s">
        <v>33</v>
      </c>
      <c r="J126" s="32" t="str">
        <f>E24</f>
        <v>Ing. Bc. Roman Fildán</v>
      </c>
      <c r="K126" s="36"/>
      <c r="L126" s="51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pans="1:31" s="2" customFormat="1" ht="10.35" customHeight="1">
      <c r="A127" s="34"/>
      <c r="B127" s="35"/>
      <c r="C127" s="36"/>
      <c r="D127" s="36"/>
      <c r="E127" s="36"/>
      <c r="F127" s="36"/>
      <c r="G127" s="36"/>
      <c r="H127" s="36"/>
      <c r="I127" s="36"/>
      <c r="J127" s="36"/>
      <c r="K127" s="36"/>
      <c r="L127" s="51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pans="1:31" s="11" customFormat="1" ht="29.25" customHeight="1">
      <c r="A128" s="159"/>
      <c r="B128" s="160"/>
      <c r="C128" s="161" t="s">
        <v>133</v>
      </c>
      <c r="D128" s="162" t="s">
        <v>60</v>
      </c>
      <c r="E128" s="162" t="s">
        <v>56</v>
      </c>
      <c r="F128" s="162" t="s">
        <v>57</v>
      </c>
      <c r="G128" s="162" t="s">
        <v>134</v>
      </c>
      <c r="H128" s="162" t="s">
        <v>135</v>
      </c>
      <c r="I128" s="162" t="s">
        <v>136</v>
      </c>
      <c r="J128" s="163" t="s">
        <v>127</v>
      </c>
      <c r="K128" s="164" t="s">
        <v>137</v>
      </c>
      <c r="L128" s="165"/>
      <c r="M128" s="75" t="s">
        <v>1</v>
      </c>
      <c r="N128" s="76" t="s">
        <v>39</v>
      </c>
      <c r="O128" s="76" t="s">
        <v>138</v>
      </c>
      <c r="P128" s="76" t="s">
        <v>139</v>
      </c>
      <c r="Q128" s="76" t="s">
        <v>140</v>
      </c>
      <c r="R128" s="76" t="s">
        <v>141</v>
      </c>
      <c r="S128" s="76" t="s">
        <v>142</v>
      </c>
      <c r="T128" s="77" t="s">
        <v>143</v>
      </c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</row>
    <row r="129" spans="1:65" s="2" customFormat="1" ht="22.9" customHeight="1">
      <c r="A129" s="34"/>
      <c r="B129" s="35"/>
      <c r="C129" s="82" t="s">
        <v>144</v>
      </c>
      <c r="D129" s="36"/>
      <c r="E129" s="36"/>
      <c r="F129" s="36"/>
      <c r="G129" s="36"/>
      <c r="H129" s="36"/>
      <c r="I129" s="36"/>
      <c r="J129" s="166">
        <f>BK129</f>
        <v>0</v>
      </c>
      <c r="K129" s="36"/>
      <c r="L129" s="39"/>
      <c r="M129" s="78"/>
      <c r="N129" s="167"/>
      <c r="O129" s="79"/>
      <c r="P129" s="168">
        <f>P130+P285+P298</f>
        <v>0</v>
      </c>
      <c r="Q129" s="79"/>
      <c r="R129" s="168">
        <f>R130+R285+R298</f>
        <v>172.62846405000005</v>
      </c>
      <c r="S129" s="79"/>
      <c r="T129" s="169">
        <f>T130+T285+T298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74</v>
      </c>
      <c r="AU129" s="17" t="s">
        <v>129</v>
      </c>
      <c r="BK129" s="170">
        <f>BK130+BK285+BK298</f>
        <v>0</v>
      </c>
    </row>
    <row r="130" spans="1:65" s="12" customFormat="1" ht="25.9" customHeight="1">
      <c r="B130" s="171"/>
      <c r="C130" s="172"/>
      <c r="D130" s="173" t="s">
        <v>74</v>
      </c>
      <c r="E130" s="174" t="s">
        <v>145</v>
      </c>
      <c r="F130" s="174" t="s">
        <v>146</v>
      </c>
      <c r="G130" s="172"/>
      <c r="H130" s="172"/>
      <c r="I130" s="175"/>
      <c r="J130" s="176">
        <f>BK130</f>
        <v>0</v>
      </c>
      <c r="K130" s="172"/>
      <c r="L130" s="177"/>
      <c r="M130" s="178"/>
      <c r="N130" s="179"/>
      <c r="O130" s="179"/>
      <c r="P130" s="180">
        <f>P131+P172+P183+P193+P278+P283</f>
        <v>0</v>
      </c>
      <c r="Q130" s="179"/>
      <c r="R130" s="180">
        <f>R131+R172+R183+R193+R278+R283</f>
        <v>172.48823505000004</v>
      </c>
      <c r="S130" s="179"/>
      <c r="T130" s="181">
        <f>T131+T172+T183+T193+T278+T283</f>
        <v>0</v>
      </c>
      <c r="AR130" s="182" t="s">
        <v>83</v>
      </c>
      <c r="AT130" s="183" t="s">
        <v>74</v>
      </c>
      <c r="AU130" s="183" t="s">
        <v>75</v>
      </c>
      <c r="AY130" s="182" t="s">
        <v>148</v>
      </c>
      <c r="BK130" s="184">
        <f>BK131+BK172+BK183+BK193+BK278+BK283</f>
        <v>0</v>
      </c>
    </row>
    <row r="131" spans="1:65" s="12" customFormat="1" ht="22.9" customHeight="1">
      <c r="B131" s="171"/>
      <c r="C131" s="172"/>
      <c r="D131" s="173" t="s">
        <v>74</v>
      </c>
      <c r="E131" s="185" t="s">
        <v>83</v>
      </c>
      <c r="F131" s="185" t="s">
        <v>304</v>
      </c>
      <c r="G131" s="172"/>
      <c r="H131" s="172"/>
      <c r="I131" s="175"/>
      <c r="J131" s="186">
        <f>BK131</f>
        <v>0</v>
      </c>
      <c r="K131" s="172"/>
      <c r="L131" s="177"/>
      <c r="M131" s="178"/>
      <c r="N131" s="179"/>
      <c r="O131" s="179"/>
      <c r="P131" s="180">
        <f>SUM(P132:P171)</f>
        <v>0</v>
      </c>
      <c r="Q131" s="179"/>
      <c r="R131" s="180">
        <f>SUM(R132:R171)</f>
        <v>162.63487120000002</v>
      </c>
      <c r="S131" s="179"/>
      <c r="T131" s="181">
        <f>SUM(T132:T171)</f>
        <v>0</v>
      </c>
      <c r="AR131" s="182" t="s">
        <v>83</v>
      </c>
      <c r="AT131" s="183" t="s">
        <v>74</v>
      </c>
      <c r="AU131" s="183" t="s">
        <v>83</v>
      </c>
      <c r="AY131" s="182" t="s">
        <v>148</v>
      </c>
      <c r="BK131" s="184">
        <f>SUM(BK132:BK171)</f>
        <v>0</v>
      </c>
    </row>
    <row r="132" spans="1:65" s="2" customFormat="1" ht="33" customHeight="1">
      <c r="A132" s="34"/>
      <c r="B132" s="35"/>
      <c r="C132" s="241" t="s">
        <v>83</v>
      </c>
      <c r="D132" s="241" t="s">
        <v>209</v>
      </c>
      <c r="E132" s="242" t="s">
        <v>1120</v>
      </c>
      <c r="F132" s="243" t="s">
        <v>1121</v>
      </c>
      <c r="G132" s="244" t="s">
        <v>258</v>
      </c>
      <c r="H132" s="245">
        <v>50.18</v>
      </c>
      <c r="I132" s="246"/>
      <c r="J132" s="247">
        <f>ROUND(I132*H132,2)</f>
        <v>0</v>
      </c>
      <c r="K132" s="248"/>
      <c r="L132" s="39"/>
      <c r="M132" s="249" t="s">
        <v>1</v>
      </c>
      <c r="N132" s="250" t="s">
        <v>40</v>
      </c>
      <c r="O132" s="71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155</v>
      </c>
      <c r="AT132" s="200" t="s">
        <v>209</v>
      </c>
      <c r="AU132" s="200" t="s">
        <v>85</v>
      </c>
      <c r="AY132" s="17" t="s">
        <v>148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155</v>
      </c>
      <c r="BM132" s="200" t="s">
        <v>1275</v>
      </c>
    </row>
    <row r="133" spans="1:65" s="13" customFormat="1">
      <c r="B133" s="208"/>
      <c r="C133" s="209"/>
      <c r="D133" s="210" t="s">
        <v>183</v>
      </c>
      <c r="E133" s="211" t="s">
        <v>1</v>
      </c>
      <c r="F133" s="212" t="s">
        <v>1276</v>
      </c>
      <c r="G133" s="209"/>
      <c r="H133" s="211" t="s">
        <v>1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183</v>
      </c>
      <c r="AU133" s="218" t="s">
        <v>85</v>
      </c>
      <c r="AV133" s="13" t="s">
        <v>83</v>
      </c>
      <c r="AW133" s="13" t="s">
        <v>32</v>
      </c>
      <c r="AX133" s="13" t="s">
        <v>75</v>
      </c>
      <c r="AY133" s="218" t="s">
        <v>148</v>
      </c>
    </row>
    <row r="134" spans="1:65" s="14" customFormat="1">
      <c r="B134" s="219"/>
      <c r="C134" s="220"/>
      <c r="D134" s="210" t="s">
        <v>183</v>
      </c>
      <c r="E134" s="221" t="s">
        <v>1114</v>
      </c>
      <c r="F134" s="222" t="s">
        <v>1277</v>
      </c>
      <c r="G134" s="220"/>
      <c r="H134" s="223">
        <v>27.3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183</v>
      </c>
      <c r="AU134" s="229" t="s">
        <v>85</v>
      </c>
      <c r="AV134" s="14" t="s">
        <v>85</v>
      </c>
      <c r="AW134" s="14" t="s">
        <v>32</v>
      </c>
      <c r="AX134" s="14" t="s">
        <v>75</v>
      </c>
      <c r="AY134" s="229" t="s">
        <v>148</v>
      </c>
    </row>
    <row r="135" spans="1:65" s="14" customFormat="1">
      <c r="B135" s="219"/>
      <c r="C135" s="220"/>
      <c r="D135" s="210" t="s">
        <v>183</v>
      </c>
      <c r="E135" s="221" t="s">
        <v>1253</v>
      </c>
      <c r="F135" s="222" t="s">
        <v>1278</v>
      </c>
      <c r="G135" s="220"/>
      <c r="H135" s="223">
        <v>22.88</v>
      </c>
      <c r="I135" s="224"/>
      <c r="J135" s="220"/>
      <c r="K135" s="220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183</v>
      </c>
      <c r="AU135" s="229" t="s">
        <v>85</v>
      </c>
      <c r="AV135" s="14" t="s">
        <v>85</v>
      </c>
      <c r="AW135" s="14" t="s">
        <v>32</v>
      </c>
      <c r="AX135" s="14" t="s">
        <v>75</v>
      </c>
      <c r="AY135" s="229" t="s">
        <v>148</v>
      </c>
    </row>
    <row r="136" spans="1:65" s="15" customFormat="1">
      <c r="B136" s="230"/>
      <c r="C136" s="231"/>
      <c r="D136" s="210" t="s">
        <v>183</v>
      </c>
      <c r="E136" s="232" t="s">
        <v>1</v>
      </c>
      <c r="F136" s="233" t="s">
        <v>187</v>
      </c>
      <c r="G136" s="231"/>
      <c r="H136" s="234">
        <v>50.18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183</v>
      </c>
      <c r="AU136" s="240" t="s">
        <v>85</v>
      </c>
      <c r="AV136" s="15" t="s">
        <v>155</v>
      </c>
      <c r="AW136" s="15" t="s">
        <v>32</v>
      </c>
      <c r="AX136" s="15" t="s">
        <v>83</v>
      </c>
      <c r="AY136" s="240" t="s">
        <v>148</v>
      </c>
    </row>
    <row r="137" spans="1:65" s="2" customFormat="1" ht="24.2" customHeight="1">
      <c r="A137" s="34"/>
      <c r="B137" s="35"/>
      <c r="C137" s="241" t="s">
        <v>85</v>
      </c>
      <c r="D137" s="241" t="s">
        <v>209</v>
      </c>
      <c r="E137" s="242" t="s">
        <v>1125</v>
      </c>
      <c r="F137" s="243" t="s">
        <v>1126</v>
      </c>
      <c r="G137" s="244" t="s">
        <v>258</v>
      </c>
      <c r="H137" s="245">
        <v>45.41</v>
      </c>
      <c r="I137" s="246"/>
      <c r="J137" s="247">
        <f>ROUND(I137*H137,2)</f>
        <v>0</v>
      </c>
      <c r="K137" s="248"/>
      <c r="L137" s="39"/>
      <c r="M137" s="249" t="s">
        <v>1</v>
      </c>
      <c r="N137" s="250" t="s">
        <v>40</v>
      </c>
      <c r="O137" s="71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0" t="s">
        <v>155</v>
      </c>
      <c r="AT137" s="200" t="s">
        <v>209</v>
      </c>
      <c r="AU137" s="200" t="s">
        <v>85</v>
      </c>
      <c r="AY137" s="17" t="s">
        <v>148</v>
      </c>
      <c r="BE137" s="201">
        <f>IF(N137="základní",J137,0)</f>
        <v>0</v>
      </c>
      <c r="BF137" s="201">
        <f>IF(N137="snížená",J137,0)</f>
        <v>0</v>
      </c>
      <c r="BG137" s="201">
        <f>IF(N137="zákl. přenesená",J137,0)</f>
        <v>0</v>
      </c>
      <c r="BH137" s="201">
        <f>IF(N137="sníž. přenesená",J137,0)</f>
        <v>0</v>
      </c>
      <c r="BI137" s="201">
        <f>IF(N137="nulová",J137,0)</f>
        <v>0</v>
      </c>
      <c r="BJ137" s="17" t="s">
        <v>83</v>
      </c>
      <c r="BK137" s="201">
        <f>ROUND(I137*H137,2)</f>
        <v>0</v>
      </c>
      <c r="BL137" s="17" t="s">
        <v>155</v>
      </c>
      <c r="BM137" s="200" t="s">
        <v>1279</v>
      </c>
    </row>
    <row r="138" spans="1:65" s="13" customFormat="1">
      <c r="B138" s="208"/>
      <c r="C138" s="209"/>
      <c r="D138" s="210" t="s">
        <v>183</v>
      </c>
      <c r="E138" s="211" t="s">
        <v>1</v>
      </c>
      <c r="F138" s="212" t="s">
        <v>1280</v>
      </c>
      <c r="G138" s="209"/>
      <c r="H138" s="211" t="s">
        <v>1</v>
      </c>
      <c r="I138" s="213"/>
      <c r="J138" s="209"/>
      <c r="K138" s="209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183</v>
      </c>
      <c r="AU138" s="218" t="s">
        <v>85</v>
      </c>
      <c r="AV138" s="13" t="s">
        <v>83</v>
      </c>
      <c r="AW138" s="13" t="s">
        <v>32</v>
      </c>
      <c r="AX138" s="13" t="s">
        <v>75</v>
      </c>
      <c r="AY138" s="218" t="s">
        <v>148</v>
      </c>
    </row>
    <row r="139" spans="1:65" s="14" customFormat="1">
      <c r="B139" s="219"/>
      <c r="C139" s="220"/>
      <c r="D139" s="210" t="s">
        <v>183</v>
      </c>
      <c r="E139" s="221" t="s">
        <v>1116</v>
      </c>
      <c r="F139" s="222" t="s">
        <v>1281</v>
      </c>
      <c r="G139" s="220"/>
      <c r="H139" s="223">
        <v>45.41</v>
      </c>
      <c r="I139" s="224"/>
      <c r="J139" s="220"/>
      <c r="K139" s="220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183</v>
      </c>
      <c r="AU139" s="229" t="s">
        <v>85</v>
      </c>
      <c r="AV139" s="14" t="s">
        <v>85</v>
      </c>
      <c r="AW139" s="14" t="s">
        <v>32</v>
      </c>
      <c r="AX139" s="14" t="s">
        <v>83</v>
      </c>
      <c r="AY139" s="229" t="s">
        <v>148</v>
      </c>
    </row>
    <row r="140" spans="1:65" s="2" customFormat="1" ht="21.75" customHeight="1">
      <c r="A140" s="34"/>
      <c r="B140" s="35"/>
      <c r="C140" s="241" t="s">
        <v>168</v>
      </c>
      <c r="D140" s="241" t="s">
        <v>209</v>
      </c>
      <c r="E140" s="242" t="s">
        <v>1130</v>
      </c>
      <c r="F140" s="243" t="s">
        <v>1131</v>
      </c>
      <c r="G140" s="244" t="s">
        <v>240</v>
      </c>
      <c r="H140" s="245">
        <v>79.680000000000007</v>
      </c>
      <c r="I140" s="246"/>
      <c r="J140" s="247">
        <f>ROUND(I140*H140,2)</f>
        <v>0</v>
      </c>
      <c r="K140" s="248"/>
      <c r="L140" s="39"/>
      <c r="M140" s="249" t="s">
        <v>1</v>
      </c>
      <c r="N140" s="250" t="s">
        <v>40</v>
      </c>
      <c r="O140" s="71"/>
      <c r="P140" s="198">
        <f>O140*H140</f>
        <v>0</v>
      </c>
      <c r="Q140" s="198">
        <v>8.4000000000000003E-4</v>
      </c>
      <c r="R140" s="198">
        <f>Q140*H140</f>
        <v>6.693120000000001E-2</v>
      </c>
      <c r="S140" s="198">
        <v>0</v>
      </c>
      <c r="T140" s="19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0" t="s">
        <v>155</v>
      </c>
      <c r="AT140" s="200" t="s">
        <v>209</v>
      </c>
      <c r="AU140" s="200" t="s">
        <v>85</v>
      </c>
      <c r="AY140" s="17" t="s">
        <v>148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7" t="s">
        <v>83</v>
      </c>
      <c r="BK140" s="201">
        <f>ROUND(I140*H140,2)</f>
        <v>0</v>
      </c>
      <c r="BL140" s="17" t="s">
        <v>155</v>
      </c>
      <c r="BM140" s="200" t="s">
        <v>1282</v>
      </c>
    </row>
    <row r="141" spans="1:65" s="14" customFormat="1">
      <c r="B141" s="219"/>
      <c r="C141" s="220"/>
      <c r="D141" s="210" t="s">
        <v>183</v>
      </c>
      <c r="E141" s="221" t="s">
        <v>1107</v>
      </c>
      <c r="F141" s="222" t="s">
        <v>1283</v>
      </c>
      <c r="G141" s="220"/>
      <c r="H141" s="223">
        <v>79.680000000000007</v>
      </c>
      <c r="I141" s="224"/>
      <c r="J141" s="220"/>
      <c r="K141" s="220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183</v>
      </c>
      <c r="AU141" s="229" t="s">
        <v>85</v>
      </c>
      <c r="AV141" s="14" t="s">
        <v>85</v>
      </c>
      <c r="AW141" s="14" t="s">
        <v>32</v>
      </c>
      <c r="AX141" s="14" t="s">
        <v>83</v>
      </c>
      <c r="AY141" s="229" t="s">
        <v>148</v>
      </c>
    </row>
    <row r="142" spans="1:65" s="2" customFormat="1" ht="24.2" customHeight="1">
      <c r="A142" s="34"/>
      <c r="B142" s="35"/>
      <c r="C142" s="241" t="s">
        <v>155</v>
      </c>
      <c r="D142" s="241" t="s">
        <v>209</v>
      </c>
      <c r="E142" s="242" t="s">
        <v>1134</v>
      </c>
      <c r="F142" s="243" t="s">
        <v>1135</v>
      </c>
      <c r="G142" s="244" t="s">
        <v>240</v>
      </c>
      <c r="H142" s="245">
        <v>79.680000000000007</v>
      </c>
      <c r="I142" s="246"/>
      <c r="J142" s="247">
        <f>ROUND(I142*H142,2)</f>
        <v>0</v>
      </c>
      <c r="K142" s="248"/>
      <c r="L142" s="39"/>
      <c r="M142" s="249" t="s">
        <v>1</v>
      </c>
      <c r="N142" s="250" t="s">
        <v>40</v>
      </c>
      <c r="O142" s="71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0" t="s">
        <v>155</v>
      </c>
      <c r="AT142" s="200" t="s">
        <v>209</v>
      </c>
      <c r="AU142" s="200" t="s">
        <v>85</v>
      </c>
      <c r="AY142" s="17" t="s">
        <v>148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7" t="s">
        <v>83</v>
      </c>
      <c r="BK142" s="201">
        <f>ROUND(I142*H142,2)</f>
        <v>0</v>
      </c>
      <c r="BL142" s="17" t="s">
        <v>155</v>
      </c>
      <c r="BM142" s="200" t="s">
        <v>1284</v>
      </c>
    </row>
    <row r="143" spans="1:65" s="14" customFormat="1">
      <c r="B143" s="219"/>
      <c r="C143" s="220"/>
      <c r="D143" s="210" t="s">
        <v>183</v>
      </c>
      <c r="E143" s="221" t="s">
        <v>1</v>
      </c>
      <c r="F143" s="222" t="s">
        <v>1107</v>
      </c>
      <c r="G143" s="220"/>
      <c r="H143" s="223">
        <v>79.680000000000007</v>
      </c>
      <c r="I143" s="224"/>
      <c r="J143" s="220"/>
      <c r="K143" s="220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183</v>
      </c>
      <c r="AU143" s="229" t="s">
        <v>85</v>
      </c>
      <c r="AV143" s="14" t="s">
        <v>85</v>
      </c>
      <c r="AW143" s="14" t="s">
        <v>32</v>
      </c>
      <c r="AX143" s="14" t="s">
        <v>83</v>
      </c>
      <c r="AY143" s="229" t="s">
        <v>148</v>
      </c>
    </row>
    <row r="144" spans="1:65" s="2" customFormat="1" ht="21.75" customHeight="1">
      <c r="A144" s="34"/>
      <c r="B144" s="35"/>
      <c r="C144" s="241" t="s">
        <v>147</v>
      </c>
      <c r="D144" s="241" t="s">
        <v>209</v>
      </c>
      <c r="E144" s="242" t="s">
        <v>1137</v>
      </c>
      <c r="F144" s="243" t="s">
        <v>1138</v>
      </c>
      <c r="G144" s="244" t="s">
        <v>240</v>
      </c>
      <c r="H144" s="245">
        <v>85.5</v>
      </c>
      <c r="I144" s="246"/>
      <c r="J144" s="247">
        <f>ROUND(I144*H144,2)</f>
        <v>0</v>
      </c>
      <c r="K144" s="248"/>
      <c r="L144" s="39"/>
      <c r="M144" s="249" t="s">
        <v>1</v>
      </c>
      <c r="N144" s="250" t="s">
        <v>40</v>
      </c>
      <c r="O144" s="71"/>
      <c r="P144" s="198">
        <f>O144*H144</f>
        <v>0</v>
      </c>
      <c r="Q144" s="198">
        <v>6.28E-3</v>
      </c>
      <c r="R144" s="198">
        <f>Q144*H144</f>
        <v>0.53693999999999997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155</v>
      </c>
      <c r="AT144" s="200" t="s">
        <v>209</v>
      </c>
      <c r="AU144" s="200" t="s">
        <v>85</v>
      </c>
      <c r="AY144" s="17" t="s">
        <v>148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155</v>
      </c>
      <c r="BM144" s="200" t="s">
        <v>1285</v>
      </c>
    </row>
    <row r="145" spans="1:65" s="14" customFormat="1">
      <c r="B145" s="219"/>
      <c r="C145" s="220"/>
      <c r="D145" s="210" t="s">
        <v>183</v>
      </c>
      <c r="E145" s="221" t="s">
        <v>1109</v>
      </c>
      <c r="F145" s="222" t="s">
        <v>1286</v>
      </c>
      <c r="G145" s="220"/>
      <c r="H145" s="223">
        <v>85.5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183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148</v>
      </c>
    </row>
    <row r="146" spans="1:65" s="2" customFormat="1" ht="24.2" customHeight="1">
      <c r="A146" s="34"/>
      <c r="B146" s="35"/>
      <c r="C146" s="241" t="s">
        <v>176</v>
      </c>
      <c r="D146" s="241" t="s">
        <v>209</v>
      </c>
      <c r="E146" s="242" t="s">
        <v>1141</v>
      </c>
      <c r="F146" s="243" t="s">
        <v>1142</v>
      </c>
      <c r="G146" s="244" t="s">
        <v>240</v>
      </c>
      <c r="H146" s="245">
        <v>85.5</v>
      </c>
      <c r="I146" s="246"/>
      <c r="J146" s="247">
        <f>ROUND(I146*H146,2)</f>
        <v>0</v>
      </c>
      <c r="K146" s="248"/>
      <c r="L146" s="39"/>
      <c r="M146" s="249" t="s">
        <v>1</v>
      </c>
      <c r="N146" s="250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155</v>
      </c>
      <c r="AT146" s="200" t="s">
        <v>209</v>
      </c>
      <c r="AU146" s="200" t="s">
        <v>85</v>
      </c>
      <c r="AY146" s="17" t="s">
        <v>148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155</v>
      </c>
      <c r="BM146" s="200" t="s">
        <v>1287</v>
      </c>
    </row>
    <row r="147" spans="1:65" s="14" customFormat="1">
      <c r="B147" s="219"/>
      <c r="C147" s="220"/>
      <c r="D147" s="210" t="s">
        <v>183</v>
      </c>
      <c r="E147" s="221" t="s">
        <v>1</v>
      </c>
      <c r="F147" s="222" t="s">
        <v>1109</v>
      </c>
      <c r="G147" s="220"/>
      <c r="H147" s="223">
        <v>85.5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183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148</v>
      </c>
    </row>
    <row r="148" spans="1:65" s="2" customFormat="1" ht="33" customHeight="1">
      <c r="A148" s="34"/>
      <c r="B148" s="35"/>
      <c r="C148" s="241" t="s">
        <v>179</v>
      </c>
      <c r="D148" s="241" t="s">
        <v>209</v>
      </c>
      <c r="E148" s="242" t="s">
        <v>414</v>
      </c>
      <c r="F148" s="243" t="s">
        <v>415</v>
      </c>
      <c r="G148" s="244" t="s">
        <v>258</v>
      </c>
      <c r="H148" s="245">
        <v>95.59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155</v>
      </c>
      <c r="AT148" s="200" t="s">
        <v>209</v>
      </c>
      <c r="AU148" s="200" t="s">
        <v>85</v>
      </c>
      <c r="AY148" s="17" t="s">
        <v>148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155</v>
      </c>
      <c r="BM148" s="200" t="s">
        <v>1288</v>
      </c>
    </row>
    <row r="149" spans="1:65" s="14" customFormat="1">
      <c r="B149" s="219"/>
      <c r="C149" s="220"/>
      <c r="D149" s="210" t="s">
        <v>183</v>
      </c>
      <c r="E149" s="221" t="s">
        <v>262</v>
      </c>
      <c r="F149" s="222" t="s">
        <v>1289</v>
      </c>
      <c r="G149" s="220"/>
      <c r="H149" s="223">
        <v>95.59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183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148</v>
      </c>
    </row>
    <row r="150" spans="1:65" s="2" customFormat="1" ht="24.2" customHeight="1">
      <c r="A150" s="34"/>
      <c r="B150" s="35"/>
      <c r="C150" s="241" t="s">
        <v>154</v>
      </c>
      <c r="D150" s="241" t="s">
        <v>209</v>
      </c>
      <c r="E150" s="242" t="s">
        <v>424</v>
      </c>
      <c r="F150" s="243" t="s">
        <v>425</v>
      </c>
      <c r="G150" s="244" t="s">
        <v>258</v>
      </c>
      <c r="H150" s="245">
        <v>95.59</v>
      </c>
      <c r="I150" s="246"/>
      <c r="J150" s="247">
        <f>ROUND(I150*H150,2)</f>
        <v>0</v>
      </c>
      <c r="K150" s="248"/>
      <c r="L150" s="39"/>
      <c r="M150" s="249" t="s">
        <v>1</v>
      </c>
      <c r="N150" s="250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155</v>
      </c>
      <c r="AT150" s="200" t="s">
        <v>209</v>
      </c>
      <c r="AU150" s="200" t="s">
        <v>85</v>
      </c>
      <c r="AY150" s="17" t="s">
        <v>148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155</v>
      </c>
      <c r="BM150" s="200" t="s">
        <v>1290</v>
      </c>
    </row>
    <row r="151" spans="1:65" s="14" customFormat="1">
      <c r="B151" s="219"/>
      <c r="C151" s="220"/>
      <c r="D151" s="210" t="s">
        <v>183</v>
      </c>
      <c r="E151" s="221" t="s">
        <v>1</v>
      </c>
      <c r="F151" s="222" t="s">
        <v>262</v>
      </c>
      <c r="G151" s="220"/>
      <c r="H151" s="223">
        <v>95.59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183</v>
      </c>
      <c r="AU151" s="229" t="s">
        <v>85</v>
      </c>
      <c r="AV151" s="14" t="s">
        <v>85</v>
      </c>
      <c r="AW151" s="14" t="s">
        <v>32</v>
      </c>
      <c r="AX151" s="14" t="s">
        <v>83</v>
      </c>
      <c r="AY151" s="229" t="s">
        <v>148</v>
      </c>
    </row>
    <row r="152" spans="1:65" s="2" customFormat="1" ht="24.2" customHeight="1">
      <c r="A152" s="34"/>
      <c r="B152" s="35"/>
      <c r="C152" s="241" t="s">
        <v>190</v>
      </c>
      <c r="D152" s="241" t="s">
        <v>209</v>
      </c>
      <c r="E152" s="242" t="s">
        <v>428</v>
      </c>
      <c r="F152" s="243" t="s">
        <v>429</v>
      </c>
      <c r="G152" s="244" t="s">
        <v>430</v>
      </c>
      <c r="H152" s="245">
        <v>162.50299999999999</v>
      </c>
      <c r="I152" s="246"/>
      <c r="J152" s="247">
        <f>ROUND(I152*H152,2)</f>
        <v>0</v>
      </c>
      <c r="K152" s="248"/>
      <c r="L152" s="39"/>
      <c r="M152" s="249" t="s">
        <v>1</v>
      </c>
      <c r="N152" s="250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155</v>
      </c>
      <c r="AT152" s="200" t="s">
        <v>209</v>
      </c>
      <c r="AU152" s="200" t="s">
        <v>85</v>
      </c>
      <c r="AY152" s="17" t="s">
        <v>148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155</v>
      </c>
      <c r="BM152" s="200" t="s">
        <v>1291</v>
      </c>
    </row>
    <row r="153" spans="1:65" s="14" customFormat="1">
      <c r="B153" s="219"/>
      <c r="C153" s="220"/>
      <c r="D153" s="210" t="s">
        <v>183</v>
      </c>
      <c r="E153" s="221" t="s">
        <v>1</v>
      </c>
      <c r="F153" s="222" t="s">
        <v>432</v>
      </c>
      <c r="G153" s="220"/>
      <c r="H153" s="223">
        <v>162.50299999999999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183</v>
      </c>
      <c r="AU153" s="229" t="s">
        <v>85</v>
      </c>
      <c r="AV153" s="14" t="s">
        <v>85</v>
      </c>
      <c r="AW153" s="14" t="s">
        <v>32</v>
      </c>
      <c r="AX153" s="14" t="s">
        <v>83</v>
      </c>
      <c r="AY153" s="229" t="s">
        <v>148</v>
      </c>
    </row>
    <row r="154" spans="1:65" s="2" customFormat="1" ht="16.5" customHeight="1">
      <c r="A154" s="34"/>
      <c r="B154" s="35"/>
      <c r="C154" s="241" t="s">
        <v>193</v>
      </c>
      <c r="D154" s="241" t="s">
        <v>209</v>
      </c>
      <c r="E154" s="242" t="s">
        <v>434</v>
      </c>
      <c r="F154" s="243" t="s">
        <v>435</v>
      </c>
      <c r="G154" s="244" t="s">
        <v>258</v>
      </c>
      <c r="H154" s="245">
        <v>95.59</v>
      </c>
      <c r="I154" s="246"/>
      <c r="J154" s="247">
        <f>ROUND(I154*H154,2)</f>
        <v>0</v>
      </c>
      <c r="K154" s="248"/>
      <c r="L154" s="39"/>
      <c r="M154" s="249" t="s">
        <v>1</v>
      </c>
      <c r="N154" s="250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155</v>
      </c>
      <c r="AT154" s="200" t="s">
        <v>209</v>
      </c>
      <c r="AU154" s="200" t="s">
        <v>85</v>
      </c>
      <c r="AY154" s="17" t="s">
        <v>148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155</v>
      </c>
      <c r="BM154" s="200" t="s">
        <v>1292</v>
      </c>
    </row>
    <row r="155" spans="1:65" s="14" customFormat="1">
      <c r="B155" s="219"/>
      <c r="C155" s="220"/>
      <c r="D155" s="210" t="s">
        <v>183</v>
      </c>
      <c r="E155" s="221" t="s">
        <v>1</v>
      </c>
      <c r="F155" s="222" t="s">
        <v>262</v>
      </c>
      <c r="G155" s="220"/>
      <c r="H155" s="223">
        <v>95.59</v>
      </c>
      <c r="I155" s="224"/>
      <c r="J155" s="220"/>
      <c r="K155" s="220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183</v>
      </c>
      <c r="AU155" s="229" t="s">
        <v>85</v>
      </c>
      <c r="AV155" s="14" t="s">
        <v>85</v>
      </c>
      <c r="AW155" s="14" t="s">
        <v>32</v>
      </c>
      <c r="AX155" s="14" t="s">
        <v>83</v>
      </c>
      <c r="AY155" s="229" t="s">
        <v>148</v>
      </c>
    </row>
    <row r="156" spans="1:65" s="2" customFormat="1" ht="24.2" customHeight="1">
      <c r="A156" s="34"/>
      <c r="B156" s="35"/>
      <c r="C156" s="241" t="s">
        <v>196</v>
      </c>
      <c r="D156" s="241" t="s">
        <v>209</v>
      </c>
      <c r="E156" s="242" t="s">
        <v>1149</v>
      </c>
      <c r="F156" s="243" t="s">
        <v>1150</v>
      </c>
      <c r="G156" s="244" t="s">
        <v>258</v>
      </c>
      <c r="H156" s="245">
        <v>64.150999999999996</v>
      </c>
      <c r="I156" s="246"/>
      <c r="J156" s="247">
        <f>ROUND(I156*H156,2)</f>
        <v>0</v>
      </c>
      <c r="K156" s="248"/>
      <c r="L156" s="39"/>
      <c r="M156" s="249" t="s">
        <v>1</v>
      </c>
      <c r="N156" s="250" t="s">
        <v>40</v>
      </c>
      <c r="O156" s="71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0" t="s">
        <v>155</v>
      </c>
      <c r="AT156" s="200" t="s">
        <v>209</v>
      </c>
      <c r="AU156" s="200" t="s">
        <v>85</v>
      </c>
      <c r="AY156" s="17" t="s">
        <v>148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7" t="s">
        <v>83</v>
      </c>
      <c r="BK156" s="201">
        <f>ROUND(I156*H156,2)</f>
        <v>0</v>
      </c>
      <c r="BL156" s="17" t="s">
        <v>155</v>
      </c>
      <c r="BM156" s="200" t="s">
        <v>1293</v>
      </c>
    </row>
    <row r="157" spans="1:65" s="14" customFormat="1" ht="22.5">
      <c r="B157" s="219"/>
      <c r="C157" s="220"/>
      <c r="D157" s="210" t="s">
        <v>183</v>
      </c>
      <c r="E157" s="221" t="s">
        <v>1118</v>
      </c>
      <c r="F157" s="222" t="s">
        <v>1294</v>
      </c>
      <c r="G157" s="220"/>
      <c r="H157" s="223">
        <v>64.150999999999996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183</v>
      </c>
      <c r="AU157" s="229" t="s">
        <v>85</v>
      </c>
      <c r="AV157" s="14" t="s">
        <v>85</v>
      </c>
      <c r="AW157" s="14" t="s">
        <v>32</v>
      </c>
      <c r="AX157" s="14" t="s">
        <v>83</v>
      </c>
      <c r="AY157" s="229" t="s">
        <v>148</v>
      </c>
    </row>
    <row r="158" spans="1:65" s="2" customFormat="1" ht="24.2" customHeight="1">
      <c r="A158" s="34"/>
      <c r="B158" s="35"/>
      <c r="C158" s="241" t="s">
        <v>200</v>
      </c>
      <c r="D158" s="241" t="s">
        <v>209</v>
      </c>
      <c r="E158" s="242" t="s">
        <v>438</v>
      </c>
      <c r="F158" s="243" t="s">
        <v>439</v>
      </c>
      <c r="G158" s="244" t="s">
        <v>258</v>
      </c>
      <c r="H158" s="245">
        <v>9.33</v>
      </c>
      <c r="I158" s="246"/>
      <c r="J158" s="247">
        <f>ROUND(I158*H158,2)</f>
        <v>0</v>
      </c>
      <c r="K158" s="248"/>
      <c r="L158" s="39"/>
      <c r="M158" s="249" t="s">
        <v>1</v>
      </c>
      <c r="N158" s="250" t="s">
        <v>40</v>
      </c>
      <c r="O158" s="71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0" t="s">
        <v>155</v>
      </c>
      <c r="AT158" s="200" t="s">
        <v>209</v>
      </c>
      <c r="AU158" s="200" t="s">
        <v>85</v>
      </c>
      <c r="AY158" s="17" t="s">
        <v>148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7" t="s">
        <v>83</v>
      </c>
      <c r="BK158" s="201">
        <f>ROUND(I158*H158,2)</f>
        <v>0</v>
      </c>
      <c r="BL158" s="17" t="s">
        <v>155</v>
      </c>
      <c r="BM158" s="200" t="s">
        <v>1295</v>
      </c>
    </row>
    <row r="159" spans="1:65" s="14" customFormat="1">
      <c r="B159" s="219"/>
      <c r="C159" s="220"/>
      <c r="D159" s="210" t="s">
        <v>183</v>
      </c>
      <c r="E159" s="221" t="s">
        <v>1</v>
      </c>
      <c r="F159" s="222" t="s">
        <v>1296</v>
      </c>
      <c r="G159" s="220"/>
      <c r="H159" s="223">
        <v>6.1429999999999998</v>
      </c>
      <c r="I159" s="224"/>
      <c r="J159" s="220"/>
      <c r="K159" s="220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183</v>
      </c>
      <c r="AU159" s="229" t="s">
        <v>85</v>
      </c>
      <c r="AV159" s="14" t="s">
        <v>85</v>
      </c>
      <c r="AW159" s="14" t="s">
        <v>32</v>
      </c>
      <c r="AX159" s="14" t="s">
        <v>75</v>
      </c>
      <c r="AY159" s="229" t="s">
        <v>148</v>
      </c>
    </row>
    <row r="160" spans="1:65" s="14" customFormat="1">
      <c r="B160" s="219"/>
      <c r="C160" s="220"/>
      <c r="D160" s="210" t="s">
        <v>183</v>
      </c>
      <c r="E160" s="221" t="s">
        <v>1</v>
      </c>
      <c r="F160" s="222" t="s">
        <v>1155</v>
      </c>
      <c r="G160" s="220"/>
      <c r="H160" s="223">
        <v>3.1869999999999998</v>
      </c>
      <c r="I160" s="224"/>
      <c r="J160" s="220"/>
      <c r="K160" s="220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183</v>
      </c>
      <c r="AU160" s="229" t="s">
        <v>85</v>
      </c>
      <c r="AV160" s="14" t="s">
        <v>85</v>
      </c>
      <c r="AW160" s="14" t="s">
        <v>32</v>
      </c>
      <c r="AX160" s="14" t="s">
        <v>75</v>
      </c>
      <c r="AY160" s="229" t="s">
        <v>148</v>
      </c>
    </row>
    <row r="161" spans="1:65" s="15" customFormat="1">
      <c r="B161" s="230"/>
      <c r="C161" s="231"/>
      <c r="D161" s="210" t="s">
        <v>183</v>
      </c>
      <c r="E161" s="232" t="s">
        <v>257</v>
      </c>
      <c r="F161" s="233" t="s">
        <v>187</v>
      </c>
      <c r="G161" s="231"/>
      <c r="H161" s="234">
        <v>9.33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183</v>
      </c>
      <c r="AU161" s="240" t="s">
        <v>85</v>
      </c>
      <c r="AV161" s="15" t="s">
        <v>155</v>
      </c>
      <c r="AW161" s="15" t="s">
        <v>32</v>
      </c>
      <c r="AX161" s="15" t="s">
        <v>83</v>
      </c>
      <c r="AY161" s="240" t="s">
        <v>148</v>
      </c>
    </row>
    <row r="162" spans="1:65" s="2" customFormat="1" ht="16.5" customHeight="1">
      <c r="A162" s="34"/>
      <c r="B162" s="35"/>
      <c r="C162" s="187" t="s">
        <v>204</v>
      </c>
      <c r="D162" s="187" t="s">
        <v>150</v>
      </c>
      <c r="E162" s="188" t="s">
        <v>1156</v>
      </c>
      <c r="F162" s="189" t="s">
        <v>1157</v>
      </c>
      <c r="G162" s="190" t="s">
        <v>430</v>
      </c>
      <c r="H162" s="191">
        <v>6.3730000000000002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40</v>
      </c>
      <c r="O162" s="71"/>
      <c r="P162" s="198">
        <f>O162*H162</f>
        <v>0</v>
      </c>
      <c r="Q162" s="198">
        <v>1</v>
      </c>
      <c r="R162" s="198">
        <f>Q162*H162</f>
        <v>6.3730000000000002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154</v>
      </c>
      <c r="AT162" s="200" t="s">
        <v>150</v>
      </c>
      <c r="AU162" s="200" t="s">
        <v>85</v>
      </c>
      <c r="AY162" s="17" t="s">
        <v>148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155</v>
      </c>
      <c r="BM162" s="200" t="s">
        <v>1297</v>
      </c>
    </row>
    <row r="163" spans="1:65" s="13" customFormat="1">
      <c r="B163" s="208"/>
      <c r="C163" s="209"/>
      <c r="D163" s="210" t="s">
        <v>183</v>
      </c>
      <c r="E163" s="211" t="s">
        <v>1</v>
      </c>
      <c r="F163" s="212" t="s">
        <v>1280</v>
      </c>
      <c r="G163" s="209"/>
      <c r="H163" s="211" t="s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183</v>
      </c>
      <c r="AU163" s="218" t="s">
        <v>85</v>
      </c>
      <c r="AV163" s="13" t="s">
        <v>83</v>
      </c>
      <c r="AW163" s="13" t="s">
        <v>32</v>
      </c>
      <c r="AX163" s="13" t="s">
        <v>75</v>
      </c>
      <c r="AY163" s="218" t="s">
        <v>148</v>
      </c>
    </row>
    <row r="164" spans="1:65" s="14" customFormat="1">
      <c r="B164" s="219"/>
      <c r="C164" s="220"/>
      <c r="D164" s="210" t="s">
        <v>183</v>
      </c>
      <c r="E164" s="221" t="s">
        <v>1</v>
      </c>
      <c r="F164" s="222" t="s">
        <v>1298</v>
      </c>
      <c r="G164" s="220"/>
      <c r="H164" s="223">
        <v>6.3730000000000002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183</v>
      </c>
      <c r="AU164" s="229" t="s">
        <v>85</v>
      </c>
      <c r="AV164" s="14" t="s">
        <v>85</v>
      </c>
      <c r="AW164" s="14" t="s">
        <v>32</v>
      </c>
      <c r="AX164" s="14" t="s">
        <v>75</v>
      </c>
      <c r="AY164" s="229" t="s">
        <v>148</v>
      </c>
    </row>
    <row r="165" spans="1:65" s="15" customFormat="1">
      <c r="B165" s="230"/>
      <c r="C165" s="231"/>
      <c r="D165" s="210" t="s">
        <v>183</v>
      </c>
      <c r="E165" s="232" t="s">
        <v>1101</v>
      </c>
      <c r="F165" s="233" t="s">
        <v>187</v>
      </c>
      <c r="G165" s="231"/>
      <c r="H165" s="234">
        <v>6.3730000000000002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183</v>
      </c>
      <c r="AU165" s="240" t="s">
        <v>85</v>
      </c>
      <c r="AV165" s="15" t="s">
        <v>155</v>
      </c>
      <c r="AW165" s="15" t="s">
        <v>32</v>
      </c>
      <c r="AX165" s="15" t="s">
        <v>83</v>
      </c>
      <c r="AY165" s="240" t="s">
        <v>148</v>
      </c>
    </row>
    <row r="166" spans="1:65" s="2" customFormat="1" ht="16.5" customHeight="1">
      <c r="A166" s="34"/>
      <c r="B166" s="35"/>
      <c r="C166" s="187" t="s">
        <v>208</v>
      </c>
      <c r="D166" s="187" t="s">
        <v>150</v>
      </c>
      <c r="E166" s="188" t="s">
        <v>1162</v>
      </c>
      <c r="F166" s="189" t="s">
        <v>1163</v>
      </c>
      <c r="G166" s="190" t="s">
        <v>430</v>
      </c>
      <c r="H166" s="191">
        <v>121.887</v>
      </c>
      <c r="I166" s="192"/>
      <c r="J166" s="193">
        <f>ROUND(I166*H166,2)</f>
        <v>0</v>
      </c>
      <c r="K166" s="194"/>
      <c r="L166" s="195"/>
      <c r="M166" s="196" t="s">
        <v>1</v>
      </c>
      <c r="N166" s="197" t="s">
        <v>40</v>
      </c>
      <c r="O166" s="71"/>
      <c r="P166" s="198">
        <f>O166*H166</f>
        <v>0</v>
      </c>
      <c r="Q166" s="198">
        <v>1</v>
      </c>
      <c r="R166" s="198">
        <f>Q166*H166</f>
        <v>121.887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154</v>
      </c>
      <c r="AT166" s="200" t="s">
        <v>150</v>
      </c>
      <c r="AU166" s="200" t="s">
        <v>85</v>
      </c>
      <c r="AY166" s="17" t="s">
        <v>148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155</v>
      </c>
      <c r="BM166" s="200" t="s">
        <v>1299</v>
      </c>
    </row>
    <row r="167" spans="1:65" s="14" customFormat="1">
      <c r="B167" s="219"/>
      <c r="C167" s="220"/>
      <c r="D167" s="210" t="s">
        <v>183</v>
      </c>
      <c r="E167" s="221" t="s">
        <v>1</v>
      </c>
      <c r="F167" s="222" t="s">
        <v>1165</v>
      </c>
      <c r="G167" s="220"/>
      <c r="H167" s="223">
        <v>121.887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183</v>
      </c>
      <c r="AU167" s="229" t="s">
        <v>85</v>
      </c>
      <c r="AV167" s="14" t="s">
        <v>85</v>
      </c>
      <c r="AW167" s="14" t="s">
        <v>32</v>
      </c>
      <c r="AX167" s="14" t="s">
        <v>83</v>
      </c>
      <c r="AY167" s="229" t="s">
        <v>148</v>
      </c>
    </row>
    <row r="168" spans="1:65" s="2" customFormat="1" ht="16.5" customHeight="1">
      <c r="A168" s="34"/>
      <c r="B168" s="35"/>
      <c r="C168" s="187" t="s">
        <v>8</v>
      </c>
      <c r="D168" s="187" t="s">
        <v>150</v>
      </c>
      <c r="E168" s="188" t="s">
        <v>1166</v>
      </c>
      <c r="F168" s="189" t="s">
        <v>1167</v>
      </c>
      <c r="G168" s="190" t="s">
        <v>430</v>
      </c>
      <c r="H168" s="191">
        <v>0.47299999999999998</v>
      </c>
      <c r="I168" s="192"/>
      <c r="J168" s="193">
        <f>ROUND(I168*H168,2)</f>
        <v>0</v>
      </c>
      <c r="K168" s="194"/>
      <c r="L168" s="195"/>
      <c r="M168" s="196" t="s">
        <v>1</v>
      </c>
      <c r="N168" s="197" t="s">
        <v>40</v>
      </c>
      <c r="O168" s="71"/>
      <c r="P168" s="198">
        <f>O168*H168</f>
        <v>0</v>
      </c>
      <c r="Q168" s="198">
        <v>1</v>
      </c>
      <c r="R168" s="198">
        <f>Q168*H168</f>
        <v>0.47299999999999998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154</v>
      </c>
      <c r="AT168" s="200" t="s">
        <v>150</v>
      </c>
      <c r="AU168" s="200" t="s">
        <v>85</v>
      </c>
      <c r="AY168" s="17" t="s">
        <v>148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155</v>
      </c>
      <c r="BM168" s="200" t="s">
        <v>1300</v>
      </c>
    </row>
    <row r="169" spans="1:65" s="14" customFormat="1">
      <c r="B169" s="219"/>
      <c r="C169" s="220"/>
      <c r="D169" s="210" t="s">
        <v>183</v>
      </c>
      <c r="E169" s="221" t="s">
        <v>1</v>
      </c>
      <c r="F169" s="222" t="s">
        <v>1169</v>
      </c>
      <c r="G169" s="220"/>
      <c r="H169" s="223">
        <v>0.47299999999999998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183</v>
      </c>
      <c r="AU169" s="229" t="s">
        <v>85</v>
      </c>
      <c r="AV169" s="14" t="s">
        <v>85</v>
      </c>
      <c r="AW169" s="14" t="s">
        <v>32</v>
      </c>
      <c r="AX169" s="14" t="s">
        <v>83</v>
      </c>
      <c r="AY169" s="229" t="s">
        <v>148</v>
      </c>
    </row>
    <row r="170" spans="1:65" s="2" customFormat="1" ht="16.5" customHeight="1">
      <c r="A170" s="34"/>
      <c r="B170" s="35"/>
      <c r="C170" s="187" t="s">
        <v>218</v>
      </c>
      <c r="D170" s="187" t="s">
        <v>150</v>
      </c>
      <c r="E170" s="188" t="s">
        <v>443</v>
      </c>
      <c r="F170" s="189" t="s">
        <v>444</v>
      </c>
      <c r="G170" s="190" t="s">
        <v>430</v>
      </c>
      <c r="H170" s="191">
        <v>33.298000000000002</v>
      </c>
      <c r="I170" s="192"/>
      <c r="J170" s="193">
        <f>ROUND(I170*H170,2)</f>
        <v>0</v>
      </c>
      <c r="K170" s="194"/>
      <c r="L170" s="195"/>
      <c r="M170" s="196" t="s">
        <v>1</v>
      </c>
      <c r="N170" s="197" t="s">
        <v>40</v>
      </c>
      <c r="O170" s="71"/>
      <c r="P170" s="198">
        <f>O170*H170</f>
        <v>0</v>
      </c>
      <c r="Q170" s="198">
        <v>1</v>
      </c>
      <c r="R170" s="198">
        <f>Q170*H170</f>
        <v>33.298000000000002</v>
      </c>
      <c r="S170" s="198">
        <v>0</v>
      </c>
      <c r="T170" s="19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0" t="s">
        <v>154</v>
      </c>
      <c r="AT170" s="200" t="s">
        <v>150</v>
      </c>
      <c r="AU170" s="200" t="s">
        <v>85</v>
      </c>
      <c r="AY170" s="17" t="s">
        <v>148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7" t="s">
        <v>83</v>
      </c>
      <c r="BK170" s="201">
        <f>ROUND(I170*H170,2)</f>
        <v>0</v>
      </c>
      <c r="BL170" s="17" t="s">
        <v>155</v>
      </c>
      <c r="BM170" s="200" t="s">
        <v>1301</v>
      </c>
    </row>
    <row r="171" spans="1:65" s="14" customFormat="1">
      <c r="B171" s="219"/>
      <c r="C171" s="220"/>
      <c r="D171" s="210" t="s">
        <v>183</v>
      </c>
      <c r="E171" s="221" t="s">
        <v>1</v>
      </c>
      <c r="F171" s="222" t="s">
        <v>1302</v>
      </c>
      <c r="G171" s="220"/>
      <c r="H171" s="223">
        <v>33.298000000000002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183</v>
      </c>
      <c r="AU171" s="229" t="s">
        <v>85</v>
      </c>
      <c r="AV171" s="14" t="s">
        <v>85</v>
      </c>
      <c r="AW171" s="14" t="s">
        <v>32</v>
      </c>
      <c r="AX171" s="14" t="s">
        <v>83</v>
      </c>
      <c r="AY171" s="229" t="s">
        <v>148</v>
      </c>
    </row>
    <row r="172" spans="1:65" s="12" customFormat="1" ht="22.9" customHeight="1">
      <c r="B172" s="171"/>
      <c r="C172" s="172"/>
      <c r="D172" s="173" t="s">
        <v>74</v>
      </c>
      <c r="E172" s="185" t="s">
        <v>85</v>
      </c>
      <c r="F172" s="185" t="s">
        <v>612</v>
      </c>
      <c r="G172" s="172"/>
      <c r="H172" s="172"/>
      <c r="I172" s="175"/>
      <c r="J172" s="186">
        <f>BK172</f>
        <v>0</v>
      </c>
      <c r="K172" s="172"/>
      <c r="L172" s="177"/>
      <c r="M172" s="178"/>
      <c r="N172" s="179"/>
      <c r="O172" s="179"/>
      <c r="P172" s="180">
        <f>SUM(P173:P182)</f>
        <v>0</v>
      </c>
      <c r="Q172" s="179"/>
      <c r="R172" s="180">
        <f>SUM(R173:R182)</f>
        <v>5.5382999999999995E-3</v>
      </c>
      <c r="S172" s="179"/>
      <c r="T172" s="181">
        <f>SUM(T173:T182)</f>
        <v>0</v>
      </c>
      <c r="AR172" s="182" t="s">
        <v>83</v>
      </c>
      <c r="AT172" s="183" t="s">
        <v>74</v>
      </c>
      <c r="AU172" s="183" t="s">
        <v>83</v>
      </c>
      <c r="AY172" s="182" t="s">
        <v>148</v>
      </c>
      <c r="BK172" s="184">
        <f>SUM(BK173:BK182)</f>
        <v>0</v>
      </c>
    </row>
    <row r="173" spans="1:65" s="2" customFormat="1" ht="24.2" customHeight="1">
      <c r="A173" s="34"/>
      <c r="B173" s="35"/>
      <c r="C173" s="241" t="s">
        <v>222</v>
      </c>
      <c r="D173" s="241" t="s">
        <v>209</v>
      </c>
      <c r="E173" s="242" t="s">
        <v>620</v>
      </c>
      <c r="F173" s="243" t="s">
        <v>621</v>
      </c>
      <c r="G173" s="244" t="s">
        <v>240</v>
      </c>
      <c r="H173" s="245">
        <v>5.3250000000000002</v>
      </c>
      <c r="I173" s="246"/>
      <c r="J173" s="247">
        <f>ROUND(I173*H173,2)</f>
        <v>0</v>
      </c>
      <c r="K173" s="248"/>
      <c r="L173" s="39"/>
      <c r="M173" s="249" t="s">
        <v>1</v>
      </c>
      <c r="N173" s="250" t="s">
        <v>40</v>
      </c>
      <c r="O173" s="71"/>
      <c r="P173" s="198">
        <f>O173*H173</f>
        <v>0</v>
      </c>
      <c r="Q173" s="198">
        <v>1.3999999999999999E-4</v>
      </c>
      <c r="R173" s="198">
        <f>Q173*H173</f>
        <v>7.4549999999999996E-4</v>
      </c>
      <c r="S173" s="198">
        <v>0</v>
      </c>
      <c r="T173" s="19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0" t="s">
        <v>155</v>
      </c>
      <c r="AT173" s="200" t="s">
        <v>209</v>
      </c>
      <c r="AU173" s="200" t="s">
        <v>85</v>
      </c>
      <c r="AY173" s="17" t="s">
        <v>148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7" t="s">
        <v>83</v>
      </c>
      <c r="BK173" s="201">
        <f>ROUND(I173*H173,2)</f>
        <v>0</v>
      </c>
      <c r="BL173" s="17" t="s">
        <v>155</v>
      </c>
      <c r="BM173" s="200" t="s">
        <v>1303</v>
      </c>
    </row>
    <row r="174" spans="1:65" s="13" customFormat="1">
      <c r="B174" s="208"/>
      <c r="C174" s="209"/>
      <c r="D174" s="210" t="s">
        <v>183</v>
      </c>
      <c r="E174" s="211" t="s">
        <v>1</v>
      </c>
      <c r="F174" s="212" t="s">
        <v>1280</v>
      </c>
      <c r="G174" s="209"/>
      <c r="H174" s="211" t="s">
        <v>1</v>
      </c>
      <c r="I174" s="213"/>
      <c r="J174" s="209"/>
      <c r="K174" s="209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183</v>
      </c>
      <c r="AU174" s="218" t="s">
        <v>85</v>
      </c>
      <c r="AV174" s="13" t="s">
        <v>83</v>
      </c>
      <c r="AW174" s="13" t="s">
        <v>32</v>
      </c>
      <c r="AX174" s="13" t="s">
        <v>75</v>
      </c>
      <c r="AY174" s="218" t="s">
        <v>148</v>
      </c>
    </row>
    <row r="175" spans="1:65" s="14" customFormat="1">
      <c r="B175" s="219"/>
      <c r="C175" s="220"/>
      <c r="D175" s="210" t="s">
        <v>183</v>
      </c>
      <c r="E175" s="221" t="s">
        <v>242</v>
      </c>
      <c r="F175" s="222" t="s">
        <v>1304</v>
      </c>
      <c r="G175" s="220"/>
      <c r="H175" s="223">
        <v>5.3250000000000002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183</v>
      </c>
      <c r="AU175" s="229" t="s">
        <v>85</v>
      </c>
      <c r="AV175" s="14" t="s">
        <v>85</v>
      </c>
      <c r="AW175" s="14" t="s">
        <v>32</v>
      </c>
      <c r="AX175" s="14" t="s">
        <v>83</v>
      </c>
      <c r="AY175" s="229" t="s">
        <v>148</v>
      </c>
    </row>
    <row r="176" spans="1:65" s="2" customFormat="1" ht="16.5" customHeight="1">
      <c r="A176" s="34"/>
      <c r="B176" s="35"/>
      <c r="C176" s="187" t="s">
        <v>225</v>
      </c>
      <c r="D176" s="187" t="s">
        <v>150</v>
      </c>
      <c r="E176" s="188" t="s">
        <v>625</v>
      </c>
      <c r="F176" s="189" t="s">
        <v>626</v>
      </c>
      <c r="G176" s="190" t="s">
        <v>240</v>
      </c>
      <c r="H176" s="191">
        <v>7.9880000000000004</v>
      </c>
      <c r="I176" s="192"/>
      <c r="J176" s="193">
        <f>ROUND(I176*H176,2)</f>
        <v>0</v>
      </c>
      <c r="K176" s="194"/>
      <c r="L176" s="195"/>
      <c r="M176" s="196" t="s">
        <v>1</v>
      </c>
      <c r="N176" s="197" t="s">
        <v>40</v>
      </c>
      <c r="O176" s="71"/>
      <c r="P176" s="198">
        <f>O176*H176</f>
        <v>0</v>
      </c>
      <c r="Q176" s="198">
        <v>5.9999999999999995E-4</v>
      </c>
      <c r="R176" s="198">
        <f>Q176*H176</f>
        <v>4.7927999999999998E-3</v>
      </c>
      <c r="S176" s="198">
        <v>0</v>
      </c>
      <c r="T176" s="19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0" t="s">
        <v>154</v>
      </c>
      <c r="AT176" s="200" t="s">
        <v>150</v>
      </c>
      <c r="AU176" s="200" t="s">
        <v>85</v>
      </c>
      <c r="AY176" s="17" t="s">
        <v>148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7" t="s">
        <v>83</v>
      </c>
      <c r="BK176" s="201">
        <f>ROUND(I176*H176,2)</f>
        <v>0</v>
      </c>
      <c r="BL176" s="17" t="s">
        <v>155</v>
      </c>
      <c r="BM176" s="200" t="s">
        <v>1305</v>
      </c>
    </row>
    <row r="177" spans="1:65" s="13" customFormat="1">
      <c r="B177" s="208"/>
      <c r="C177" s="209"/>
      <c r="D177" s="210" t="s">
        <v>183</v>
      </c>
      <c r="E177" s="211" t="s">
        <v>1</v>
      </c>
      <c r="F177" s="212" t="s">
        <v>1306</v>
      </c>
      <c r="G177" s="209"/>
      <c r="H177" s="211" t="s">
        <v>1</v>
      </c>
      <c r="I177" s="213"/>
      <c r="J177" s="209"/>
      <c r="K177" s="209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183</v>
      </c>
      <c r="AU177" s="218" t="s">
        <v>85</v>
      </c>
      <c r="AV177" s="13" t="s">
        <v>83</v>
      </c>
      <c r="AW177" s="13" t="s">
        <v>32</v>
      </c>
      <c r="AX177" s="13" t="s">
        <v>75</v>
      </c>
      <c r="AY177" s="218" t="s">
        <v>148</v>
      </c>
    </row>
    <row r="178" spans="1:65" s="14" customFormat="1">
      <c r="B178" s="219"/>
      <c r="C178" s="220"/>
      <c r="D178" s="210" t="s">
        <v>183</v>
      </c>
      <c r="E178" s="221" t="s">
        <v>1</v>
      </c>
      <c r="F178" s="222" t="s">
        <v>242</v>
      </c>
      <c r="G178" s="220"/>
      <c r="H178" s="223">
        <v>5.3250000000000002</v>
      </c>
      <c r="I178" s="224"/>
      <c r="J178" s="220"/>
      <c r="K178" s="220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183</v>
      </c>
      <c r="AU178" s="229" t="s">
        <v>85</v>
      </c>
      <c r="AV178" s="14" t="s">
        <v>85</v>
      </c>
      <c r="AW178" s="14" t="s">
        <v>32</v>
      </c>
      <c r="AX178" s="14" t="s">
        <v>83</v>
      </c>
      <c r="AY178" s="229" t="s">
        <v>148</v>
      </c>
    </row>
    <row r="179" spans="1:65" s="14" customFormat="1">
      <c r="B179" s="219"/>
      <c r="C179" s="220"/>
      <c r="D179" s="210" t="s">
        <v>183</v>
      </c>
      <c r="E179" s="220"/>
      <c r="F179" s="222" t="s">
        <v>1307</v>
      </c>
      <c r="G179" s="220"/>
      <c r="H179" s="223">
        <v>7.9880000000000004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4</v>
      </c>
      <c r="AX179" s="14" t="s">
        <v>83</v>
      </c>
      <c r="AY179" s="229" t="s">
        <v>148</v>
      </c>
    </row>
    <row r="180" spans="1:65" s="2" customFormat="1" ht="16.5" customHeight="1">
      <c r="A180" s="34"/>
      <c r="B180" s="35"/>
      <c r="C180" s="241" t="s">
        <v>228</v>
      </c>
      <c r="D180" s="241" t="s">
        <v>209</v>
      </c>
      <c r="E180" s="242" t="s">
        <v>709</v>
      </c>
      <c r="F180" s="243" t="s">
        <v>710</v>
      </c>
      <c r="G180" s="244" t="s">
        <v>240</v>
      </c>
      <c r="H180" s="245">
        <v>11.73</v>
      </c>
      <c r="I180" s="246"/>
      <c r="J180" s="247">
        <f>ROUND(I180*H180,2)</f>
        <v>0</v>
      </c>
      <c r="K180" s="248"/>
      <c r="L180" s="39"/>
      <c r="M180" s="249" t="s">
        <v>1</v>
      </c>
      <c r="N180" s="250" t="s">
        <v>40</v>
      </c>
      <c r="O180" s="71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0" t="s">
        <v>155</v>
      </c>
      <c r="AT180" s="200" t="s">
        <v>209</v>
      </c>
      <c r="AU180" s="200" t="s">
        <v>85</v>
      </c>
      <c r="AY180" s="17" t="s">
        <v>148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7" t="s">
        <v>83</v>
      </c>
      <c r="BK180" s="201">
        <f>ROUND(I180*H180,2)</f>
        <v>0</v>
      </c>
      <c r="BL180" s="17" t="s">
        <v>155</v>
      </c>
      <c r="BM180" s="200" t="s">
        <v>1308</v>
      </c>
    </row>
    <row r="181" spans="1:65" s="13" customFormat="1">
      <c r="B181" s="208"/>
      <c r="C181" s="209"/>
      <c r="D181" s="210" t="s">
        <v>183</v>
      </c>
      <c r="E181" s="211" t="s">
        <v>1</v>
      </c>
      <c r="F181" s="212" t="s">
        <v>1280</v>
      </c>
      <c r="G181" s="209"/>
      <c r="H181" s="211" t="s">
        <v>1</v>
      </c>
      <c r="I181" s="213"/>
      <c r="J181" s="209"/>
      <c r="K181" s="209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183</v>
      </c>
      <c r="AU181" s="218" t="s">
        <v>85</v>
      </c>
      <c r="AV181" s="13" t="s">
        <v>83</v>
      </c>
      <c r="AW181" s="13" t="s">
        <v>32</v>
      </c>
      <c r="AX181" s="13" t="s">
        <v>75</v>
      </c>
      <c r="AY181" s="218" t="s">
        <v>148</v>
      </c>
    </row>
    <row r="182" spans="1:65" s="14" customFormat="1">
      <c r="B182" s="219"/>
      <c r="C182" s="220"/>
      <c r="D182" s="210" t="s">
        <v>183</v>
      </c>
      <c r="E182" s="221" t="s">
        <v>1</v>
      </c>
      <c r="F182" s="222" t="s">
        <v>1309</v>
      </c>
      <c r="G182" s="220"/>
      <c r="H182" s="223">
        <v>11.73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183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148</v>
      </c>
    </row>
    <row r="183" spans="1:65" s="12" customFormat="1" ht="22.9" customHeight="1">
      <c r="B183" s="171"/>
      <c r="C183" s="172"/>
      <c r="D183" s="173" t="s">
        <v>74</v>
      </c>
      <c r="E183" s="185" t="s">
        <v>155</v>
      </c>
      <c r="F183" s="185" t="s">
        <v>700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SUM(P184:P192)</f>
        <v>0</v>
      </c>
      <c r="Q183" s="179"/>
      <c r="R183" s="180">
        <f>SUM(R184:R192)</f>
        <v>0</v>
      </c>
      <c r="S183" s="179"/>
      <c r="T183" s="181">
        <f>SUM(T184:T192)</f>
        <v>0</v>
      </c>
      <c r="AR183" s="182" t="s">
        <v>83</v>
      </c>
      <c r="AT183" s="183" t="s">
        <v>74</v>
      </c>
      <c r="AU183" s="183" t="s">
        <v>83</v>
      </c>
      <c r="AY183" s="182" t="s">
        <v>148</v>
      </c>
      <c r="BK183" s="184">
        <f>SUM(BK184:BK192)</f>
        <v>0</v>
      </c>
    </row>
    <row r="184" spans="1:65" s="2" customFormat="1" ht="16.5" customHeight="1">
      <c r="A184" s="34"/>
      <c r="B184" s="35"/>
      <c r="C184" s="241" t="s">
        <v>231</v>
      </c>
      <c r="D184" s="241" t="s">
        <v>209</v>
      </c>
      <c r="E184" s="242" t="s">
        <v>1310</v>
      </c>
      <c r="F184" s="243" t="s">
        <v>1311</v>
      </c>
      <c r="G184" s="244" t="s">
        <v>258</v>
      </c>
      <c r="H184" s="245">
        <v>1.0249999999999999</v>
      </c>
      <c r="I184" s="246"/>
      <c r="J184" s="247">
        <f>ROUND(I184*H184,2)</f>
        <v>0</v>
      </c>
      <c r="K184" s="248"/>
      <c r="L184" s="39"/>
      <c r="M184" s="249" t="s">
        <v>1</v>
      </c>
      <c r="N184" s="250" t="s">
        <v>40</v>
      </c>
      <c r="O184" s="71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0" t="s">
        <v>155</v>
      </c>
      <c r="AT184" s="200" t="s">
        <v>209</v>
      </c>
      <c r="AU184" s="200" t="s">
        <v>85</v>
      </c>
      <c r="AY184" s="17" t="s">
        <v>148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7" t="s">
        <v>83</v>
      </c>
      <c r="BK184" s="201">
        <f>ROUND(I184*H184,2)</f>
        <v>0</v>
      </c>
      <c r="BL184" s="17" t="s">
        <v>155</v>
      </c>
      <c r="BM184" s="200" t="s">
        <v>1312</v>
      </c>
    </row>
    <row r="185" spans="1:65" s="14" customFormat="1">
      <c r="B185" s="219"/>
      <c r="C185" s="220"/>
      <c r="D185" s="210" t="s">
        <v>183</v>
      </c>
      <c r="E185" s="221" t="s">
        <v>1</v>
      </c>
      <c r="F185" s="222" t="s">
        <v>1313</v>
      </c>
      <c r="G185" s="220"/>
      <c r="H185" s="223">
        <v>1.0249999999999999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183</v>
      </c>
      <c r="AU185" s="229" t="s">
        <v>85</v>
      </c>
      <c r="AV185" s="14" t="s">
        <v>85</v>
      </c>
      <c r="AW185" s="14" t="s">
        <v>32</v>
      </c>
      <c r="AX185" s="14" t="s">
        <v>83</v>
      </c>
      <c r="AY185" s="229" t="s">
        <v>148</v>
      </c>
    </row>
    <row r="186" spans="1:65" s="2" customFormat="1" ht="24.2" customHeight="1">
      <c r="A186" s="34"/>
      <c r="B186" s="35"/>
      <c r="C186" s="241" t="s">
        <v>7</v>
      </c>
      <c r="D186" s="241" t="s">
        <v>209</v>
      </c>
      <c r="E186" s="242" t="s">
        <v>1170</v>
      </c>
      <c r="F186" s="243" t="s">
        <v>1171</v>
      </c>
      <c r="G186" s="244" t="s">
        <v>258</v>
      </c>
      <c r="H186" s="245">
        <v>1.365</v>
      </c>
      <c r="I186" s="246"/>
      <c r="J186" s="247">
        <f>ROUND(I186*H186,2)</f>
        <v>0</v>
      </c>
      <c r="K186" s="248"/>
      <c r="L186" s="39"/>
      <c r="M186" s="249" t="s">
        <v>1</v>
      </c>
      <c r="N186" s="250" t="s">
        <v>40</v>
      </c>
      <c r="O186" s="71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0" t="s">
        <v>155</v>
      </c>
      <c r="AT186" s="200" t="s">
        <v>209</v>
      </c>
      <c r="AU186" s="200" t="s">
        <v>85</v>
      </c>
      <c r="AY186" s="17" t="s">
        <v>148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7" t="s">
        <v>83</v>
      </c>
      <c r="BK186" s="201">
        <f>ROUND(I186*H186,2)</f>
        <v>0</v>
      </c>
      <c r="BL186" s="17" t="s">
        <v>155</v>
      </c>
      <c r="BM186" s="200" t="s">
        <v>1314</v>
      </c>
    </row>
    <row r="187" spans="1:65" s="14" customFormat="1">
      <c r="B187" s="219"/>
      <c r="C187" s="220"/>
      <c r="D187" s="210" t="s">
        <v>183</v>
      </c>
      <c r="E187" s="221" t="s">
        <v>1103</v>
      </c>
      <c r="F187" s="222" t="s">
        <v>1315</v>
      </c>
      <c r="G187" s="220"/>
      <c r="H187" s="223">
        <v>1.365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183</v>
      </c>
      <c r="AU187" s="229" t="s">
        <v>85</v>
      </c>
      <c r="AV187" s="14" t="s">
        <v>85</v>
      </c>
      <c r="AW187" s="14" t="s">
        <v>32</v>
      </c>
      <c r="AX187" s="14" t="s">
        <v>83</v>
      </c>
      <c r="AY187" s="229" t="s">
        <v>148</v>
      </c>
    </row>
    <row r="188" spans="1:65" s="2" customFormat="1" ht="24.2" customHeight="1">
      <c r="A188" s="34"/>
      <c r="B188" s="35"/>
      <c r="C188" s="241" t="s">
        <v>378</v>
      </c>
      <c r="D188" s="241" t="s">
        <v>209</v>
      </c>
      <c r="E188" s="242" t="s">
        <v>1316</v>
      </c>
      <c r="F188" s="243" t="s">
        <v>1317</v>
      </c>
      <c r="G188" s="244" t="s">
        <v>258</v>
      </c>
      <c r="H188" s="245">
        <v>0.67200000000000004</v>
      </c>
      <c r="I188" s="246"/>
      <c r="J188" s="247">
        <f>ROUND(I188*H188,2)</f>
        <v>0</v>
      </c>
      <c r="K188" s="248"/>
      <c r="L188" s="39"/>
      <c r="M188" s="249" t="s">
        <v>1</v>
      </c>
      <c r="N188" s="250" t="s">
        <v>40</v>
      </c>
      <c r="O188" s="71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0" t="s">
        <v>155</v>
      </c>
      <c r="AT188" s="200" t="s">
        <v>209</v>
      </c>
      <c r="AU188" s="200" t="s">
        <v>85</v>
      </c>
      <c r="AY188" s="17" t="s">
        <v>148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7" t="s">
        <v>83</v>
      </c>
      <c r="BK188" s="201">
        <f>ROUND(I188*H188,2)</f>
        <v>0</v>
      </c>
      <c r="BL188" s="17" t="s">
        <v>155</v>
      </c>
      <c r="BM188" s="200" t="s">
        <v>1318</v>
      </c>
    </row>
    <row r="189" spans="1:65" s="14" customFormat="1">
      <c r="B189" s="219"/>
      <c r="C189" s="220"/>
      <c r="D189" s="210" t="s">
        <v>183</v>
      </c>
      <c r="E189" s="221" t="s">
        <v>1</v>
      </c>
      <c r="F189" s="222" t="s">
        <v>1319</v>
      </c>
      <c r="G189" s="220"/>
      <c r="H189" s="223">
        <v>0.67200000000000004</v>
      </c>
      <c r="I189" s="224"/>
      <c r="J189" s="220"/>
      <c r="K189" s="220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183</v>
      </c>
      <c r="AU189" s="229" t="s">
        <v>85</v>
      </c>
      <c r="AV189" s="14" t="s">
        <v>85</v>
      </c>
      <c r="AW189" s="14" t="s">
        <v>32</v>
      </c>
      <c r="AX189" s="14" t="s">
        <v>83</v>
      </c>
      <c r="AY189" s="229" t="s">
        <v>148</v>
      </c>
    </row>
    <row r="190" spans="1:65" s="2" customFormat="1" ht="33" customHeight="1">
      <c r="A190" s="34"/>
      <c r="B190" s="35"/>
      <c r="C190" s="187" t="s">
        <v>382</v>
      </c>
      <c r="D190" s="187" t="s">
        <v>150</v>
      </c>
      <c r="E190" s="188" t="s">
        <v>1320</v>
      </c>
      <c r="F190" s="189" t="s">
        <v>1321</v>
      </c>
      <c r="G190" s="190" t="s">
        <v>240</v>
      </c>
      <c r="H190" s="191">
        <v>7.65</v>
      </c>
      <c r="I190" s="192"/>
      <c r="J190" s="193">
        <f>ROUND(I190*H190,2)</f>
        <v>0</v>
      </c>
      <c r="K190" s="194"/>
      <c r="L190" s="195"/>
      <c r="M190" s="196" t="s">
        <v>1</v>
      </c>
      <c r="N190" s="197" t="s">
        <v>40</v>
      </c>
      <c r="O190" s="71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154</v>
      </c>
      <c r="AT190" s="200" t="s">
        <v>150</v>
      </c>
      <c r="AU190" s="200" t="s">
        <v>85</v>
      </c>
      <c r="AY190" s="17" t="s">
        <v>148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155</v>
      </c>
      <c r="BM190" s="200" t="s">
        <v>1322</v>
      </c>
    </row>
    <row r="191" spans="1:65" s="13" customFormat="1">
      <c r="B191" s="208"/>
      <c r="C191" s="209"/>
      <c r="D191" s="210" t="s">
        <v>183</v>
      </c>
      <c r="E191" s="211" t="s">
        <v>1</v>
      </c>
      <c r="F191" s="212" t="s">
        <v>1280</v>
      </c>
      <c r="G191" s="209"/>
      <c r="H191" s="211" t="s">
        <v>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183</v>
      </c>
      <c r="AU191" s="218" t="s">
        <v>85</v>
      </c>
      <c r="AV191" s="13" t="s">
        <v>83</v>
      </c>
      <c r="AW191" s="13" t="s">
        <v>32</v>
      </c>
      <c r="AX191" s="13" t="s">
        <v>75</v>
      </c>
      <c r="AY191" s="218" t="s">
        <v>148</v>
      </c>
    </row>
    <row r="192" spans="1:65" s="14" customFormat="1">
      <c r="B192" s="219"/>
      <c r="C192" s="220"/>
      <c r="D192" s="210" t="s">
        <v>183</v>
      </c>
      <c r="E192" s="221" t="s">
        <v>1</v>
      </c>
      <c r="F192" s="222" t="s">
        <v>1323</v>
      </c>
      <c r="G192" s="220"/>
      <c r="H192" s="223">
        <v>7.65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183</v>
      </c>
      <c r="AU192" s="229" t="s">
        <v>85</v>
      </c>
      <c r="AV192" s="14" t="s">
        <v>85</v>
      </c>
      <c r="AW192" s="14" t="s">
        <v>32</v>
      </c>
      <c r="AX192" s="14" t="s">
        <v>83</v>
      </c>
      <c r="AY192" s="229" t="s">
        <v>148</v>
      </c>
    </row>
    <row r="193" spans="1:65" s="12" customFormat="1" ht="22.9" customHeight="1">
      <c r="B193" s="171"/>
      <c r="C193" s="172"/>
      <c r="D193" s="173" t="s">
        <v>74</v>
      </c>
      <c r="E193" s="185" t="s">
        <v>154</v>
      </c>
      <c r="F193" s="185" t="s">
        <v>775</v>
      </c>
      <c r="G193" s="172"/>
      <c r="H193" s="172"/>
      <c r="I193" s="175"/>
      <c r="J193" s="186">
        <f>BK193</f>
        <v>0</v>
      </c>
      <c r="K193" s="172"/>
      <c r="L193" s="177"/>
      <c r="M193" s="178"/>
      <c r="N193" s="179"/>
      <c r="O193" s="179"/>
      <c r="P193" s="180">
        <f>SUM(P194:P277)</f>
        <v>0</v>
      </c>
      <c r="Q193" s="179"/>
      <c r="R193" s="180">
        <f>SUM(R194:R277)</f>
        <v>9.8477805500000013</v>
      </c>
      <c r="S193" s="179"/>
      <c r="T193" s="181">
        <f>SUM(T194:T277)</f>
        <v>0</v>
      </c>
      <c r="AR193" s="182" t="s">
        <v>83</v>
      </c>
      <c r="AT193" s="183" t="s">
        <v>74</v>
      </c>
      <c r="AU193" s="183" t="s">
        <v>83</v>
      </c>
      <c r="AY193" s="182" t="s">
        <v>148</v>
      </c>
      <c r="BK193" s="184">
        <f>SUM(BK194:BK277)</f>
        <v>0</v>
      </c>
    </row>
    <row r="194" spans="1:65" s="2" customFormat="1" ht="24.2" customHeight="1">
      <c r="A194" s="34"/>
      <c r="B194" s="35"/>
      <c r="C194" s="241" t="s">
        <v>387</v>
      </c>
      <c r="D194" s="241" t="s">
        <v>209</v>
      </c>
      <c r="E194" s="242" t="s">
        <v>1324</v>
      </c>
      <c r="F194" s="243" t="s">
        <v>1325</v>
      </c>
      <c r="G194" s="244" t="s">
        <v>161</v>
      </c>
      <c r="H194" s="245">
        <v>21.2</v>
      </c>
      <c r="I194" s="246"/>
      <c r="J194" s="247">
        <f>ROUND(I194*H194,2)</f>
        <v>0</v>
      </c>
      <c r="K194" s="248"/>
      <c r="L194" s="39"/>
      <c r="M194" s="249" t="s">
        <v>1</v>
      </c>
      <c r="N194" s="250" t="s">
        <v>40</v>
      </c>
      <c r="O194" s="71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155</v>
      </c>
      <c r="AT194" s="200" t="s">
        <v>209</v>
      </c>
      <c r="AU194" s="200" t="s">
        <v>85</v>
      </c>
      <c r="AY194" s="17" t="s">
        <v>148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155</v>
      </c>
      <c r="BM194" s="200" t="s">
        <v>1326</v>
      </c>
    </row>
    <row r="195" spans="1:65" s="14" customFormat="1">
      <c r="B195" s="219"/>
      <c r="C195" s="220"/>
      <c r="D195" s="210" t="s">
        <v>183</v>
      </c>
      <c r="E195" s="221" t="s">
        <v>1268</v>
      </c>
      <c r="F195" s="222" t="s">
        <v>1327</v>
      </c>
      <c r="G195" s="220"/>
      <c r="H195" s="223">
        <v>21.2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183</v>
      </c>
      <c r="AU195" s="229" t="s">
        <v>85</v>
      </c>
      <c r="AV195" s="14" t="s">
        <v>85</v>
      </c>
      <c r="AW195" s="14" t="s">
        <v>32</v>
      </c>
      <c r="AX195" s="14" t="s">
        <v>83</v>
      </c>
      <c r="AY195" s="229" t="s">
        <v>148</v>
      </c>
    </row>
    <row r="196" spans="1:65" s="2" customFormat="1" ht="24.2" customHeight="1">
      <c r="A196" s="34"/>
      <c r="B196" s="35"/>
      <c r="C196" s="241" t="s">
        <v>392</v>
      </c>
      <c r="D196" s="241" t="s">
        <v>209</v>
      </c>
      <c r="E196" s="242" t="s">
        <v>1328</v>
      </c>
      <c r="F196" s="243" t="s">
        <v>1329</v>
      </c>
      <c r="G196" s="244" t="s">
        <v>161</v>
      </c>
      <c r="H196" s="245">
        <v>180.5</v>
      </c>
      <c r="I196" s="246"/>
      <c r="J196" s="247">
        <f>ROUND(I196*H196,2)</f>
        <v>0</v>
      </c>
      <c r="K196" s="248"/>
      <c r="L196" s="39"/>
      <c r="M196" s="249" t="s">
        <v>1</v>
      </c>
      <c r="N196" s="250" t="s">
        <v>40</v>
      </c>
      <c r="O196" s="71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0" t="s">
        <v>155</v>
      </c>
      <c r="AT196" s="200" t="s">
        <v>209</v>
      </c>
      <c r="AU196" s="200" t="s">
        <v>85</v>
      </c>
      <c r="AY196" s="17" t="s">
        <v>148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7" t="s">
        <v>83</v>
      </c>
      <c r="BK196" s="201">
        <f>ROUND(I196*H196,2)</f>
        <v>0</v>
      </c>
      <c r="BL196" s="17" t="s">
        <v>155</v>
      </c>
      <c r="BM196" s="200" t="s">
        <v>1330</v>
      </c>
    </row>
    <row r="197" spans="1:65" s="13" customFormat="1">
      <c r="B197" s="208"/>
      <c r="C197" s="209"/>
      <c r="D197" s="210" t="s">
        <v>183</v>
      </c>
      <c r="E197" s="211" t="s">
        <v>1</v>
      </c>
      <c r="F197" s="212" t="s">
        <v>1331</v>
      </c>
      <c r="G197" s="209"/>
      <c r="H197" s="211" t="s">
        <v>1</v>
      </c>
      <c r="I197" s="213"/>
      <c r="J197" s="209"/>
      <c r="K197" s="209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183</v>
      </c>
      <c r="AU197" s="218" t="s">
        <v>85</v>
      </c>
      <c r="AV197" s="13" t="s">
        <v>83</v>
      </c>
      <c r="AW197" s="13" t="s">
        <v>32</v>
      </c>
      <c r="AX197" s="13" t="s">
        <v>75</v>
      </c>
      <c r="AY197" s="218" t="s">
        <v>148</v>
      </c>
    </row>
    <row r="198" spans="1:65" s="14" customFormat="1">
      <c r="B198" s="219"/>
      <c r="C198" s="220"/>
      <c r="D198" s="210" t="s">
        <v>183</v>
      </c>
      <c r="E198" s="221" t="s">
        <v>1266</v>
      </c>
      <c r="F198" s="222" t="s">
        <v>1332</v>
      </c>
      <c r="G198" s="220"/>
      <c r="H198" s="223">
        <v>180.5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183</v>
      </c>
      <c r="AU198" s="229" t="s">
        <v>85</v>
      </c>
      <c r="AV198" s="14" t="s">
        <v>85</v>
      </c>
      <c r="AW198" s="14" t="s">
        <v>32</v>
      </c>
      <c r="AX198" s="14" t="s">
        <v>83</v>
      </c>
      <c r="AY198" s="229" t="s">
        <v>148</v>
      </c>
    </row>
    <row r="199" spans="1:65" s="2" customFormat="1" ht="24.2" customHeight="1">
      <c r="A199" s="34"/>
      <c r="B199" s="35"/>
      <c r="C199" s="187" t="s">
        <v>396</v>
      </c>
      <c r="D199" s="187" t="s">
        <v>150</v>
      </c>
      <c r="E199" s="188" t="s">
        <v>1333</v>
      </c>
      <c r="F199" s="189" t="s">
        <v>1334</v>
      </c>
      <c r="G199" s="190" t="s">
        <v>161</v>
      </c>
      <c r="H199" s="191">
        <v>211.785</v>
      </c>
      <c r="I199" s="192"/>
      <c r="J199" s="193">
        <f>ROUND(I199*H199,2)</f>
        <v>0</v>
      </c>
      <c r="K199" s="194"/>
      <c r="L199" s="195"/>
      <c r="M199" s="196" t="s">
        <v>1</v>
      </c>
      <c r="N199" s="197" t="s">
        <v>40</v>
      </c>
      <c r="O199" s="71"/>
      <c r="P199" s="198">
        <f>O199*H199</f>
        <v>0</v>
      </c>
      <c r="Q199" s="198">
        <v>2.7999999999999998E-4</v>
      </c>
      <c r="R199" s="198">
        <f>Q199*H199</f>
        <v>5.9299799999999993E-2</v>
      </c>
      <c r="S199" s="198">
        <v>0</v>
      </c>
      <c r="T199" s="199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0" t="s">
        <v>154</v>
      </c>
      <c r="AT199" s="200" t="s">
        <v>150</v>
      </c>
      <c r="AU199" s="200" t="s">
        <v>85</v>
      </c>
      <c r="AY199" s="17" t="s">
        <v>148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7" t="s">
        <v>83</v>
      </c>
      <c r="BK199" s="201">
        <f>ROUND(I199*H199,2)</f>
        <v>0</v>
      </c>
      <c r="BL199" s="17" t="s">
        <v>155</v>
      </c>
      <c r="BM199" s="200" t="s">
        <v>1335</v>
      </c>
    </row>
    <row r="200" spans="1:65" s="13" customFormat="1">
      <c r="B200" s="208"/>
      <c r="C200" s="209"/>
      <c r="D200" s="210" t="s">
        <v>183</v>
      </c>
      <c r="E200" s="211" t="s">
        <v>1</v>
      </c>
      <c r="F200" s="212" t="s">
        <v>744</v>
      </c>
      <c r="G200" s="209"/>
      <c r="H200" s="211" t="s">
        <v>1</v>
      </c>
      <c r="I200" s="213"/>
      <c r="J200" s="209"/>
      <c r="K200" s="209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183</v>
      </c>
      <c r="AU200" s="218" t="s">
        <v>85</v>
      </c>
      <c r="AV200" s="13" t="s">
        <v>83</v>
      </c>
      <c r="AW200" s="13" t="s">
        <v>32</v>
      </c>
      <c r="AX200" s="13" t="s">
        <v>75</v>
      </c>
      <c r="AY200" s="218" t="s">
        <v>148</v>
      </c>
    </row>
    <row r="201" spans="1:65" s="14" customFormat="1">
      <c r="B201" s="219"/>
      <c r="C201" s="220"/>
      <c r="D201" s="210" t="s">
        <v>183</v>
      </c>
      <c r="E201" s="221" t="s">
        <v>1</v>
      </c>
      <c r="F201" s="222" t="s">
        <v>1336</v>
      </c>
      <c r="G201" s="220"/>
      <c r="H201" s="223">
        <v>201.7</v>
      </c>
      <c r="I201" s="224"/>
      <c r="J201" s="220"/>
      <c r="K201" s="220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183</v>
      </c>
      <c r="AU201" s="229" t="s">
        <v>85</v>
      </c>
      <c r="AV201" s="14" t="s">
        <v>85</v>
      </c>
      <c r="AW201" s="14" t="s">
        <v>32</v>
      </c>
      <c r="AX201" s="14" t="s">
        <v>83</v>
      </c>
      <c r="AY201" s="229" t="s">
        <v>148</v>
      </c>
    </row>
    <row r="202" spans="1:65" s="14" customFormat="1">
      <c r="B202" s="219"/>
      <c r="C202" s="220"/>
      <c r="D202" s="210" t="s">
        <v>183</v>
      </c>
      <c r="E202" s="220"/>
      <c r="F202" s="222" t="s">
        <v>1337</v>
      </c>
      <c r="G202" s="220"/>
      <c r="H202" s="223">
        <v>211.785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183</v>
      </c>
      <c r="AU202" s="229" t="s">
        <v>85</v>
      </c>
      <c r="AV202" s="14" t="s">
        <v>85</v>
      </c>
      <c r="AW202" s="14" t="s">
        <v>4</v>
      </c>
      <c r="AX202" s="14" t="s">
        <v>83</v>
      </c>
      <c r="AY202" s="229" t="s">
        <v>148</v>
      </c>
    </row>
    <row r="203" spans="1:65" s="2" customFormat="1" ht="21.75" customHeight="1">
      <c r="A203" s="34"/>
      <c r="B203" s="35"/>
      <c r="C203" s="187" t="s">
        <v>400</v>
      </c>
      <c r="D203" s="187" t="s">
        <v>150</v>
      </c>
      <c r="E203" s="188" t="s">
        <v>1338</v>
      </c>
      <c r="F203" s="189" t="s">
        <v>1339</v>
      </c>
      <c r="G203" s="190" t="s">
        <v>181</v>
      </c>
      <c r="H203" s="191">
        <v>7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1.5200000000000001E-3</v>
      </c>
      <c r="R203" s="198">
        <f>Q203*H203</f>
        <v>1.064E-2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154</v>
      </c>
      <c r="AT203" s="200" t="s">
        <v>150</v>
      </c>
      <c r="AU203" s="200" t="s">
        <v>85</v>
      </c>
      <c r="AY203" s="17" t="s">
        <v>148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155</v>
      </c>
      <c r="BM203" s="200" t="s">
        <v>1340</v>
      </c>
    </row>
    <row r="204" spans="1:65" s="2" customFormat="1" ht="21.75" customHeight="1">
      <c r="A204" s="34"/>
      <c r="B204" s="35"/>
      <c r="C204" s="187" t="s">
        <v>404</v>
      </c>
      <c r="D204" s="187" t="s">
        <v>150</v>
      </c>
      <c r="E204" s="188" t="s">
        <v>1341</v>
      </c>
      <c r="F204" s="189" t="s">
        <v>1342</v>
      </c>
      <c r="G204" s="190" t="s">
        <v>181</v>
      </c>
      <c r="H204" s="191">
        <v>3</v>
      </c>
      <c r="I204" s="192"/>
      <c r="J204" s="193">
        <f>ROUND(I204*H204,2)</f>
        <v>0</v>
      </c>
      <c r="K204" s="194"/>
      <c r="L204" s="195"/>
      <c r="M204" s="196" t="s">
        <v>1</v>
      </c>
      <c r="N204" s="197" t="s">
        <v>40</v>
      </c>
      <c r="O204" s="71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0" t="s">
        <v>154</v>
      </c>
      <c r="AT204" s="200" t="s">
        <v>150</v>
      </c>
      <c r="AU204" s="200" t="s">
        <v>85</v>
      </c>
      <c r="AY204" s="17" t="s">
        <v>148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7" t="s">
        <v>83</v>
      </c>
      <c r="BK204" s="201">
        <f>ROUND(I204*H204,2)</f>
        <v>0</v>
      </c>
      <c r="BL204" s="17" t="s">
        <v>155</v>
      </c>
      <c r="BM204" s="200" t="s">
        <v>1343</v>
      </c>
    </row>
    <row r="205" spans="1:65" s="2" customFormat="1" ht="21.75" customHeight="1">
      <c r="A205" s="34"/>
      <c r="B205" s="35"/>
      <c r="C205" s="187" t="s">
        <v>408</v>
      </c>
      <c r="D205" s="187" t="s">
        <v>150</v>
      </c>
      <c r="E205" s="188" t="s">
        <v>1344</v>
      </c>
      <c r="F205" s="189" t="s">
        <v>1345</v>
      </c>
      <c r="G205" s="190" t="s">
        <v>181</v>
      </c>
      <c r="H205" s="191">
        <v>2</v>
      </c>
      <c r="I205" s="192"/>
      <c r="J205" s="193">
        <f>ROUND(I205*H205,2)</f>
        <v>0</v>
      </c>
      <c r="K205" s="194"/>
      <c r="L205" s="195"/>
      <c r="M205" s="196" t="s">
        <v>1</v>
      </c>
      <c r="N205" s="197" t="s">
        <v>40</v>
      </c>
      <c r="O205" s="71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0" t="s">
        <v>154</v>
      </c>
      <c r="AT205" s="200" t="s">
        <v>150</v>
      </c>
      <c r="AU205" s="200" t="s">
        <v>85</v>
      </c>
      <c r="AY205" s="17" t="s">
        <v>148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7" t="s">
        <v>83</v>
      </c>
      <c r="BK205" s="201">
        <f>ROUND(I205*H205,2)</f>
        <v>0</v>
      </c>
      <c r="BL205" s="17" t="s">
        <v>155</v>
      </c>
      <c r="BM205" s="200" t="s">
        <v>1346</v>
      </c>
    </row>
    <row r="206" spans="1:65" s="2" customFormat="1" ht="21.75" customHeight="1">
      <c r="A206" s="34"/>
      <c r="B206" s="35"/>
      <c r="C206" s="187" t="s">
        <v>413</v>
      </c>
      <c r="D206" s="187" t="s">
        <v>150</v>
      </c>
      <c r="E206" s="188" t="s">
        <v>1347</v>
      </c>
      <c r="F206" s="189" t="s">
        <v>1348</v>
      </c>
      <c r="G206" s="190" t="s">
        <v>181</v>
      </c>
      <c r="H206" s="191">
        <v>13</v>
      </c>
      <c r="I206" s="192"/>
      <c r="J206" s="193">
        <f>ROUND(I206*H206,2)</f>
        <v>0</v>
      </c>
      <c r="K206" s="194"/>
      <c r="L206" s="195"/>
      <c r="M206" s="196" t="s">
        <v>1</v>
      </c>
      <c r="N206" s="197" t="s">
        <v>40</v>
      </c>
      <c r="O206" s="71"/>
      <c r="P206" s="198">
        <f>O206*H206</f>
        <v>0</v>
      </c>
      <c r="Q206" s="198">
        <v>0</v>
      </c>
      <c r="R206" s="198">
        <f>Q206*H206</f>
        <v>0</v>
      </c>
      <c r="S206" s="198">
        <v>0</v>
      </c>
      <c r="T206" s="19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00" t="s">
        <v>154</v>
      </c>
      <c r="AT206" s="200" t="s">
        <v>150</v>
      </c>
      <c r="AU206" s="200" t="s">
        <v>85</v>
      </c>
      <c r="AY206" s="17" t="s">
        <v>148</v>
      </c>
      <c r="BE206" s="201">
        <f>IF(N206="základní",J206,0)</f>
        <v>0</v>
      </c>
      <c r="BF206" s="201">
        <f>IF(N206="snížená",J206,0)</f>
        <v>0</v>
      </c>
      <c r="BG206" s="201">
        <f>IF(N206="zákl. přenesená",J206,0)</f>
        <v>0</v>
      </c>
      <c r="BH206" s="201">
        <f>IF(N206="sníž. přenesená",J206,0)</f>
        <v>0</v>
      </c>
      <c r="BI206" s="201">
        <f>IF(N206="nulová",J206,0)</f>
        <v>0</v>
      </c>
      <c r="BJ206" s="17" t="s">
        <v>83</v>
      </c>
      <c r="BK206" s="201">
        <f>ROUND(I206*H206,2)</f>
        <v>0</v>
      </c>
      <c r="BL206" s="17" t="s">
        <v>155</v>
      </c>
      <c r="BM206" s="200" t="s">
        <v>1349</v>
      </c>
    </row>
    <row r="207" spans="1:65" s="2" customFormat="1" ht="33" customHeight="1">
      <c r="A207" s="34"/>
      <c r="B207" s="35"/>
      <c r="C207" s="241" t="s">
        <v>418</v>
      </c>
      <c r="D207" s="241" t="s">
        <v>209</v>
      </c>
      <c r="E207" s="242" t="s">
        <v>1350</v>
      </c>
      <c r="F207" s="243" t="s">
        <v>1351</v>
      </c>
      <c r="G207" s="244" t="s">
        <v>161</v>
      </c>
      <c r="H207" s="245">
        <v>12.5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40</v>
      </c>
      <c r="O207" s="71"/>
      <c r="P207" s="198">
        <f>O207*H207</f>
        <v>0</v>
      </c>
      <c r="Q207" s="198">
        <v>1.0000000000000001E-5</v>
      </c>
      <c r="R207" s="198">
        <f>Q207*H207</f>
        <v>1.25E-4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155</v>
      </c>
      <c r="AT207" s="200" t="s">
        <v>209</v>
      </c>
      <c r="AU207" s="200" t="s">
        <v>85</v>
      </c>
      <c r="AY207" s="17" t="s">
        <v>148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155</v>
      </c>
      <c r="BM207" s="200" t="s">
        <v>1352</v>
      </c>
    </row>
    <row r="208" spans="1:65" s="13" customFormat="1">
      <c r="B208" s="208"/>
      <c r="C208" s="209"/>
      <c r="D208" s="210" t="s">
        <v>183</v>
      </c>
      <c r="E208" s="211" t="s">
        <v>1</v>
      </c>
      <c r="F208" s="212" t="s">
        <v>1185</v>
      </c>
      <c r="G208" s="209"/>
      <c r="H208" s="211" t="s">
        <v>1</v>
      </c>
      <c r="I208" s="213"/>
      <c r="J208" s="209"/>
      <c r="K208" s="209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183</v>
      </c>
      <c r="AU208" s="218" t="s">
        <v>85</v>
      </c>
      <c r="AV208" s="13" t="s">
        <v>83</v>
      </c>
      <c r="AW208" s="13" t="s">
        <v>32</v>
      </c>
      <c r="AX208" s="13" t="s">
        <v>75</v>
      </c>
      <c r="AY208" s="218" t="s">
        <v>148</v>
      </c>
    </row>
    <row r="209" spans="1:65" s="14" customFormat="1">
      <c r="B209" s="219"/>
      <c r="C209" s="220"/>
      <c r="D209" s="210" t="s">
        <v>183</v>
      </c>
      <c r="E209" s="221" t="s">
        <v>1264</v>
      </c>
      <c r="F209" s="222" t="s">
        <v>1265</v>
      </c>
      <c r="G209" s="220"/>
      <c r="H209" s="223">
        <v>12.5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183</v>
      </c>
      <c r="AU209" s="229" t="s">
        <v>85</v>
      </c>
      <c r="AV209" s="14" t="s">
        <v>85</v>
      </c>
      <c r="AW209" s="14" t="s">
        <v>32</v>
      </c>
      <c r="AX209" s="14" t="s">
        <v>83</v>
      </c>
      <c r="AY209" s="229" t="s">
        <v>148</v>
      </c>
    </row>
    <row r="210" spans="1:65" s="2" customFormat="1" ht="16.5" customHeight="1">
      <c r="A210" s="34"/>
      <c r="B210" s="35"/>
      <c r="C210" s="187" t="s">
        <v>423</v>
      </c>
      <c r="D210" s="187" t="s">
        <v>150</v>
      </c>
      <c r="E210" s="188" t="s">
        <v>1353</v>
      </c>
      <c r="F210" s="189" t="s">
        <v>1354</v>
      </c>
      <c r="G210" s="190" t="s">
        <v>161</v>
      </c>
      <c r="H210" s="191">
        <v>13.125</v>
      </c>
      <c r="I210" s="192"/>
      <c r="J210" s="193">
        <f>ROUND(I210*H210,2)</f>
        <v>0</v>
      </c>
      <c r="K210" s="194"/>
      <c r="L210" s="195"/>
      <c r="M210" s="196" t="s">
        <v>1</v>
      </c>
      <c r="N210" s="197" t="s">
        <v>40</v>
      </c>
      <c r="O210" s="71"/>
      <c r="P210" s="198">
        <f>O210*H210</f>
        <v>0</v>
      </c>
      <c r="Q210" s="198">
        <v>1.4E-3</v>
      </c>
      <c r="R210" s="198">
        <f>Q210*H210</f>
        <v>1.8374999999999999E-2</v>
      </c>
      <c r="S210" s="198">
        <v>0</v>
      </c>
      <c r="T210" s="19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0" t="s">
        <v>154</v>
      </c>
      <c r="AT210" s="200" t="s">
        <v>150</v>
      </c>
      <c r="AU210" s="200" t="s">
        <v>85</v>
      </c>
      <c r="AY210" s="17" t="s">
        <v>148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7" t="s">
        <v>83</v>
      </c>
      <c r="BK210" s="201">
        <f>ROUND(I210*H210,2)</f>
        <v>0</v>
      </c>
      <c r="BL210" s="17" t="s">
        <v>155</v>
      </c>
      <c r="BM210" s="200" t="s">
        <v>1355</v>
      </c>
    </row>
    <row r="211" spans="1:65" s="13" customFormat="1">
      <c r="B211" s="208"/>
      <c r="C211" s="209"/>
      <c r="D211" s="210" t="s">
        <v>183</v>
      </c>
      <c r="E211" s="211" t="s">
        <v>1</v>
      </c>
      <c r="F211" s="212" t="s">
        <v>744</v>
      </c>
      <c r="G211" s="209"/>
      <c r="H211" s="211" t="s">
        <v>1</v>
      </c>
      <c r="I211" s="213"/>
      <c r="J211" s="209"/>
      <c r="K211" s="209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183</v>
      </c>
      <c r="AU211" s="218" t="s">
        <v>85</v>
      </c>
      <c r="AV211" s="13" t="s">
        <v>83</v>
      </c>
      <c r="AW211" s="13" t="s">
        <v>32</v>
      </c>
      <c r="AX211" s="13" t="s">
        <v>75</v>
      </c>
      <c r="AY211" s="218" t="s">
        <v>148</v>
      </c>
    </row>
    <row r="212" spans="1:65" s="14" customFormat="1">
      <c r="B212" s="219"/>
      <c r="C212" s="220"/>
      <c r="D212" s="210" t="s">
        <v>183</v>
      </c>
      <c r="E212" s="221" t="s">
        <v>1</v>
      </c>
      <c r="F212" s="222" t="s">
        <v>1264</v>
      </c>
      <c r="G212" s="220"/>
      <c r="H212" s="223">
        <v>12.5</v>
      </c>
      <c r="I212" s="224"/>
      <c r="J212" s="220"/>
      <c r="K212" s="220"/>
      <c r="L212" s="225"/>
      <c r="M212" s="226"/>
      <c r="N212" s="227"/>
      <c r="O212" s="227"/>
      <c r="P212" s="227"/>
      <c r="Q212" s="227"/>
      <c r="R212" s="227"/>
      <c r="S212" s="227"/>
      <c r="T212" s="228"/>
      <c r="AT212" s="229" t="s">
        <v>183</v>
      </c>
      <c r="AU212" s="229" t="s">
        <v>85</v>
      </c>
      <c r="AV212" s="14" t="s">
        <v>85</v>
      </c>
      <c r="AW212" s="14" t="s">
        <v>32</v>
      </c>
      <c r="AX212" s="14" t="s">
        <v>83</v>
      </c>
      <c r="AY212" s="229" t="s">
        <v>148</v>
      </c>
    </row>
    <row r="213" spans="1:65" s="14" customFormat="1">
      <c r="B213" s="219"/>
      <c r="C213" s="220"/>
      <c r="D213" s="210" t="s">
        <v>183</v>
      </c>
      <c r="E213" s="220"/>
      <c r="F213" s="222" t="s">
        <v>1356</v>
      </c>
      <c r="G213" s="220"/>
      <c r="H213" s="223">
        <v>13.125</v>
      </c>
      <c r="I213" s="224"/>
      <c r="J213" s="220"/>
      <c r="K213" s="220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183</v>
      </c>
      <c r="AU213" s="229" t="s">
        <v>85</v>
      </c>
      <c r="AV213" s="14" t="s">
        <v>85</v>
      </c>
      <c r="AW213" s="14" t="s">
        <v>4</v>
      </c>
      <c r="AX213" s="14" t="s">
        <v>83</v>
      </c>
      <c r="AY213" s="229" t="s">
        <v>148</v>
      </c>
    </row>
    <row r="214" spans="1:65" s="2" customFormat="1" ht="33" customHeight="1">
      <c r="A214" s="34"/>
      <c r="B214" s="35"/>
      <c r="C214" s="241" t="s">
        <v>427</v>
      </c>
      <c r="D214" s="241" t="s">
        <v>209</v>
      </c>
      <c r="E214" s="242" t="s">
        <v>1174</v>
      </c>
      <c r="F214" s="243" t="s">
        <v>1175</v>
      </c>
      <c r="G214" s="244" t="s">
        <v>161</v>
      </c>
      <c r="H214" s="245">
        <v>0.5</v>
      </c>
      <c r="I214" s="246"/>
      <c r="J214" s="247">
        <f>ROUND(I214*H214,2)</f>
        <v>0</v>
      </c>
      <c r="K214" s="248"/>
      <c r="L214" s="39"/>
      <c r="M214" s="249" t="s">
        <v>1</v>
      </c>
      <c r="N214" s="250" t="s">
        <v>40</v>
      </c>
      <c r="O214" s="71"/>
      <c r="P214" s="198">
        <f>O214*H214</f>
        <v>0</v>
      </c>
      <c r="Q214" s="198">
        <v>1.0000000000000001E-5</v>
      </c>
      <c r="R214" s="198">
        <f>Q214*H214</f>
        <v>5.0000000000000004E-6</v>
      </c>
      <c r="S214" s="198">
        <v>0</v>
      </c>
      <c r="T214" s="199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0" t="s">
        <v>155</v>
      </c>
      <c r="AT214" s="200" t="s">
        <v>209</v>
      </c>
      <c r="AU214" s="200" t="s">
        <v>85</v>
      </c>
      <c r="AY214" s="17" t="s">
        <v>148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7" t="s">
        <v>83</v>
      </c>
      <c r="BK214" s="201">
        <f>ROUND(I214*H214,2)</f>
        <v>0</v>
      </c>
      <c r="BL214" s="17" t="s">
        <v>155</v>
      </c>
      <c r="BM214" s="200" t="s">
        <v>1357</v>
      </c>
    </row>
    <row r="215" spans="1:65" s="13" customFormat="1">
      <c r="B215" s="208"/>
      <c r="C215" s="209"/>
      <c r="D215" s="210" t="s">
        <v>183</v>
      </c>
      <c r="E215" s="211" t="s">
        <v>1</v>
      </c>
      <c r="F215" s="212" t="s">
        <v>1280</v>
      </c>
      <c r="G215" s="209"/>
      <c r="H215" s="211" t="s">
        <v>1</v>
      </c>
      <c r="I215" s="213"/>
      <c r="J215" s="209"/>
      <c r="K215" s="209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183</v>
      </c>
      <c r="AU215" s="218" t="s">
        <v>85</v>
      </c>
      <c r="AV215" s="13" t="s">
        <v>83</v>
      </c>
      <c r="AW215" s="13" t="s">
        <v>32</v>
      </c>
      <c r="AX215" s="13" t="s">
        <v>75</v>
      </c>
      <c r="AY215" s="218" t="s">
        <v>148</v>
      </c>
    </row>
    <row r="216" spans="1:65" s="14" customFormat="1">
      <c r="B216" s="219"/>
      <c r="C216" s="220"/>
      <c r="D216" s="210" t="s">
        <v>183</v>
      </c>
      <c r="E216" s="221" t="s">
        <v>1111</v>
      </c>
      <c r="F216" s="222" t="s">
        <v>1263</v>
      </c>
      <c r="G216" s="220"/>
      <c r="H216" s="223">
        <v>0.5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183</v>
      </c>
      <c r="AU216" s="229" t="s">
        <v>85</v>
      </c>
      <c r="AV216" s="14" t="s">
        <v>85</v>
      </c>
      <c r="AW216" s="14" t="s">
        <v>32</v>
      </c>
      <c r="AX216" s="14" t="s">
        <v>83</v>
      </c>
      <c r="AY216" s="229" t="s">
        <v>148</v>
      </c>
    </row>
    <row r="217" spans="1:65" s="2" customFormat="1" ht="16.5" customHeight="1">
      <c r="A217" s="34"/>
      <c r="B217" s="35"/>
      <c r="C217" s="241" t="s">
        <v>433</v>
      </c>
      <c r="D217" s="241" t="s">
        <v>209</v>
      </c>
      <c r="E217" s="242" t="s">
        <v>1178</v>
      </c>
      <c r="F217" s="243" t="s">
        <v>1179</v>
      </c>
      <c r="G217" s="244" t="s">
        <v>161</v>
      </c>
      <c r="H217" s="245">
        <v>4</v>
      </c>
      <c r="I217" s="246"/>
      <c r="J217" s="247">
        <f>ROUND(I217*H217,2)</f>
        <v>0</v>
      </c>
      <c r="K217" s="248"/>
      <c r="L217" s="39"/>
      <c r="M217" s="249" t="s">
        <v>1</v>
      </c>
      <c r="N217" s="250" t="s">
        <v>40</v>
      </c>
      <c r="O217" s="71"/>
      <c r="P217" s="198">
        <f>O217*H217</f>
        <v>0</v>
      </c>
      <c r="Q217" s="198">
        <v>2.6800000000000001E-3</v>
      </c>
      <c r="R217" s="198">
        <f>Q217*H217</f>
        <v>1.072E-2</v>
      </c>
      <c r="S217" s="198">
        <v>0</v>
      </c>
      <c r="T217" s="19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0" t="s">
        <v>155</v>
      </c>
      <c r="AT217" s="200" t="s">
        <v>209</v>
      </c>
      <c r="AU217" s="200" t="s">
        <v>85</v>
      </c>
      <c r="AY217" s="17" t="s">
        <v>148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7" t="s">
        <v>83</v>
      </c>
      <c r="BK217" s="201">
        <f>ROUND(I217*H217,2)</f>
        <v>0</v>
      </c>
      <c r="BL217" s="17" t="s">
        <v>155</v>
      </c>
      <c r="BM217" s="200" t="s">
        <v>1358</v>
      </c>
    </row>
    <row r="218" spans="1:65" s="14" customFormat="1">
      <c r="B218" s="219"/>
      <c r="C218" s="220"/>
      <c r="D218" s="210" t="s">
        <v>183</v>
      </c>
      <c r="E218" s="221" t="s">
        <v>1</v>
      </c>
      <c r="F218" s="222" t="s">
        <v>155</v>
      </c>
      <c r="G218" s="220"/>
      <c r="H218" s="223">
        <v>4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183</v>
      </c>
      <c r="AU218" s="229" t="s">
        <v>85</v>
      </c>
      <c r="AV218" s="14" t="s">
        <v>85</v>
      </c>
      <c r="AW218" s="14" t="s">
        <v>32</v>
      </c>
      <c r="AX218" s="14" t="s">
        <v>83</v>
      </c>
      <c r="AY218" s="229" t="s">
        <v>148</v>
      </c>
    </row>
    <row r="219" spans="1:65" s="2" customFormat="1" ht="24.2" customHeight="1">
      <c r="A219" s="34"/>
      <c r="B219" s="35"/>
      <c r="C219" s="241" t="s">
        <v>437</v>
      </c>
      <c r="D219" s="241" t="s">
        <v>209</v>
      </c>
      <c r="E219" s="242" t="s">
        <v>1359</v>
      </c>
      <c r="F219" s="243" t="s">
        <v>1360</v>
      </c>
      <c r="G219" s="244" t="s">
        <v>181</v>
      </c>
      <c r="H219" s="245">
        <v>35</v>
      </c>
      <c r="I219" s="246"/>
      <c r="J219" s="247">
        <f>ROUND(I219*H219,2)</f>
        <v>0</v>
      </c>
      <c r="K219" s="248"/>
      <c r="L219" s="39"/>
      <c r="M219" s="249" t="s">
        <v>1</v>
      </c>
      <c r="N219" s="250" t="s">
        <v>40</v>
      </c>
      <c r="O219" s="71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0" t="s">
        <v>155</v>
      </c>
      <c r="AT219" s="200" t="s">
        <v>209</v>
      </c>
      <c r="AU219" s="200" t="s">
        <v>85</v>
      </c>
      <c r="AY219" s="17" t="s">
        <v>148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7" t="s">
        <v>83</v>
      </c>
      <c r="BK219" s="201">
        <f>ROUND(I219*H219,2)</f>
        <v>0</v>
      </c>
      <c r="BL219" s="17" t="s">
        <v>155</v>
      </c>
      <c r="BM219" s="200" t="s">
        <v>1361</v>
      </c>
    </row>
    <row r="220" spans="1:65" s="14" customFormat="1">
      <c r="B220" s="219"/>
      <c r="C220" s="220"/>
      <c r="D220" s="210" t="s">
        <v>183</v>
      </c>
      <c r="E220" s="221" t="s">
        <v>1</v>
      </c>
      <c r="F220" s="222" t="s">
        <v>437</v>
      </c>
      <c r="G220" s="220"/>
      <c r="H220" s="223">
        <v>35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183</v>
      </c>
      <c r="AU220" s="229" t="s">
        <v>85</v>
      </c>
      <c r="AV220" s="14" t="s">
        <v>85</v>
      </c>
      <c r="AW220" s="14" t="s">
        <v>32</v>
      </c>
      <c r="AX220" s="14" t="s">
        <v>83</v>
      </c>
      <c r="AY220" s="229" t="s">
        <v>148</v>
      </c>
    </row>
    <row r="221" spans="1:65" s="2" customFormat="1" ht="16.5" customHeight="1">
      <c r="A221" s="34"/>
      <c r="B221" s="35"/>
      <c r="C221" s="187" t="s">
        <v>442</v>
      </c>
      <c r="D221" s="187" t="s">
        <v>150</v>
      </c>
      <c r="E221" s="188" t="s">
        <v>1362</v>
      </c>
      <c r="F221" s="189" t="s">
        <v>1363</v>
      </c>
      <c r="G221" s="190" t="s">
        <v>181</v>
      </c>
      <c r="H221" s="191">
        <v>35</v>
      </c>
      <c r="I221" s="192"/>
      <c r="J221" s="193">
        <f t="shared" ref="J221:J232" si="0">ROUND(I221*H221,2)</f>
        <v>0</v>
      </c>
      <c r="K221" s="194"/>
      <c r="L221" s="195"/>
      <c r="M221" s="196" t="s">
        <v>1</v>
      </c>
      <c r="N221" s="197" t="s">
        <v>40</v>
      </c>
      <c r="O221" s="71"/>
      <c r="P221" s="198">
        <f t="shared" ref="P221:P232" si="1">O221*H221</f>
        <v>0</v>
      </c>
      <c r="Q221" s="198">
        <v>5.0000000000000002E-5</v>
      </c>
      <c r="R221" s="198">
        <f t="shared" ref="R221:R232" si="2">Q221*H221</f>
        <v>1.75E-3</v>
      </c>
      <c r="S221" s="198">
        <v>0</v>
      </c>
      <c r="T221" s="199">
        <f t="shared" ref="T221:T232" si="3"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0" t="s">
        <v>154</v>
      </c>
      <c r="AT221" s="200" t="s">
        <v>150</v>
      </c>
      <c r="AU221" s="200" t="s">
        <v>85</v>
      </c>
      <c r="AY221" s="17" t="s">
        <v>148</v>
      </c>
      <c r="BE221" s="201">
        <f t="shared" ref="BE221:BE232" si="4">IF(N221="základní",J221,0)</f>
        <v>0</v>
      </c>
      <c r="BF221" s="201">
        <f t="shared" ref="BF221:BF232" si="5">IF(N221="snížená",J221,0)</f>
        <v>0</v>
      </c>
      <c r="BG221" s="201">
        <f t="shared" ref="BG221:BG232" si="6">IF(N221="zákl. přenesená",J221,0)</f>
        <v>0</v>
      </c>
      <c r="BH221" s="201">
        <f t="shared" ref="BH221:BH232" si="7">IF(N221="sníž. přenesená",J221,0)</f>
        <v>0</v>
      </c>
      <c r="BI221" s="201">
        <f t="shared" ref="BI221:BI232" si="8">IF(N221="nulová",J221,0)</f>
        <v>0</v>
      </c>
      <c r="BJ221" s="17" t="s">
        <v>83</v>
      </c>
      <c r="BK221" s="201">
        <f t="shared" ref="BK221:BK232" si="9">ROUND(I221*H221,2)</f>
        <v>0</v>
      </c>
      <c r="BL221" s="17" t="s">
        <v>155</v>
      </c>
      <c r="BM221" s="200" t="s">
        <v>1364</v>
      </c>
    </row>
    <row r="222" spans="1:65" s="2" customFormat="1" ht="16.5" customHeight="1">
      <c r="A222" s="34"/>
      <c r="B222" s="35"/>
      <c r="C222" s="187" t="s">
        <v>447</v>
      </c>
      <c r="D222" s="187" t="s">
        <v>150</v>
      </c>
      <c r="E222" s="188" t="s">
        <v>1365</v>
      </c>
      <c r="F222" s="189" t="s">
        <v>1366</v>
      </c>
      <c r="G222" s="190" t="s">
        <v>181</v>
      </c>
      <c r="H222" s="191">
        <v>9</v>
      </c>
      <c r="I222" s="192"/>
      <c r="J222" s="193">
        <f t="shared" si="0"/>
        <v>0</v>
      </c>
      <c r="K222" s="194"/>
      <c r="L222" s="195"/>
      <c r="M222" s="196" t="s">
        <v>1</v>
      </c>
      <c r="N222" s="197" t="s">
        <v>40</v>
      </c>
      <c r="O222" s="71"/>
      <c r="P222" s="198">
        <f t="shared" si="1"/>
        <v>0</v>
      </c>
      <c r="Q222" s="198">
        <v>0</v>
      </c>
      <c r="R222" s="198">
        <f t="shared" si="2"/>
        <v>0</v>
      </c>
      <c r="S222" s="198">
        <v>0</v>
      </c>
      <c r="T222" s="199">
        <f t="shared" si="3"/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0" t="s">
        <v>154</v>
      </c>
      <c r="AT222" s="200" t="s">
        <v>150</v>
      </c>
      <c r="AU222" s="200" t="s">
        <v>85</v>
      </c>
      <c r="AY222" s="17" t="s">
        <v>148</v>
      </c>
      <c r="BE222" s="201">
        <f t="shared" si="4"/>
        <v>0</v>
      </c>
      <c r="BF222" s="201">
        <f t="shared" si="5"/>
        <v>0</v>
      </c>
      <c r="BG222" s="201">
        <f t="shared" si="6"/>
        <v>0</v>
      </c>
      <c r="BH222" s="201">
        <f t="shared" si="7"/>
        <v>0</v>
      </c>
      <c r="BI222" s="201">
        <f t="shared" si="8"/>
        <v>0</v>
      </c>
      <c r="BJ222" s="17" t="s">
        <v>83</v>
      </c>
      <c r="BK222" s="201">
        <f t="shared" si="9"/>
        <v>0</v>
      </c>
      <c r="BL222" s="17" t="s">
        <v>155</v>
      </c>
      <c r="BM222" s="200" t="s">
        <v>1367</v>
      </c>
    </row>
    <row r="223" spans="1:65" s="2" customFormat="1" ht="16.5" customHeight="1">
      <c r="A223" s="34"/>
      <c r="B223" s="35"/>
      <c r="C223" s="187" t="s">
        <v>452</v>
      </c>
      <c r="D223" s="187" t="s">
        <v>150</v>
      </c>
      <c r="E223" s="188" t="s">
        <v>1368</v>
      </c>
      <c r="F223" s="189" t="s">
        <v>1369</v>
      </c>
      <c r="G223" s="190" t="s">
        <v>181</v>
      </c>
      <c r="H223" s="191">
        <v>2</v>
      </c>
      <c r="I223" s="192"/>
      <c r="J223" s="193">
        <f t="shared" si="0"/>
        <v>0</v>
      </c>
      <c r="K223" s="194"/>
      <c r="L223" s="195"/>
      <c r="M223" s="196" t="s">
        <v>1</v>
      </c>
      <c r="N223" s="197" t="s">
        <v>40</v>
      </c>
      <c r="O223" s="71"/>
      <c r="P223" s="198">
        <f t="shared" si="1"/>
        <v>0</v>
      </c>
      <c r="Q223" s="198">
        <v>0</v>
      </c>
      <c r="R223" s="198">
        <f t="shared" si="2"/>
        <v>0</v>
      </c>
      <c r="S223" s="198">
        <v>0</v>
      </c>
      <c r="T223" s="199">
        <f t="shared" si="3"/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0" t="s">
        <v>154</v>
      </c>
      <c r="AT223" s="200" t="s">
        <v>150</v>
      </c>
      <c r="AU223" s="200" t="s">
        <v>85</v>
      </c>
      <c r="AY223" s="17" t="s">
        <v>148</v>
      </c>
      <c r="BE223" s="201">
        <f t="shared" si="4"/>
        <v>0</v>
      </c>
      <c r="BF223" s="201">
        <f t="shared" si="5"/>
        <v>0</v>
      </c>
      <c r="BG223" s="201">
        <f t="shared" si="6"/>
        <v>0</v>
      </c>
      <c r="BH223" s="201">
        <f t="shared" si="7"/>
        <v>0</v>
      </c>
      <c r="BI223" s="201">
        <f t="shared" si="8"/>
        <v>0</v>
      </c>
      <c r="BJ223" s="17" t="s">
        <v>83</v>
      </c>
      <c r="BK223" s="201">
        <f t="shared" si="9"/>
        <v>0</v>
      </c>
      <c r="BL223" s="17" t="s">
        <v>155</v>
      </c>
      <c r="BM223" s="200" t="s">
        <v>1370</v>
      </c>
    </row>
    <row r="224" spans="1:65" s="2" customFormat="1" ht="21.75" customHeight="1">
      <c r="A224" s="34"/>
      <c r="B224" s="35"/>
      <c r="C224" s="187" t="s">
        <v>457</v>
      </c>
      <c r="D224" s="187" t="s">
        <v>150</v>
      </c>
      <c r="E224" s="188" t="s">
        <v>1371</v>
      </c>
      <c r="F224" s="189" t="s">
        <v>1372</v>
      </c>
      <c r="G224" s="190" t="s">
        <v>153</v>
      </c>
      <c r="H224" s="191">
        <v>2</v>
      </c>
      <c r="I224" s="192"/>
      <c r="J224" s="193">
        <f t="shared" si="0"/>
        <v>0</v>
      </c>
      <c r="K224" s="194"/>
      <c r="L224" s="195"/>
      <c r="M224" s="196" t="s">
        <v>1</v>
      </c>
      <c r="N224" s="197" t="s">
        <v>40</v>
      </c>
      <c r="O224" s="71"/>
      <c r="P224" s="198">
        <f t="shared" si="1"/>
        <v>0</v>
      </c>
      <c r="Q224" s="198">
        <v>0</v>
      </c>
      <c r="R224" s="198">
        <f t="shared" si="2"/>
        <v>0</v>
      </c>
      <c r="S224" s="198">
        <v>0</v>
      </c>
      <c r="T224" s="199">
        <f t="shared" si="3"/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0" t="s">
        <v>154</v>
      </c>
      <c r="AT224" s="200" t="s">
        <v>150</v>
      </c>
      <c r="AU224" s="200" t="s">
        <v>85</v>
      </c>
      <c r="AY224" s="17" t="s">
        <v>148</v>
      </c>
      <c r="BE224" s="201">
        <f t="shared" si="4"/>
        <v>0</v>
      </c>
      <c r="BF224" s="201">
        <f t="shared" si="5"/>
        <v>0</v>
      </c>
      <c r="BG224" s="201">
        <f t="shared" si="6"/>
        <v>0</v>
      </c>
      <c r="BH224" s="201">
        <f t="shared" si="7"/>
        <v>0</v>
      </c>
      <c r="BI224" s="201">
        <f t="shared" si="8"/>
        <v>0</v>
      </c>
      <c r="BJ224" s="17" t="s">
        <v>83</v>
      </c>
      <c r="BK224" s="201">
        <f t="shared" si="9"/>
        <v>0</v>
      </c>
      <c r="BL224" s="17" t="s">
        <v>155</v>
      </c>
      <c r="BM224" s="200" t="s">
        <v>1373</v>
      </c>
    </row>
    <row r="225" spans="1:65" s="2" customFormat="1" ht="16.5" customHeight="1">
      <c r="A225" s="34"/>
      <c r="B225" s="35"/>
      <c r="C225" s="187" t="s">
        <v>463</v>
      </c>
      <c r="D225" s="187" t="s">
        <v>150</v>
      </c>
      <c r="E225" s="188" t="s">
        <v>1374</v>
      </c>
      <c r="F225" s="189" t="s">
        <v>1375</v>
      </c>
      <c r="G225" s="190" t="s">
        <v>153</v>
      </c>
      <c r="H225" s="191">
        <v>7</v>
      </c>
      <c r="I225" s="192"/>
      <c r="J225" s="193">
        <f t="shared" si="0"/>
        <v>0</v>
      </c>
      <c r="K225" s="194"/>
      <c r="L225" s="195"/>
      <c r="M225" s="196" t="s">
        <v>1</v>
      </c>
      <c r="N225" s="197" t="s">
        <v>40</v>
      </c>
      <c r="O225" s="71"/>
      <c r="P225" s="198">
        <f t="shared" si="1"/>
        <v>0</v>
      </c>
      <c r="Q225" s="198">
        <v>0</v>
      </c>
      <c r="R225" s="198">
        <f t="shared" si="2"/>
        <v>0</v>
      </c>
      <c r="S225" s="198">
        <v>0</v>
      </c>
      <c r="T225" s="199">
        <f t="shared" si="3"/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0" t="s">
        <v>154</v>
      </c>
      <c r="AT225" s="200" t="s">
        <v>150</v>
      </c>
      <c r="AU225" s="200" t="s">
        <v>85</v>
      </c>
      <c r="AY225" s="17" t="s">
        <v>148</v>
      </c>
      <c r="BE225" s="201">
        <f t="shared" si="4"/>
        <v>0</v>
      </c>
      <c r="BF225" s="201">
        <f t="shared" si="5"/>
        <v>0</v>
      </c>
      <c r="BG225" s="201">
        <f t="shared" si="6"/>
        <v>0</v>
      </c>
      <c r="BH225" s="201">
        <f t="shared" si="7"/>
        <v>0</v>
      </c>
      <c r="BI225" s="201">
        <f t="shared" si="8"/>
        <v>0</v>
      </c>
      <c r="BJ225" s="17" t="s">
        <v>83</v>
      </c>
      <c r="BK225" s="201">
        <f t="shared" si="9"/>
        <v>0</v>
      </c>
      <c r="BL225" s="17" t="s">
        <v>155</v>
      </c>
      <c r="BM225" s="200" t="s">
        <v>1376</v>
      </c>
    </row>
    <row r="226" spans="1:65" s="2" customFormat="1" ht="16.5" customHeight="1">
      <c r="A226" s="34"/>
      <c r="B226" s="35"/>
      <c r="C226" s="187" t="s">
        <v>468</v>
      </c>
      <c r="D226" s="187" t="s">
        <v>150</v>
      </c>
      <c r="E226" s="188" t="s">
        <v>1377</v>
      </c>
      <c r="F226" s="189" t="s">
        <v>1378</v>
      </c>
      <c r="G226" s="190" t="s">
        <v>153</v>
      </c>
      <c r="H226" s="191">
        <v>2</v>
      </c>
      <c r="I226" s="192"/>
      <c r="J226" s="193">
        <f t="shared" si="0"/>
        <v>0</v>
      </c>
      <c r="K226" s="194"/>
      <c r="L226" s="195"/>
      <c r="M226" s="196" t="s">
        <v>1</v>
      </c>
      <c r="N226" s="197" t="s">
        <v>40</v>
      </c>
      <c r="O226" s="71"/>
      <c r="P226" s="198">
        <f t="shared" si="1"/>
        <v>0</v>
      </c>
      <c r="Q226" s="198">
        <v>0</v>
      </c>
      <c r="R226" s="198">
        <f t="shared" si="2"/>
        <v>0</v>
      </c>
      <c r="S226" s="198">
        <v>0</v>
      </c>
      <c r="T226" s="199">
        <f t="shared" si="3"/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0" t="s">
        <v>154</v>
      </c>
      <c r="AT226" s="200" t="s">
        <v>150</v>
      </c>
      <c r="AU226" s="200" t="s">
        <v>85</v>
      </c>
      <c r="AY226" s="17" t="s">
        <v>148</v>
      </c>
      <c r="BE226" s="201">
        <f t="shared" si="4"/>
        <v>0</v>
      </c>
      <c r="BF226" s="201">
        <f t="shared" si="5"/>
        <v>0</v>
      </c>
      <c r="BG226" s="201">
        <f t="shared" si="6"/>
        <v>0</v>
      </c>
      <c r="BH226" s="201">
        <f t="shared" si="7"/>
        <v>0</v>
      </c>
      <c r="BI226" s="201">
        <f t="shared" si="8"/>
        <v>0</v>
      </c>
      <c r="BJ226" s="17" t="s">
        <v>83</v>
      </c>
      <c r="BK226" s="201">
        <f t="shared" si="9"/>
        <v>0</v>
      </c>
      <c r="BL226" s="17" t="s">
        <v>155</v>
      </c>
      <c r="BM226" s="200" t="s">
        <v>1379</v>
      </c>
    </row>
    <row r="227" spans="1:65" s="2" customFormat="1" ht="16.5" customHeight="1">
      <c r="A227" s="34"/>
      <c r="B227" s="35"/>
      <c r="C227" s="187" t="s">
        <v>249</v>
      </c>
      <c r="D227" s="187" t="s">
        <v>150</v>
      </c>
      <c r="E227" s="188" t="s">
        <v>1380</v>
      </c>
      <c r="F227" s="189" t="s">
        <v>1381</v>
      </c>
      <c r="G227" s="190" t="s">
        <v>153</v>
      </c>
      <c r="H227" s="191">
        <v>1</v>
      </c>
      <c r="I227" s="192"/>
      <c r="J227" s="193">
        <f t="shared" si="0"/>
        <v>0</v>
      </c>
      <c r="K227" s="194"/>
      <c r="L227" s="195"/>
      <c r="M227" s="196" t="s">
        <v>1</v>
      </c>
      <c r="N227" s="197" t="s">
        <v>40</v>
      </c>
      <c r="O227" s="71"/>
      <c r="P227" s="198">
        <f t="shared" si="1"/>
        <v>0</v>
      </c>
      <c r="Q227" s="198">
        <v>0</v>
      </c>
      <c r="R227" s="198">
        <f t="shared" si="2"/>
        <v>0</v>
      </c>
      <c r="S227" s="198">
        <v>0</v>
      </c>
      <c r="T227" s="199">
        <f t="shared" si="3"/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0" t="s">
        <v>154</v>
      </c>
      <c r="AT227" s="200" t="s">
        <v>150</v>
      </c>
      <c r="AU227" s="200" t="s">
        <v>85</v>
      </c>
      <c r="AY227" s="17" t="s">
        <v>148</v>
      </c>
      <c r="BE227" s="201">
        <f t="shared" si="4"/>
        <v>0</v>
      </c>
      <c r="BF227" s="201">
        <f t="shared" si="5"/>
        <v>0</v>
      </c>
      <c r="BG227" s="201">
        <f t="shared" si="6"/>
        <v>0</v>
      </c>
      <c r="BH227" s="201">
        <f t="shared" si="7"/>
        <v>0</v>
      </c>
      <c r="BI227" s="201">
        <f t="shared" si="8"/>
        <v>0</v>
      </c>
      <c r="BJ227" s="17" t="s">
        <v>83</v>
      </c>
      <c r="BK227" s="201">
        <f t="shared" si="9"/>
        <v>0</v>
      </c>
      <c r="BL227" s="17" t="s">
        <v>155</v>
      </c>
      <c r="BM227" s="200" t="s">
        <v>1382</v>
      </c>
    </row>
    <row r="228" spans="1:65" s="2" customFormat="1" ht="21.75" customHeight="1">
      <c r="A228" s="34"/>
      <c r="B228" s="35"/>
      <c r="C228" s="187" t="s">
        <v>476</v>
      </c>
      <c r="D228" s="187" t="s">
        <v>150</v>
      </c>
      <c r="E228" s="188" t="s">
        <v>1383</v>
      </c>
      <c r="F228" s="189" t="s">
        <v>1384</v>
      </c>
      <c r="G228" s="190" t="s">
        <v>153</v>
      </c>
      <c r="H228" s="191">
        <v>2</v>
      </c>
      <c r="I228" s="192"/>
      <c r="J228" s="193">
        <f t="shared" si="0"/>
        <v>0</v>
      </c>
      <c r="K228" s="194"/>
      <c r="L228" s="195"/>
      <c r="M228" s="196" t="s">
        <v>1</v>
      </c>
      <c r="N228" s="197" t="s">
        <v>40</v>
      </c>
      <c r="O228" s="71"/>
      <c r="P228" s="198">
        <f t="shared" si="1"/>
        <v>0</v>
      </c>
      <c r="Q228" s="198">
        <v>0</v>
      </c>
      <c r="R228" s="198">
        <f t="shared" si="2"/>
        <v>0</v>
      </c>
      <c r="S228" s="198">
        <v>0</v>
      </c>
      <c r="T228" s="199">
        <f t="shared" si="3"/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0" t="s">
        <v>154</v>
      </c>
      <c r="AT228" s="200" t="s">
        <v>150</v>
      </c>
      <c r="AU228" s="200" t="s">
        <v>85</v>
      </c>
      <c r="AY228" s="17" t="s">
        <v>148</v>
      </c>
      <c r="BE228" s="201">
        <f t="shared" si="4"/>
        <v>0</v>
      </c>
      <c r="BF228" s="201">
        <f t="shared" si="5"/>
        <v>0</v>
      </c>
      <c r="BG228" s="201">
        <f t="shared" si="6"/>
        <v>0</v>
      </c>
      <c r="BH228" s="201">
        <f t="shared" si="7"/>
        <v>0</v>
      </c>
      <c r="BI228" s="201">
        <f t="shared" si="8"/>
        <v>0</v>
      </c>
      <c r="BJ228" s="17" t="s">
        <v>83</v>
      </c>
      <c r="BK228" s="201">
        <f t="shared" si="9"/>
        <v>0</v>
      </c>
      <c r="BL228" s="17" t="s">
        <v>155</v>
      </c>
      <c r="BM228" s="200" t="s">
        <v>1385</v>
      </c>
    </row>
    <row r="229" spans="1:65" s="2" customFormat="1" ht="16.5" customHeight="1">
      <c r="A229" s="34"/>
      <c r="B229" s="35"/>
      <c r="C229" s="187" t="s">
        <v>480</v>
      </c>
      <c r="D229" s="187" t="s">
        <v>150</v>
      </c>
      <c r="E229" s="188" t="s">
        <v>1386</v>
      </c>
      <c r="F229" s="189" t="s">
        <v>1387</v>
      </c>
      <c r="G229" s="190" t="s">
        <v>153</v>
      </c>
      <c r="H229" s="191">
        <v>6</v>
      </c>
      <c r="I229" s="192"/>
      <c r="J229" s="193">
        <f t="shared" si="0"/>
        <v>0</v>
      </c>
      <c r="K229" s="194"/>
      <c r="L229" s="195"/>
      <c r="M229" s="196" t="s">
        <v>1</v>
      </c>
      <c r="N229" s="197" t="s">
        <v>40</v>
      </c>
      <c r="O229" s="71"/>
      <c r="P229" s="198">
        <f t="shared" si="1"/>
        <v>0</v>
      </c>
      <c r="Q229" s="198">
        <v>0</v>
      </c>
      <c r="R229" s="198">
        <f t="shared" si="2"/>
        <v>0</v>
      </c>
      <c r="S229" s="198">
        <v>0</v>
      </c>
      <c r="T229" s="199">
        <f t="shared" si="3"/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0" t="s">
        <v>154</v>
      </c>
      <c r="AT229" s="200" t="s">
        <v>150</v>
      </c>
      <c r="AU229" s="200" t="s">
        <v>85</v>
      </c>
      <c r="AY229" s="17" t="s">
        <v>148</v>
      </c>
      <c r="BE229" s="201">
        <f t="shared" si="4"/>
        <v>0</v>
      </c>
      <c r="BF229" s="201">
        <f t="shared" si="5"/>
        <v>0</v>
      </c>
      <c r="BG229" s="201">
        <f t="shared" si="6"/>
        <v>0</v>
      </c>
      <c r="BH229" s="201">
        <f t="shared" si="7"/>
        <v>0</v>
      </c>
      <c r="BI229" s="201">
        <f t="shared" si="8"/>
        <v>0</v>
      </c>
      <c r="BJ229" s="17" t="s">
        <v>83</v>
      </c>
      <c r="BK229" s="201">
        <f t="shared" si="9"/>
        <v>0</v>
      </c>
      <c r="BL229" s="17" t="s">
        <v>155</v>
      </c>
      <c r="BM229" s="200" t="s">
        <v>1388</v>
      </c>
    </row>
    <row r="230" spans="1:65" s="2" customFormat="1" ht="37.9" customHeight="1">
      <c r="A230" s="34"/>
      <c r="B230" s="35"/>
      <c r="C230" s="187" t="s">
        <v>484</v>
      </c>
      <c r="D230" s="187" t="s">
        <v>150</v>
      </c>
      <c r="E230" s="188" t="s">
        <v>1389</v>
      </c>
      <c r="F230" s="189" t="s">
        <v>1390</v>
      </c>
      <c r="G230" s="190" t="s">
        <v>153</v>
      </c>
      <c r="H230" s="191">
        <v>2</v>
      </c>
      <c r="I230" s="192"/>
      <c r="J230" s="193">
        <f t="shared" si="0"/>
        <v>0</v>
      </c>
      <c r="K230" s="194"/>
      <c r="L230" s="195"/>
      <c r="M230" s="196" t="s">
        <v>1</v>
      </c>
      <c r="N230" s="197" t="s">
        <v>40</v>
      </c>
      <c r="O230" s="71"/>
      <c r="P230" s="198">
        <f t="shared" si="1"/>
        <v>0</v>
      </c>
      <c r="Q230" s="198">
        <v>0</v>
      </c>
      <c r="R230" s="198">
        <f t="shared" si="2"/>
        <v>0</v>
      </c>
      <c r="S230" s="198">
        <v>0</v>
      </c>
      <c r="T230" s="199">
        <f t="shared" si="3"/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0" t="s">
        <v>154</v>
      </c>
      <c r="AT230" s="200" t="s">
        <v>150</v>
      </c>
      <c r="AU230" s="200" t="s">
        <v>85</v>
      </c>
      <c r="AY230" s="17" t="s">
        <v>148</v>
      </c>
      <c r="BE230" s="201">
        <f t="shared" si="4"/>
        <v>0</v>
      </c>
      <c r="BF230" s="201">
        <f t="shared" si="5"/>
        <v>0</v>
      </c>
      <c r="BG230" s="201">
        <f t="shared" si="6"/>
        <v>0</v>
      </c>
      <c r="BH230" s="201">
        <f t="shared" si="7"/>
        <v>0</v>
      </c>
      <c r="BI230" s="201">
        <f t="shared" si="8"/>
        <v>0</v>
      </c>
      <c r="BJ230" s="17" t="s">
        <v>83</v>
      </c>
      <c r="BK230" s="201">
        <f t="shared" si="9"/>
        <v>0</v>
      </c>
      <c r="BL230" s="17" t="s">
        <v>155</v>
      </c>
      <c r="BM230" s="200" t="s">
        <v>1391</v>
      </c>
    </row>
    <row r="231" spans="1:65" s="2" customFormat="1" ht="21.75" customHeight="1">
      <c r="A231" s="34"/>
      <c r="B231" s="35"/>
      <c r="C231" s="187" t="s">
        <v>488</v>
      </c>
      <c r="D231" s="187" t="s">
        <v>150</v>
      </c>
      <c r="E231" s="188" t="s">
        <v>1392</v>
      </c>
      <c r="F231" s="189" t="s">
        <v>1393</v>
      </c>
      <c r="G231" s="190" t="s">
        <v>153</v>
      </c>
      <c r="H231" s="191">
        <v>1</v>
      </c>
      <c r="I231" s="192"/>
      <c r="J231" s="193">
        <f t="shared" si="0"/>
        <v>0</v>
      </c>
      <c r="K231" s="194"/>
      <c r="L231" s="195"/>
      <c r="M231" s="196" t="s">
        <v>1</v>
      </c>
      <c r="N231" s="197" t="s">
        <v>40</v>
      </c>
      <c r="O231" s="71"/>
      <c r="P231" s="198">
        <f t="shared" si="1"/>
        <v>0</v>
      </c>
      <c r="Q231" s="198">
        <v>0</v>
      </c>
      <c r="R231" s="198">
        <f t="shared" si="2"/>
        <v>0</v>
      </c>
      <c r="S231" s="198">
        <v>0</v>
      </c>
      <c r="T231" s="199">
        <f t="shared" si="3"/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0" t="s">
        <v>154</v>
      </c>
      <c r="AT231" s="200" t="s">
        <v>150</v>
      </c>
      <c r="AU231" s="200" t="s">
        <v>85</v>
      </c>
      <c r="AY231" s="17" t="s">
        <v>148</v>
      </c>
      <c r="BE231" s="201">
        <f t="shared" si="4"/>
        <v>0</v>
      </c>
      <c r="BF231" s="201">
        <f t="shared" si="5"/>
        <v>0</v>
      </c>
      <c r="BG231" s="201">
        <f t="shared" si="6"/>
        <v>0</v>
      </c>
      <c r="BH231" s="201">
        <f t="shared" si="7"/>
        <v>0</v>
      </c>
      <c r="BI231" s="201">
        <f t="shared" si="8"/>
        <v>0</v>
      </c>
      <c r="BJ231" s="17" t="s">
        <v>83</v>
      </c>
      <c r="BK231" s="201">
        <f t="shared" si="9"/>
        <v>0</v>
      </c>
      <c r="BL231" s="17" t="s">
        <v>155</v>
      </c>
      <c r="BM231" s="200" t="s">
        <v>1394</v>
      </c>
    </row>
    <row r="232" spans="1:65" s="2" customFormat="1" ht="24.2" customHeight="1">
      <c r="A232" s="34"/>
      <c r="B232" s="35"/>
      <c r="C232" s="241" t="s">
        <v>492</v>
      </c>
      <c r="D232" s="241" t="s">
        <v>209</v>
      </c>
      <c r="E232" s="242" t="s">
        <v>1395</v>
      </c>
      <c r="F232" s="243" t="s">
        <v>1396</v>
      </c>
      <c r="G232" s="244" t="s">
        <v>181</v>
      </c>
      <c r="H232" s="245">
        <v>5</v>
      </c>
      <c r="I232" s="246"/>
      <c r="J232" s="247">
        <f t="shared" si="0"/>
        <v>0</v>
      </c>
      <c r="K232" s="248"/>
      <c r="L232" s="39"/>
      <c r="M232" s="249" t="s">
        <v>1</v>
      </c>
      <c r="N232" s="250" t="s">
        <v>40</v>
      </c>
      <c r="O232" s="71"/>
      <c r="P232" s="198">
        <f t="shared" si="1"/>
        <v>0</v>
      </c>
      <c r="Q232" s="198">
        <v>0</v>
      </c>
      <c r="R232" s="198">
        <f t="shared" si="2"/>
        <v>0</v>
      </c>
      <c r="S232" s="198">
        <v>0</v>
      </c>
      <c r="T232" s="199">
        <f t="shared" si="3"/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0" t="s">
        <v>155</v>
      </c>
      <c r="AT232" s="200" t="s">
        <v>209</v>
      </c>
      <c r="AU232" s="200" t="s">
        <v>85</v>
      </c>
      <c r="AY232" s="17" t="s">
        <v>148</v>
      </c>
      <c r="BE232" s="201">
        <f t="shared" si="4"/>
        <v>0</v>
      </c>
      <c r="BF232" s="201">
        <f t="shared" si="5"/>
        <v>0</v>
      </c>
      <c r="BG232" s="201">
        <f t="shared" si="6"/>
        <v>0</v>
      </c>
      <c r="BH232" s="201">
        <f t="shared" si="7"/>
        <v>0</v>
      </c>
      <c r="BI232" s="201">
        <f t="shared" si="8"/>
        <v>0</v>
      </c>
      <c r="BJ232" s="17" t="s">
        <v>83</v>
      </c>
      <c r="BK232" s="201">
        <f t="shared" si="9"/>
        <v>0</v>
      </c>
      <c r="BL232" s="17" t="s">
        <v>155</v>
      </c>
      <c r="BM232" s="200" t="s">
        <v>1397</v>
      </c>
    </row>
    <row r="233" spans="1:65" s="14" customFormat="1">
      <c r="B233" s="219"/>
      <c r="C233" s="220"/>
      <c r="D233" s="210" t="s">
        <v>183</v>
      </c>
      <c r="E233" s="221" t="s">
        <v>1</v>
      </c>
      <c r="F233" s="222" t="s">
        <v>1398</v>
      </c>
      <c r="G233" s="220"/>
      <c r="H233" s="223">
        <v>5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183</v>
      </c>
      <c r="AU233" s="229" t="s">
        <v>85</v>
      </c>
      <c r="AV233" s="14" t="s">
        <v>85</v>
      </c>
      <c r="AW233" s="14" t="s">
        <v>32</v>
      </c>
      <c r="AX233" s="14" t="s">
        <v>83</v>
      </c>
      <c r="AY233" s="229" t="s">
        <v>148</v>
      </c>
    </row>
    <row r="234" spans="1:65" s="2" customFormat="1" ht="24.2" customHeight="1">
      <c r="A234" s="34"/>
      <c r="B234" s="35"/>
      <c r="C234" s="241" t="s">
        <v>496</v>
      </c>
      <c r="D234" s="241" t="s">
        <v>209</v>
      </c>
      <c r="E234" s="242" t="s">
        <v>1399</v>
      </c>
      <c r="F234" s="243" t="s">
        <v>1400</v>
      </c>
      <c r="G234" s="244" t="s">
        <v>181</v>
      </c>
      <c r="H234" s="245">
        <v>13</v>
      </c>
      <c r="I234" s="246"/>
      <c r="J234" s="247">
        <f>ROUND(I234*H234,2)</f>
        <v>0</v>
      </c>
      <c r="K234" s="248"/>
      <c r="L234" s="39"/>
      <c r="M234" s="249" t="s">
        <v>1</v>
      </c>
      <c r="N234" s="250" t="s">
        <v>40</v>
      </c>
      <c r="O234" s="71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0" t="s">
        <v>155</v>
      </c>
      <c r="AT234" s="200" t="s">
        <v>209</v>
      </c>
      <c r="AU234" s="200" t="s">
        <v>85</v>
      </c>
      <c r="AY234" s="17" t="s">
        <v>148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7" t="s">
        <v>83</v>
      </c>
      <c r="BK234" s="201">
        <f>ROUND(I234*H234,2)</f>
        <v>0</v>
      </c>
      <c r="BL234" s="17" t="s">
        <v>155</v>
      </c>
      <c r="BM234" s="200" t="s">
        <v>1401</v>
      </c>
    </row>
    <row r="235" spans="1:65" s="2" customFormat="1" ht="24.2" customHeight="1">
      <c r="A235" s="34"/>
      <c r="B235" s="35"/>
      <c r="C235" s="241" t="s">
        <v>500</v>
      </c>
      <c r="D235" s="241" t="s">
        <v>209</v>
      </c>
      <c r="E235" s="242" t="s">
        <v>1402</v>
      </c>
      <c r="F235" s="243" t="s">
        <v>1403</v>
      </c>
      <c r="G235" s="244" t="s">
        <v>181</v>
      </c>
      <c r="H235" s="245">
        <v>7</v>
      </c>
      <c r="I235" s="246"/>
      <c r="J235" s="247">
        <f>ROUND(I235*H235,2)</f>
        <v>0</v>
      </c>
      <c r="K235" s="248"/>
      <c r="L235" s="39"/>
      <c r="M235" s="249" t="s">
        <v>1</v>
      </c>
      <c r="N235" s="250" t="s">
        <v>40</v>
      </c>
      <c r="O235" s="71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0" t="s">
        <v>155</v>
      </c>
      <c r="AT235" s="200" t="s">
        <v>209</v>
      </c>
      <c r="AU235" s="200" t="s">
        <v>85</v>
      </c>
      <c r="AY235" s="17" t="s">
        <v>148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7" t="s">
        <v>83</v>
      </c>
      <c r="BK235" s="201">
        <f>ROUND(I235*H235,2)</f>
        <v>0</v>
      </c>
      <c r="BL235" s="17" t="s">
        <v>155</v>
      </c>
      <c r="BM235" s="200" t="s">
        <v>1404</v>
      </c>
    </row>
    <row r="236" spans="1:65" s="2" customFormat="1" ht="24.2" customHeight="1">
      <c r="A236" s="34"/>
      <c r="B236" s="35"/>
      <c r="C236" s="187" t="s">
        <v>504</v>
      </c>
      <c r="D236" s="187" t="s">
        <v>150</v>
      </c>
      <c r="E236" s="188" t="s">
        <v>1405</v>
      </c>
      <c r="F236" s="189" t="s">
        <v>1406</v>
      </c>
      <c r="G236" s="190" t="s">
        <v>181</v>
      </c>
      <c r="H236" s="191">
        <v>1</v>
      </c>
      <c r="I236" s="192"/>
      <c r="J236" s="193">
        <f>ROUND(I236*H236,2)</f>
        <v>0</v>
      </c>
      <c r="K236" s="194"/>
      <c r="L236" s="195"/>
      <c r="M236" s="196" t="s">
        <v>1</v>
      </c>
      <c r="N236" s="197" t="s">
        <v>40</v>
      </c>
      <c r="O236" s="71"/>
      <c r="P236" s="198">
        <f>O236*H236</f>
        <v>0</v>
      </c>
      <c r="Q236" s="198">
        <v>2.3E-2</v>
      </c>
      <c r="R236" s="198">
        <f>Q236*H236</f>
        <v>2.3E-2</v>
      </c>
      <c r="S236" s="198">
        <v>0</v>
      </c>
      <c r="T236" s="199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00" t="s">
        <v>154</v>
      </c>
      <c r="AT236" s="200" t="s">
        <v>150</v>
      </c>
      <c r="AU236" s="200" t="s">
        <v>85</v>
      </c>
      <c r="AY236" s="17" t="s">
        <v>148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7" t="s">
        <v>83</v>
      </c>
      <c r="BK236" s="201">
        <f>ROUND(I236*H236,2)</f>
        <v>0</v>
      </c>
      <c r="BL236" s="17" t="s">
        <v>155</v>
      </c>
      <c r="BM236" s="200" t="s">
        <v>1407</v>
      </c>
    </row>
    <row r="237" spans="1:65" s="2" customFormat="1" ht="24.2" customHeight="1">
      <c r="A237" s="34"/>
      <c r="B237" s="35"/>
      <c r="C237" s="187" t="s">
        <v>508</v>
      </c>
      <c r="D237" s="187" t="s">
        <v>150</v>
      </c>
      <c r="E237" s="188" t="s">
        <v>1408</v>
      </c>
      <c r="F237" s="189" t="s">
        <v>1409</v>
      </c>
      <c r="G237" s="190" t="s">
        <v>181</v>
      </c>
      <c r="H237" s="191">
        <v>1</v>
      </c>
      <c r="I237" s="192"/>
      <c r="J237" s="193">
        <f>ROUND(I237*H237,2)</f>
        <v>0</v>
      </c>
      <c r="K237" s="194"/>
      <c r="L237" s="195"/>
      <c r="M237" s="196" t="s">
        <v>1</v>
      </c>
      <c r="N237" s="197" t="s">
        <v>40</v>
      </c>
      <c r="O237" s="71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0" t="s">
        <v>154</v>
      </c>
      <c r="AT237" s="200" t="s">
        <v>150</v>
      </c>
      <c r="AU237" s="200" t="s">
        <v>85</v>
      </c>
      <c r="AY237" s="17" t="s">
        <v>148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7" t="s">
        <v>83</v>
      </c>
      <c r="BK237" s="201">
        <f>ROUND(I237*H237,2)</f>
        <v>0</v>
      </c>
      <c r="BL237" s="17" t="s">
        <v>155</v>
      </c>
      <c r="BM237" s="200" t="s">
        <v>1410</v>
      </c>
    </row>
    <row r="238" spans="1:65" s="2" customFormat="1" ht="24.2" customHeight="1">
      <c r="A238" s="34"/>
      <c r="B238" s="35"/>
      <c r="C238" s="241" t="s">
        <v>514</v>
      </c>
      <c r="D238" s="241" t="s">
        <v>209</v>
      </c>
      <c r="E238" s="242" t="s">
        <v>1411</v>
      </c>
      <c r="F238" s="243" t="s">
        <v>1412</v>
      </c>
      <c r="G238" s="244" t="s">
        <v>161</v>
      </c>
      <c r="H238" s="245">
        <v>201.7</v>
      </c>
      <c r="I238" s="246"/>
      <c r="J238" s="247">
        <f>ROUND(I238*H238,2)</f>
        <v>0</v>
      </c>
      <c r="K238" s="248"/>
      <c r="L238" s="39"/>
      <c r="M238" s="249" t="s">
        <v>1</v>
      </c>
      <c r="N238" s="250" t="s">
        <v>40</v>
      </c>
      <c r="O238" s="71"/>
      <c r="P238" s="198">
        <f>O238*H238</f>
        <v>0</v>
      </c>
      <c r="Q238" s="198">
        <v>0</v>
      </c>
      <c r="R238" s="198">
        <f>Q238*H238</f>
        <v>0</v>
      </c>
      <c r="S238" s="198">
        <v>0</v>
      </c>
      <c r="T238" s="199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00" t="s">
        <v>155</v>
      </c>
      <c r="AT238" s="200" t="s">
        <v>209</v>
      </c>
      <c r="AU238" s="200" t="s">
        <v>85</v>
      </c>
      <c r="AY238" s="17" t="s">
        <v>148</v>
      </c>
      <c r="BE238" s="201">
        <f>IF(N238="základní",J238,0)</f>
        <v>0</v>
      </c>
      <c r="BF238" s="201">
        <f>IF(N238="snížená",J238,0)</f>
        <v>0</v>
      </c>
      <c r="BG238" s="201">
        <f>IF(N238="zákl. přenesená",J238,0)</f>
        <v>0</v>
      </c>
      <c r="BH238" s="201">
        <f>IF(N238="sníž. přenesená",J238,0)</f>
        <v>0</v>
      </c>
      <c r="BI238" s="201">
        <f>IF(N238="nulová",J238,0)</f>
        <v>0</v>
      </c>
      <c r="BJ238" s="17" t="s">
        <v>83</v>
      </c>
      <c r="BK238" s="201">
        <f>ROUND(I238*H238,2)</f>
        <v>0</v>
      </c>
      <c r="BL238" s="17" t="s">
        <v>155</v>
      </c>
      <c r="BM238" s="200" t="s">
        <v>1413</v>
      </c>
    </row>
    <row r="239" spans="1:65" s="14" customFormat="1">
      <c r="B239" s="219"/>
      <c r="C239" s="220"/>
      <c r="D239" s="210" t="s">
        <v>183</v>
      </c>
      <c r="E239" s="221" t="s">
        <v>1</v>
      </c>
      <c r="F239" s="222" t="s">
        <v>1336</v>
      </c>
      <c r="G239" s="220"/>
      <c r="H239" s="223">
        <v>201.7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183</v>
      </c>
      <c r="AU239" s="229" t="s">
        <v>85</v>
      </c>
      <c r="AV239" s="14" t="s">
        <v>85</v>
      </c>
      <c r="AW239" s="14" t="s">
        <v>32</v>
      </c>
      <c r="AX239" s="14" t="s">
        <v>83</v>
      </c>
      <c r="AY239" s="229" t="s">
        <v>148</v>
      </c>
    </row>
    <row r="240" spans="1:65" s="2" customFormat="1" ht="33" customHeight="1">
      <c r="A240" s="34"/>
      <c r="B240" s="35"/>
      <c r="C240" s="241" t="s">
        <v>518</v>
      </c>
      <c r="D240" s="241" t="s">
        <v>209</v>
      </c>
      <c r="E240" s="242" t="s">
        <v>1414</v>
      </c>
      <c r="F240" s="243" t="s">
        <v>1415</v>
      </c>
      <c r="G240" s="244" t="s">
        <v>181</v>
      </c>
      <c r="H240" s="245">
        <v>1</v>
      </c>
      <c r="I240" s="246"/>
      <c r="J240" s="247">
        <f>ROUND(I240*H240,2)</f>
        <v>0</v>
      </c>
      <c r="K240" s="248"/>
      <c r="L240" s="39"/>
      <c r="M240" s="249" t="s">
        <v>1</v>
      </c>
      <c r="N240" s="250" t="s">
        <v>40</v>
      </c>
      <c r="O240" s="71"/>
      <c r="P240" s="198">
        <f>O240*H240</f>
        <v>0</v>
      </c>
      <c r="Q240" s="198">
        <v>0.43786000000000003</v>
      </c>
      <c r="R240" s="198">
        <f>Q240*H240</f>
        <v>0.43786000000000003</v>
      </c>
      <c r="S240" s="198">
        <v>0</v>
      </c>
      <c r="T240" s="199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00" t="s">
        <v>155</v>
      </c>
      <c r="AT240" s="200" t="s">
        <v>209</v>
      </c>
      <c r="AU240" s="200" t="s">
        <v>85</v>
      </c>
      <c r="AY240" s="17" t="s">
        <v>148</v>
      </c>
      <c r="BE240" s="201">
        <f>IF(N240="základní",J240,0)</f>
        <v>0</v>
      </c>
      <c r="BF240" s="201">
        <f>IF(N240="snížená",J240,0)</f>
        <v>0</v>
      </c>
      <c r="BG240" s="201">
        <f>IF(N240="zákl. přenesená",J240,0)</f>
        <v>0</v>
      </c>
      <c r="BH240" s="201">
        <f>IF(N240="sníž. přenesená",J240,0)</f>
        <v>0</v>
      </c>
      <c r="BI240" s="201">
        <f>IF(N240="nulová",J240,0)</f>
        <v>0</v>
      </c>
      <c r="BJ240" s="17" t="s">
        <v>83</v>
      </c>
      <c r="BK240" s="201">
        <f>ROUND(I240*H240,2)</f>
        <v>0</v>
      </c>
      <c r="BL240" s="17" t="s">
        <v>155</v>
      </c>
      <c r="BM240" s="200" t="s">
        <v>1416</v>
      </c>
    </row>
    <row r="241" spans="1:65" s="2" customFormat="1" ht="33" customHeight="1">
      <c r="A241" s="34"/>
      <c r="B241" s="35"/>
      <c r="C241" s="187" t="s">
        <v>523</v>
      </c>
      <c r="D241" s="187" t="s">
        <v>150</v>
      </c>
      <c r="E241" s="188" t="s">
        <v>584</v>
      </c>
      <c r="F241" s="189" t="s">
        <v>1417</v>
      </c>
      <c r="G241" s="190" t="s">
        <v>153</v>
      </c>
      <c r="H241" s="191">
        <v>1</v>
      </c>
      <c r="I241" s="192"/>
      <c r="J241" s="193">
        <f>ROUND(I241*H241,2)</f>
        <v>0</v>
      </c>
      <c r="K241" s="194"/>
      <c r="L241" s="195"/>
      <c r="M241" s="196" t="s">
        <v>1</v>
      </c>
      <c r="N241" s="197" t="s">
        <v>40</v>
      </c>
      <c r="O241" s="71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0" t="s">
        <v>154</v>
      </c>
      <c r="AT241" s="200" t="s">
        <v>150</v>
      </c>
      <c r="AU241" s="200" t="s">
        <v>85</v>
      </c>
      <c r="AY241" s="17" t="s">
        <v>148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7" t="s">
        <v>83</v>
      </c>
      <c r="BK241" s="201">
        <f>ROUND(I241*H241,2)</f>
        <v>0</v>
      </c>
      <c r="BL241" s="17" t="s">
        <v>155</v>
      </c>
      <c r="BM241" s="200" t="s">
        <v>1418</v>
      </c>
    </row>
    <row r="242" spans="1:65" s="2" customFormat="1" ht="16.5" customHeight="1">
      <c r="A242" s="34"/>
      <c r="B242" s="35"/>
      <c r="C242" s="241" t="s">
        <v>528</v>
      </c>
      <c r="D242" s="241" t="s">
        <v>209</v>
      </c>
      <c r="E242" s="242" t="s">
        <v>1419</v>
      </c>
      <c r="F242" s="243" t="s">
        <v>1420</v>
      </c>
      <c r="G242" s="244" t="s">
        <v>161</v>
      </c>
      <c r="H242" s="245">
        <v>6</v>
      </c>
      <c r="I242" s="246"/>
      <c r="J242" s="247">
        <f>ROUND(I242*H242,2)</f>
        <v>0</v>
      </c>
      <c r="K242" s="248"/>
      <c r="L242" s="39"/>
      <c r="M242" s="249" t="s">
        <v>1</v>
      </c>
      <c r="N242" s="250" t="s">
        <v>40</v>
      </c>
      <c r="O242" s="71"/>
      <c r="P242" s="198">
        <f>O242*H242</f>
        <v>0</v>
      </c>
      <c r="Q242" s="198">
        <v>1.4211499999999999</v>
      </c>
      <c r="R242" s="198">
        <f>Q242*H242</f>
        <v>8.5268999999999995</v>
      </c>
      <c r="S242" s="198">
        <v>0</v>
      </c>
      <c r="T242" s="199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00" t="s">
        <v>155</v>
      </c>
      <c r="AT242" s="200" t="s">
        <v>209</v>
      </c>
      <c r="AU242" s="200" t="s">
        <v>85</v>
      </c>
      <c r="AY242" s="17" t="s">
        <v>148</v>
      </c>
      <c r="BE242" s="201">
        <f>IF(N242="základní",J242,0)</f>
        <v>0</v>
      </c>
      <c r="BF242" s="201">
        <f>IF(N242="snížená",J242,0)</f>
        <v>0</v>
      </c>
      <c r="BG242" s="201">
        <f>IF(N242="zákl. přenesená",J242,0)</f>
        <v>0</v>
      </c>
      <c r="BH242" s="201">
        <f>IF(N242="sníž. přenesená",J242,0)</f>
        <v>0</v>
      </c>
      <c r="BI242" s="201">
        <f>IF(N242="nulová",J242,0)</f>
        <v>0</v>
      </c>
      <c r="BJ242" s="17" t="s">
        <v>83</v>
      </c>
      <c r="BK242" s="201">
        <f>ROUND(I242*H242,2)</f>
        <v>0</v>
      </c>
      <c r="BL242" s="17" t="s">
        <v>155</v>
      </c>
      <c r="BM242" s="200" t="s">
        <v>1421</v>
      </c>
    </row>
    <row r="243" spans="1:65" s="13" customFormat="1">
      <c r="B243" s="208"/>
      <c r="C243" s="209"/>
      <c r="D243" s="210" t="s">
        <v>183</v>
      </c>
      <c r="E243" s="211" t="s">
        <v>1</v>
      </c>
      <c r="F243" s="212" t="s">
        <v>1280</v>
      </c>
      <c r="G243" s="209"/>
      <c r="H243" s="211" t="s">
        <v>1</v>
      </c>
      <c r="I243" s="213"/>
      <c r="J243" s="209"/>
      <c r="K243" s="209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183</v>
      </c>
      <c r="AU243" s="218" t="s">
        <v>85</v>
      </c>
      <c r="AV243" s="13" t="s">
        <v>83</v>
      </c>
      <c r="AW243" s="13" t="s">
        <v>32</v>
      </c>
      <c r="AX243" s="13" t="s">
        <v>75</v>
      </c>
      <c r="AY243" s="218" t="s">
        <v>148</v>
      </c>
    </row>
    <row r="244" spans="1:65" s="14" customFormat="1">
      <c r="B244" s="219"/>
      <c r="C244" s="220"/>
      <c r="D244" s="210" t="s">
        <v>183</v>
      </c>
      <c r="E244" s="221" t="s">
        <v>1</v>
      </c>
      <c r="F244" s="222" t="s">
        <v>176</v>
      </c>
      <c r="G244" s="220"/>
      <c r="H244" s="223">
        <v>6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183</v>
      </c>
      <c r="AU244" s="229" t="s">
        <v>85</v>
      </c>
      <c r="AV244" s="14" t="s">
        <v>85</v>
      </c>
      <c r="AW244" s="14" t="s">
        <v>32</v>
      </c>
      <c r="AX244" s="14" t="s">
        <v>83</v>
      </c>
      <c r="AY244" s="229" t="s">
        <v>148</v>
      </c>
    </row>
    <row r="245" spans="1:65" s="2" customFormat="1" ht="24.2" customHeight="1">
      <c r="A245" s="34"/>
      <c r="B245" s="35"/>
      <c r="C245" s="187" t="s">
        <v>532</v>
      </c>
      <c r="D245" s="187" t="s">
        <v>150</v>
      </c>
      <c r="E245" s="188" t="s">
        <v>1187</v>
      </c>
      <c r="F245" s="189" t="s">
        <v>1188</v>
      </c>
      <c r="G245" s="190" t="s">
        <v>181</v>
      </c>
      <c r="H245" s="191">
        <v>2</v>
      </c>
      <c r="I245" s="192"/>
      <c r="J245" s="193">
        <f>ROUND(I245*H245,2)</f>
        <v>0</v>
      </c>
      <c r="K245" s="194"/>
      <c r="L245" s="195"/>
      <c r="M245" s="196" t="s">
        <v>1</v>
      </c>
      <c r="N245" s="197" t="s">
        <v>40</v>
      </c>
      <c r="O245" s="71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0" t="s">
        <v>154</v>
      </c>
      <c r="AT245" s="200" t="s">
        <v>150</v>
      </c>
      <c r="AU245" s="200" t="s">
        <v>85</v>
      </c>
      <c r="AY245" s="17" t="s">
        <v>148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7" t="s">
        <v>83</v>
      </c>
      <c r="BK245" s="201">
        <f>ROUND(I245*H245,2)</f>
        <v>0</v>
      </c>
      <c r="BL245" s="17" t="s">
        <v>155</v>
      </c>
      <c r="BM245" s="200" t="s">
        <v>1422</v>
      </c>
    </row>
    <row r="246" spans="1:65" s="2" customFormat="1" ht="21.75" customHeight="1">
      <c r="A246" s="34"/>
      <c r="B246" s="35"/>
      <c r="C246" s="187" t="s">
        <v>536</v>
      </c>
      <c r="D246" s="187" t="s">
        <v>150</v>
      </c>
      <c r="E246" s="188" t="s">
        <v>1190</v>
      </c>
      <c r="F246" s="189" t="s">
        <v>1191</v>
      </c>
      <c r="G246" s="190" t="s">
        <v>181</v>
      </c>
      <c r="H246" s="191">
        <v>4.7249999999999996</v>
      </c>
      <c r="I246" s="192"/>
      <c r="J246" s="193">
        <f>ROUND(I246*H246,2)</f>
        <v>0</v>
      </c>
      <c r="K246" s="194"/>
      <c r="L246" s="195"/>
      <c r="M246" s="196" t="s">
        <v>1</v>
      </c>
      <c r="N246" s="197" t="s">
        <v>40</v>
      </c>
      <c r="O246" s="71"/>
      <c r="P246" s="198">
        <f>O246*H246</f>
        <v>0</v>
      </c>
      <c r="Q246" s="198">
        <v>2.6700000000000001E-3</v>
      </c>
      <c r="R246" s="198">
        <f>Q246*H246</f>
        <v>1.2615749999999998E-2</v>
      </c>
      <c r="S246" s="198">
        <v>0</v>
      </c>
      <c r="T246" s="199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0" t="s">
        <v>154</v>
      </c>
      <c r="AT246" s="200" t="s">
        <v>150</v>
      </c>
      <c r="AU246" s="200" t="s">
        <v>85</v>
      </c>
      <c r="AY246" s="17" t="s">
        <v>148</v>
      </c>
      <c r="BE246" s="201">
        <f>IF(N246="základní",J246,0)</f>
        <v>0</v>
      </c>
      <c r="BF246" s="201">
        <f>IF(N246="snížená",J246,0)</f>
        <v>0</v>
      </c>
      <c r="BG246" s="201">
        <f>IF(N246="zákl. přenesená",J246,0)</f>
        <v>0</v>
      </c>
      <c r="BH246" s="201">
        <f>IF(N246="sníž. přenesená",J246,0)</f>
        <v>0</v>
      </c>
      <c r="BI246" s="201">
        <f>IF(N246="nulová",J246,0)</f>
        <v>0</v>
      </c>
      <c r="BJ246" s="17" t="s">
        <v>83</v>
      </c>
      <c r="BK246" s="201">
        <f>ROUND(I246*H246,2)</f>
        <v>0</v>
      </c>
      <c r="BL246" s="17" t="s">
        <v>155</v>
      </c>
      <c r="BM246" s="200" t="s">
        <v>1423</v>
      </c>
    </row>
    <row r="247" spans="1:65" s="13" customFormat="1">
      <c r="B247" s="208"/>
      <c r="C247" s="209"/>
      <c r="D247" s="210" t="s">
        <v>183</v>
      </c>
      <c r="E247" s="211" t="s">
        <v>1</v>
      </c>
      <c r="F247" s="212" t="s">
        <v>744</v>
      </c>
      <c r="G247" s="209"/>
      <c r="H247" s="211" t="s">
        <v>1</v>
      </c>
      <c r="I247" s="213"/>
      <c r="J247" s="209"/>
      <c r="K247" s="209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183</v>
      </c>
      <c r="AU247" s="218" t="s">
        <v>85</v>
      </c>
      <c r="AV247" s="13" t="s">
        <v>83</v>
      </c>
      <c r="AW247" s="13" t="s">
        <v>32</v>
      </c>
      <c r="AX247" s="13" t="s">
        <v>75</v>
      </c>
      <c r="AY247" s="218" t="s">
        <v>148</v>
      </c>
    </row>
    <row r="248" spans="1:65" s="14" customFormat="1">
      <c r="B248" s="219"/>
      <c r="C248" s="220"/>
      <c r="D248" s="210" t="s">
        <v>183</v>
      </c>
      <c r="E248" s="221" t="s">
        <v>1</v>
      </c>
      <c r="F248" s="222" t="s">
        <v>1111</v>
      </c>
      <c r="G248" s="220"/>
      <c r="H248" s="223">
        <v>0.5</v>
      </c>
      <c r="I248" s="224"/>
      <c r="J248" s="220"/>
      <c r="K248" s="220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183</v>
      </c>
      <c r="AU248" s="229" t="s">
        <v>85</v>
      </c>
      <c r="AV248" s="14" t="s">
        <v>85</v>
      </c>
      <c r="AW248" s="14" t="s">
        <v>32</v>
      </c>
      <c r="AX248" s="14" t="s">
        <v>75</v>
      </c>
      <c r="AY248" s="229" t="s">
        <v>148</v>
      </c>
    </row>
    <row r="249" spans="1:65" s="13" customFormat="1">
      <c r="B249" s="208"/>
      <c r="C249" s="209"/>
      <c r="D249" s="210" t="s">
        <v>183</v>
      </c>
      <c r="E249" s="211" t="s">
        <v>1</v>
      </c>
      <c r="F249" s="212" t="s">
        <v>1193</v>
      </c>
      <c r="G249" s="209"/>
      <c r="H249" s="211" t="s">
        <v>1</v>
      </c>
      <c r="I249" s="213"/>
      <c r="J249" s="209"/>
      <c r="K249" s="209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183</v>
      </c>
      <c r="AU249" s="218" t="s">
        <v>85</v>
      </c>
      <c r="AV249" s="13" t="s">
        <v>83</v>
      </c>
      <c r="AW249" s="13" t="s">
        <v>32</v>
      </c>
      <c r="AX249" s="13" t="s">
        <v>75</v>
      </c>
      <c r="AY249" s="218" t="s">
        <v>148</v>
      </c>
    </row>
    <row r="250" spans="1:65" s="14" customFormat="1">
      <c r="B250" s="219"/>
      <c r="C250" s="220"/>
      <c r="D250" s="210" t="s">
        <v>183</v>
      </c>
      <c r="E250" s="221" t="s">
        <v>1</v>
      </c>
      <c r="F250" s="222" t="s">
        <v>155</v>
      </c>
      <c r="G250" s="220"/>
      <c r="H250" s="223">
        <v>4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183</v>
      </c>
      <c r="AU250" s="229" t="s">
        <v>85</v>
      </c>
      <c r="AV250" s="14" t="s">
        <v>85</v>
      </c>
      <c r="AW250" s="14" t="s">
        <v>32</v>
      </c>
      <c r="AX250" s="14" t="s">
        <v>75</v>
      </c>
      <c r="AY250" s="229" t="s">
        <v>148</v>
      </c>
    </row>
    <row r="251" spans="1:65" s="15" customFormat="1">
      <c r="B251" s="230"/>
      <c r="C251" s="231"/>
      <c r="D251" s="210" t="s">
        <v>183</v>
      </c>
      <c r="E251" s="232" t="s">
        <v>1</v>
      </c>
      <c r="F251" s="233" t="s">
        <v>187</v>
      </c>
      <c r="G251" s="231"/>
      <c r="H251" s="234">
        <v>4.5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183</v>
      </c>
      <c r="AU251" s="240" t="s">
        <v>85</v>
      </c>
      <c r="AV251" s="15" t="s">
        <v>155</v>
      </c>
      <c r="AW251" s="15" t="s">
        <v>32</v>
      </c>
      <c r="AX251" s="15" t="s">
        <v>83</v>
      </c>
      <c r="AY251" s="240" t="s">
        <v>148</v>
      </c>
    </row>
    <row r="252" spans="1:65" s="14" customFormat="1">
      <c r="B252" s="219"/>
      <c r="C252" s="220"/>
      <c r="D252" s="210" t="s">
        <v>183</v>
      </c>
      <c r="E252" s="220"/>
      <c r="F252" s="222" t="s">
        <v>1424</v>
      </c>
      <c r="G252" s="220"/>
      <c r="H252" s="223">
        <v>4.7249999999999996</v>
      </c>
      <c r="I252" s="224"/>
      <c r="J252" s="220"/>
      <c r="K252" s="220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183</v>
      </c>
      <c r="AU252" s="229" t="s">
        <v>85</v>
      </c>
      <c r="AV252" s="14" t="s">
        <v>85</v>
      </c>
      <c r="AW252" s="14" t="s">
        <v>4</v>
      </c>
      <c r="AX252" s="14" t="s">
        <v>83</v>
      </c>
      <c r="AY252" s="229" t="s">
        <v>148</v>
      </c>
    </row>
    <row r="253" spans="1:65" s="2" customFormat="1" ht="16.5" customHeight="1">
      <c r="A253" s="34"/>
      <c r="B253" s="35"/>
      <c r="C253" s="187" t="s">
        <v>540</v>
      </c>
      <c r="D253" s="187" t="s">
        <v>150</v>
      </c>
      <c r="E253" s="188" t="s">
        <v>1195</v>
      </c>
      <c r="F253" s="189" t="s">
        <v>1196</v>
      </c>
      <c r="G253" s="190" t="s">
        <v>181</v>
      </c>
      <c r="H253" s="191">
        <v>4</v>
      </c>
      <c r="I253" s="192"/>
      <c r="J253" s="193">
        <f>ROUND(I253*H253,2)</f>
        <v>0</v>
      </c>
      <c r="K253" s="194"/>
      <c r="L253" s="195"/>
      <c r="M253" s="196" t="s">
        <v>1</v>
      </c>
      <c r="N253" s="197" t="s">
        <v>40</v>
      </c>
      <c r="O253" s="71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0" t="s">
        <v>154</v>
      </c>
      <c r="AT253" s="200" t="s">
        <v>150</v>
      </c>
      <c r="AU253" s="200" t="s">
        <v>85</v>
      </c>
      <c r="AY253" s="17" t="s">
        <v>148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7" t="s">
        <v>83</v>
      </c>
      <c r="BK253" s="201">
        <f>ROUND(I253*H253,2)</f>
        <v>0</v>
      </c>
      <c r="BL253" s="17" t="s">
        <v>155</v>
      </c>
      <c r="BM253" s="200" t="s">
        <v>1425</v>
      </c>
    </row>
    <row r="254" spans="1:65" s="14" customFormat="1">
      <c r="B254" s="219"/>
      <c r="C254" s="220"/>
      <c r="D254" s="210" t="s">
        <v>183</v>
      </c>
      <c r="E254" s="221" t="s">
        <v>1</v>
      </c>
      <c r="F254" s="222" t="s">
        <v>155</v>
      </c>
      <c r="G254" s="220"/>
      <c r="H254" s="223">
        <v>4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183</v>
      </c>
      <c r="AU254" s="229" t="s">
        <v>85</v>
      </c>
      <c r="AV254" s="14" t="s">
        <v>85</v>
      </c>
      <c r="AW254" s="14" t="s">
        <v>32</v>
      </c>
      <c r="AX254" s="14" t="s">
        <v>83</v>
      </c>
      <c r="AY254" s="229" t="s">
        <v>148</v>
      </c>
    </row>
    <row r="255" spans="1:65" s="2" customFormat="1" ht="21.75" customHeight="1">
      <c r="A255" s="34"/>
      <c r="B255" s="35"/>
      <c r="C255" s="187" t="s">
        <v>544</v>
      </c>
      <c r="D255" s="187" t="s">
        <v>150</v>
      </c>
      <c r="E255" s="188" t="s">
        <v>1199</v>
      </c>
      <c r="F255" s="189" t="s">
        <v>1200</v>
      </c>
      <c r="G255" s="190" t="s">
        <v>181</v>
      </c>
      <c r="H255" s="191">
        <v>1</v>
      </c>
      <c r="I255" s="192"/>
      <c r="J255" s="193">
        <f t="shared" ref="J255:J268" si="10">ROUND(I255*H255,2)</f>
        <v>0</v>
      </c>
      <c r="K255" s="194"/>
      <c r="L255" s="195"/>
      <c r="M255" s="196" t="s">
        <v>1</v>
      </c>
      <c r="N255" s="197" t="s">
        <v>40</v>
      </c>
      <c r="O255" s="71"/>
      <c r="P255" s="198">
        <f t="shared" ref="P255:P268" si="11">O255*H255</f>
        <v>0</v>
      </c>
      <c r="Q255" s="198">
        <v>0</v>
      </c>
      <c r="R255" s="198">
        <f t="shared" ref="R255:R268" si="12">Q255*H255</f>
        <v>0</v>
      </c>
      <c r="S255" s="198">
        <v>0</v>
      </c>
      <c r="T255" s="199">
        <f t="shared" ref="T255:T268" si="13"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00" t="s">
        <v>154</v>
      </c>
      <c r="AT255" s="200" t="s">
        <v>150</v>
      </c>
      <c r="AU255" s="200" t="s">
        <v>85</v>
      </c>
      <c r="AY255" s="17" t="s">
        <v>148</v>
      </c>
      <c r="BE255" s="201">
        <f t="shared" ref="BE255:BE268" si="14">IF(N255="základní",J255,0)</f>
        <v>0</v>
      </c>
      <c r="BF255" s="201">
        <f t="shared" ref="BF255:BF268" si="15">IF(N255="snížená",J255,0)</f>
        <v>0</v>
      </c>
      <c r="BG255" s="201">
        <f t="shared" ref="BG255:BG268" si="16">IF(N255="zákl. přenesená",J255,0)</f>
        <v>0</v>
      </c>
      <c r="BH255" s="201">
        <f t="shared" ref="BH255:BH268" si="17">IF(N255="sníž. přenesená",J255,0)</f>
        <v>0</v>
      </c>
      <c r="BI255" s="201">
        <f t="shared" ref="BI255:BI268" si="18">IF(N255="nulová",J255,0)</f>
        <v>0</v>
      </c>
      <c r="BJ255" s="17" t="s">
        <v>83</v>
      </c>
      <c r="BK255" s="201">
        <f t="shared" ref="BK255:BK268" si="19">ROUND(I255*H255,2)</f>
        <v>0</v>
      </c>
      <c r="BL255" s="17" t="s">
        <v>155</v>
      </c>
      <c r="BM255" s="200" t="s">
        <v>1426</v>
      </c>
    </row>
    <row r="256" spans="1:65" s="2" customFormat="1" ht="21.75" customHeight="1">
      <c r="A256" s="34"/>
      <c r="B256" s="35"/>
      <c r="C256" s="187" t="s">
        <v>548</v>
      </c>
      <c r="D256" s="187" t="s">
        <v>150</v>
      </c>
      <c r="E256" s="188" t="s">
        <v>1202</v>
      </c>
      <c r="F256" s="189" t="s">
        <v>1203</v>
      </c>
      <c r="G256" s="190" t="s">
        <v>181</v>
      </c>
      <c r="H256" s="191">
        <v>2</v>
      </c>
      <c r="I256" s="192"/>
      <c r="J256" s="193">
        <f t="shared" si="10"/>
        <v>0</v>
      </c>
      <c r="K256" s="194"/>
      <c r="L256" s="195"/>
      <c r="M256" s="196" t="s">
        <v>1</v>
      </c>
      <c r="N256" s="197" t="s">
        <v>40</v>
      </c>
      <c r="O256" s="71"/>
      <c r="P256" s="198">
        <f t="shared" si="11"/>
        <v>0</v>
      </c>
      <c r="Q256" s="198">
        <v>0</v>
      </c>
      <c r="R256" s="198">
        <f t="shared" si="12"/>
        <v>0</v>
      </c>
      <c r="S256" s="198">
        <v>0</v>
      </c>
      <c r="T256" s="199">
        <f t="shared" si="13"/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0" t="s">
        <v>154</v>
      </c>
      <c r="AT256" s="200" t="s">
        <v>150</v>
      </c>
      <c r="AU256" s="200" t="s">
        <v>85</v>
      </c>
      <c r="AY256" s="17" t="s">
        <v>148</v>
      </c>
      <c r="BE256" s="201">
        <f t="shared" si="14"/>
        <v>0</v>
      </c>
      <c r="BF256" s="201">
        <f t="shared" si="15"/>
        <v>0</v>
      </c>
      <c r="BG256" s="201">
        <f t="shared" si="16"/>
        <v>0</v>
      </c>
      <c r="BH256" s="201">
        <f t="shared" si="17"/>
        <v>0</v>
      </c>
      <c r="BI256" s="201">
        <f t="shared" si="18"/>
        <v>0</v>
      </c>
      <c r="BJ256" s="17" t="s">
        <v>83</v>
      </c>
      <c r="BK256" s="201">
        <f t="shared" si="19"/>
        <v>0</v>
      </c>
      <c r="BL256" s="17" t="s">
        <v>155</v>
      </c>
      <c r="BM256" s="200" t="s">
        <v>1427</v>
      </c>
    </row>
    <row r="257" spans="1:65" s="2" customFormat="1" ht="21.75" customHeight="1">
      <c r="A257" s="34"/>
      <c r="B257" s="35"/>
      <c r="C257" s="187" t="s">
        <v>553</v>
      </c>
      <c r="D257" s="187" t="s">
        <v>150</v>
      </c>
      <c r="E257" s="188" t="s">
        <v>1205</v>
      </c>
      <c r="F257" s="189" t="s">
        <v>1206</v>
      </c>
      <c r="G257" s="190" t="s">
        <v>181</v>
      </c>
      <c r="H257" s="191">
        <v>2</v>
      </c>
      <c r="I257" s="192"/>
      <c r="J257" s="193">
        <f t="shared" si="10"/>
        <v>0</v>
      </c>
      <c r="K257" s="194"/>
      <c r="L257" s="195"/>
      <c r="M257" s="196" t="s">
        <v>1</v>
      </c>
      <c r="N257" s="197" t="s">
        <v>40</v>
      </c>
      <c r="O257" s="71"/>
      <c r="P257" s="198">
        <f t="shared" si="11"/>
        <v>0</v>
      </c>
      <c r="Q257" s="198">
        <v>0</v>
      </c>
      <c r="R257" s="198">
        <f t="shared" si="12"/>
        <v>0</v>
      </c>
      <c r="S257" s="198">
        <v>0</v>
      </c>
      <c r="T257" s="199">
        <f t="shared" si="13"/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0" t="s">
        <v>154</v>
      </c>
      <c r="AT257" s="200" t="s">
        <v>150</v>
      </c>
      <c r="AU257" s="200" t="s">
        <v>85</v>
      </c>
      <c r="AY257" s="17" t="s">
        <v>148</v>
      </c>
      <c r="BE257" s="201">
        <f t="shared" si="14"/>
        <v>0</v>
      </c>
      <c r="BF257" s="201">
        <f t="shared" si="15"/>
        <v>0</v>
      </c>
      <c r="BG257" s="201">
        <f t="shared" si="16"/>
        <v>0</v>
      </c>
      <c r="BH257" s="201">
        <f t="shared" si="17"/>
        <v>0</v>
      </c>
      <c r="BI257" s="201">
        <f t="shared" si="18"/>
        <v>0</v>
      </c>
      <c r="BJ257" s="17" t="s">
        <v>83</v>
      </c>
      <c r="BK257" s="201">
        <f t="shared" si="19"/>
        <v>0</v>
      </c>
      <c r="BL257" s="17" t="s">
        <v>155</v>
      </c>
      <c r="BM257" s="200" t="s">
        <v>1428</v>
      </c>
    </row>
    <row r="258" spans="1:65" s="2" customFormat="1" ht="24.2" customHeight="1">
      <c r="A258" s="34"/>
      <c r="B258" s="35"/>
      <c r="C258" s="241" t="s">
        <v>557</v>
      </c>
      <c r="D258" s="241" t="s">
        <v>209</v>
      </c>
      <c r="E258" s="242" t="s">
        <v>1429</v>
      </c>
      <c r="F258" s="243" t="s">
        <v>1430</v>
      </c>
      <c r="G258" s="244" t="s">
        <v>181</v>
      </c>
      <c r="H258" s="245">
        <v>1</v>
      </c>
      <c r="I258" s="246"/>
      <c r="J258" s="247">
        <f t="shared" si="10"/>
        <v>0</v>
      </c>
      <c r="K258" s="248"/>
      <c r="L258" s="39"/>
      <c r="M258" s="249" t="s">
        <v>1</v>
      </c>
      <c r="N258" s="250" t="s">
        <v>40</v>
      </c>
      <c r="O258" s="71"/>
      <c r="P258" s="198">
        <f t="shared" si="11"/>
        <v>0</v>
      </c>
      <c r="Q258" s="198">
        <v>4.0050000000000002E-2</v>
      </c>
      <c r="R258" s="198">
        <f t="shared" si="12"/>
        <v>4.0050000000000002E-2</v>
      </c>
      <c r="S258" s="198">
        <v>0</v>
      </c>
      <c r="T258" s="199">
        <f t="shared" si="13"/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00" t="s">
        <v>155</v>
      </c>
      <c r="AT258" s="200" t="s">
        <v>209</v>
      </c>
      <c r="AU258" s="200" t="s">
        <v>85</v>
      </c>
      <c r="AY258" s="17" t="s">
        <v>148</v>
      </c>
      <c r="BE258" s="201">
        <f t="shared" si="14"/>
        <v>0</v>
      </c>
      <c r="BF258" s="201">
        <f t="shared" si="15"/>
        <v>0</v>
      </c>
      <c r="BG258" s="201">
        <f t="shared" si="16"/>
        <v>0</v>
      </c>
      <c r="BH258" s="201">
        <f t="shared" si="17"/>
        <v>0</v>
      </c>
      <c r="BI258" s="201">
        <f t="shared" si="18"/>
        <v>0</v>
      </c>
      <c r="BJ258" s="17" t="s">
        <v>83</v>
      </c>
      <c r="BK258" s="201">
        <f t="shared" si="19"/>
        <v>0</v>
      </c>
      <c r="BL258" s="17" t="s">
        <v>155</v>
      </c>
      <c r="BM258" s="200" t="s">
        <v>1431</v>
      </c>
    </row>
    <row r="259" spans="1:65" s="2" customFormat="1" ht="24.2" customHeight="1">
      <c r="A259" s="34"/>
      <c r="B259" s="35"/>
      <c r="C259" s="241" t="s">
        <v>563</v>
      </c>
      <c r="D259" s="241" t="s">
        <v>209</v>
      </c>
      <c r="E259" s="242" t="s">
        <v>1208</v>
      </c>
      <c r="F259" s="243" t="s">
        <v>1209</v>
      </c>
      <c r="G259" s="244" t="s">
        <v>181</v>
      </c>
      <c r="H259" s="245">
        <v>1</v>
      </c>
      <c r="I259" s="246"/>
      <c r="J259" s="247">
        <f t="shared" si="10"/>
        <v>0</v>
      </c>
      <c r="K259" s="248"/>
      <c r="L259" s="39"/>
      <c r="M259" s="249" t="s">
        <v>1</v>
      </c>
      <c r="N259" s="250" t="s">
        <v>40</v>
      </c>
      <c r="O259" s="71"/>
      <c r="P259" s="198">
        <f t="shared" si="11"/>
        <v>0</v>
      </c>
      <c r="Q259" s="198">
        <v>6.4049999999999996E-2</v>
      </c>
      <c r="R259" s="198">
        <f t="shared" si="12"/>
        <v>6.4049999999999996E-2</v>
      </c>
      <c r="S259" s="198">
        <v>0</v>
      </c>
      <c r="T259" s="199">
        <f t="shared" si="13"/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0" t="s">
        <v>155</v>
      </c>
      <c r="AT259" s="200" t="s">
        <v>209</v>
      </c>
      <c r="AU259" s="200" t="s">
        <v>85</v>
      </c>
      <c r="AY259" s="17" t="s">
        <v>148</v>
      </c>
      <c r="BE259" s="201">
        <f t="shared" si="14"/>
        <v>0</v>
      </c>
      <c r="BF259" s="201">
        <f t="shared" si="15"/>
        <v>0</v>
      </c>
      <c r="BG259" s="201">
        <f t="shared" si="16"/>
        <v>0</v>
      </c>
      <c r="BH259" s="201">
        <f t="shared" si="17"/>
        <v>0</v>
      </c>
      <c r="BI259" s="201">
        <f t="shared" si="18"/>
        <v>0</v>
      </c>
      <c r="BJ259" s="17" t="s">
        <v>83</v>
      </c>
      <c r="BK259" s="201">
        <f t="shared" si="19"/>
        <v>0</v>
      </c>
      <c r="BL259" s="17" t="s">
        <v>155</v>
      </c>
      <c r="BM259" s="200" t="s">
        <v>1432</v>
      </c>
    </row>
    <row r="260" spans="1:65" s="2" customFormat="1" ht="33" customHeight="1">
      <c r="A260" s="34"/>
      <c r="B260" s="35"/>
      <c r="C260" s="241" t="s">
        <v>568</v>
      </c>
      <c r="D260" s="241" t="s">
        <v>209</v>
      </c>
      <c r="E260" s="242" t="s">
        <v>1211</v>
      </c>
      <c r="F260" s="243" t="s">
        <v>1212</v>
      </c>
      <c r="G260" s="244" t="s">
        <v>181</v>
      </c>
      <c r="H260" s="245">
        <v>2</v>
      </c>
      <c r="I260" s="246"/>
      <c r="J260" s="247">
        <f t="shared" si="10"/>
        <v>0</v>
      </c>
      <c r="K260" s="248"/>
      <c r="L260" s="39"/>
      <c r="M260" s="249" t="s">
        <v>1</v>
      </c>
      <c r="N260" s="250" t="s">
        <v>40</v>
      </c>
      <c r="O260" s="71"/>
      <c r="P260" s="198">
        <f t="shared" si="11"/>
        <v>0</v>
      </c>
      <c r="Q260" s="198">
        <v>8.1399999999999997E-3</v>
      </c>
      <c r="R260" s="198">
        <f t="shared" si="12"/>
        <v>1.6279999999999999E-2</v>
      </c>
      <c r="S260" s="198">
        <v>0</v>
      </c>
      <c r="T260" s="199">
        <f t="shared" si="13"/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00" t="s">
        <v>155</v>
      </c>
      <c r="AT260" s="200" t="s">
        <v>209</v>
      </c>
      <c r="AU260" s="200" t="s">
        <v>85</v>
      </c>
      <c r="AY260" s="17" t="s">
        <v>148</v>
      </c>
      <c r="BE260" s="201">
        <f t="shared" si="14"/>
        <v>0</v>
      </c>
      <c r="BF260" s="201">
        <f t="shared" si="15"/>
        <v>0</v>
      </c>
      <c r="BG260" s="201">
        <f t="shared" si="16"/>
        <v>0</v>
      </c>
      <c r="BH260" s="201">
        <f t="shared" si="17"/>
        <v>0</v>
      </c>
      <c r="BI260" s="201">
        <f t="shared" si="18"/>
        <v>0</v>
      </c>
      <c r="BJ260" s="17" t="s">
        <v>83</v>
      </c>
      <c r="BK260" s="201">
        <f t="shared" si="19"/>
        <v>0</v>
      </c>
      <c r="BL260" s="17" t="s">
        <v>155</v>
      </c>
      <c r="BM260" s="200" t="s">
        <v>1433</v>
      </c>
    </row>
    <row r="261" spans="1:65" s="2" customFormat="1" ht="24.2" customHeight="1">
      <c r="A261" s="34"/>
      <c r="B261" s="35"/>
      <c r="C261" s="241" t="s">
        <v>573</v>
      </c>
      <c r="D261" s="241" t="s">
        <v>209</v>
      </c>
      <c r="E261" s="242" t="s">
        <v>1214</v>
      </c>
      <c r="F261" s="243" t="s">
        <v>1215</v>
      </c>
      <c r="G261" s="244" t="s">
        <v>181</v>
      </c>
      <c r="H261" s="245">
        <v>2</v>
      </c>
      <c r="I261" s="246"/>
      <c r="J261" s="247">
        <f t="shared" si="10"/>
        <v>0</v>
      </c>
      <c r="K261" s="248"/>
      <c r="L261" s="39"/>
      <c r="M261" s="249" t="s">
        <v>1</v>
      </c>
      <c r="N261" s="250" t="s">
        <v>40</v>
      </c>
      <c r="O261" s="71"/>
      <c r="P261" s="198">
        <f t="shared" si="11"/>
        <v>0</v>
      </c>
      <c r="Q261" s="198">
        <v>0</v>
      </c>
      <c r="R261" s="198">
        <f t="shared" si="12"/>
        <v>0</v>
      </c>
      <c r="S261" s="198">
        <v>0</v>
      </c>
      <c r="T261" s="199">
        <f t="shared" si="13"/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00" t="s">
        <v>155</v>
      </c>
      <c r="AT261" s="200" t="s">
        <v>209</v>
      </c>
      <c r="AU261" s="200" t="s">
        <v>85</v>
      </c>
      <c r="AY261" s="17" t="s">
        <v>148</v>
      </c>
      <c r="BE261" s="201">
        <f t="shared" si="14"/>
        <v>0</v>
      </c>
      <c r="BF261" s="201">
        <f t="shared" si="15"/>
        <v>0</v>
      </c>
      <c r="BG261" s="201">
        <f t="shared" si="16"/>
        <v>0</v>
      </c>
      <c r="BH261" s="201">
        <f t="shared" si="17"/>
        <v>0</v>
      </c>
      <c r="BI261" s="201">
        <f t="shared" si="18"/>
        <v>0</v>
      </c>
      <c r="BJ261" s="17" t="s">
        <v>83</v>
      </c>
      <c r="BK261" s="201">
        <f t="shared" si="19"/>
        <v>0</v>
      </c>
      <c r="BL261" s="17" t="s">
        <v>155</v>
      </c>
      <c r="BM261" s="200" t="s">
        <v>1434</v>
      </c>
    </row>
    <row r="262" spans="1:65" s="2" customFormat="1" ht="24.2" customHeight="1">
      <c r="A262" s="34"/>
      <c r="B262" s="35"/>
      <c r="C262" s="241" t="s">
        <v>578</v>
      </c>
      <c r="D262" s="241" t="s">
        <v>209</v>
      </c>
      <c r="E262" s="242" t="s">
        <v>1435</v>
      </c>
      <c r="F262" s="243" t="s">
        <v>1436</v>
      </c>
      <c r="G262" s="244" t="s">
        <v>181</v>
      </c>
      <c r="H262" s="245">
        <v>1</v>
      </c>
      <c r="I262" s="246"/>
      <c r="J262" s="247">
        <f t="shared" si="10"/>
        <v>0</v>
      </c>
      <c r="K262" s="248"/>
      <c r="L262" s="39"/>
      <c r="M262" s="249" t="s">
        <v>1</v>
      </c>
      <c r="N262" s="250" t="s">
        <v>40</v>
      </c>
      <c r="O262" s="71"/>
      <c r="P262" s="198">
        <f t="shared" si="11"/>
        <v>0</v>
      </c>
      <c r="Q262" s="198">
        <v>1.9400000000000001E-3</v>
      </c>
      <c r="R262" s="198">
        <f t="shared" si="12"/>
        <v>1.9400000000000001E-3</v>
      </c>
      <c r="S262" s="198">
        <v>0</v>
      </c>
      <c r="T262" s="199">
        <f t="shared" si="13"/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0" t="s">
        <v>155</v>
      </c>
      <c r="AT262" s="200" t="s">
        <v>209</v>
      </c>
      <c r="AU262" s="200" t="s">
        <v>85</v>
      </c>
      <c r="AY262" s="17" t="s">
        <v>148</v>
      </c>
      <c r="BE262" s="201">
        <f t="shared" si="14"/>
        <v>0</v>
      </c>
      <c r="BF262" s="201">
        <f t="shared" si="15"/>
        <v>0</v>
      </c>
      <c r="BG262" s="201">
        <f t="shared" si="16"/>
        <v>0</v>
      </c>
      <c r="BH262" s="201">
        <f t="shared" si="17"/>
        <v>0</v>
      </c>
      <c r="BI262" s="201">
        <f t="shared" si="18"/>
        <v>0</v>
      </c>
      <c r="BJ262" s="17" t="s">
        <v>83</v>
      </c>
      <c r="BK262" s="201">
        <f t="shared" si="19"/>
        <v>0</v>
      </c>
      <c r="BL262" s="17" t="s">
        <v>155</v>
      </c>
      <c r="BM262" s="200" t="s">
        <v>1437</v>
      </c>
    </row>
    <row r="263" spans="1:65" s="2" customFormat="1" ht="24.2" customHeight="1">
      <c r="A263" s="34"/>
      <c r="B263" s="35"/>
      <c r="C263" s="187" t="s">
        <v>583</v>
      </c>
      <c r="D263" s="187" t="s">
        <v>150</v>
      </c>
      <c r="E263" s="188" t="s">
        <v>1438</v>
      </c>
      <c r="F263" s="189" t="s">
        <v>1439</v>
      </c>
      <c r="G263" s="190" t="s">
        <v>153</v>
      </c>
      <c r="H263" s="191">
        <v>2</v>
      </c>
      <c r="I263" s="192"/>
      <c r="J263" s="193">
        <f t="shared" si="10"/>
        <v>0</v>
      </c>
      <c r="K263" s="194"/>
      <c r="L263" s="195"/>
      <c r="M263" s="196" t="s">
        <v>1</v>
      </c>
      <c r="N263" s="197" t="s">
        <v>40</v>
      </c>
      <c r="O263" s="71"/>
      <c r="P263" s="198">
        <f t="shared" si="11"/>
        <v>0</v>
      </c>
      <c r="Q263" s="198">
        <v>0</v>
      </c>
      <c r="R263" s="198">
        <f t="shared" si="12"/>
        <v>0</v>
      </c>
      <c r="S263" s="198">
        <v>0</v>
      </c>
      <c r="T263" s="199">
        <f t="shared" si="13"/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00" t="s">
        <v>154</v>
      </c>
      <c r="AT263" s="200" t="s">
        <v>150</v>
      </c>
      <c r="AU263" s="200" t="s">
        <v>85</v>
      </c>
      <c r="AY263" s="17" t="s">
        <v>148</v>
      </c>
      <c r="BE263" s="201">
        <f t="shared" si="14"/>
        <v>0</v>
      </c>
      <c r="BF263" s="201">
        <f t="shared" si="15"/>
        <v>0</v>
      </c>
      <c r="BG263" s="201">
        <f t="shared" si="16"/>
        <v>0</v>
      </c>
      <c r="BH263" s="201">
        <f t="shared" si="17"/>
        <v>0</v>
      </c>
      <c r="BI263" s="201">
        <f t="shared" si="18"/>
        <v>0</v>
      </c>
      <c r="BJ263" s="17" t="s">
        <v>83</v>
      </c>
      <c r="BK263" s="201">
        <f t="shared" si="19"/>
        <v>0</v>
      </c>
      <c r="BL263" s="17" t="s">
        <v>155</v>
      </c>
      <c r="BM263" s="200" t="s">
        <v>1440</v>
      </c>
    </row>
    <row r="264" spans="1:65" s="2" customFormat="1" ht="33" customHeight="1">
      <c r="A264" s="34"/>
      <c r="B264" s="35"/>
      <c r="C264" s="241" t="s">
        <v>587</v>
      </c>
      <c r="D264" s="241" t="s">
        <v>209</v>
      </c>
      <c r="E264" s="242" t="s">
        <v>1217</v>
      </c>
      <c r="F264" s="243" t="s">
        <v>1218</v>
      </c>
      <c r="G264" s="244" t="s">
        <v>181</v>
      </c>
      <c r="H264" s="245">
        <v>1</v>
      </c>
      <c r="I264" s="246"/>
      <c r="J264" s="247">
        <f t="shared" si="10"/>
        <v>0</v>
      </c>
      <c r="K264" s="248"/>
      <c r="L264" s="39"/>
      <c r="M264" s="249" t="s">
        <v>1</v>
      </c>
      <c r="N264" s="250" t="s">
        <v>40</v>
      </c>
      <c r="O264" s="71"/>
      <c r="P264" s="198">
        <f t="shared" si="11"/>
        <v>0</v>
      </c>
      <c r="Q264" s="198">
        <v>6.0600000000000001E-2</v>
      </c>
      <c r="R264" s="198">
        <f t="shared" si="12"/>
        <v>6.0600000000000001E-2</v>
      </c>
      <c r="S264" s="198">
        <v>0</v>
      </c>
      <c r="T264" s="199">
        <f t="shared" si="13"/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00" t="s">
        <v>155</v>
      </c>
      <c r="AT264" s="200" t="s">
        <v>209</v>
      </c>
      <c r="AU264" s="200" t="s">
        <v>85</v>
      </c>
      <c r="AY264" s="17" t="s">
        <v>148</v>
      </c>
      <c r="BE264" s="201">
        <f t="shared" si="14"/>
        <v>0</v>
      </c>
      <c r="BF264" s="201">
        <f t="shared" si="15"/>
        <v>0</v>
      </c>
      <c r="BG264" s="201">
        <f t="shared" si="16"/>
        <v>0</v>
      </c>
      <c r="BH264" s="201">
        <f t="shared" si="17"/>
        <v>0</v>
      </c>
      <c r="BI264" s="201">
        <f t="shared" si="18"/>
        <v>0</v>
      </c>
      <c r="BJ264" s="17" t="s">
        <v>83</v>
      </c>
      <c r="BK264" s="201">
        <f t="shared" si="19"/>
        <v>0</v>
      </c>
      <c r="BL264" s="17" t="s">
        <v>155</v>
      </c>
      <c r="BM264" s="200" t="s">
        <v>1441</v>
      </c>
    </row>
    <row r="265" spans="1:65" s="2" customFormat="1" ht="24.2" customHeight="1">
      <c r="A265" s="34"/>
      <c r="B265" s="35"/>
      <c r="C265" s="241" t="s">
        <v>591</v>
      </c>
      <c r="D265" s="241" t="s">
        <v>209</v>
      </c>
      <c r="E265" s="242" t="s">
        <v>1220</v>
      </c>
      <c r="F265" s="243" t="s">
        <v>1221</v>
      </c>
      <c r="G265" s="244" t="s">
        <v>181</v>
      </c>
      <c r="H265" s="245">
        <v>2</v>
      </c>
      <c r="I265" s="246"/>
      <c r="J265" s="247">
        <f t="shared" si="10"/>
        <v>0</v>
      </c>
      <c r="K265" s="248"/>
      <c r="L265" s="39"/>
      <c r="M265" s="249" t="s">
        <v>1</v>
      </c>
      <c r="N265" s="250" t="s">
        <v>40</v>
      </c>
      <c r="O265" s="71"/>
      <c r="P265" s="198">
        <f t="shared" si="11"/>
        <v>0</v>
      </c>
      <c r="Q265" s="198">
        <v>0.21734000000000001</v>
      </c>
      <c r="R265" s="198">
        <f t="shared" si="12"/>
        <v>0.43468000000000001</v>
      </c>
      <c r="S265" s="198">
        <v>0</v>
      </c>
      <c r="T265" s="199">
        <f t="shared" si="13"/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0" t="s">
        <v>155</v>
      </c>
      <c r="AT265" s="200" t="s">
        <v>209</v>
      </c>
      <c r="AU265" s="200" t="s">
        <v>85</v>
      </c>
      <c r="AY265" s="17" t="s">
        <v>148</v>
      </c>
      <c r="BE265" s="201">
        <f t="shared" si="14"/>
        <v>0</v>
      </c>
      <c r="BF265" s="201">
        <f t="shared" si="15"/>
        <v>0</v>
      </c>
      <c r="BG265" s="201">
        <f t="shared" si="16"/>
        <v>0</v>
      </c>
      <c r="BH265" s="201">
        <f t="shared" si="17"/>
        <v>0</v>
      </c>
      <c r="BI265" s="201">
        <f t="shared" si="18"/>
        <v>0</v>
      </c>
      <c r="BJ265" s="17" t="s">
        <v>83</v>
      </c>
      <c r="BK265" s="201">
        <f t="shared" si="19"/>
        <v>0</v>
      </c>
      <c r="BL265" s="17" t="s">
        <v>155</v>
      </c>
      <c r="BM265" s="200" t="s">
        <v>1442</v>
      </c>
    </row>
    <row r="266" spans="1:65" s="2" customFormat="1" ht="16.5" customHeight="1">
      <c r="A266" s="34"/>
      <c r="B266" s="35"/>
      <c r="C266" s="241" t="s">
        <v>595</v>
      </c>
      <c r="D266" s="241" t="s">
        <v>209</v>
      </c>
      <c r="E266" s="242" t="s">
        <v>1443</v>
      </c>
      <c r="F266" s="243" t="s">
        <v>1444</v>
      </c>
      <c r="G266" s="244" t="s">
        <v>181</v>
      </c>
      <c r="H266" s="245">
        <v>1</v>
      </c>
      <c r="I266" s="246"/>
      <c r="J266" s="247">
        <f t="shared" si="10"/>
        <v>0</v>
      </c>
      <c r="K266" s="248"/>
      <c r="L266" s="39"/>
      <c r="M266" s="249" t="s">
        <v>1</v>
      </c>
      <c r="N266" s="250" t="s">
        <v>40</v>
      </c>
      <c r="O266" s="71"/>
      <c r="P266" s="198">
        <f t="shared" si="11"/>
        <v>0</v>
      </c>
      <c r="Q266" s="198">
        <v>6.3829999999999998E-2</v>
      </c>
      <c r="R266" s="198">
        <f t="shared" si="12"/>
        <v>6.3829999999999998E-2</v>
      </c>
      <c r="S266" s="198">
        <v>0</v>
      </c>
      <c r="T266" s="199">
        <f t="shared" si="13"/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00" t="s">
        <v>155</v>
      </c>
      <c r="AT266" s="200" t="s">
        <v>209</v>
      </c>
      <c r="AU266" s="200" t="s">
        <v>85</v>
      </c>
      <c r="AY266" s="17" t="s">
        <v>148</v>
      </c>
      <c r="BE266" s="201">
        <f t="shared" si="14"/>
        <v>0</v>
      </c>
      <c r="BF266" s="201">
        <f t="shared" si="15"/>
        <v>0</v>
      </c>
      <c r="BG266" s="201">
        <f t="shared" si="16"/>
        <v>0</v>
      </c>
      <c r="BH266" s="201">
        <f t="shared" si="17"/>
        <v>0</v>
      </c>
      <c r="BI266" s="201">
        <f t="shared" si="18"/>
        <v>0</v>
      </c>
      <c r="BJ266" s="17" t="s">
        <v>83</v>
      </c>
      <c r="BK266" s="201">
        <f t="shared" si="19"/>
        <v>0</v>
      </c>
      <c r="BL266" s="17" t="s">
        <v>155</v>
      </c>
      <c r="BM266" s="200" t="s">
        <v>1445</v>
      </c>
    </row>
    <row r="267" spans="1:65" s="2" customFormat="1" ht="16.5" customHeight="1">
      <c r="A267" s="34"/>
      <c r="B267" s="35"/>
      <c r="C267" s="187" t="s">
        <v>599</v>
      </c>
      <c r="D267" s="187" t="s">
        <v>150</v>
      </c>
      <c r="E267" s="188" t="s">
        <v>1446</v>
      </c>
      <c r="F267" s="189" t="s">
        <v>1447</v>
      </c>
      <c r="G267" s="190" t="s">
        <v>181</v>
      </c>
      <c r="H267" s="191">
        <v>1</v>
      </c>
      <c r="I267" s="192"/>
      <c r="J267" s="193">
        <f t="shared" si="10"/>
        <v>0</v>
      </c>
      <c r="K267" s="194"/>
      <c r="L267" s="195"/>
      <c r="M267" s="196" t="s">
        <v>1</v>
      </c>
      <c r="N267" s="197" t="s">
        <v>40</v>
      </c>
      <c r="O267" s="71"/>
      <c r="P267" s="198">
        <f t="shared" si="11"/>
        <v>0</v>
      </c>
      <c r="Q267" s="198">
        <v>7.3000000000000001E-3</v>
      </c>
      <c r="R267" s="198">
        <f t="shared" si="12"/>
        <v>7.3000000000000001E-3</v>
      </c>
      <c r="S267" s="198">
        <v>0</v>
      </c>
      <c r="T267" s="199">
        <f t="shared" si="13"/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00" t="s">
        <v>154</v>
      </c>
      <c r="AT267" s="200" t="s">
        <v>150</v>
      </c>
      <c r="AU267" s="200" t="s">
        <v>85</v>
      </c>
      <c r="AY267" s="17" t="s">
        <v>148</v>
      </c>
      <c r="BE267" s="201">
        <f t="shared" si="14"/>
        <v>0</v>
      </c>
      <c r="BF267" s="201">
        <f t="shared" si="15"/>
        <v>0</v>
      </c>
      <c r="BG267" s="201">
        <f t="shared" si="16"/>
        <v>0</v>
      </c>
      <c r="BH267" s="201">
        <f t="shared" si="17"/>
        <v>0</v>
      </c>
      <c r="BI267" s="201">
        <f t="shared" si="18"/>
        <v>0</v>
      </c>
      <c r="BJ267" s="17" t="s">
        <v>83</v>
      </c>
      <c r="BK267" s="201">
        <f t="shared" si="19"/>
        <v>0</v>
      </c>
      <c r="BL267" s="17" t="s">
        <v>155</v>
      </c>
      <c r="BM267" s="200" t="s">
        <v>1448</v>
      </c>
    </row>
    <row r="268" spans="1:65" s="2" customFormat="1" ht="16.5" customHeight="1">
      <c r="A268" s="34"/>
      <c r="B268" s="35"/>
      <c r="C268" s="241" t="s">
        <v>603</v>
      </c>
      <c r="D268" s="241" t="s">
        <v>209</v>
      </c>
      <c r="E268" s="242" t="s">
        <v>1449</v>
      </c>
      <c r="F268" s="243" t="s">
        <v>1450</v>
      </c>
      <c r="G268" s="244" t="s">
        <v>161</v>
      </c>
      <c r="H268" s="245">
        <v>180.5</v>
      </c>
      <c r="I268" s="246"/>
      <c r="J268" s="247">
        <f t="shared" si="10"/>
        <v>0</v>
      </c>
      <c r="K268" s="248"/>
      <c r="L268" s="39"/>
      <c r="M268" s="249" t="s">
        <v>1</v>
      </c>
      <c r="N268" s="250" t="s">
        <v>40</v>
      </c>
      <c r="O268" s="71"/>
      <c r="P268" s="198">
        <f t="shared" si="11"/>
        <v>0</v>
      </c>
      <c r="Q268" s="198">
        <v>1.9000000000000001E-4</v>
      </c>
      <c r="R268" s="198">
        <f t="shared" si="12"/>
        <v>3.4294999999999999E-2</v>
      </c>
      <c r="S268" s="198">
        <v>0</v>
      </c>
      <c r="T268" s="199">
        <f t="shared" si="13"/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0" t="s">
        <v>155</v>
      </c>
      <c r="AT268" s="200" t="s">
        <v>209</v>
      </c>
      <c r="AU268" s="200" t="s">
        <v>85</v>
      </c>
      <c r="AY268" s="17" t="s">
        <v>148</v>
      </c>
      <c r="BE268" s="201">
        <f t="shared" si="14"/>
        <v>0</v>
      </c>
      <c r="BF268" s="201">
        <f t="shared" si="15"/>
        <v>0</v>
      </c>
      <c r="BG268" s="201">
        <f t="shared" si="16"/>
        <v>0</v>
      </c>
      <c r="BH268" s="201">
        <f t="shared" si="17"/>
        <v>0</v>
      </c>
      <c r="BI268" s="201">
        <f t="shared" si="18"/>
        <v>0</v>
      </c>
      <c r="BJ268" s="17" t="s">
        <v>83</v>
      </c>
      <c r="BK268" s="201">
        <f t="shared" si="19"/>
        <v>0</v>
      </c>
      <c r="BL268" s="17" t="s">
        <v>155</v>
      </c>
      <c r="BM268" s="200" t="s">
        <v>1451</v>
      </c>
    </row>
    <row r="269" spans="1:65" s="14" customFormat="1">
      <c r="B269" s="219"/>
      <c r="C269" s="220"/>
      <c r="D269" s="210" t="s">
        <v>183</v>
      </c>
      <c r="E269" s="221" t="s">
        <v>1</v>
      </c>
      <c r="F269" s="222" t="s">
        <v>1266</v>
      </c>
      <c r="G269" s="220"/>
      <c r="H269" s="223">
        <v>180.5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183</v>
      </c>
      <c r="AU269" s="229" t="s">
        <v>85</v>
      </c>
      <c r="AV269" s="14" t="s">
        <v>85</v>
      </c>
      <c r="AW269" s="14" t="s">
        <v>32</v>
      </c>
      <c r="AX269" s="14" t="s">
        <v>83</v>
      </c>
      <c r="AY269" s="229" t="s">
        <v>148</v>
      </c>
    </row>
    <row r="270" spans="1:65" s="2" customFormat="1" ht="21.75" customHeight="1">
      <c r="A270" s="34"/>
      <c r="B270" s="35"/>
      <c r="C270" s="241" t="s">
        <v>608</v>
      </c>
      <c r="D270" s="241" t="s">
        <v>209</v>
      </c>
      <c r="E270" s="242" t="s">
        <v>1452</v>
      </c>
      <c r="F270" s="243" t="s">
        <v>1453</v>
      </c>
      <c r="G270" s="244" t="s">
        <v>161</v>
      </c>
      <c r="H270" s="245">
        <v>180.5</v>
      </c>
      <c r="I270" s="246"/>
      <c r="J270" s="247">
        <f>ROUND(I270*H270,2)</f>
        <v>0</v>
      </c>
      <c r="K270" s="248"/>
      <c r="L270" s="39"/>
      <c r="M270" s="249" t="s">
        <v>1</v>
      </c>
      <c r="N270" s="250" t="s">
        <v>40</v>
      </c>
      <c r="O270" s="71"/>
      <c r="P270" s="198">
        <f>O270*H270</f>
        <v>0</v>
      </c>
      <c r="Q270" s="198">
        <v>1.2999999999999999E-4</v>
      </c>
      <c r="R270" s="198">
        <f>Q270*H270</f>
        <v>2.3464999999999996E-2</v>
      </c>
      <c r="S270" s="198">
        <v>0</v>
      </c>
      <c r="T270" s="199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00" t="s">
        <v>155</v>
      </c>
      <c r="AT270" s="200" t="s">
        <v>209</v>
      </c>
      <c r="AU270" s="200" t="s">
        <v>85</v>
      </c>
      <c r="AY270" s="17" t="s">
        <v>148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7" t="s">
        <v>83</v>
      </c>
      <c r="BK270" s="201">
        <f>ROUND(I270*H270,2)</f>
        <v>0</v>
      </c>
      <c r="BL270" s="17" t="s">
        <v>155</v>
      </c>
      <c r="BM270" s="200" t="s">
        <v>1454</v>
      </c>
    </row>
    <row r="271" spans="1:65" s="14" customFormat="1">
      <c r="B271" s="219"/>
      <c r="C271" s="220"/>
      <c r="D271" s="210" t="s">
        <v>183</v>
      </c>
      <c r="E271" s="221" t="s">
        <v>1</v>
      </c>
      <c r="F271" s="222" t="s">
        <v>1266</v>
      </c>
      <c r="G271" s="220"/>
      <c r="H271" s="223">
        <v>180.5</v>
      </c>
      <c r="I271" s="224"/>
      <c r="J271" s="220"/>
      <c r="K271" s="220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183</v>
      </c>
      <c r="AU271" s="229" t="s">
        <v>85</v>
      </c>
      <c r="AV271" s="14" t="s">
        <v>85</v>
      </c>
      <c r="AW271" s="14" t="s">
        <v>32</v>
      </c>
      <c r="AX271" s="14" t="s">
        <v>83</v>
      </c>
      <c r="AY271" s="229" t="s">
        <v>148</v>
      </c>
    </row>
    <row r="272" spans="1:65" s="2" customFormat="1" ht="16.5" customHeight="1">
      <c r="A272" s="34"/>
      <c r="B272" s="35"/>
      <c r="C272" s="241" t="s">
        <v>613</v>
      </c>
      <c r="D272" s="241" t="s">
        <v>209</v>
      </c>
      <c r="E272" s="242" t="s">
        <v>1455</v>
      </c>
      <c r="F272" s="243" t="s">
        <v>1456</v>
      </c>
      <c r="G272" s="244" t="s">
        <v>153</v>
      </c>
      <c r="H272" s="245">
        <v>1</v>
      </c>
      <c r="I272" s="246"/>
      <c r="J272" s="247">
        <f t="shared" ref="J272:J277" si="20">ROUND(I272*H272,2)</f>
        <v>0</v>
      </c>
      <c r="K272" s="248"/>
      <c r="L272" s="39"/>
      <c r="M272" s="249" t="s">
        <v>1</v>
      </c>
      <c r="N272" s="250" t="s">
        <v>40</v>
      </c>
      <c r="O272" s="71"/>
      <c r="P272" s="198">
        <f t="shared" ref="P272:P277" si="21">O272*H272</f>
        <v>0</v>
      </c>
      <c r="Q272" s="198">
        <v>0</v>
      </c>
      <c r="R272" s="198">
        <f t="shared" ref="R272:R277" si="22">Q272*H272</f>
        <v>0</v>
      </c>
      <c r="S272" s="198">
        <v>0</v>
      </c>
      <c r="T272" s="199">
        <f t="shared" ref="T272:T277" si="23"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00" t="s">
        <v>155</v>
      </c>
      <c r="AT272" s="200" t="s">
        <v>209</v>
      </c>
      <c r="AU272" s="200" t="s">
        <v>85</v>
      </c>
      <c r="AY272" s="17" t="s">
        <v>148</v>
      </c>
      <c r="BE272" s="201">
        <f t="shared" ref="BE272:BE277" si="24">IF(N272="základní",J272,0)</f>
        <v>0</v>
      </c>
      <c r="BF272" s="201">
        <f t="shared" ref="BF272:BF277" si="25">IF(N272="snížená",J272,0)</f>
        <v>0</v>
      </c>
      <c r="BG272" s="201">
        <f t="shared" ref="BG272:BG277" si="26">IF(N272="zákl. přenesená",J272,0)</f>
        <v>0</v>
      </c>
      <c r="BH272" s="201">
        <f t="shared" ref="BH272:BH277" si="27">IF(N272="sníž. přenesená",J272,0)</f>
        <v>0</v>
      </c>
      <c r="BI272" s="201">
        <f t="shared" ref="BI272:BI277" si="28">IF(N272="nulová",J272,0)</f>
        <v>0</v>
      </c>
      <c r="BJ272" s="17" t="s">
        <v>83</v>
      </c>
      <c r="BK272" s="201">
        <f t="shared" ref="BK272:BK277" si="29">ROUND(I272*H272,2)</f>
        <v>0</v>
      </c>
      <c r="BL272" s="17" t="s">
        <v>155</v>
      </c>
      <c r="BM272" s="200" t="s">
        <v>1457</v>
      </c>
    </row>
    <row r="273" spans="1:65" s="2" customFormat="1" ht="24.2" customHeight="1">
      <c r="A273" s="34"/>
      <c r="B273" s="35"/>
      <c r="C273" s="187" t="s">
        <v>619</v>
      </c>
      <c r="D273" s="187" t="s">
        <v>150</v>
      </c>
      <c r="E273" s="188" t="s">
        <v>1458</v>
      </c>
      <c r="F273" s="189" t="s">
        <v>1459</v>
      </c>
      <c r="G273" s="190" t="s">
        <v>181</v>
      </c>
      <c r="H273" s="191">
        <v>1</v>
      </c>
      <c r="I273" s="192"/>
      <c r="J273" s="193">
        <f t="shared" si="20"/>
        <v>0</v>
      </c>
      <c r="K273" s="194"/>
      <c r="L273" s="195"/>
      <c r="M273" s="196" t="s">
        <v>1</v>
      </c>
      <c r="N273" s="197" t="s">
        <v>40</v>
      </c>
      <c r="O273" s="71"/>
      <c r="P273" s="198">
        <f t="shared" si="21"/>
        <v>0</v>
      </c>
      <c r="Q273" s="198">
        <v>0</v>
      </c>
      <c r="R273" s="198">
        <f t="shared" si="22"/>
        <v>0</v>
      </c>
      <c r="S273" s="198">
        <v>0</v>
      </c>
      <c r="T273" s="199">
        <f t="shared" si="23"/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00" t="s">
        <v>154</v>
      </c>
      <c r="AT273" s="200" t="s">
        <v>150</v>
      </c>
      <c r="AU273" s="200" t="s">
        <v>85</v>
      </c>
      <c r="AY273" s="17" t="s">
        <v>148</v>
      </c>
      <c r="BE273" s="201">
        <f t="shared" si="24"/>
        <v>0</v>
      </c>
      <c r="BF273" s="201">
        <f t="shared" si="25"/>
        <v>0</v>
      </c>
      <c r="BG273" s="201">
        <f t="shared" si="26"/>
        <v>0</v>
      </c>
      <c r="BH273" s="201">
        <f t="shared" si="27"/>
        <v>0</v>
      </c>
      <c r="BI273" s="201">
        <f t="shared" si="28"/>
        <v>0</v>
      </c>
      <c r="BJ273" s="17" t="s">
        <v>83</v>
      </c>
      <c r="BK273" s="201">
        <f t="shared" si="29"/>
        <v>0</v>
      </c>
      <c r="BL273" s="17" t="s">
        <v>155</v>
      </c>
      <c r="BM273" s="200" t="s">
        <v>1460</v>
      </c>
    </row>
    <row r="274" spans="1:65" s="2" customFormat="1" ht="24.2" customHeight="1">
      <c r="A274" s="34"/>
      <c r="B274" s="35"/>
      <c r="C274" s="187" t="s">
        <v>624</v>
      </c>
      <c r="D274" s="187" t="s">
        <v>150</v>
      </c>
      <c r="E274" s="188" t="s">
        <v>1461</v>
      </c>
      <c r="F274" s="189" t="s">
        <v>1462</v>
      </c>
      <c r="G274" s="190" t="s">
        <v>181</v>
      </c>
      <c r="H274" s="191">
        <v>1</v>
      </c>
      <c r="I274" s="192"/>
      <c r="J274" s="193">
        <f t="shared" si="20"/>
        <v>0</v>
      </c>
      <c r="K274" s="194"/>
      <c r="L274" s="195"/>
      <c r="M274" s="196" t="s">
        <v>1</v>
      </c>
      <c r="N274" s="197" t="s">
        <v>40</v>
      </c>
      <c r="O274" s="71"/>
      <c r="P274" s="198">
        <f t="shared" si="21"/>
        <v>0</v>
      </c>
      <c r="Q274" s="198">
        <v>0</v>
      </c>
      <c r="R274" s="198">
        <f t="shared" si="22"/>
        <v>0</v>
      </c>
      <c r="S274" s="198">
        <v>0</v>
      </c>
      <c r="T274" s="199">
        <f t="shared" si="23"/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0" t="s">
        <v>154</v>
      </c>
      <c r="AT274" s="200" t="s">
        <v>150</v>
      </c>
      <c r="AU274" s="200" t="s">
        <v>85</v>
      </c>
      <c r="AY274" s="17" t="s">
        <v>148</v>
      </c>
      <c r="BE274" s="201">
        <f t="shared" si="24"/>
        <v>0</v>
      </c>
      <c r="BF274" s="201">
        <f t="shared" si="25"/>
        <v>0</v>
      </c>
      <c r="BG274" s="201">
        <f t="shared" si="26"/>
        <v>0</v>
      </c>
      <c r="BH274" s="201">
        <f t="shared" si="27"/>
        <v>0</v>
      </c>
      <c r="BI274" s="201">
        <f t="shared" si="28"/>
        <v>0</v>
      </c>
      <c r="BJ274" s="17" t="s">
        <v>83</v>
      </c>
      <c r="BK274" s="201">
        <f t="shared" si="29"/>
        <v>0</v>
      </c>
      <c r="BL274" s="17" t="s">
        <v>155</v>
      </c>
      <c r="BM274" s="200" t="s">
        <v>1463</v>
      </c>
    </row>
    <row r="275" spans="1:65" s="2" customFormat="1" ht="16.5" customHeight="1">
      <c r="A275" s="34"/>
      <c r="B275" s="35"/>
      <c r="C275" s="187" t="s">
        <v>630</v>
      </c>
      <c r="D275" s="187" t="s">
        <v>150</v>
      </c>
      <c r="E275" s="188" t="s">
        <v>1464</v>
      </c>
      <c r="F275" s="189" t="s">
        <v>1465</v>
      </c>
      <c r="G275" s="190" t="s">
        <v>181</v>
      </c>
      <c r="H275" s="191">
        <v>1</v>
      </c>
      <c r="I275" s="192"/>
      <c r="J275" s="193">
        <f t="shared" si="20"/>
        <v>0</v>
      </c>
      <c r="K275" s="194"/>
      <c r="L275" s="195"/>
      <c r="M275" s="196" t="s">
        <v>1</v>
      </c>
      <c r="N275" s="197" t="s">
        <v>40</v>
      </c>
      <c r="O275" s="71"/>
      <c r="P275" s="198">
        <f t="shared" si="21"/>
        <v>0</v>
      </c>
      <c r="Q275" s="198">
        <v>0</v>
      </c>
      <c r="R275" s="198">
        <f t="shared" si="22"/>
        <v>0</v>
      </c>
      <c r="S275" s="198">
        <v>0</v>
      </c>
      <c r="T275" s="199">
        <f t="shared" si="23"/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00" t="s">
        <v>154</v>
      </c>
      <c r="AT275" s="200" t="s">
        <v>150</v>
      </c>
      <c r="AU275" s="200" t="s">
        <v>85</v>
      </c>
      <c r="AY275" s="17" t="s">
        <v>148</v>
      </c>
      <c r="BE275" s="201">
        <f t="shared" si="24"/>
        <v>0</v>
      </c>
      <c r="BF275" s="201">
        <f t="shared" si="25"/>
        <v>0</v>
      </c>
      <c r="BG275" s="201">
        <f t="shared" si="26"/>
        <v>0</v>
      </c>
      <c r="BH275" s="201">
        <f t="shared" si="27"/>
        <v>0</v>
      </c>
      <c r="BI275" s="201">
        <f t="shared" si="28"/>
        <v>0</v>
      </c>
      <c r="BJ275" s="17" t="s">
        <v>83</v>
      </c>
      <c r="BK275" s="201">
        <f t="shared" si="29"/>
        <v>0</v>
      </c>
      <c r="BL275" s="17" t="s">
        <v>155</v>
      </c>
      <c r="BM275" s="200" t="s">
        <v>1466</v>
      </c>
    </row>
    <row r="276" spans="1:65" s="2" customFormat="1" ht="16.5" customHeight="1">
      <c r="A276" s="34"/>
      <c r="B276" s="35"/>
      <c r="C276" s="187" t="s">
        <v>641</v>
      </c>
      <c r="D276" s="187" t="s">
        <v>150</v>
      </c>
      <c r="E276" s="188" t="s">
        <v>1467</v>
      </c>
      <c r="F276" s="189" t="s">
        <v>1468</v>
      </c>
      <c r="G276" s="190" t="s">
        <v>181</v>
      </c>
      <c r="H276" s="191">
        <v>1</v>
      </c>
      <c r="I276" s="192"/>
      <c r="J276" s="193">
        <f t="shared" si="20"/>
        <v>0</v>
      </c>
      <c r="K276" s="194"/>
      <c r="L276" s="195"/>
      <c r="M276" s="196" t="s">
        <v>1</v>
      </c>
      <c r="N276" s="197" t="s">
        <v>40</v>
      </c>
      <c r="O276" s="71"/>
      <c r="P276" s="198">
        <f t="shared" si="21"/>
        <v>0</v>
      </c>
      <c r="Q276" s="198">
        <v>0</v>
      </c>
      <c r="R276" s="198">
        <f t="shared" si="22"/>
        <v>0</v>
      </c>
      <c r="S276" s="198">
        <v>0</v>
      </c>
      <c r="T276" s="199">
        <f t="shared" si="23"/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00" t="s">
        <v>154</v>
      </c>
      <c r="AT276" s="200" t="s">
        <v>150</v>
      </c>
      <c r="AU276" s="200" t="s">
        <v>85</v>
      </c>
      <c r="AY276" s="17" t="s">
        <v>148</v>
      </c>
      <c r="BE276" s="201">
        <f t="shared" si="24"/>
        <v>0</v>
      </c>
      <c r="BF276" s="201">
        <f t="shared" si="25"/>
        <v>0</v>
      </c>
      <c r="BG276" s="201">
        <f t="shared" si="26"/>
        <v>0</v>
      </c>
      <c r="BH276" s="201">
        <f t="shared" si="27"/>
        <v>0</v>
      </c>
      <c r="BI276" s="201">
        <f t="shared" si="28"/>
        <v>0</v>
      </c>
      <c r="BJ276" s="17" t="s">
        <v>83</v>
      </c>
      <c r="BK276" s="201">
        <f t="shared" si="29"/>
        <v>0</v>
      </c>
      <c r="BL276" s="17" t="s">
        <v>155</v>
      </c>
      <c r="BM276" s="200" t="s">
        <v>1469</v>
      </c>
    </row>
    <row r="277" spans="1:65" s="2" customFormat="1" ht="16.5" customHeight="1">
      <c r="A277" s="34"/>
      <c r="B277" s="35"/>
      <c r="C277" s="187" t="s">
        <v>646</v>
      </c>
      <c r="D277" s="187" t="s">
        <v>150</v>
      </c>
      <c r="E277" s="188" t="s">
        <v>1470</v>
      </c>
      <c r="F277" s="189" t="s">
        <v>1471</v>
      </c>
      <c r="G277" s="190" t="s">
        <v>181</v>
      </c>
      <c r="H277" s="191">
        <v>1</v>
      </c>
      <c r="I277" s="192"/>
      <c r="J277" s="193">
        <f t="shared" si="20"/>
        <v>0</v>
      </c>
      <c r="K277" s="194"/>
      <c r="L277" s="195"/>
      <c r="M277" s="196" t="s">
        <v>1</v>
      </c>
      <c r="N277" s="197" t="s">
        <v>40</v>
      </c>
      <c r="O277" s="71"/>
      <c r="P277" s="198">
        <f t="shared" si="21"/>
        <v>0</v>
      </c>
      <c r="Q277" s="198">
        <v>0</v>
      </c>
      <c r="R277" s="198">
        <f t="shared" si="22"/>
        <v>0</v>
      </c>
      <c r="S277" s="198">
        <v>0</v>
      </c>
      <c r="T277" s="199">
        <f t="shared" si="23"/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00" t="s">
        <v>154</v>
      </c>
      <c r="AT277" s="200" t="s">
        <v>150</v>
      </c>
      <c r="AU277" s="200" t="s">
        <v>85</v>
      </c>
      <c r="AY277" s="17" t="s">
        <v>148</v>
      </c>
      <c r="BE277" s="201">
        <f t="shared" si="24"/>
        <v>0</v>
      </c>
      <c r="BF277" s="201">
        <f t="shared" si="25"/>
        <v>0</v>
      </c>
      <c r="BG277" s="201">
        <f t="shared" si="26"/>
        <v>0</v>
      </c>
      <c r="BH277" s="201">
        <f t="shared" si="27"/>
        <v>0</v>
      </c>
      <c r="BI277" s="201">
        <f t="shared" si="28"/>
        <v>0</v>
      </c>
      <c r="BJ277" s="17" t="s">
        <v>83</v>
      </c>
      <c r="BK277" s="201">
        <f t="shared" si="29"/>
        <v>0</v>
      </c>
      <c r="BL277" s="17" t="s">
        <v>155</v>
      </c>
      <c r="BM277" s="200" t="s">
        <v>1472</v>
      </c>
    </row>
    <row r="278" spans="1:65" s="12" customFormat="1" ht="22.9" customHeight="1">
      <c r="B278" s="171"/>
      <c r="C278" s="172"/>
      <c r="D278" s="173" t="s">
        <v>74</v>
      </c>
      <c r="E278" s="185" t="s">
        <v>190</v>
      </c>
      <c r="F278" s="185" t="s">
        <v>793</v>
      </c>
      <c r="G278" s="172"/>
      <c r="H278" s="172"/>
      <c r="I278" s="175"/>
      <c r="J278" s="186">
        <f>BK278</f>
        <v>0</v>
      </c>
      <c r="K278" s="172"/>
      <c r="L278" s="177"/>
      <c r="M278" s="178"/>
      <c r="N278" s="179"/>
      <c r="O278" s="179"/>
      <c r="P278" s="180">
        <f>SUM(P279:P282)</f>
        <v>0</v>
      </c>
      <c r="Q278" s="179"/>
      <c r="R278" s="180">
        <f>SUM(R279:R282)</f>
        <v>4.5000000000000003E-5</v>
      </c>
      <c r="S278" s="179"/>
      <c r="T278" s="181">
        <f>SUM(T279:T282)</f>
        <v>0</v>
      </c>
      <c r="AR278" s="182" t="s">
        <v>83</v>
      </c>
      <c r="AT278" s="183" t="s">
        <v>74</v>
      </c>
      <c r="AU278" s="183" t="s">
        <v>83</v>
      </c>
      <c r="AY278" s="182" t="s">
        <v>148</v>
      </c>
      <c r="BK278" s="184">
        <f>SUM(BK279:BK282)</f>
        <v>0</v>
      </c>
    </row>
    <row r="279" spans="1:65" s="2" customFormat="1" ht="16.5" customHeight="1">
      <c r="A279" s="34"/>
      <c r="B279" s="35"/>
      <c r="C279" s="241" t="s">
        <v>650</v>
      </c>
      <c r="D279" s="241" t="s">
        <v>209</v>
      </c>
      <c r="E279" s="242" t="s">
        <v>1230</v>
      </c>
      <c r="F279" s="243" t="s">
        <v>1231</v>
      </c>
      <c r="G279" s="244" t="s">
        <v>161</v>
      </c>
      <c r="H279" s="245">
        <v>0.5</v>
      </c>
      <c r="I279" s="246"/>
      <c r="J279" s="247">
        <f>ROUND(I279*H279,2)</f>
        <v>0</v>
      </c>
      <c r="K279" s="248"/>
      <c r="L279" s="39"/>
      <c r="M279" s="249" t="s">
        <v>1</v>
      </c>
      <c r="N279" s="250" t="s">
        <v>40</v>
      </c>
      <c r="O279" s="71"/>
      <c r="P279" s="198">
        <f>O279*H279</f>
        <v>0</v>
      </c>
      <c r="Q279" s="198">
        <v>9.0000000000000006E-5</v>
      </c>
      <c r="R279" s="198">
        <f>Q279*H279</f>
        <v>4.5000000000000003E-5</v>
      </c>
      <c r="S279" s="198">
        <v>0</v>
      </c>
      <c r="T279" s="199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00" t="s">
        <v>155</v>
      </c>
      <c r="AT279" s="200" t="s">
        <v>209</v>
      </c>
      <c r="AU279" s="200" t="s">
        <v>85</v>
      </c>
      <c r="AY279" s="17" t="s">
        <v>148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7" t="s">
        <v>83</v>
      </c>
      <c r="BK279" s="201">
        <f>ROUND(I279*H279,2)</f>
        <v>0</v>
      </c>
      <c r="BL279" s="17" t="s">
        <v>155</v>
      </c>
      <c r="BM279" s="200" t="s">
        <v>1473</v>
      </c>
    </row>
    <row r="280" spans="1:65" s="13" customFormat="1">
      <c r="B280" s="208"/>
      <c r="C280" s="209"/>
      <c r="D280" s="210" t="s">
        <v>183</v>
      </c>
      <c r="E280" s="211" t="s">
        <v>1</v>
      </c>
      <c r="F280" s="212" t="s">
        <v>1233</v>
      </c>
      <c r="G280" s="209"/>
      <c r="H280" s="211" t="s">
        <v>1</v>
      </c>
      <c r="I280" s="213"/>
      <c r="J280" s="209"/>
      <c r="K280" s="209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183</v>
      </c>
      <c r="AU280" s="218" t="s">
        <v>85</v>
      </c>
      <c r="AV280" s="13" t="s">
        <v>83</v>
      </c>
      <c r="AW280" s="13" t="s">
        <v>32</v>
      </c>
      <c r="AX280" s="13" t="s">
        <v>75</v>
      </c>
      <c r="AY280" s="218" t="s">
        <v>148</v>
      </c>
    </row>
    <row r="281" spans="1:65" s="14" customFormat="1">
      <c r="B281" s="219"/>
      <c r="C281" s="220"/>
      <c r="D281" s="210" t="s">
        <v>183</v>
      </c>
      <c r="E281" s="221" t="s">
        <v>1</v>
      </c>
      <c r="F281" s="222" t="s">
        <v>1111</v>
      </c>
      <c r="G281" s="220"/>
      <c r="H281" s="223">
        <v>0.5</v>
      </c>
      <c r="I281" s="224"/>
      <c r="J281" s="220"/>
      <c r="K281" s="220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183</v>
      </c>
      <c r="AU281" s="229" t="s">
        <v>85</v>
      </c>
      <c r="AV281" s="14" t="s">
        <v>85</v>
      </c>
      <c r="AW281" s="14" t="s">
        <v>32</v>
      </c>
      <c r="AX281" s="14" t="s">
        <v>83</v>
      </c>
      <c r="AY281" s="229" t="s">
        <v>148</v>
      </c>
    </row>
    <row r="282" spans="1:65" s="2" customFormat="1" ht="24.2" customHeight="1">
      <c r="A282" s="34"/>
      <c r="B282" s="35"/>
      <c r="C282" s="187" t="s">
        <v>657</v>
      </c>
      <c r="D282" s="187" t="s">
        <v>150</v>
      </c>
      <c r="E282" s="188" t="s">
        <v>1234</v>
      </c>
      <c r="F282" s="189" t="s">
        <v>1235</v>
      </c>
      <c r="G282" s="190" t="s">
        <v>153</v>
      </c>
      <c r="H282" s="191">
        <v>12</v>
      </c>
      <c r="I282" s="192"/>
      <c r="J282" s="193">
        <f>ROUND(I282*H282,2)</f>
        <v>0</v>
      </c>
      <c r="K282" s="194"/>
      <c r="L282" s="195"/>
      <c r="M282" s="196" t="s">
        <v>1</v>
      </c>
      <c r="N282" s="197" t="s">
        <v>40</v>
      </c>
      <c r="O282" s="71"/>
      <c r="P282" s="198">
        <f>O282*H282</f>
        <v>0</v>
      </c>
      <c r="Q282" s="198">
        <v>0</v>
      </c>
      <c r="R282" s="198">
        <f>Q282*H282</f>
        <v>0</v>
      </c>
      <c r="S282" s="198">
        <v>0</v>
      </c>
      <c r="T282" s="199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00" t="s">
        <v>154</v>
      </c>
      <c r="AT282" s="200" t="s">
        <v>150</v>
      </c>
      <c r="AU282" s="200" t="s">
        <v>85</v>
      </c>
      <c r="AY282" s="17" t="s">
        <v>148</v>
      </c>
      <c r="BE282" s="201">
        <f>IF(N282="základní",J282,0)</f>
        <v>0</v>
      </c>
      <c r="BF282" s="201">
        <f>IF(N282="snížená",J282,0)</f>
        <v>0</v>
      </c>
      <c r="BG282" s="201">
        <f>IF(N282="zákl. přenesená",J282,0)</f>
        <v>0</v>
      </c>
      <c r="BH282" s="201">
        <f>IF(N282="sníž. přenesená",J282,0)</f>
        <v>0</v>
      </c>
      <c r="BI282" s="201">
        <f>IF(N282="nulová",J282,0)</f>
        <v>0</v>
      </c>
      <c r="BJ282" s="17" t="s">
        <v>83</v>
      </c>
      <c r="BK282" s="201">
        <f>ROUND(I282*H282,2)</f>
        <v>0</v>
      </c>
      <c r="BL282" s="17" t="s">
        <v>155</v>
      </c>
      <c r="BM282" s="200" t="s">
        <v>1474</v>
      </c>
    </row>
    <row r="283" spans="1:65" s="12" customFormat="1" ht="22.9" customHeight="1">
      <c r="B283" s="171"/>
      <c r="C283" s="172"/>
      <c r="D283" s="173" t="s">
        <v>74</v>
      </c>
      <c r="E283" s="185" t="s">
        <v>955</v>
      </c>
      <c r="F283" s="185" t="s">
        <v>956</v>
      </c>
      <c r="G283" s="172"/>
      <c r="H283" s="172"/>
      <c r="I283" s="175"/>
      <c r="J283" s="186">
        <f>BK283</f>
        <v>0</v>
      </c>
      <c r="K283" s="172"/>
      <c r="L283" s="177"/>
      <c r="M283" s="178"/>
      <c r="N283" s="179"/>
      <c r="O283" s="179"/>
      <c r="P283" s="180">
        <f>P284</f>
        <v>0</v>
      </c>
      <c r="Q283" s="179"/>
      <c r="R283" s="180">
        <f>R284</f>
        <v>0</v>
      </c>
      <c r="S283" s="179"/>
      <c r="T283" s="181">
        <f>T284</f>
        <v>0</v>
      </c>
      <c r="AR283" s="182" t="s">
        <v>83</v>
      </c>
      <c r="AT283" s="183" t="s">
        <v>74</v>
      </c>
      <c r="AU283" s="183" t="s">
        <v>83</v>
      </c>
      <c r="AY283" s="182" t="s">
        <v>148</v>
      </c>
      <c r="BK283" s="184">
        <f>BK284</f>
        <v>0</v>
      </c>
    </row>
    <row r="284" spans="1:65" s="2" customFormat="1" ht="21.75" customHeight="1">
      <c r="A284" s="34"/>
      <c r="B284" s="35"/>
      <c r="C284" s="241" t="s">
        <v>661</v>
      </c>
      <c r="D284" s="241" t="s">
        <v>209</v>
      </c>
      <c r="E284" s="242" t="s">
        <v>1237</v>
      </c>
      <c r="F284" s="243" t="s">
        <v>1238</v>
      </c>
      <c r="G284" s="244" t="s">
        <v>430</v>
      </c>
      <c r="H284" s="245">
        <v>172.488</v>
      </c>
      <c r="I284" s="246"/>
      <c r="J284" s="247">
        <f>ROUND(I284*H284,2)</f>
        <v>0</v>
      </c>
      <c r="K284" s="248"/>
      <c r="L284" s="39"/>
      <c r="M284" s="249" t="s">
        <v>1</v>
      </c>
      <c r="N284" s="250" t="s">
        <v>40</v>
      </c>
      <c r="O284" s="71"/>
      <c r="P284" s="198">
        <f>O284*H284</f>
        <v>0</v>
      </c>
      <c r="Q284" s="198">
        <v>0</v>
      </c>
      <c r="R284" s="198">
        <f>Q284*H284</f>
        <v>0</v>
      </c>
      <c r="S284" s="198">
        <v>0</v>
      </c>
      <c r="T284" s="199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00" t="s">
        <v>155</v>
      </c>
      <c r="AT284" s="200" t="s">
        <v>209</v>
      </c>
      <c r="AU284" s="200" t="s">
        <v>85</v>
      </c>
      <c r="AY284" s="17" t="s">
        <v>148</v>
      </c>
      <c r="BE284" s="201">
        <f>IF(N284="základní",J284,0)</f>
        <v>0</v>
      </c>
      <c r="BF284" s="201">
        <f>IF(N284="snížená",J284,0)</f>
        <v>0</v>
      </c>
      <c r="BG284" s="201">
        <f>IF(N284="zákl. přenesená",J284,0)</f>
        <v>0</v>
      </c>
      <c r="BH284" s="201">
        <f>IF(N284="sníž. přenesená",J284,0)</f>
        <v>0</v>
      </c>
      <c r="BI284" s="201">
        <f>IF(N284="nulová",J284,0)</f>
        <v>0</v>
      </c>
      <c r="BJ284" s="17" t="s">
        <v>83</v>
      </c>
      <c r="BK284" s="201">
        <f>ROUND(I284*H284,2)</f>
        <v>0</v>
      </c>
      <c r="BL284" s="17" t="s">
        <v>155</v>
      </c>
      <c r="BM284" s="200" t="s">
        <v>1475</v>
      </c>
    </row>
    <row r="285" spans="1:65" s="12" customFormat="1" ht="25.9" customHeight="1">
      <c r="B285" s="171"/>
      <c r="C285" s="172"/>
      <c r="D285" s="173" t="s">
        <v>74</v>
      </c>
      <c r="E285" s="174" t="s">
        <v>961</v>
      </c>
      <c r="F285" s="174" t="s">
        <v>962</v>
      </c>
      <c r="G285" s="172"/>
      <c r="H285" s="172"/>
      <c r="I285" s="175"/>
      <c r="J285" s="176">
        <f>BK285</f>
        <v>0</v>
      </c>
      <c r="K285" s="172"/>
      <c r="L285" s="177"/>
      <c r="M285" s="178"/>
      <c r="N285" s="179"/>
      <c r="O285" s="179"/>
      <c r="P285" s="180">
        <f>P286+P290</f>
        <v>0</v>
      </c>
      <c r="Q285" s="179"/>
      <c r="R285" s="180">
        <f>R286+R290</f>
        <v>0</v>
      </c>
      <c r="S285" s="179"/>
      <c r="T285" s="181">
        <f>T286+T290</f>
        <v>0</v>
      </c>
      <c r="AR285" s="182" t="s">
        <v>85</v>
      </c>
      <c r="AT285" s="183" t="s">
        <v>74</v>
      </c>
      <c r="AU285" s="183" t="s">
        <v>75</v>
      </c>
      <c r="AY285" s="182" t="s">
        <v>148</v>
      </c>
      <c r="BK285" s="184">
        <f>BK286+BK290</f>
        <v>0</v>
      </c>
    </row>
    <row r="286" spans="1:65" s="12" customFormat="1" ht="22.9" customHeight="1">
      <c r="B286" s="171"/>
      <c r="C286" s="172"/>
      <c r="D286" s="173" t="s">
        <v>74</v>
      </c>
      <c r="E286" s="185" t="s">
        <v>1476</v>
      </c>
      <c r="F286" s="185" t="s">
        <v>1477</v>
      </c>
      <c r="G286" s="172"/>
      <c r="H286" s="172"/>
      <c r="I286" s="175"/>
      <c r="J286" s="186">
        <f>BK286</f>
        <v>0</v>
      </c>
      <c r="K286" s="172"/>
      <c r="L286" s="177"/>
      <c r="M286" s="178"/>
      <c r="N286" s="179"/>
      <c r="O286" s="179"/>
      <c r="P286" s="180">
        <f>SUM(P287:P289)</f>
        <v>0</v>
      </c>
      <c r="Q286" s="179"/>
      <c r="R286" s="180">
        <f>SUM(R287:R289)</f>
        <v>0</v>
      </c>
      <c r="S286" s="179"/>
      <c r="T286" s="181">
        <f>SUM(T287:T289)</f>
        <v>0</v>
      </c>
      <c r="AR286" s="182" t="s">
        <v>85</v>
      </c>
      <c r="AT286" s="183" t="s">
        <v>74</v>
      </c>
      <c r="AU286" s="183" t="s">
        <v>83</v>
      </c>
      <c r="AY286" s="182" t="s">
        <v>148</v>
      </c>
      <c r="BK286" s="184">
        <f>SUM(BK287:BK289)</f>
        <v>0</v>
      </c>
    </row>
    <row r="287" spans="1:65" s="2" customFormat="1" ht="24.2" customHeight="1">
      <c r="A287" s="34"/>
      <c r="B287" s="35"/>
      <c r="C287" s="241" t="s">
        <v>666</v>
      </c>
      <c r="D287" s="241" t="s">
        <v>209</v>
      </c>
      <c r="E287" s="242" t="s">
        <v>1478</v>
      </c>
      <c r="F287" s="243" t="s">
        <v>1479</v>
      </c>
      <c r="G287" s="244" t="s">
        <v>161</v>
      </c>
      <c r="H287" s="245">
        <v>105</v>
      </c>
      <c r="I287" s="246"/>
      <c r="J287" s="247">
        <f>ROUND(I287*H287,2)</f>
        <v>0</v>
      </c>
      <c r="K287" s="248"/>
      <c r="L287" s="39"/>
      <c r="M287" s="249" t="s">
        <v>1</v>
      </c>
      <c r="N287" s="250" t="s">
        <v>40</v>
      </c>
      <c r="O287" s="71"/>
      <c r="P287" s="198">
        <f>O287*H287</f>
        <v>0</v>
      </c>
      <c r="Q287" s="198">
        <v>0</v>
      </c>
      <c r="R287" s="198">
        <f>Q287*H287</f>
        <v>0</v>
      </c>
      <c r="S287" s="198">
        <v>0</v>
      </c>
      <c r="T287" s="199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00" t="s">
        <v>218</v>
      </c>
      <c r="AT287" s="200" t="s">
        <v>209</v>
      </c>
      <c r="AU287" s="200" t="s">
        <v>85</v>
      </c>
      <c r="AY287" s="17" t="s">
        <v>148</v>
      </c>
      <c r="BE287" s="201">
        <f>IF(N287="základní",J287,0)</f>
        <v>0</v>
      </c>
      <c r="BF287" s="201">
        <f>IF(N287="snížená",J287,0)</f>
        <v>0</v>
      </c>
      <c r="BG287" s="201">
        <f>IF(N287="zákl. přenesená",J287,0)</f>
        <v>0</v>
      </c>
      <c r="BH287" s="201">
        <f>IF(N287="sníž. přenesená",J287,0)</f>
        <v>0</v>
      </c>
      <c r="BI287" s="201">
        <f>IF(N287="nulová",J287,0)</f>
        <v>0</v>
      </c>
      <c r="BJ287" s="17" t="s">
        <v>83</v>
      </c>
      <c r="BK287" s="201">
        <f>ROUND(I287*H287,2)</f>
        <v>0</v>
      </c>
      <c r="BL287" s="17" t="s">
        <v>218</v>
      </c>
      <c r="BM287" s="200" t="s">
        <v>1480</v>
      </c>
    </row>
    <row r="288" spans="1:65" s="14" customFormat="1">
      <c r="B288" s="219"/>
      <c r="C288" s="220"/>
      <c r="D288" s="210" t="s">
        <v>183</v>
      </c>
      <c r="E288" s="221" t="s">
        <v>1</v>
      </c>
      <c r="F288" s="222" t="s">
        <v>1481</v>
      </c>
      <c r="G288" s="220"/>
      <c r="H288" s="223">
        <v>105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183</v>
      </c>
      <c r="AU288" s="229" t="s">
        <v>85</v>
      </c>
      <c r="AV288" s="14" t="s">
        <v>85</v>
      </c>
      <c r="AW288" s="14" t="s">
        <v>32</v>
      </c>
      <c r="AX288" s="14" t="s">
        <v>83</v>
      </c>
      <c r="AY288" s="229" t="s">
        <v>148</v>
      </c>
    </row>
    <row r="289" spans="1:65" s="2" customFormat="1" ht="21.75" customHeight="1">
      <c r="A289" s="34"/>
      <c r="B289" s="35"/>
      <c r="C289" s="241" t="s">
        <v>671</v>
      </c>
      <c r="D289" s="241" t="s">
        <v>209</v>
      </c>
      <c r="E289" s="242" t="s">
        <v>1482</v>
      </c>
      <c r="F289" s="243" t="s">
        <v>1483</v>
      </c>
      <c r="G289" s="244" t="s">
        <v>181</v>
      </c>
      <c r="H289" s="245">
        <v>11</v>
      </c>
      <c r="I289" s="246"/>
      <c r="J289" s="247">
        <f>ROUND(I289*H289,2)</f>
        <v>0</v>
      </c>
      <c r="K289" s="248"/>
      <c r="L289" s="39"/>
      <c r="M289" s="249" t="s">
        <v>1</v>
      </c>
      <c r="N289" s="250" t="s">
        <v>40</v>
      </c>
      <c r="O289" s="71"/>
      <c r="P289" s="198">
        <f>O289*H289</f>
        <v>0</v>
      </c>
      <c r="Q289" s="198">
        <v>0</v>
      </c>
      <c r="R289" s="198">
        <f>Q289*H289</f>
        <v>0</v>
      </c>
      <c r="S289" s="198">
        <v>0</v>
      </c>
      <c r="T289" s="199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00" t="s">
        <v>218</v>
      </c>
      <c r="AT289" s="200" t="s">
        <v>209</v>
      </c>
      <c r="AU289" s="200" t="s">
        <v>85</v>
      </c>
      <c r="AY289" s="17" t="s">
        <v>148</v>
      </c>
      <c r="BE289" s="201">
        <f>IF(N289="základní",J289,0)</f>
        <v>0</v>
      </c>
      <c r="BF289" s="201">
        <f>IF(N289="snížená",J289,0)</f>
        <v>0</v>
      </c>
      <c r="BG289" s="201">
        <f>IF(N289="zákl. přenesená",J289,0)</f>
        <v>0</v>
      </c>
      <c r="BH289" s="201">
        <f>IF(N289="sníž. přenesená",J289,0)</f>
        <v>0</v>
      </c>
      <c r="BI289" s="201">
        <f>IF(N289="nulová",J289,0)</f>
        <v>0</v>
      </c>
      <c r="BJ289" s="17" t="s">
        <v>83</v>
      </c>
      <c r="BK289" s="201">
        <f>ROUND(I289*H289,2)</f>
        <v>0</v>
      </c>
      <c r="BL289" s="17" t="s">
        <v>218</v>
      </c>
      <c r="BM289" s="200" t="s">
        <v>1484</v>
      </c>
    </row>
    <row r="290" spans="1:65" s="12" customFormat="1" ht="22.9" customHeight="1">
      <c r="B290" s="171"/>
      <c r="C290" s="172"/>
      <c r="D290" s="173" t="s">
        <v>74</v>
      </c>
      <c r="E290" s="185" t="s">
        <v>1028</v>
      </c>
      <c r="F290" s="185" t="s">
        <v>1029</v>
      </c>
      <c r="G290" s="172"/>
      <c r="H290" s="172"/>
      <c r="I290" s="175"/>
      <c r="J290" s="186">
        <f>BK290</f>
        <v>0</v>
      </c>
      <c r="K290" s="172"/>
      <c r="L290" s="177"/>
      <c r="M290" s="178"/>
      <c r="N290" s="179"/>
      <c r="O290" s="179"/>
      <c r="P290" s="180">
        <f>SUM(P291:P297)</f>
        <v>0</v>
      </c>
      <c r="Q290" s="179"/>
      <c r="R290" s="180">
        <f>SUM(R291:R297)</f>
        <v>0</v>
      </c>
      <c r="S290" s="179"/>
      <c r="T290" s="181">
        <f>SUM(T291:T297)</f>
        <v>0</v>
      </c>
      <c r="AR290" s="182" t="s">
        <v>85</v>
      </c>
      <c r="AT290" s="183" t="s">
        <v>74</v>
      </c>
      <c r="AU290" s="183" t="s">
        <v>83</v>
      </c>
      <c r="AY290" s="182" t="s">
        <v>148</v>
      </c>
      <c r="BK290" s="184">
        <f>SUM(BK291:BK297)</f>
        <v>0</v>
      </c>
    </row>
    <row r="291" spans="1:65" s="2" customFormat="1" ht="16.5" customHeight="1">
      <c r="A291" s="34"/>
      <c r="B291" s="35"/>
      <c r="C291" s="187" t="s">
        <v>676</v>
      </c>
      <c r="D291" s="187" t="s">
        <v>150</v>
      </c>
      <c r="E291" s="188" t="s">
        <v>1485</v>
      </c>
      <c r="F291" s="189" t="s">
        <v>1486</v>
      </c>
      <c r="G291" s="190" t="s">
        <v>460</v>
      </c>
      <c r="H291" s="191">
        <v>1990</v>
      </c>
      <c r="I291" s="192"/>
      <c r="J291" s="193">
        <f>ROUND(I291*H291,2)</f>
        <v>0</v>
      </c>
      <c r="K291" s="194"/>
      <c r="L291" s="195"/>
      <c r="M291" s="196" t="s">
        <v>1</v>
      </c>
      <c r="N291" s="197" t="s">
        <v>40</v>
      </c>
      <c r="O291" s="71"/>
      <c r="P291" s="198">
        <f>O291*H291</f>
        <v>0</v>
      </c>
      <c r="Q291" s="198">
        <v>0</v>
      </c>
      <c r="R291" s="198">
        <f>Q291*H291</f>
        <v>0</v>
      </c>
      <c r="S291" s="198">
        <v>0</v>
      </c>
      <c r="T291" s="199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00" t="s">
        <v>154</v>
      </c>
      <c r="AT291" s="200" t="s">
        <v>150</v>
      </c>
      <c r="AU291" s="200" t="s">
        <v>85</v>
      </c>
      <c r="AY291" s="17" t="s">
        <v>148</v>
      </c>
      <c r="BE291" s="201">
        <f>IF(N291="základní",J291,0)</f>
        <v>0</v>
      </c>
      <c r="BF291" s="201">
        <f>IF(N291="snížená",J291,0)</f>
        <v>0</v>
      </c>
      <c r="BG291" s="201">
        <f>IF(N291="zákl. přenesená",J291,0)</f>
        <v>0</v>
      </c>
      <c r="BH291" s="201">
        <f>IF(N291="sníž. přenesená",J291,0)</f>
        <v>0</v>
      </c>
      <c r="BI291" s="201">
        <f>IF(N291="nulová",J291,0)</f>
        <v>0</v>
      </c>
      <c r="BJ291" s="17" t="s">
        <v>83</v>
      </c>
      <c r="BK291" s="201">
        <f>ROUND(I291*H291,2)</f>
        <v>0</v>
      </c>
      <c r="BL291" s="17" t="s">
        <v>155</v>
      </c>
      <c r="BM291" s="200" t="s">
        <v>1487</v>
      </c>
    </row>
    <row r="292" spans="1:65" s="13" customFormat="1">
      <c r="B292" s="208"/>
      <c r="C292" s="209"/>
      <c r="D292" s="210" t="s">
        <v>183</v>
      </c>
      <c r="E292" s="211" t="s">
        <v>1</v>
      </c>
      <c r="F292" s="212" t="s">
        <v>1488</v>
      </c>
      <c r="G292" s="209"/>
      <c r="H292" s="211" t="s">
        <v>1</v>
      </c>
      <c r="I292" s="213"/>
      <c r="J292" s="209"/>
      <c r="K292" s="209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183</v>
      </c>
      <c r="AU292" s="218" t="s">
        <v>85</v>
      </c>
      <c r="AV292" s="13" t="s">
        <v>83</v>
      </c>
      <c r="AW292" s="13" t="s">
        <v>32</v>
      </c>
      <c r="AX292" s="13" t="s">
        <v>75</v>
      </c>
      <c r="AY292" s="218" t="s">
        <v>148</v>
      </c>
    </row>
    <row r="293" spans="1:65" s="14" customFormat="1">
      <c r="B293" s="219"/>
      <c r="C293" s="220"/>
      <c r="D293" s="210" t="s">
        <v>183</v>
      </c>
      <c r="E293" s="221" t="s">
        <v>1</v>
      </c>
      <c r="F293" s="222" t="s">
        <v>1489</v>
      </c>
      <c r="G293" s="220"/>
      <c r="H293" s="223">
        <v>485.00900000000001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183</v>
      </c>
      <c r="AU293" s="229" t="s">
        <v>85</v>
      </c>
      <c r="AV293" s="14" t="s">
        <v>85</v>
      </c>
      <c r="AW293" s="14" t="s">
        <v>32</v>
      </c>
      <c r="AX293" s="14" t="s">
        <v>75</v>
      </c>
      <c r="AY293" s="229" t="s">
        <v>148</v>
      </c>
    </row>
    <row r="294" spans="1:65" s="14" customFormat="1">
      <c r="B294" s="219"/>
      <c r="C294" s="220"/>
      <c r="D294" s="210" t="s">
        <v>183</v>
      </c>
      <c r="E294" s="221" t="s">
        <v>1</v>
      </c>
      <c r="F294" s="222" t="s">
        <v>1490</v>
      </c>
      <c r="G294" s="220"/>
      <c r="H294" s="223">
        <v>205.03100000000001</v>
      </c>
      <c r="I294" s="224"/>
      <c r="J294" s="220"/>
      <c r="K294" s="220"/>
      <c r="L294" s="225"/>
      <c r="M294" s="226"/>
      <c r="N294" s="227"/>
      <c r="O294" s="227"/>
      <c r="P294" s="227"/>
      <c r="Q294" s="227"/>
      <c r="R294" s="227"/>
      <c r="S294" s="227"/>
      <c r="T294" s="228"/>
      <c r="AT294" s="229" t="s">
        <v>183</v>
      </c>
      <c r="AU294" s="229" t="s">
        <v>85</v>
      </c>
      <c r="AV294" s="14" t="s">
        <v>85</v>
      </c>
      <c r="AW294" s="14" t="s">
        <v>32</v>
      </c>
      <c r="AX294" s="14" t="s">
        <v>75</v>
      </c>
      <c r="AY294" s="229" t="s">
        <v>148</v>
      </c>
    </row>
    <row r="295" spans="1:65" s="13" customFormat="1">
      <c r="B295" s="208"/>
      <c r="C295" s="209"/>
      <c r="D295" s="210" t="s">
        <v>183</v>
      </c>
      <c r="E295" s="211" t="s">
        <v>1</v>
      </c>
      <c r="F295" s="212" t="s">
        <v>1491</v>
      </c>
      <c r="G295" s="209"/>
      <c r="H295" s="211" t="s">
        <v>1</v>
      </c>
      <c r="I295" s="213"/>
      <c r="J295" s="209"/>
      <c r="K295" s="209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183</v>
      </c>
      <c r="AU295" s="218" t="s">
        <v>85</v>
      </c>
      <c r="AV295" s="13" t="s">
        <v>83</v>
      </c>
      <c r="AW295" s="13" t="s">
        <v>32</v>
      </c>
      <c r="AX295" s="13" t="s">
        <v>75</v>
      </c>
      <c r="AY295" s="218" t="s">
        <v>148</v>
      </c>
    </row>
    <row r="296" spans="1:65" s="14" customFormat="1">
      <c r="B296" s="219"/>
      <c r="C296" s="220"/>
      <c r="D296" s="210" t="s">
        <v>183</v>
      </c>
      <c r="E296" s="221" t="s">
        <v>1</v>
      </c>
      <c r="F296" s="222" t="s">
        <v>1492</v>
      </c>
      <c r="G296" s="220"/>
      <c r="H296" s="223">
        <v>1299.96</v>
      </c>
      <c r="I296" s="224"/>
      <c r="J296" s="220"/>
      <c r="K296" s="220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183</v>
      </c>
      <c r="AU296" s="229" t="s">
        <v>85</v>
      </c>
      <c r="AV296" s="14" t="s">
        <v>85</v>
      </c>
      <c r="AW296" s="14" t="s">
        <v>32</v>
      </c>
      <c r="AX296" s="14" t="s">
        <v>75</v>
      </c>
      <c r="AY296" s="229" t="s">
        <v>148</v>
      </c>
    </row>
    <row r="297" spans="1:65" s="15" customFormat="1">
      <c r="B297" s="230"/>
      <c r="C297" s="231"/>
      <c r="D297" s="210" t="s">
        <v>183</v>
      </c>
      <c r="E297" s="232" t="s">
        <v>1</v>
      </c>
      <c r="F297" s="233" t="s">
        <v>187</v>
      </c>
      <c r="G297" s="231"/>
      <c r="H297" s="234">
        <v>1990</v>
      </c>
      <c r="I297" s="235"/>
      <c r="J297" s="231"/>
      <c r="K297" s="231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183</v>
      </c>
      <c r="AU297" s="240" t="s">
        <v>85</v>
      </c>
      <c r="AV297" s="15" t="s">
        <v>155</v>
      </c>
      <c r="AW297" s="15" t="s">
        <v>32</v>
      </c>
      <c r="AX297" s="15" t="s">
        <v>83</v>
      </c>
      <c r="AY297" s="240" t="s">
        <v>148</v>
      </c>
    </row>
    <row r="298" spans="1:65" s="12" customFormat="1" ht="25.9" customHeight="1">
      <c r="B298" s="171"/>
      <c r="C298" s="172"/>
      <c r="D298" s="173" t="s">
        <v>74</v>
      </c>
      <c r="E298" s="174" t="s">
        <v>150</v>
      </c>
      <c r="F298" s="174" t="s">
        <v>1077</v>
      </c>
      <c r="G298" s="172"/>
      <c r="H298" s="172"/>
      <c r="I298" s="175"/>
      <c r="J298" s="176">
        <f>BK298</f>
        <v>0</v>
      </c>
      <c r="K298" s="172"/>
      <c r="L298" s="177"/>
      <c r="M298" s="178"/>
      <c r="N298" s="179"/>
      <c r="O298" s="179"/>
      <c r="P298" s="180">
        <f>P299+P323</f>
        <v>0</v>
      </c>
      <c r="Q298" s="179"/>
      <c r="R298" s="180">
        <f>R299+R323</f>
        <v>0.14022899999999999</v>
      </c>
      <c r="S298" s="179"/>
      <c r="T298" s="181">
        <f>T299+T323</f>
        <v>0</v>
      </c>
      <c r="AR298" s="182" t="s">
        <v>168</v>
      </c>
      <c r="AT298" s="183" t="s">
        <v>74</v>
      </c>
      <c r="AU298" s="183" t="s">
        <v>75</v>
      </c>
      <c r="AY298" s="182" t="s">
        <v>148</v>
      </c>
      <c r="BK298" s="184">
        <f>BK299+BK323</f>
        <v>0</v>
      </c>
    </row>
    <row r="299" spans="1:65" s="12" customFormat="1" ht="22.9" customHeight="1">
      <c r="B299" s="171"/>
      <c r="C299" s="172"/>
      <c r="D299" s="173" t="s">
        <v>74</v>
      </c>
      <c r="E299" s="185" t="s">
        <v>1493</v>
      </c>
      <c r="F299" s="185" t="s">
        <v>1494</v>
      </c>
      <c r="G299" s="172"/>
      <c r="H299" s="172"/>
      <c r="I299" s="175"/>
      <c r="J299" s="186">
        <f>BK299</f>
        <v>0</v>
      </c>
      <c r="K299" s="172"/>
      <c r="L299" s="177"/>
      <c r="M299" s="178"/>
      <c r="N299" s="179"/>
      <c r="O299" s="179"/>
      <c r="P299" s="180">
        <f>SUM(P300:P322)</f>
        <v>0</v>
      </c>
      <c r="Q299" s="179"/>
      <c r="R299" s="180">
        <f>SUM(R300:R322)</f>
        <v>9.2821500000000001E-2</v>
      </c>
      <c r="S299" s="179"/>
      <c r="T299" s="181">
        <f>SUM(T300:T322)</f>
        <v>0</v>
      </c>
      <c r="AR299" s="182" t="s">
        <v>168</v>
      </c>
      <c r="AT299" s="183" t="s">
        <v>74</v>
      </c>
      <c r="AU299" s="183" t="s">
        <v>83</v>
      </c>
      <c r="AY299" s="182" t="s">
        <v>148</v>
      </c>
      <c r="BK299" s="184">
        <f>SUM(BK300:BK322)</f>
        <v>0</v>
      </c>
    </row>
    <row r="300" spans="1:65" s="2" customFormat="1" ht="16.5" customHeight="1">
      <c r="A300" s="34"/>
      <c r="B300" s="35"/>
      <c r="C300" s="187" t="s">
        <v>681</v>
      </c>
      <c r="D300" s="187" t="s">
        <v>150</v>
      </c>
      <c r="E300" s="188" t="s">
        <v>1495</v>
      </c>
      <c r="F300" s="189" t="s">
        <v>1496</v>
      </c>
      <c r="G300" s="190" t="s">
        <v>153</v>
      </c>
      <c r="H300" s="191">
        <v>8</v>
      </c>
      <c r="I300" s="192"/>
      <c r="J300" s="193">
        <f>ROUND(I300*H300,2)</f>
        <v>0</v>
      </c>
      <c r="K300" s="194"/>
      <c r="L300" s="195"/>
      <c r="M300" s="196" t="s">
        <v>1</v>
      </c>
      <c r="N300" s="197" t="s">
        <v>40</v>
      </c>
      <c r="O300" s="71"/>
      <c r="P300" s="198">
        <f>O300*H300</f>
        <v>0</v>
      </c>
      <c r="Q300" s="198">
        <v>8.9999999999999993E-3</v>
      </c>
      <c r="R300" s="198">
        <f>Q300*H300</f>
        <v>7.1999999999999995E-2</v>
      </c>
      <c r="S300" s="198">
        <v>0</v>
      </c>
      <c r="T300" s="199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00" t="s">
        <v>1497</v>
      </c>
      <c r="AT300" s="200" t="s">
        <v>150</v>
      </c>
      <c r="AU300" s="200" t="s">
        <v>85</v>
      </c>
      <c r="AY300" s="17" t="s">
        <v>148</v>
      </c>
      <c r="BE300" s="201">
        <f>IF(N300="základní",J300,0)</f>
        <v>0</v>
      </c>
      <c r="BF300" s="201">
        <f>IF(N300="snížená",J300,0)</f>
        <v>0</v>
      </c>
      <c r="BG300" s="201">
        <f>IF(N300="zákl. přenesená",J300,0)</f>
        <v>0</v>
      </c>
      <c r="BH300" s="201">
        <f>IF(N300="sníž. přenesená",J300,0)</f>
        <v>0</v>
      </c>
      <c r="BI300" s="201">
        <f>IF(N300="nulová",J300,0)</f>
        <v>0</v>
      </c>
      <c r="BJ300" s="17" t="s">
        <v>83</v>
      </c>
      <c r="BK300" s="201">
        <f>ROUND(I300*H300,2)</f>
        <v>0</v>
      </c>
      <c r="BL300" s="17" t="s">
        <v>568</v>
      </c>
      <c r="BM300" s="200" t="s">
        <v>1498</v>
      </c>
    </row>
    <row r="301" spans="1:65" s="2" customFormat="1" ht="24.2" customHeight="1">
      <c r="A301" s="34"/>
      <c r="B301" s="35"/>
      <c r="C301" s="187" t="s">
        <v>686</v>
      </c>
      <c r="D301" s="187" t="s">
        <v>150</v>
      </c>
      <c r="E301" s="188" t="s">
        <v>1499</v>
      </c>
      <c r="F301" s="189" t="s">
        <v>1500</v>
      </c>
      <c r="G301" s="190" t="s">
        <v>153</v>
      </c>
      <c r="H301" s="191">
        <v>1</v>
      </c>
      <c r="I301" s="192"/>
      <c r="J301" s="193">
        <f>ROUND(I301*H301,2)</f>
        <v>0</v>
      </c>
      <c r="K301" s="194"/>
      <c r="L301" s="195"/>
      <c r="M301" s="196" t="s">
        <v>1</v>
      </c>
      <c r="N301" s="197" t="s">
        <v>40</v>
      </c>
      <c r="O301" s="71"/>
      <c r="P301" s="198">
        <f>O301*H301</f>
        <v>0</v>
      </c>
      <c r="Q301" s="198">
        <v>0</v>
      </c>
      <c r="R301" s="198">
        <f>Q301*H301</f>
        <v>0</v>
      </c>
      <c r="S301" s="198">
        <v>0</v>
      </c>
      <c r="T301" s="199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00" t="s">
        <v>1497</v>
      </c>
      <c r="AT301" s="200" t="s">
        <v>150</v>
      </c>
      <c r="AU301" s="200" t="s">
        <v>85</v>
      </c>
      <c r="AY301" s="17" t="s">
        <v>148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7" t="s">
        <v>83</v>
      </c>
      <c r="BK301" s="201">
        <f>ROUND(I301*H301,2)</f>
        <v>0</v>
      </c>
      <c r="BL301" s="17" t="s">
        <v>568</v>
      </c>
      <c r="BM301" s="200" t="s">
        <v>1501</v>
      </c>
    </row>
    <row r="302" spans="1:65" s="2" customFormat="1" ht="16.5" customHeight="1">
      <c r="A302" s="34"/>
      <c r="B302" s="35"/>
      <c r="C302" s="187" t="s">
        <v>691</v>
      </c>
      <c r="D302" s="187" t="s">
        <v>150</v>
      </c>
      <c r="E302" s="188" t="s">
        <v>1502</v>
      </c>
      <c r="F302" s="189" t="s">
        <v>1503</v>
      </c>
      <c r="G302" s="190" t="s">
        <v>153</v>
      </c>
      <c r="H302" s="191">
        <v>3</v>
      </c>
      <c r="I302" s="192"/>
      <c r="J302" s="193">
        <f>ROUND(I302*H302,2)</f>
        <v>0</v>
      </c>
      <c r="K302" s="194"/>
      <c r="L302" s="195"/>
      <c r="M302" s="196" t="s">
        <v>1</v>
      </c>
      <c r="N302" s="197" t="s">
        <v>40</v>
      </c>
      <c r="O302" s="71"/>
      <c r="P302" s="198">
        <f>O302*H302</f>
        <v>0</v>
      </c>
      <c r="Q302" s="198">
        <v>0</v>
      </c>
      <c r="R302" s="198">
        <f>Q302*H302</f>
        <v>0</v>
      </c>
      <c r="S302" s="198">
        <v>0</v>
      </c>
      <c r="T302" s="199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00" t="s">
        <v>1497</v>
      </c>
      <c r="AT302" s="200" t="s">
        <v>150</v>
      </c>
      <c r="AU302" s="200" t="s">
        <v>85</v>
      </c>
      <c r="AY302" s="17" t="s">
        <v>148</v>
      </c>
      <c r="BE302" s="201">
        <f>IF(N302="základní",J302,0)</f>
        <v>0</v>
      </c>
      <c r="BF302" s="201">
        <f>IF(N302="snížená",J302,0)</f>
        <v>0</v>
      </c>
      <c r="BG302" s="201">
        <f>IF(N302="zákl. přenesená",J302,0)</f>
        <v>0</v>
      </c>
      <c r="BH302" s="201">
        <f>IF(N302="sníž. přenesená",J302,0)</f>
        <v>0</v>
      </c>
      <c r="BI302" s="201">
        <f>IF(N302="nulová",J302,0)</f>
        <v>0</v>
      </c>
      <c r="BJ302" s="17" t="s">
        <v>83</v>
      </c>
      <c r="BK302" s="201">
        <f>ROUND(I302*H302,2)</f>
        <v>0</v>
      </c>
      <c r="BL302" s="17" t="s">
        <v>568</v>
      </c>
      <c r="BM302" s="200" t="s">
        <v>1504</v>
      </c>
    </row>
    <row r="303" spans="1:65" s="2" customFormat="1" ht="16.5" customHeight="1">
      <c r="A303" s="34"/>
      <c r="B303" s="35"/>
      <c r="C303" s="241" t="s">
        <v>695</v>
      </c>
      <c r="D303" s="241" t="s">
        <v>209</v>
      </c>
      <c r="E303" s="242" t="s">
        <v>1505</v>
      </c>
      <c r="F303" s="243" t="s">
        <v>1506</v>
      </c>
      <c r="G303" s="244" t="s">
        <v>161</v>
      </c>
      <c r="H303" s="245">
        <v>105</v>
      </c>
      <c r="I303" s="246"/>
      <c r="J303" s="247">
        <f>ROUND(I303*H303,2)</f>
        <v>0</v>
      </c>
      <c r="K303" s="248"/>
      <c r="L303" s="39"/>
      <c r="M303" s="249" t="s">
        <v>1</v>
      </c>
      <c r="N303" s="250" t="s">
        <v>40</v>
      </c>
      <c r="O303" s="71"/>
      <c r="P303" s="198">
        <f>O303*H303</f>
        <v>0</v>
      </c>
      <c r="Q303" s="198">
        <v>0</v>
      </c>
      <c r="R303" s="198">
        <f>Q303*H303</f>
        <v>0</v>
      </c>
      <c r="S303" s="198">
        <v>0</v>
      </c>
      <c r="T303" s="199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00" t="s">
        <v>568</v>
      </c>
      <c r="AT303" s="200" t="s">
        <v>209</v>
      </c>
      <c r="AU303" s="200" t="s">
        <v>85</v>
      </c>
      <c r="AY303" s="17" t="s">
        <v>148</v>
      </c>
      <c r="BE303" s="201">
        <f>IF(N303="základní",J303,0)</f>
        <v>0</v>
      </c>
      <c r="BF303" s="201">
        <f>IF(N303="snížená",J303,0)</f>
        <v>0</v>
      </c>
      <c r="BG303" s="201">
        <f>IF(N303="zákl. přenesená",J303,0)</f>
        <v>0</v>
      </c>
      <c r="BH303" s="201">
        <f>IF(N303="sníž. přenesená",J303,0)</f>
        <v>0</v>
      </c>
      <c r="BI303" s="201">
        <f>IF(N303="nulová",J303,0)</f>
        <v>0</v>
      </c>
      <c r="BJ303" s="17" t="s">
        <v>83</v>
      </c>
      <c r="BK303" s="201">
        <f>ROUND(I303*H303,2)</f>
        <v>0</v>
      </c>
      <c r="BL303" s="17" t="s">
        <v>568</v>
      </c>
      <c r="BM303" s="200" t="s">
        <v>1507</v>
      </c>
    </row>
    <row r="304" spans="1:65" s="14" customFormat="1">
      <c r="B304" s="219"/>
      <c r="C304" s="220"/>
      <c r="D304" s="210" t="s">
        <v>183</v>
      </c>
      <c r="E304" s="221" t="s">
        <v>1</v>
      </c>
      <c r="F304" s="222" t="s">
        <v>1481</v>
      </c>
      <c r="G304" s="220"/>
      <c r="H304" s="223">
        <v>105</v>
      </c>
      <c r="I304" s="224"/>
      <c r="J304" s="220"/>
      <c r="K304" s="220"/>
      <c r="L304" s="225"/>
      <c r="M304" s="226"/>
      <c r="N304" s="227"/>
      <c r="O304" s="227"/>
      <c r="P304" s="227"/>
      <c r="Q304" s="227"/>
      <c r="R304" s="227"/>
      <c r="S304" s="227"/>
      <c r="T304" s="228"/>
      <c r="AT304" s="229" t="s">
        <v>183</v>
      </c>
      <c r="AU304" s="229" t="s">
        <v>85</v>
      </c>
      <c r="AV304" s="14" t="s">
        <v>85</v>
      </c>
      <c r="AW304" s="14" t="s">
        <v>32</v>
      </c>
      <c r="AX304" s="14" t="s">
        <v>83</v>
      </c>
      <c r="AY304" s="229" t="s">
        <v>148</v>
      </c>
    </row>
    <row r="305" spans="1:65" s="2" customFormat="1" ht="21.75" customHeight="1">
      <c r="A305" s="34"/>
      <c r="B305" s="35"/>
      <c r="C305" s="187" t="s">
        <v>701</v>
      </c>
      <c r="D305" s="187" t="s">
        <v>150</v>
      </c>
      <c r="E305" s="188" t="s">
        <v>1508</v>
      </c>
      <c r="F305" s="189" t="s">
        <v>1509</v>
      </c>
      <c r="G305" s="190" t="s">
        <v>161</v>
      </c>
      <c r="H305" s="191">
        <v>115.5</v>
      </c>
      <c r="I305" s="192"/>
      <c r="J305" s="193">
        <f>ROUND(I305*H305,2)</f>
        <v>0</v>
      </c>
      <c r="K305" s="194"/>
      <c r="L305" s="195"/>
      <c r="M305" s="196" t="s">
        <v>1</v>
      </c>
      <c r="N305" s="197" t="s">
        <v>40</v>
      </c>
      <c r="O305" s="71"/>
      <c r="P305" s="198">
        <f>O305*H305</f>
        <v>0</v>
      </c>
      <c r="Q305" s="198">
        <v>2.0000000000000002E-5</v>
      </c>
      <c r="R305" s="198">
        <f>Q305*H305</f>
        <v>2.31E-3</v>
      </c>
      <c r="S305" s="198">
        <v>0</v>
      </c>
      <c r="T305" s="199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00" t="s">
        <v>885</v>
      </c>
      <c r="AT305" s="200" t="s">
        <v>150</v>
      </c>
      <c r="AU305" s="200" t="s">
        <v>85</v>
      </c>
      <c r="AY305" s="17" t="s">
        <v>148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7" t="s">
        <v>83</v>
      </c>
      <c r="BK305" s="201">
        <f>ROUND(I305*H305,2)</f>
        <v>0</v>
      </c>
      <c r="BL305" s="17" t="s">
        <v>885</v>
      </c>
      <c r="BM305" s="200" t="s">
        <v>1510</v>
      </c>
    </row>
    <row r="306" spans="1:65" s="13" customFormat="1">
      <c r="B306" s="208"/>
      <c r="C306" s="209"/>
      <c r="D306" s="210" t="s">
        <v>183</v>
      </c>
      <c r="E306" s="211" t="s">
        <v>1</v>
      </c>
      <c r="F306" s="212" t="s">
        <v>979</v>
      </c>
      <c r="G306" s="209"/>
      <c r="H306" s="211" t="s">
        <v>1</v>
      </c>
      <c r="I306" s="213"/>
      <c r="J306" s="209"/>
      <c r="K306" s="209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183</v>
      </c>
      <c r="AU306" s="218" t="s">
        <v>85</v>
      </c>
      <c r="AV306" s="13" t="s">
        <v>83</v>
      </c>
      <c r="AW306" s="13" t="s">
        <v>32</v>
      </c>
      <c r="AX306" s="13" t="s">
        <v>75</v>
      </c>
      <c r="AY306" s="218" t="s">
        <v>148</v>
      </c>
    </row>
    <row r="307" spans="1:65" s="14" customFormat="1">
      <c r="B307" s="219"/>
      <c r="C307" s="220"/>
      <c r="D307" s="210" t="s">
        <v>183</v>
      </c>
      <c r="E307" s="221" t="s">
        <v>1</v>
      </c>
      <c r="F307" s="222" t="s">
        <v>1481</v>
      </c>
      <c r="G307" s="220"/>
      <c r="H307" s="223">
        <v>105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183</v>
      </c>
      <c r="AU307" s="229" t="s">
        <v>85</v>
      </c>
      <c r="AV307" s="14" t="s">
        <v>85</v>
      </c>
      <c r="AW307" s="14" t="s">
        <v>32</v>
      </c>
      <c r="AX307" s="14" t="s">
        <v>83</v>
      </c>
      <c r="AY307" s="229" t="s">
        <v>148</v>
      </c>
    </row>
    <row r="308" spans="1:65" s="14" customFormat="1">
      <c r="B308" s="219"/>
      <c r="C308" s="220"/>
      <c r="D308" s="210" t="s">
        <v>183</v>
      </c>
      <c r="E308" s="220"/>
      <c r="F308" s="222" t="s">
        <v>1511</v>
      </c>
      <c r="G308" s="220"/>
      <c r="H308" s="223">
        <v>115.5</v>
      </c>
      <c r="I308" s="224"/>
      <c r="J308" s="220"/>
      <c r="K308" s="220"/>
      <c r="L308" s="225"/>
      <c r="M308" s="226"/>
      <c r="N308" s="227"/>
      <c r="O308" s="227"/>
      <c r="P308" s="227"/>
      <c r="Q308" s="227"/>
      <c r="R308" s="227"/>
      <c r="S308" s="227"/>
      <c r="T308" s="228"/>
      <c r="AT308" s="229" t="s">
        <v>183</v>
      </c>
      <c r="AU308" s="229" t="s">
        <v>85</v>
      </c>
      <c r="AV308" s="14" t="s">
        <v>85</v>
      </c>
      <c r="AW308" s="14" t="s">
        <v>4</v>
      </c>
      <c r="AX308" s="14" t="s">
        <v>83</v>
      </c>
      <c r="AY308" s="229" t="s">
        <v>148</v>
      </c>
    </row>
    <row r="309" spans="1:65" s="2" customFormat="1" ht="33" customHeight="1">
      <c r="A309" s="34"/>
      <c r="B309" s="35"/>
      <c r="C309" s="241" t="s">
        <v>708</v>
      </c>
      <c r="D309" s="241" t="s">
        <v>209</v>
      </c>
      <c r="E309" s="242" t="s">
        <v>1512</v>
      </c>
      <c r="F309" s="243" t="s">
        <v>1513</v>
      </c>
      <c r="G309" s="244" t="s">
        <v>161</v>
      </c>
      <c r="H309" s="245">
        <v>83</v>
      </c>
      <c r="I309" s="246"/>
      <c r="J309" s="247">
        <f>ROUND(I309*H309,2)</f>
        <v>0</v>
      </c>
      <c r="K309" s="248"/>
      <c r="L309" s="39"/>
      <c r="M309" s="249" t="s">
        <v>1</v>
      </c>
      <c r="N309" s="250" t="s">
        <v>40</v>
      </c>
      <c r="O309" s="71"/>
      <c r="P309" s="198">
        <f>O309*H309</f>
        <v>0</v>
      </c>
      <c r="Q309" s="198">
        <v>0</v>
      </c>
      <c r="R309" s="198">
        <f>Q309*H309</f>
        <v>0</v>
      </c>
      <c r="S309" s="198">
        <v>0</v>
      </c>
      <c r="T309" s="199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00" t="s">
        <v>568</v>
      </c>
      <c r="AT309" s="200" t="s">
        <v>209</v>
      </c>
      <c r="AU309" s="200" t="s">
        <v>85</v>
      </c>
      <c r="AY309" s="17" t="s">
        <v>148</v>
      </c>
      <c r="BE309" s="201">
        <f>IF(N309="základní",J309,0)</f>
        <v>0</v>
      </c>
      <c r="BF309" s="201">
        <f>IF(N309="snížená",J309,0)</f>
        <v>0</v>
      </c>
      <c r="BG309" s="201">
        <f>IF(N309="zákl. přenesená",J309,0)</f>
        <v>0</v>
      </c>
      <c r="BH309" s="201">
        <f>IF(N309="sníž. přenesená",J309,0)</f>
        <v>0</v>
      </c>
      <c r="BI309" s="201">
        <f>IF(N309="nulová",J309,0)</f>
        <v>0</v>
      </c>
      <c r="BJ309" s="17" t="s">
        <v>83</v>
      </c>
      <c r="BK309" s="201">
        <f>ROUND(I309*H309,2)</f>
        <v>0</v>
      </c>
      <c r="BL309" s="17" t="s">
        <v>568</v>
      </c>
      <c r="BM309" s="200" t="s">
        <v>1514</v>
      </c>
    </row>
    <row r="310" spans="1:65" s="13" customFormat="1">
      <c r="B310" s="208"/>
      <c r="C310" s="209"/>
      <c r="D310" s="210" t="s">
        <v>183</v>
      </c>
      <c r="E310" s="211" t="s">
        <v>1</v>
      </c>
      <c r="F310" s="212" t="s">
        <v>1280</v>
      </c>
      <c r="G310" s="209"/>
      <c r="H310" s="211" t="s">
        <v>1</v>
      </c>
      <c r="I310" s="213"/>
      <c r="J310" s="209"/>
      <c r="K310" s="209"/>
      <c r="L310" s="214"/>
      <c r="M310" s="215"/>
      <c r="N310" s="216"/>
      <c r="O310" s="216"/>
      <c r="P310" s="216"/>
      <c r="Q310" s="216"/>
      <c r="R310" s="216"/>
      <c r="S310" s="216"/>
      <c r="T310" s="217"/>
      <c r="AT310" s="218" t="s">
        <v>183</v>
      </c>
      <c r="AU310" s="218" t="s">
        <v>85</v>
      </c>
      <c r="AV310" s="13" t="s">
        <v>83</v>
      </c>
      <c r="AW310" s="13" t="s">
        <v>32</v>
      </c>
      <c r="AX310" s="13" t="s">
        <v>75</v>
      </c>
      <c r="AY310" s="218" t="s">
        <v>148</v>
      </c>
    </row>
    <row r="311" spans="1:65" s="14" customFormat="1">
      <c r="B311" s="219"/>
      <c r="C311" s="220"/>
      <c r="D311" s="210" t="s">
        <v>183</v>
      </c>
      <c r="E311" s="221" t="s">
        <v>1</v>
      </c>
      <c r="F311" s="222" t="s">
        <v>1250</v>
      </c>
      <c r="G311" s="220"/>
      <c r="H311" s="223">
        <v>83</v>
      </c>
      <c r="I311" s="224"/>
      <c r="J311" s="220"/>
      <c r="K311" s="220"/>
      <c r="L311" s="225"/>
      <c r="M311" s="226"/>
      <c r="N311" s="227"/>
      <c r="O311" s="227"/>
      <c r="P311" s="227"/>
      <c r="Q311" s="227"/>
      <c r="R311" s="227"/>
      <c r="S311" s="227"/>
      <c r="T311" s="228"/>
      <c r="AT311" s="229" t="s">
        <v>183</v>
      </c>
      <c r="AU311" s="229" t="s">
        <v>85</v>
      </c>
      <c r="AV311" s="14" t="s">
        <v>85</v>
      </c>
      <c r="AW311" s="14" t="s">
        <v>32</v>
      </c>
      <c r="AX311" s="14" t="s">
        <v>83</v>
      </c>
      <c r="AY311" s="229" t="s">
        <v>148</v>
      </c>
    </row>
    <row r="312" spans="1:65" s="2" customFormat="1" ht="33" customHeight="1">
      <c r="A312" s="34"/>
      <c r="B312" s="35"/>
      <c r="C312" s="241" t="s">
        <v>713</v>
      </c>
      <c r="D312" s="241" t="s">
        <v>209</v>
      </c>
      <c r="E312" s="242" t="s">
        <v>1515</v>
      </c>
      <c r="F312" s="243" t="s">
        <v>1516</v>
      </c>
      <c r="G312" s="244" t="s">
        <v>161</v>
      </c>
      <c r="H312" s="245">
        <v>22</v>
      </c>
      <c r="I312" s="246"/>
      <c r="J312" s="247">
        <f>ROUND(I312*H312,2)</f>
        <v>0</v>
      </c>
      <c r="K312" s="248"/>
      <c r="L312" s="39"/>
      <c r="M312" s="249" t="s">
        <v>1</v>
      </c>
      <c r="N312" s="250" t="s">
        <v>40</v>
      </c>
      <c r="O312" s="71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00" t="s">
        <v>568</v>
      </c>
      <c r="AT312" s="200" t="s">
        <v>209</v>
      </c>
      <c r="AU312" s="200" t="s">
        <v>85</v>
      </c>
      <c r="AY312" s="17" t="s">
        <v>148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7" t="s">
        <v>83</v>
      </c>
      <c r="BK312" s="201">
        <f>ROUND(I312*H312,2)</f>
        <v>0</v>
      </c>
      <c r="BL312" s="17" t="s">
        <v>568</v>
      </c>
      <c r="BM312" s="200" t="s">
        <v>1517</v>
      </c>
    </row>
    <row r="313" spans="1:65" s="13" customFormat="1">
      <c r="B313" s="208"/>
      <c r="C313" s="209"/>
      <c r="D313" s="210" t="s">
        <v>183</v>
      </c>
      <c r="E313" s="211" t="s">
        <v>1</v>
      </c>
      <c r="F313" s="212" t="s">
        <v>1280</v>
      </c>
      <c r="G313" s="209"/>
      <c r="H313" s="211" t="s">
        <v>1</v>
      </c>
      <c r="I313" s="213"/>
      <c r="J313" s="209"/>
      <c r="K313" s="209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183</v>
      </c>
      <c r="AU313" s="218" t="s">
        <v>85</v>
      </c>
      <c r="AV313" s="13" t="s">
        <v>83</v>
      </c>
      <c r="AW313" s="13" t="s">
        <v>32</v>
      </c>
      <c r="AX313" s="13" t="s">
        <v>75</v>
      </c>
      <c r="AY313" s="218" t="s">
        <v>148</v>
      </c>
    </row>
    <row r="314" spans="1:65" s="14" customFormat="1">
      <c r="B314" s="219"/>
      <c r="C314" s="220"/>
      <c r="D314" s="210" t="s">
        <v>183</v>
      </c>
      <c r="E314" s="221" t="s">
        <v>1</v>
      </c>
      <c r="F314" s="222" t="s">
        <v>1251</v>
      </c>
      <c r="G314" s="220"/>
      <c r="H314" s="223">
        <v>22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183</v>
      </c>
      <c r="AU314" s="229" t="s">
        <v>85</v>
      </c>
      <c r="AV314" s="14" t="s">
        <v>85</v>
      </c>
      <c r="AW314" s="14" t="s">
        <v>32</v>
      </c>
      <c r="AX314" s="14" t="s">
        <v>83</v>
      </c>
      <c r="AY314" s="229" t="s">
        <v>148</v>
      </c>
    </row>
    <row r="315" spans="1:65" s="2" customFormat="1" ht="21.75" customHeight="1">
      <c r="A315" s="34"/>
      <c r="B315" s="35"/>
      <c r="C315" s="187" t="s">
        <v>717</v>
      </c>
      <c r="D315" s="187" t="s">
        <v>150</v>
      </c>
      <c r="E315" s="188" t="s">
        <v>1518</v>
      </c>
      <c r="F315" s="189" t="s">
        <v>1519</v>
      </c>
      <c r="G315" s="190" t="s">
        <v>161</v>
      </c>
      <c r="H315" s="191">
        <v>23.1</v>
      </c>
      <c r="I315" s="192"/>
      <c r="J315" s="193">
        <f>ROUND(I315*H315,2)</f>
        <v>0</v>
      </c>
      <c r="K315" s="194"/>
      <c r="L315" s="195"/>
      <c r="M315" s="196" t="s">
        <v>1</v>
      </c>
      <c r="N315" s="197" t="s">
        <v>40</v>
      </c>
      <c r="O315" s="71"/>
      <c r="P315" s="198">
        <f>O315*H315</f>
        <v>0</v>
      </c>
      <c r="Q315" s="198">
        <v>1.6000000000000001E-4</v>
      </c>
      <c r="R315" s="198">
        <f>Q315*H315</f>
        <v>3.6960000000000005E-3</v>
      </c>
      <c r="S315" s="198">
        <v>0</v>
      </c>
      <c r="T315" s="199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00" t="s">
        <v>1497</v>
      </c>
      <c r="AT315" s="200" t="s">
        <v>150</v>
      </c>
      <c r="AU315" s="200" t="s">
        <v>85</v>
      </c>
      <c r="AY315" s="17" t="s">
        <v>148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7" t="s">
        <v>83</v>
      </c>
      <c r="BK315" s="201">
        <f>ROUND(I315*H315,2)</f>
        <v>0</v>
      </c>
      <c r="BL315" s="17" t="s">
        <v>568</v>
      </c>
      <c r="BM315" s="200" t="s">
        <v>1520</v>
      </c>
    </row>
    <row r="316" spans="1:65" s="13" customFormat="1">
      <c r="B316" s="208"/>
      <c r="C316" s="209"/>
      <c r="D316" s="210" t="s">
        <v>183</v>
      </c>
      <c r="E316" s="211" t="s">
        <v>1</v>
      </c>
      <c r="F316" s="212" t="s">
        <v>744</v>
      </c>
      <c r="G316" s="209"/>
      <c r="H316" s="211" t="s">
        <v>1</v>
      </c>
      <c r="I316" s="213"/>
      <c r="J316" s="209"/>
      <c r="K316" s="209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183</v>
      </c>
      <c r="AU316" s="218" t="s">
        <v>85</v>
      </c>
      <c r="AV316" s="13" t="s">
        <v>83</v>
      </c>
      <c r="AW316" s="13" t="s">
        <v>32</v>
      </c>
      <c r="AX316" s="13" t="s">
        <v>75</v>
      </c>
      <c r="AY316" s="218" t="s">
        <v>148</v>
      </c>
    </row>
    <row r="317" spans="1:65" s="14" customFormat="1">
      <c r="B317" s="219"/>
      <c r="C317" s="220"/>
      <c r="D317" s="210" t="s">
        <v>183</v>
      </c>
      <c r="E317" s="221" t="s">
        <v>1251</v>
      </c>
      <c r="F317" s="222" t="s">
        <v>378</v>
      </c>
      <c r="G317" s="220"/>
      <c r="H317" s="223">
        <v>22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183</v>
      </c>
      <c r="AU317" s="229" t="s">
        <v>85</v>
      </c>
      <c r="AV317" s="14" t="s">
        <v>85</v>
      </c>
      <c r="AW317" s="14" t="s">
        <v>32</v>
      </c>
      <c r="AX317" s="14" t="s">
        <v>83</v>
      </c>
      <c r="AY317" s="229" t="s">
        <v>148</v>
      </c>
    </row>
    <row r="318" spans="1:65" s="14" customFormat="1">
      <c r="B318" s="219"/>
      <c r="C318" s="220"/>
      <c r="D318" s="210" t="s">
        <v>183</v>
      </c>
      <c r="E318" s="220"/>
      <c r="F318" s="222" t="s">
        <v>1521</v>
      </c>
      <c r="G318" s="220"/>
      <c r="H318" s="223">
        <v>23.1</v>
      </c>
      <c r="I318" s="224"/>
      <c r="J318" s="220"/>
      <c r="K318" s="220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183</v>
      </c>
      <c r="AU318" s="229" t="s">
        <v>85</v>
      </c>
      <c r="AV318" s="14" t="s">
        <v>85</v>
      </c>
      <c r="AW318" s="14" t="s">
        <v>4</v>
      </c>
      <c r="AX318" s="14" t="s">
        <v>83</v>
      </c>
      <c r="AY318" s="229" t="s">
        <v>148</v>
      </c>
    </row>
    <row r="319" spans="1:65" s="2" customFormat="1" ht="21.75" customHeight="1">
      <c r="A319" s="34"/>
      <c r="B319" s="35"/>
      <c r="C319" s="187" t="s">
        <v>722</v>
      </c>
      <c r="D319" s="187" t="s">
        <v>150</v>
      </c>
      <c r="E319" s="188" t="s">
        <v>1522</v>
      </c>
      <c r="F319" s="189" t="s">
        <v>1523</v>
      </c>
      <c r="G319" s="190" t="s">
        <v>161</v>
      </c>
      <c r="H319" s="191">
        <v>87.15</v>
      </c>
      <c r="I319" s="192"/>
      <c r="J319" s="193">
        <f>ROUND(I319*H319,2)</f>
        <v>0</v>
      </c>
      <c r="K319" s="194"/>
      <c r="L319" s="195"/>
      <c r="M319" s="196" t="s">
        <v>1</v>
      </c>
      <c r="N319" s="197" t="s">
        <v>40</v>
      </c>
      <c r="O319" s="71"/>
      <c r="P319" s="198">
        <f>O319*H319</f>
        <v>0</v>
      </c>
      <c r="Q319" s="198">
        <v>1.7000000000000001E-4</v>
      </c>
      <c r="R319" s="198">
        <f>Q319*H319</f>
        <v>1.4815500000000002E-2</v>
      </c>
      <c r="S319" s="198">
        <v>0</v>
      </c>
      <c r="T319" s="199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00" t="s">
        <v>885</v>
      </c>
      <c r="AT319" s="200" t="s">
        <v>150</v>
      </c>
      <c r="AU319" s="200" t="s">
        <v>85</v>
      </c>
      <c r="AY319" s="17" t="s">
        <v>148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7" t="s">
        <v>83</v>
      </c>
      <c r="BK319" s="201">
        <f>ROUND(I319*H319,2)</f>
        <v>0</v>
      </c>
      <c r="BL319" s="17" t="s">
        <v>885</v>
      </c>
      <c r="BM319" s="200" t="s">
        <v>1524</v>
      </c>
    </row>
    <row r="320" spans="1:65" s="13" customFormat="1">
      <c r="B320" s="208"/>
      <c r="C320" s="209"/>
      <c r="D320" s="210" t="s">
        <v>183</v>
      </c>
      <c r="E320" s="211" t="s">
        <v>1</v>
      </c>
      <c r="F320" s="212" t="s">
        <v>744</v>
      </c>
      <c r="G320" s="209"/>
      <c r="H320" s="211" t="s">
        <v>1</v>
      </c>
      <c r="I320" s="213"/>
      <c r="J320" s="209"/>
      <c r="K320" s="209"/>
      <c r="L320" s="214"/>
      <c r="M320" s="215"/>
      <c r="N320" s="216"/>
      <c r="O320" s="216"/>
      <c r="P320" s="216"/>
      <c r="Q320" s="216"/>
      <c r="R320" s="216"/>
      <c r="S320" s="216"/>
      <c r="T320" s="217"/>
      <c r="AT320" s="218" t="s">
        <v>183</v>
      </c>
      <c r="AU320" s="218" t="s">
        <v>85</v>
      </c>
      <c r="AV320" s="13" t="s">
        <v>83</v>
      </c>
      <c r="AW320" s="13" t="s">
        <v>32</v>
      </c>
      <c r="AX320" s="13" t="s">
        <v>75</v>
      </c>
      <c r="AY320" s="218" t="s">
        <v>148</v>
      </c>
    </row>
    <row r="321" spans="1:65" s="14" customFormat="1">
      <c r="B321" s="219"/>
      <c r="C321" s="220"/>
      <c r="D321" s="210" t="s">
        <v>183</v>
      </c>
      <c r="E321" s="221" t="s">
        <v>1250</v>
      </c>
      <c r="F321" s="222" t="s">
        <v>666</v>
      </c>
      <c r="G321" s="220"/>
      <c r="H321" s="223">
        <v>83</v>
      </c>
      <c r="I321" s="224"/>
      <c r="J321" s="220"/>
      <c r="K321" s="220"/>
      <c r="L321" s="225"/>
      <c r="M321" s="226"/>
      <c r="N321" s="227"/>
      <c r="O321" s="227"/>
      <c r="P321" s="227"/>
      <c r="Q321" s="227"/>
      <c r="R321" s="227"/>
      <c r="S321" s="227"/>
      <c r="T321" s="228"/>
      <c r="AT321" s="229" t="s">
        <v>183</v>
      </c>
      <c r="AU321" s="229" t="s">
        <v>85</v>
      </c>
      <c r="AV321" s="14" t="s">
        <v>85</v>
      </c>
      <c r="AW321" s="14" t="s">
        <v>32</v>
      </c>
      <c r="AX321" s="14" t="s">
        <v>83</v>
      </c>
      <c r="AY321" s="229" t="s">
        <v>148</v>
      </c>
    </row>
    <row r="322" spans="1:65" s="14" customFormat="1">
      <c r="B322" s="219"/>
      <c r="C322" s="220"/>
      <c r="D322" s="210" t="s">
        <v>183</v>
      </c>
      <c r="E322" s="220"/>
      <c r="F322" s="222" t="s">
        <v>1525</v>
      </c>
      <c r="G322" s="220"/>
      <c r="H322" s="223">
        <v>87.15</v>
      </c>
      <c r="I322" s="224"/>
      <c r="J322" s="220"/>
      <c r="K322" s="220"/>
      <c r="L322" s="225"/>
      <c r="M322" s="226"/>
      <c r="N322" s="227"/>
      <c r="O322" s="227"/>
      <c r="P322" s="227"/>
      <c r="Q322" s="227"/>
      <c r="R322" s="227"/>
      <c r="S322" s="227"/>
      <c r="T322" s="228"/>
      <c r="AT322" s="229" t="s">
        <v>183</v>
      </c>
      <c r="AU322" s="229" t="s">
        <v>85</v>
      </c>
      <c r="AV322" s="14" t="s">
        <v>85</v>
      </c>
      <c r="AW322" s="14" t="s">
        <v>4</v>
      </c>
      <c r="AX322" s="14" t="s">
        <v>83</v>
      </c>
      <c r="AY322" s="229" t="s">
        <v>148</v>
      </c>
    </row>
    <row r="323" spans="1:65" s="12" customFormat="1" ht="22.9" customHeight="1">
      <c r="B323" s="171"/>
      <c r="C323" s="172"/>
      <c r="D323" s="173" t="s">
        <v>74</v>
      </c>
      <c r="E323" s="185" t="s">
        <v>1078</v>
      </c>
      <c r="F323" s="185" t="s">
        <v>1079</v>
      </c>
      <c r="G323" s="172"/>
      <c r="H323" s="172"/>
      <c r="I323" s="175"/>
      <c r="J323" s="186">
        <f>BK323</f>
        <v>0</v>
      </c>
      <c r="K323" s="172"/>
      <c r="L323" s="177"/>
      <c r="M323" s="178"/>
      <c r="N323" s="179"/>
      <c r="O323" s="179"/>
      <c r="P323" s="180">
        <f>SUM(P324:P329)</f>
        <v>0</v>
      </c>
      <c r="Q323" s="179"/>
      <c r="R323" s="180">
        <f>SUM(R324:R329)</f>
        <v>4.7407499999999998E-2</v>
      </c>
      <c r="S323" s="179"/>
      <c r="T323" s="181">
        <f>SUM(T324:T329)</f>
        <v>0</v>
      </c>
      <c r="AR323" s="182" t="s">
        <v>168</v>
      </c>
      <c r="AT323" s="183" t="s">
        <v>74</v>
      </c>
      <c r="AU323" s="183" t="s">
        <v>83</v>
      </c>
      <c r="AY323" s="182" t="s">
        <v>148</v>
      </c>
      <c r="BK323" s="184">
        <f>SUM(BK324:BK329)</f>
        <v>0</v>
      </c>
    </row>
    <row r="324" spans="1:65" s="2" customFormat="1" ht="24.2" customHeight="1">
      <c r="A324" s="34"/>
      <c r="B324" s="35"/>
      <c r="C324" s="241" t="s">
        <v>727</v>
      </c>
      <c r="D324" s="241" t="s">
        <v>209</v>
      </c>
      <c r="E324" s="242" t="s">
        <v>1526</v>
      </c>
      <c r="F324" s="243" t="s">
        <v>1527</v>
      </c>
      <c r="G324" s="244" t="s">
        <v>161</v>
      </c>
      <c r="H324" s="245">
        <v>105</v>
      </c>
      <c r="I324" s="246"/>
      <c r="J324" s="247">
        <f>ROUND(I324*H324,2)</f>
        <v>0</v>
      </c>
      <c r="K324" s="248"/>
      <c r="L324" s="39"/>
      <c r="M324" s="249" t="s">
        <v>1</v>
      </c>
      <c r="N324" s="250" t="s">
        <v>40</v>
      </c>
      <c r="O324" s="71"/>
      <c r="P324" s="198">
        <f>O324*H324</f>
        <v>0</v>
      </c>
      <c r="Q324" s="198">
        <v>0</v>
      </c>
      <c r="R324" s="198">
        <f>Q324*H324</f>
        <v>0</v>
      </c>
      <c r="S324" s="198">
        <v>0</v>
      </c>
      <c r="T324" s="199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00" t="s">
        <v>568</v>
      </c>
      <c r="AT324" s="200" t="s">
        <v>209</v>
      </c>
      <c r="AU324" s="200" t="s">
        <v>85</v>
      </c>
      <c r="AY324" s="17" t="s">
        <v>148</v>
      </c>
      <c r="BE324" s="201">
        <f>IF(N324="základní",J324,0)</f>
        <v>0</v>
      </c>
      <c r="BF324" s="201">
        <f>IF(N324="snížená",J324,0)</f>
        <v>0</v>
      </c>
      <c r="BG324" s="201">
        <f>IF(N324="zákl. přenesená",J324,0)</f>
        <v>0</v>
      </c>
      <c r="BH324" s="201">
        <f>IF(N324="sníž. přenesená",J324,0)</f>
        <v>0</v>
      </c>
      <c r="BI324" s="201">
        <f>IF(N324="nulová",J324,0)</f>
        <v>0</v>
      </c>
      <c r="BJ324" s="17" t="s">
        <v>83</v>
      </c>
      <c r="BK324" s="201">
        <f>ROUND(I324*H324,2)</f>
        <v>0</v>
      </c>
      <c r="BL324" s="17" t="s">
        <v>568</v>
      </c>
      <c r="BM324" s="200" t="s">
        <v>1528</v>
      </c>
    </row>
    <row r="325" spans="1:65" s="14" customFormat="1">
      <c r="B325" s="219"/>
      <c r="C325" s="220"/>
      <c r="D325" s="210" t="s">
        <v>183</v>
      </c>
      <c r="E325" s="221" t="s">
        <v>1</v>
      </c>
      <c r="F325" s="222" t="s">
        <v>1252</v>
      </c>
      <c r="G325" s="220"/>
      <c r="H325" s="223">
        <v>105</v>
      </c>
      <c r="I325" s="224"/>
      <c r="J325" s="220"/>
      <c r="K325" s="220"/>
      <c r="L325" s="225"/>
      <c r="M325" s="226"/>
      <c r="N325" s="227"/>
      <c r="O325" s="227"/>
      <c r="P325" s="227"/>
      <c r="Q325" s="227"/>
      <c r="R325" s="227"/>
      <c r="S325" s="227"/>
      <c r="T325" s="228"/>
      <c r="AT325" s="229" t="s">
        <v>183</v>
      </c>
      <c r="AU325" s="229" t="s">
        <v>85</v>
      </c>
      <c r="AV325" s="14" t="s">
        <v>85</v>
      </c>
      <c r="AW325" s="14" t="s">
        <v>32</v>
      </c>
      <c r="AX325" s="14" t="s">
        <v>83</v>
      </c>
      <c r="AY325" s="229" t="s">
        <v>148</v>
      </c>
    </row>
    <row r="326" spans="1:65" s="2" customFormat="1" ht="16.5" customHeight="1">
      <c r="A326" s="34"/>
      <c r="B326" s="35"/>
      <c r="C326" s="187" t="s">
        <v>731</v>
      </c>
      <c r="D326" s="187" t="s">
        <v>150</v>
      </c>
      <c r="E326" s="188" t="s">
        <v>1529</v>
      </c>
      <c r="F326" s="189" t="s">
        <v>1530</v>
      </c>
      <c r="G326" s="190" t="s">
        <v>161</v>
      </c>
      <c r="H326" s="191">
        <v>110.25</v>
      </c>
      <c r="I326" s="192"/>
      <c r="J326" s="193">
        <f>ROUND(I326*H326,2)</f>
        <v>0</v>
      </c>
      <c r="K326" s="194"/>
      <c r="L326" s="195"/>
      <c r="M326" s="196" t="s">
        <v>1</v>
      </c>
      <c r="N326" s="197" t="s">
        <v>40</v>
      </c>
      <c r="O326" s="71"/>
      <c r="P326" s="198">
        <f>O326*H326</f>
        <v>0</v>
      </c>
      <c r="Q326" s="198">
        <v>4.2999999999999999E-4</v>
      </c>
      <c r="R326" s="198">
        <f>Q326*H326</f>
        <v>4.7407499999999998E-2</v>
      </c>
      <c r="S326" s="198">
        <v>0</v>
      </c>
      <c r="T326" s="199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200" t="s">
        <v>885</v>
      </c>
      <c r="AT326" s="200" t="s">
        <v>150</v>
      </c>
      <c r="AU326" s="200" t="s">
        <v>85</v>
      </c>
      <c r="AY326" s="17" t="s">
        <v>148</v>
      </c>
      <c r="BE326" s="201">
        <f>IF(N326="základní",J326,0)</f>
        <v>0</v>
      </c>
      <c r="BF326" s="201">
        <f>IF(N326="snížená",J326,0)</f>
        <v>0</v>
      </c>
      <c r="BG326" s="201">
        <f>IF(N326="zákl. přenesená",J326,0)</f>
        <v>0</v>
      </c>
      <c r="BH326" s="201">
        <f>IF(N326="sníž. přenesená",J326,0)</f>
        <v>0</v>
      </c>
      <c r="BI326" s="201">
        <f>IF(N326="nulová",J326,0)</f>
        <v>0</v>
      </c>
      <c r="BJ326" s="17" t="s">
        <v>83</v>
      </c>
      <c r="BK326" s="201">
        <f>ROUND(I326*H326,2)</f>
        <v>0</v>
      </c>
      <c r="BL326" s="17" t="s">
        <v>885</v>
      </c>
      <c r="BM326" s="200" t="s">
        <v>1531</v>
      </c>
    </row>
    <row r="327" spans="1:65" s="13" customFormat="1">
      <c r="B327" s="208"/>
      <c r="C327" s="209"/>
      <c r="D327" s="210" t="s">
        <v>183</v>
      </c>
      <c r="E327" s="211" t="s">
        <v>1</v>
      </c>
      <c r="F327" s="212" t="s">
        <v>744</v>
      </c>
      <c r="G327" s="209"/>
      <c r="H327" s="211" t="s">
        <v>1</v>
      </c>
      <c r="I327" s="213"/>
      <c r="J327" s="209"/>
      <c r="K327" s="209"/>
      <c r="L327" s="214"/>
      <c r="M327" s="215"/>
      <c r="N327" s="216"/>
      <c r="O327" s="216"/>
      <c r="P327" s="216"/>
      <c r="Q327" s="216"/>
      <c r="R327" s="216"/>
      <c r="S327" s="216"/>
      <c r="T327" s="217"/>
      <c r="AT327" s="218" t="s">
        <v>183</v>
      </c>
      <c r="AU327" s="218" t="s">
        <v>85</v>
      </c>
      <c r="AV327" s="13" t="s">
        <v>83</v>
      </c>
      <c r="AW327" s="13" t="s">
        <v>32</v>
      </c>
      <c r="AX327" s="13" t="s">
        <v>75</v>
      </c>
      <c r="AY327" s="218" t="s">
        <v>148</v>
      </c>
    </row>
    <row r="328" spans="1:65" s="14" customFormat="1">
      <c r="B328" s="219"/>
      <c r="C328" s="220"/>
      <c r="D328" s="210" t="s">
        <v>183</v>
      </c>
      <c r="E328" s="221" t="s">
        <v>1252</v>
      </c>
      <c r="F328" s="222" t="s">
        <v>1532</v>
      </c>
      <c r="G328" s="220"/>
      <c r="H328" s="223">
        <v>105</v>
      </c>
      <c r="I328" s="224"/>
      <c r="J328" s="220"/>
      <c r="K328" s="220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183</v>
      </c>
      <c r="AU328" s="229" t="s">
        <v>85</v>
      </c>
      <c r="AV328" s="14" t="s">
        <v>85</v>
      </c>
      <c r="AW328" s="14" t="s">
        <v>32</v>
      </c>
      <c r="AX328" s="14" t="s">
        <v>83</v>
      </c>
      <c r="AY328" s="229" t="s">
        <v>148</v>
      </c>
    </row>
    <row r="329" spans="1:65" s="14" customFormat="1">
      <c r="B329" s="219"/>
      <c r="C329" s="220"/>
      <c r="D329" s="210" t="s">
        <v>183</v>
      </c>
      <c r="E329" s="220"/>
      <c r="F329" s="222" t="s">
        <v>1533</v>
      </c>
      <c r="G329" s="220"/>
      <c r="H329" s="223">
        <v>110.25</v>
      </c>
      <c r="I329" s="224"/>
      <c r="J329" s="220"/>
      <c r="K329" s="220"/>
      <c r="L329" s="225"/>
      <c r="M329" s="251"/>
      <c r="N329" s="252"/>
      <c r="O329" s="252"/>
      <c r="P329" s="252"/>
      <c r="Q329" s="252"/>
      <c r="R329" s="252"/>
      <c r="S329" s="252"/>
      <c r="T329" s="253"/>
      <c r="AT329" s="229" t="s">
        <v>183</v>
      </c>
      <c r="AU329" s="229" t="s">
        <v>85</v>
      </c>
      <c r="AV329" s="14" t="s">
        <v>85</v>
      </c>
      <c r="AW329" s="14" t="s">
        <v>4</v>
      </c>
      <c r="AX329" s="14" t="s">
        <v>83</v>
      </c>
      <c r="AY329" s="229" t="s">
        <v>148</v>
      </c>
    </row>
    <row r="330" spans="1:65" s="2" customFormat="1" ht="6.95" customHeight="1">
      <c r="A330" s="3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39"/>
      <c r="M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</row>
  </sheetData>
  <sheetProtection algorithmName="SHA-512" hashValue="AZxkXlnUtRbXe8kQuBrFk6j5IT7zcjUPOilt8oliPv72wfXPKAtg3JjeIrxaL67SNVkEXorUiXe+r/Cl6epDkw==" saltValue="x2Bvp9h6lIhq4rMMhglrPXWqcQiwhCrf5rhH4KGWBMJdH8BaSCBDodp3xMgNfQ02rdmwlyxCTAN9rIbEYsZrfw==" spinCount="100000" sheet="1" objects="1" scenarios="1" formatColumns="0" formatRows="0" autoFilter="0"/>
  <autoFilter ref="C128:K329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103</v>
      </c>
      <c r="AZ2" s="207" t="s">
        <v>1111</v>
      </c>
      <c r="BA2" s="207" t="s">
        <v>1111</v>
      </c>
      <c r="BB2" s="207" t="s">
        <v>161</v>
      </c>
      <c r="BC2" s="207" t="s">
        <v>1263</v>
      </c>
      <c r="BD2" s="207" t="s">
        <v>168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1264</v>
      </c>
      <c r="BA3" s="207" t="s">
        <v>1264</v>
      </c>
      <c r="BB3" s="207" t="s">
        <v>161</v>
      </c>
      <c r="BC3" s="207" t="s">
        <v>1265</v>
      </c>
      <c r="BD3" s="207" t="s">
        <v>168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1266</v>
      </c>
      <c r="BA4" s="207" t="s">
        <v>1266</v>
      </c>
      <c r="BB4" s="207" t="s">
        <v>161</v>
      </c>
      <c r="BC4" s="207" t="s">
        <v>1267</v>
      </c>
      <c r="BD4" s="207" t="s">
        <v>168</v>
      </c>
    </row>
    <row r="5" spans="1:56" s="1" customFormat="1" ht="6.95" customHeight="1">
      <c r="B5" s="20"/>
      <c r="L5" s="20"/>
      <c r="AZ5" s="207" t="s">
        <v>1268</v>
      </c>
      <c r="BA5" s="207" t="s">
        <v>1268</v>
      </c>
      <c r="BB5" s="207" t="s">
        <v>161</v>
      </c>
      <c r="BC5" s="207" t="s">
        <v>1269</v>
      </c>
      <c r="BD5" s="207" t="s">
        <v>168</v>
      </c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30" customHeight="1">
      <c r="A9" s="34"/>
      <c r="B9" s="39"/>
      <c r="C9" s="34"/>
      <c r="D9" s="34"/>
      <c r="E9" s="316" t="s">
        <v>1534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ROUND((SUM(BE121:BE136)),  2)</f>
        <v>0</v>
      </c>
      <c r="G33" s="34"/>
      <c r="H33" s="34"/>
      <c r="I33" s="124">
        <v>0.21</v>
      </c>
      <c r="J33" s="123">
        <f>ROUND(((SUM(BE121:BE136))*I33),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ROUND((SUM(BF121:BF136)),  2)</f>
        <v>0</v>
      </c>
      <c r="G34" s="34"/>
      <c r="H34" s="34"/>
      <c r="I34" s="124">
        <v>0.15</v>
      </c>
      <c r="J34" s="123">
        <f>ROUND(((SUM(BF121:BF136))*I34),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ROUND((SUM(BG121:BG136)),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ROUND((SUM(BH121:BH136)),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30" customHeight="1">
      <c r="A87" s="34"/>
      <c r="B87" s="35"/>
      <c r="C87" s="36"/>
      <c r="D87" s="36"/>
      <c r="E87" s="306" t="str">
        <f>E9</f>
        <v>007 - SO 302 PŘÍPOJKA, ROZVOD VODY A FONTÁNA - neuznatelné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130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291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10" customFormat="1" ht="19.899999999999999" customHeight="1">
      <c r="B99" s="153"/>
      <c r="C99" s="154"/>
      <c r="D99" s="155" t="s">
        <v>294</v>
      </c>
      <c r="E99" s="156"/>
      <c r="F99" s="156"/>
      <c r="G99" s="156"/>
      <c r="H99" s="156"/>
      <c r="I99" s="156"/>
      <c r="J99" s="157">
        <f>J127</f>
        <v>0</v>
      </c>
      <c r="K99" s="154"/>
      <c r="L99" s="158"/>
    </row>
    <row r="100" spans="1:31" s="9" customFormat="1" ht="24.95" customHeight="1">
      <c r="B100" s="147"/>
      <c r="C100" s="148"/>
      <c r="D100" s="149" t="s">
        <v>302</v>
      </c>
      <c r="E100" s="150"/>
      <c r="F100" s="150"/>
      <c r="G100" s="150"/>
      <c r="H100" s="150"/>
      <c r="I100" s="150"/>
      <c r="J100" s="151">
        <f>J133</f>
        <v>0</v>
      </c>
      <c r="K100" s="148"/>
      <c r="L100" s="152"/>
    </row>
    <row r="101" spans="1:31" s="10" customFormat="1" ht="19.899999999999999" customHeight="1">
      <c r="B101" s="153"/>
      <c r="C101" s="154"/>
      <c r="D101" s="155" t="s">
        <v>1274</v>
      </c>
      <c r="E101" s="156"/>
      <c r="F101" s="156"/>
      <c r="G101" s="156"/>
      <c r="H101" s="156"/>
      <c r="I101" s="156"/>
      <c r="J101" s="157">
        <f>J134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123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30" customHeight="1">
      <c r="A113" s="34"/>
      <c r="B113" s="35"/>
      <c r="C113" s="36"/>
      <c r="D113" s="36"/>
      <c r="E113" s="306" t="str">
        <f>E9</f>
        <v>007 - SO 302 PŘÍPOJKA, ROZVOD VODY A FONTÁNA - neuznatelné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133</v>
      </c>
      <c r="D120" s="162" t="s">
        <v>60</v>
      </c>
      <c r="E120" s="162" t="s">
        <v>56</v>
      </c>
      <c r="F120" s="162" t="s">
        <v>57</v>
      </c>
      <c r="G120" s="162" t="s">
        <v>134</v>
      </c>
      <c r="H120" s="162" t="s">
        <v>135</v>
      </c>
      <c r="I120" s="162" t="s">
        <v>136</v>
      </c>
      <c r="J120" s="163" t="s">
        <v>127</v>
      </c>
      <c r="K120" s="164" t="s">
        <v>137</v>
      </c>
      <c r="L120" s="165"/>
      <c r="M120" s="75" t="s">
        <v>1</v>
      </c>
      <c r="N120" s="76" t="s">
        <v>39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P122+P133</f>
        <v>0</v>
      </c>
      <c r="Q121" s="79"/>
      <c r="R121" s="168">
        <f>R122+R133</f>
        <v>2.0000000000000001E-4</v>
      </c>
      <c r="S121" s="79"/>
      <c r="T121" s="169">
        <f>T122+T133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129</v>
      </c>
      <c r="BK121" s="170">
        <f>BK122+BK133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145</v>
      </c>
      <c r="F122" s="174" t="s">
        <v>146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P123+P127</f>
        <v>0</v>
      </c>
      <c r="Q122" s="179"/>
      <c r="R122" s="180">
        <f>R123+R127</f>
        <v>2.0000000000000001E-4</v>
      </c>
      <c r="S122" s="179"/>
      <c r="T122" s="181">
        <f>T123+T127</f>
        <v>0</v>
      </c>
      <c r="AR122" s="182" t="s">
        <v>83</v>
      </c>
      <c r="AT122" s="183" t="s">
        <v>74</v>
      </c>
      <c r="AU122" s="183" t="s">
        <v>75</v>
      </c>
      <c r="AY122" s="182" t="s">
        <v>148</v>
      </c>
      <c r="BK122" s="184">
        <f>BK123+BK127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168</v>
      </c>
      <c r="F123" s="185" t="s">
        <v>656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SUM(P124:P126)</f>
        <v>0</v>
      </c>
      <c r="Q123" s="179"/>
      <c r="R123" s="180">
        <f>SUM(R124:R126)</f>
        <v>0</v>
      </c>
      <c r="S123" s="179"/>
      <c r="T123" s="181">
        <f>SUM(T124:T126)</f>
        <v>0</v>
      </c>
      <c r="AR123" s="182" t="s">
        <v>83</v>
      </c>
      <c r="AT123" s="183" t="s">
        <v>74</v>
      </c>
      <c r="AU123" s="183" t="s">
        <v>83</v>
      </c>
      <c r="AY123" s="182" t="s">
        <v>148</v>
      </c>
      <c r="BK123" s="184">
        <f>SUM(BK124:BK126)</f>
        <v>0</v>
      </c>
    </row>
    <row r="124" spans="1:65" s="2" customFormat="1" ht="21.75" customHeight="1">
      <c r="A124" s="34"/>
      <c r="B124" s="35"/>
      <c r="C124" s="241" t="s">
        <v>83</v>
      </c>
      <c r="D124" s="241" t="s">
        <v>209</v>
      </c>
      <c r="E124" s="242" t="s">
        <v>1241</v>
      </c>
      <c r="F124" s="243" t="s">
        <v>1242</v>
      </c>
      <c r="G124" s="244" t="s">
        <v>161</v>
      </c>
      <c r="H124" s="245">
        <v>13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155</v>
      </c>
      <c r="AT124" s="200" t="s">
        <v>209</v>
      </c>
      <c r="AU124" s="200" t="s">
        <v>85</v>
      </c>
      <c r="AY124" s="17" t="s">
        <v>148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155</v>
      </c>
      <c r="BM124" s="200" t="s">
        <v>1535</v>
      </c>
    </row>
    <row r="125" spans="1:65" s="13" customFormat="1">
      <c r="B125" s="208"/>
      <c r="C125" s="209"/>
      <c r="D125" s="210" t="s">
        <v>183</v>
      </c>
      <c r="E125" s="211" t="s">
        <v>1</v>
      </c>
      <c r="F125" s="212" t="s">
        <v>1244</v>
      </c>
      <c r="G125" s="209"/>
      <c r="H125" s="211" t="s">
        <v>1</v>
      </c>
      <c r="I125" s="213"/>
      <c r="J125" s="209"/>
      <c r="K125" s="209"/>
      <c r="L125" s="214"/>
      <c r="M125" s="215"/>
      <c r="N125" s="216"/>
      <c r="O125" s="216"/>
      <c r="P125" s="216"/>
      <c r="Q125" s="216"/>
      <c r="R125" s="216"/>
      <c r="S125" s="216"/>
      <c r="T125" s="217"/>
      <c r="AT125" s="218" t="s">
        <v>183</v>
      </c>
      <c r="AU125" s="218" t="s">
        <v>85</v>
      </c>
      <c r="AV125" s="13" t="s">
        <v>83</v>
      </c>
      <c r="AW125" s="13" t="s">
        <v>32</v>
      </c>
      <c r="AX125" s="13" t="s">
        <v>75</v>
      </c>
      <c r="AY125" s="218" t="s">
        <v>148</v>
      </c>
    </row>
    <row r="126" spans="1:65" s="14" customFormat="1">
      <c r="B126" s="219"/>
      <c r="C126" s="220"/>
      <c r="D126" s="210" t="s">
        <v>183</v>
      </c>
      <c r="E126" s="221" t="s">
        <v>1</v>
      </c>
      <c r="F126" s="222" t="s">
        <v>1536</v>
      </c>
      <c r="G126" s="220"/>
      <c r="H126" s="223">
        <v>13</v>
      </c>
      <c r="I126" s="224"/>
      <c r="J126" s="220"/>
      <c r="K126" s="220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183</v>
      </c>
      <c r="AU126" s="229" t="s">
        <v>85</v>
      </c>
      <c r="AV126" s="14" t="s">
        <v>85</v>
      </c>
      <c r="AW126" s="14" t="s">
        <v>32</v>
      </c>
      <c r="AX126" s="14" t="s">
        <v>83</v>
      </c>
      <c r="AY126" s="229" t="s">
        <v>148</v>
      </c>
    </row>
    <row r="127" spans="1:65" s="12" customFormat="1" ht="22.9" customHeight="1">
      <c r="B127" s="171"/>
      <c r="C127" s="172"/>
      <c r="D127" s="173" t="s">
        <v>74</v>
      </c>
      <c r="E127" s="185" t="s">
        <v>154</v>
      </c>
      <c r="F127" s="185" t="s">
        <v>775</v>
      </c>
      <c r="G127" s="172"/>
      <c r="H127" s="172"/>
      <c r="I127" s="175"/>
      <c r="J127" s="186">
        <f>BK127</f>
        <v>0</v>
      </c>
      <c r="K127" s="172"/>
      <c r="L127" s="177"/>
      <c r="M127" s="178"/>
      <c r="N127" s="179"/>
      <c r="O127" s="179"/>
      <c r="P127" s="180">
        <f>SUM(P128:P132)</f>
        <v>0</v>
      </c>
      <c r="Q127" s="179"/>
      <c r="R127" s="180">
        <f>SUM(R128:R132)</f>
        <v>2.0000000000000001E-4</v>
      </c>
      <c r="S127" s="179"/>
      <c r="T127" s="181">
        <f>SUM(T128:T132)</f>
        <v>0</v>
      </c>
      <c r="AR127" s="182" t="s">
        <v>83</v>
      </c>
      <c r="AT127" s="183" t="s">
        <v>74</v>
      </c>
      <c r="AU127" s="183" t="s">
        <v>83</v>
      </c>
      <c r="AY127" s="182" t="s">
        <v>148</v>
      </c>
      <c r="BK127" s="184">
        <f>SUM(BK128:BK132)</f>
        <v>0</v>
      </c>
    </row>
    <row r="128" spans="1:65" s="2" customFormat="1" ht="16.5" customHeight="1">
      <c r="A128" s="34"/>
      <c r="B128" s="35"/>
      <c r="C128" s="187" t="s">
        <v>85</v>
      </c>
      <c r="D128" s="187" t="s">
        <v>150</v>
      </c>
      <c r="E128" s="188" t="s">
        <v>1537</v>
      </c>
      <c r="F128" s="189" t="s">
        <v>1538</v>
      </c>
      <c r="G128" s="190" t="s">
        <v>153</v>
      </c>
      <c r="H128" s="191">
        <v>1</v>
      </c>
      <c r="I128" s="192"/>
      <c r="J128" s="193">
        <f>ROUND(I128*H128,2)</f>
        <v>0</v>
      </c>
      <c r="K128" s="194"/>
      <c r="L128" s="195"/>
      <c r="M128" s="196" t="s">
        <v>1</v>
      </c>
      <c r="N128" s="197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154</v>
      </c>
      <c r="AT128" s="200" t="s">
        <v>150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155</v>
      </c>
      <c r="BM128" s="200" t="s">
        <v>1539</v>
      </c>
    </row>
    <row r="129" spans="1:65" s="2" customFormat="1" ht="21.75" customHeight="1">
      <c r="A129" s="34"/>
      <c r="B129" s="35"/>
      <c r="C129" s="241" t="s">
        <v>168</v>
      </c>
      <c r="D129" s="241" t="s">
        <v>209</v>
      </c>
      <c r="E129" s="242" t="s">
        <v>1540</v>
      </c>
      <c r="F129" s="243" t="s">
        <v>1541</v>
      </c>
      <c r="G129" s="244" t="s">
        <v>161</v>
      </c>
      <c r="H129" s="245">
        <v>201.7</v>
      </c>
      <c r="I129" s="246"/>
      <c r="J129" s="247">
        <f>ROUND(I129*H129,2)</f>
        <v>0</v>
      </c>
      <c r="K129" s="248"/>
      <c r="L129" s="39"/>
      <c r="M129" s="249" t="s">
        <v>1</v>
      </c>
      <c r="N129" s="250" t="s">
        <v>40</v>
      </c>
      <c r="O129" s="71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0" t="s">
        <v>155</v>
      </c>
      <c r="AT129" s="200" t="s">
        <v>209</v>
      </c>
      <c r="AU129" s="200" t="s">
        <v>85</v>
      </c>
      <c r="AY129" s="17" t="s">
        <v>148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7" t="s">
        <v>83</v>
      </c>
      <c r="BK129" s="201">
        <f>ROUND(I129*H129,2)</f>
        <v>0</v>
      </c>
      <c r="BL129" s="17" t="s">
        <v>155</v>
      </c>
      <c r="BM129" s="200" t="s">
        <v>1542</v>
      </c>
    </row>
    <row r="130" spans="1:65" s="14" customFormat="1">
      <c r="B130" s="219"/>
      <c r="C130" s="220"/>
      <c r="D130" s="210" t="s">
        <v>183</v>
      </c>
      <c r="E130" s="221" t="s">
        <v>1</v>
      </c>
      <c r="F130" s="222" t="s">
        <v>1336</v>
      </c>
      <c r="G130" s="220"/>
      <c r="H130" s="223">
        <v>201.7</v>
      </c>
      <c r="I130" s="224"/>
      <c r="J130" s="220"/>
      <c r="K130" s="220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183</v>
      </c>
      <c r="AU130" s="229" t="s">
        <v>85</v>
      </c>
      <c r="AV130" s="14" t="s">
        <v>85</v>
      </c>
      <c r="AW130" s="14" t="s">
        <v>32</v>
      </c>
      <c r="AX130" s="14" t="s">
        <v>83</v>
      </c>
      <c r="AY130" s="229" t="s">
        <v>148</v>
      </c>
    </row>
    <row r="131" spans="1:65" s="2" customFormat="1" ht="24.2" customHeight="1">
      <c r="A131" s="34"/>
      <c r="B131" s="35"/>
      <c r="C131" s="241" t="s">
        <v>155</v>
      </c>
      <c r="D131" s="241" t="s">
        <v>209</v>
      </c>
      <c r="E131" s="242" t="s">
        <v>1246</v>
      </c>
      <c r="F131" s="243" t="s">
        <v>1247</v>
      </c>
      <c r="G131" s="244" t="s">
        <v>1248</v>
      </c>
      <c r="H131" s="245">
        <v>2</v>
      </c>
      <c r="I131" s="246"/>
      <c r="J131" s="247">
        <f>ROUND(I131*H131,2)</f>
        <v>0</v>
      </c>
      <c r="K131" s="248"/>
      <c r="L131" s="39"/>
      <c r="M131" s="249" t="s">
        <v>1</v>
      </c>
      <c r="N131" s="250" t="s">
        <v>40</v>
      </c>
      <c r="O131" s="71"/>
      <c r="P131" s="198">
        <f>O131*H131</f>
        <v>0</v>
      </c>
      <c r="Q131" s="198">
        <v>1E-4</v>
      </c>
      <c r="R131" s="198">
        <f>Q131*H131</f>
        <v>2.0000000000000001E-4</v>
      </c>
      <c r="S131" s="198">
        <v>0</v>
      </c>
      <c r="T131" s="19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0" t="s">
        <v>155</v>
      </c>
      <c r="AT131" s="200" t="s">
        <v>209</v>
      </c>
      <c r="AU131" s="200" t="s">
        <v>85</v>
      </c>
      <c r="AY131" s="17" t="s">
        <v>148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7" t="s">
        <v>83</v>
      </c>
      <c r="BK131" s="201">
        <f>ROUND(I131*H131,2)</f>
        <v>0</v>
      </c>
      <c r="BL131" s="17" t="s">
        <v>155</v>
      </c>
      <c r="BM131" s="200" t="s">
        <v>1543</v>
      </c>
    </row>
    <row r="132" spans="1:65" s="14" customFormat="1">
      <c r="B132" s="219"/>
      <c r="C132" s="220"/>
      <c r="D132" s="210" t="s">
        <v>183</v>
      </c>
      <c r="E132" s="221" t="s">
        <v>1</v>
      </c>
      <c r="F132" s="222" t="s">
        <v>85</v>
      </c>
      <c r="G132" s="220"/>
      <c r="H132" s="223">
        <v>2</v>
      </c>
      <c r="I132" s="224"/>
      <c r="J132" s="220"/>
      <c r="K132" s="220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183</v>
      </c>
      <c r="AU132" s="229" t="s">
        <v>85</v>
      </c>
      <c r="AV132" s="14" t="s">
        <v>85</v>
      </c>
      <c r="AW132" s="14" t="s">
        <v>32</v>
      </c>
      <c r="AX132" s="14" t="s">
        <v>83</v>
      </c>
      <c r="AY132" s="229" t="s">
        <v>148</v>
      </c>
    </row>
    <row r="133" spans="1:65" s="12" customFormat="1" ht="25.9" customHeight="1">
      <c r="B133" s="171"/>
      <c r="C133" s="172"/>
      <c r="D133" s="173" t="s">
        <v>74</v>
      </c>
      <c r="E133" s="174" t="s">
        <v>150</v>
      </c>
      <c r="F133" s="174" t="s">
        <v>1077</v>
      </c>
      <c r="G133" s="172"/>
      <c r="H133" s="172"/>
      <c r="I133" s="175"/>
      <c r="J133" s="176">
        <f>BK133</f>
        <v>0</v>
      </c>
      <c r="K133" s="172"/>
      <c r="L133" s="177"/>
      <c r="M133" s="178"/>
      <c r="N133" s="179"/>
      <c r="O133" s="179"/>
      <c r="P133" s="180">
        <f>P134</f>
        <v>0</v>
      </c>
      <c r="Q133" s="179"/>
      <c r="R133" s="180">
        <f>R134</f>
        <v>0</v>
      </c>
      <c r="S133" s="179"/>
      <c r="T133" s="181">
        <f>T134</f>
        <v>0</v>
      </c>
      <c r="AR133" s="182" t="s">
        <v>168</v>
      </c>
      <c r="AT133" s="183" t="s">
        <v>74</v>
      </c>
      <c r="AU133" s="183" t="s">
        <v>75</v>
      </c>
      <c r="AY133" s="182" t="s">
        <v>148</v>
      </c>
      <c r="BK133" s="184">
        <f>BK134</f>
        <v>0</v>
      </c>
    </row>
    <row r="134" spans="1:65" s="12" customFormat="1" ht="22.9" customHeight="1">
      <c r="B134" s="171"/>
      <c r="C134" s="172"/>
      <c r="D134" s="173" t="s">
        <v>74</v>
      </c>
      <c r="E134" s="185" t="s">
        <v>1493</v>
      </c>
      <c r="F134" s="185" t="s">
        <v>1494</v>
      </c>
      <c r="G134" s="172"/>
      <c r="H134" s="172"/>
      <c r="I134" s="175"/>
      <c r="J134" s="186">
        <f>BK134</f>
        <v>0</v>
      </c>
      <c r="K134" s="172"/>
      <c r="L134" s="177"/>
      <c r="M134" s="178"/>
      <c r="N134" s="179"/>
      <c r="O134" s="179"/>
      <c r="P134" s="180">
        <f>SUM(P135:P136)</f>
        <v>0</v>
      </c>
      <c r="Q134" s="179"/>
      <c r="R134" s="180">
        <f>SUM(R135:R136)</f>
        <v>0</v>
      </c>
      <c r="S134" s="179"/>
      <c r="T134" s="181">
        <f>SUM(T135:T136)</f>
        <v>0</v>
      </c>
      <c r="AR134" s="182" t="s">
        <v>168</v>
      </c>
      <c r="AT134" s="183" t="s">
        <v>74</v>
      </c>
      <c r="AU134" s="183" t="s">
        <v>83</v>
      </c>
      <c r="AY134" s="182" t="s">
        <v>148</v>
      </c>
      <c r="BK134" s="184">
        <f>SUM(BK135:BK136)</f>
        <v>0</v>
      </c>
    </row>
    <row r="135" spans="1:65" s="2" customFormat="1" ht="24.2" customHeight="1">
      <c r="A135" s="34"/>
      <c r="B135" s="35"/>
      <c r="C135" s="187" t="s">
        <v>147</v>
      </c>
      <c r="D135" s="187" t="s">
        <v>150</v>
      </c>
      <c r="E135" s="188" t="s">
        <v>1544</v>
      </c>
      <c r="F135" s="189" t="s">
        <v>1545</v>
      </c>
      <c r="G135" s="190" t="s">
        <v>153</v>
      </c>
      <c r="H135" s="191">
        <v>1</v>
      </c>
      <c r="I135" s="192"/>
      <c r="J135" s="193">
        <f>ROUND(I135*H135,2)</f>
        <v>0</v>
      </c>
      <c r="K135" s="194"/>
      <c r="L135" s="195"/>
      <c r="M135" s="196" t="s">
        <v>1</v>
      </c>
      <c r="N135" s="197" t="s">
        <v>40</v>
      </c>
      <c r="O135" s="71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0" t="s">
        <v>1497</v>
      </c>
      <c r="AT135" s="200" t="s">
        <v>150</v>
      </c>
      <c r="AU135" s="200" t="s">
        <v>85</v>
      </c>
      <c r="AY135" s="17" t="s">
        <v>148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7" t="s">
        <v>83</v>
      </c>
      <c r="BK135" s="201">
        <f>ROUND(I135*H135,2)</f>
        <v>0</v>
      </c>
      <c r="BL135" s="17" t="s">
        <v>568</v>
      </c>
      <c r="BM135" s="200" t="s">
        <v>1546</v>
      </c>
    </row>
    <row r="136" spans="1:65" s="2" customFormat="1" ht="24.2" customHeight="1">
      <c r="A136" s="34"/>
      <c r="B136" s="35"/>
      <c r="C136" s="241" t="s">
        <v>176</v>
      </c>
      <c r="D136" s="241" t="s">
        <v>209</v>
      </c>
      <c r="E136" s="242" t="s">
        <v>1547</v>
      </c>
      <c r="F136" s="243" t="s">
        <v>1548</v>
      </c>
      <c r="G136" s="244" t="s">
        <v>181</v>
      </c>
      <c r="H136" s="245">
        <v>7</v>
      </c>
      <c r="I136" s="246"/>
      <c r="J136" s="247">
        <f>ROUND(I136*H136,2)</f>
        <v>0</v>
      </c>
      <c r="K136" s="248"/>
      <c r="L136" s="39"/>
      <c r="M136" s="254" t="s">
        <v>1</v>
      </c>
      <c r="N136" s="255" t="s">
        <v>40</v>
      </c>
      <c r="O136" s="20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568</v>
      </c>
      <c r="AT136" s="200" t="s">
        <v>209</v>
      </c>
      <c r="AU136" s="200" t="s">
        <v>85</v>
      </c>
      <c r="AY136" s="17" t="s">
        <v>148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83</v>
      </c>
      <c r="BK136" s="201">
        <f>ROUND(I136*H136,2)</f>
        <v>0</v>
      </c>
      <c r="BL136" s="17" t="s">
        <v>568</v>
      </c>
      <c r="BM136" s="200" t="s">
        <v>1549</v>
      </c>
    </row>
    <row r="137" spans="1:65" s="2" customFormat="1" ht="6.95" customHeight="1">
      <c r="A137" s="34"/>
      <c r="B137" s="54"/>
      <c r="C137" s="55"/>
      <c r="D137" s="55"/>
      <c r="E137" s="55"/>
      <c r="F137" s="55"/>
      <c r="G137" s="55"/>
      <c r="H137" s="55"/>
      <c r="I137" s="55"/>
      <c r="J137" s="55"/>
      <c r="K137" s="55"/>
      <c r="L137" s="39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algorithmName="SHA-512" hashValue="LAJAF+RzHsw1SqHZ6HtglyiHc/0q7rAoQuRFMcZut2DJsF9/F4e4JMoJMJqmPsa35j87DyJMjFubje9WwauIFA==" saltValue="A+6raF/56yB07jz0Q+Xz+pCdOUrTwROukBIiGwj8HLjeoTexg+3saMIGS5d6XsjpdXUBcr2TH7pwXeY4P1Y3tA==" spinCount="100000" sheet="1" objects="1" scenarios="1" formatColumns="0" formatRows="0" autoFilter="0"/>
  <autoFilter ref="C120:K13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106</v>
      </c>
      <c r="AZ2" s="207" t="s">
        <v>1550</v>
      </c>
      <c r="BA2" s="207" t="s">
        <v>1550</v>
      </c>
      <c r="BB2" s="207" t="s">
        <v>161</v>
      </c>
      <c r="BC2" s="207" t="s">
        <v>413</v>
      </c>
      <c r="BD2" s="207" t="s">
        <v>85</v>
      </c>
    </row>
    <row r="3" spans="1:5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  <c r="AZ3" s="207" t="s">
        <v>1551</v>
      </c>
      <c r="BA3" s="207" t="s">
        <v>1551</v>
      </c>
      <c r="BB3" s="207" t="s">
        <v>161</v>
      </c>
      <c r="BC3" s="207" t="s">
        <v>568</v>
      </c>
      <c r="BD3" s="207" t="s">
        <v>85</v>
      </c>
    </row>
    <row r="4" spans="1:56" s="1" customFormat="1" ht="24.95" customHeight="1">
      <c r="B4" s="20"/>
      <c r="D4" s="110" t="s">
        <v>122</v>
      </c>
      <c r="L4" s="20"/>
      <c r="M4" s="111" t="s">
        <v>10</v>
      </c>
      <c r="AT4" s="17" t="s">
        <v>4</v>
      </c>
      <c r="AZ4" s="207" t="s">
        <v>1252</v>
      </c>
      <c r="BA4" s="207" t="s">
        <v>1252</v>
      </c>
      <c r="BB4" s="207" t="s">
        <v>161</v>
      </c>
      <c r="BC4" s="207" t="s">
        <v>568</v>
      </c>
      <c r="BD4" s="207" t="s">
        <v>85</v>
      </c>
    </row>
    <row r="5" spans="1:56" s="1" customFormat="1" ht="6.95" customHeight="1">
      <c r="B5" s="20"/>
      <c r="L5" s="20"/>
      <c r="AZ5" s="207" t="s">
        <v>1552</v>
      </c>
      <c r="BA5" s="207" t="s">
        <v>1552</v>
      </c>
      <c r="BB5" s="207" t="s">
        <v>161</v>
      </c>
      <c r="BC5" s="207" t="s">
        <v>568</v>
      </c>
      <c r="BD5" s="207" t="s">
        <v>85</v>
      </c>
    </row>
    <row r="6" spans="1:56" s="1" customFormat="1" ht="12" customHeight="1">
      <c r="B6" s="20"/>
      <c r="D6" s="112" t="s">
        <v>16</v>
      </c>
      <c r="L6" s="20"/>
    </row>
    <row r="7" spans="1:56" s="1" customFormat="1" ht="16.5" customHeight="1">
      <c r="B7" s="20"/>
      <c r="E7" s="314" t="str">
        <f>'Rekapitulace stavby'!K6</f>
        <v>Výškovická ul. prostor mezi ul. Svornosti a Čujkovova, Ostrava-Jih</v>
      </c>
      <c r="F7" s="315"/>
      <c r="G7" s="315"/>
      <c r="H7" s="315"/>
      <c r="L7" s="20"/>
    </row>
    <row r="8" spans="1:56" s="2" customFormat="1" ht="12" customHeight="1">
      <c r="A8" s="34"/>
      <c r="B8" s="39"/>
      <c r="C8" s="34"/>
      <c r="D8" s="112" t="s">
        <v>123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56" s="2" customFormat="1" ht="16.5" customHeight="1">
      <c r="A9" s="34"/>
      <c r="B9" s="39"/>
      <c r="C9" s="34"/>
      <c r="D9" s="34"/>
      <c r="E9" s="316" t="s">
        <v>1553</v>
      </c>
      <c r="F9" s="317"/>
      <c r="G9" s="317"/>
      <c r="H9" s="317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56" s="2" customFormat="1" ht="12" customHeight="1">
      <c r="A11" s="34"/>
      <c r="B11" s="39"/>
      <c r="C11" s="34"/>
      <c r="D11" s="112" t="s">
        <v>18</v>
      </c>
      <c r="E11" s="34"/>
      <c r="F11" s="113" t="s">
        <v>1</v>
      </c>
      <c r="G11" s="34"/>
      <c r="H11" s="34"/>
      <c r="I11" s="112" t="s">
        <v>19</v>
      </c>
      <c r="J11" s="11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56" s="2" customFormat="1" ht="12" customHeight="1">
      <c r="A12" s="34"/>
      <c r="B12" s="39"/>
      <c r="C12" s="34"/>
      <c r="D12" s="112" t="s">
        <v>20</v>
      </c>
      <c r="E12" s="34"/>
      <c r="F12" s="113" t="s">
        <v>21</v>
      </c>
      <c r="G12" s="34"/>
      <c r="H12" s="34"/>
      <c r="I12" s="112" t="s">
        <v>22</v>
      </c>
      <c r="J12" s="114" t="str">
        <f>'Rekapitulace stavby'!AN8</f>
        <v>27. 10. 2021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56" s="2" customFormat="1" ht="12" customHeight="1">
      <c r="A14" s="34"/>
      <c r="B14" s="39"/>
      <c r="C14" s="34"/>
      <c r="D14" s="112" t="s">
        <v>24</v>
      </c>
      <c r="E14" s="34"/>
      <c r="F14" s="34"/>
      <c r="G14" s="34"/>
      <c r="H14" s="34"/>
      <c r="I14" s="112" t="s">
        <v>25</v>
      </c>
      <c r="J14" s="11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56" s="2" customFormat="1" ht="18" customHeight="1">
      <c r="A15" s="34"/>
      <c r="B15" s="39"/>
      <c r="C15" s="34"/>
      <c r="D15" s="34"/>
      <c r="E15" s="113" t="s">
        <v>26</v>
      </c>
      <c r="F15" s="34"/>
      <c r="G15" s="34"/>
      <c r="H15" s="34"/>
      <c r="I15" s="112" t="s">
        <v>27</v>
      </c>
      <c r="J15" s="11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28</v>
      </c>
      <c r="E17" s="34"/>
      <c r="F17" s="34"/>
      <c r="G17" s="34"/>
      <c r="H17" s="34"/>
      <c r="I17" s="112" t="s">
        <v>25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18" t="str">
        <f>'Rekapitulace stavby'!E14</f>
        <v>Vyplň údaj</v>
      </c>
      <c r="F18" s="319"/>
      <c r="G18" s="319"/>
      <c r="H18" s="319"/>
      <c r="I18" s="112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30</v>
      </c>
      <c r="E20" s="34"/>
      <c r="F20" s="34"/>
      <c r="G20" s="34"/>
      <c r="H20" s="34"/>
      <c r="I20" s="112" t="s">
        <v>25</v>
      </c>
      <c r="J20" s="11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3" t="s">
        <v>31</v>
      </c>
      <c r="F21" s="34"/>
      <c r="G21" s="34"/>
      <c r="H21" s="34"/>
      <c r="I21" s="112" t="s">
        <v>27</v>
      </c>
      <c r="J21" s="11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33</v>
      </c>
      <c r="E23" s="34"/>
      <c r="F23" s="34"/>
      <c r="G23" s="34"/>
      <c r="H23" s="34"/>
      <c r="I23" s="112" t="s">
        <v>25</v>
      </c>
      <c r="J23" s="11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3" t="s">
        <v>31</v>
      </c>
      <c r="F24" s="34"/>
      <c r="G24" s="34"/>
      <c r="H24" s="34"/>
      <c r="I24" s="112" t="s">
        <v>27</v>
      </c>
      <c r="J24" s="11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20" t="s">
        <v>1</v>
      </c>
      <c r="F27" s="320"/>
      <c r="G27" s="320"/>
      <c r="H27" s="320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35</v>
      </c>
      <c r="E30" s="34"/>
      <c r="F30" s="34"/>
      <c r="G30" s="34"/>
      <c r="H30" s="34"/>
      <c r="I30" s="34"/>
      <c r="J30" s="120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37</v>
      </c>
      <c r="G32" s="34"/>
      <c r="H32" s="34"/>
      <c r="I32" s="121" t="s">
        <v>36</v>
      </c>
      <c r="J32" s="121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39</v>
      </c>
      <c r="E33" s="112" t="s">
        <v>40</v>
      </c>
      <c r="F33" s="123">
        <f>ROUND((SUM(BE121:BE210)),  2)</f>
        <v>0</v>
      </c>
      <c r="G33" s="34"/>
      <c r="H33" s="34"/>
      <c r="I33" s="124">
        <v>0.21</v>
      </c>
      <c r="J33" s="123">
        <f>ROUND(((SUM(BE121:BE210))*I33),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41</v>
      </c>
      <c r="F34" s="123">
        <f>ROUND((SUM(BF121:BF210)),  2)</f>
        <v>0</v>
      </c>
      <c r="G34" s="34"/>
      <c r="H34" s="34"/>
      <c r="I34" s="124">
        <v>0.15</v>
      </c>
      <c r="J34" s="123">
        <f>ROUND(((SUM(BF121:BF210))*I34),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42</v>
      </c>
      <c r="F35" s="123">
        <f>ROUND((SUM(BG121:BG210)),  2)</f>
        <v>0</v>
      </c>
      <c r="G35" s="34"/>
      <c r="H35" s="34"/>
      <c r="I35" s="124">
        <v>0.21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43</v>
      </c>
      <c r="F36" s="123">
        <f>ROUND((SUM(BH121:BH210)),  2)</f>
        <v>0</v>
      </c>
      <c r="G36" s="34"/>
      <c r="H36" s="34"/>
      <c r="I36" s="124">
        <v>0.15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44</v>
      </c>
      <c r="F37" s="123">
        <f>ROUND((SUM(BI121:BI210)),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45</v>
      </c>
      <c r="E39" s="127"/>
      <c r="F39" s="127"/>
      <c r="G39" s="128" t="s">
        <v>46</v>
      </c>
      <c r="H39" s="129" t="s">
        <v>47</v>
      </c>
      <c r="I39" s="127"/>
      <c r="J39" s="130">
        <f>SUM(J30:J37)</f>
        <v>0</v>
      </c>
      <c r="K39" s="131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1"/>
      <c r="D50" s="132" t="s">
        <v>48</v>
      </c>
      <c r="E50" s="133"/>
      <c r="F50" s="133"/>
      <c r="G50" s="132" t="s">
        <v>49</v>
      </c>
      <c r="H50" s="133"/>
      <c r="I50" s="133"/>
      <c r="J50" s="133"/>
      <c r="K50" s="133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34" t="s">
        <v>50</v>
      </c>
      <c r="E61" s="135"/>
      <c r="F61" s="136" t="s">
        <v>51</v>
      </c>
      <c r="G61" s="134" t="s">
        <v>50</v>
      </c>
      <c r="H61" s="135"/>
      <c r="I61" s="135"/>
      <c r="J61" s="137" t="s">
        <v>51</v>
      </c>
      <c r="K61" s="13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32" t="s">
        <v>52</v>
      </c>
      <c r="E65" s="138"/>
      <c r="F65" s="138"/>
      <c r="G65" s="132" t="s">
        <v>53</v>
      </c>
      <c r="H65" s="138"/>
      <c r="I65" s="138"/>
      <c r="J65" s="138"/>
      <c r="K65" s="138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34" t="s">
        <v>50</v>
      </c>
      <c r="E76" s="135"/>
      <c r="F76" s="136" t="s">
        <v>51</v>
      </c>
      <c r="G76" s="134" t="s">
        <v>50</v>
      </c>
      <c r="H76" s="135"/>
      <c r="I76" s="135"/>
      <c r="J76" s="137" t="s">
        <v>51</v>
      </c>
      <c r="K76" s="13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41"/>
      <c r="C81" s="142"/>
      <c r="D81" s="142"/>
      <c r="E81" s="142"/>
      <c r="F81" s="142"/>
      <c r="G81" s="142"/>
      <c r="H81" s="142"/>
      <c r="I81" s="142"/>
      <c r="J81" s="142"/>
      <c r="K81" s="142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125</v>
      </c>
      <c r="D82" s="36"/>
      <c r="E82" s="36"/>
      <c r="F82" s="36"/>
      <c r="G82" s="36"/>
      <c r="H82" s="36"/>
      <c r="I82" s="3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3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12" t="str">
        <f>E7</f>
        <v>Výškovická ul. prostor mezi ul. Svornosti a Čujkovova, Ostrava-Jih</v>
      </c>
      <c r="F85" s="313"/>
      <c r="G85" s="313"/>
      <c r="H85" s="313"/>
      <c r="I85" s="3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123</v>
      </c>
      <c r="D86" s="36"/>
      <c r="E86" s="36"/>
      <c r="F86" s="36"/>
      <c r="G86" s="36"/>
      <c r="H86" s="36"/>
      <c r="I86" s="3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306" t="str">
        <f>E9</f>
        <v>008 - SO 401 VEŘEJNÉ OSVĚTLENÍ - uznatelné</v>
      </c>
      <c r="F87" s="311"/>
      <c r="G87" s="311"/>
      <c r="H87" s="311"/>
      <c r="I87" s="3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ul. Výškovická</v>
      </c>
      <c r="G89" s="36"/>
      <c r="H89" s="36"/>
      <c r="I89" s="29" t="s">
        <v>22</v>
      </c>
      <c r="J89" s="66" t="str">
        <f>IF(J12="","",J12)</f>
        <v>27. 10. 2021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25.7" customHeight="1">
      <c r="A91" s="34"/>
      <c r="B91" s="35"/>
      <c r="C91" s="29" t="s">
        <v>24</v>
      </c>
      <c r="D91" s="36"/>
      <c r="E91" s="36"/>
      <c r="F91" s="27" t="str">
        <f>E15</f>
        <v>Městský obvod Ostrava – Jih</v>
      </c>
      <c r="G91" s="36"/>
      <c r="H91" s="36"/>
      <c r="I91" s="29" t="s">
        <v>30</v>
      </c>
      <c r="J91" s="32" t="str">
        <f>E21</f>
        <v>Ing. Bc. Roman Fildán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29" t="s">
        <v>33</v>
      </c>
      <c r="J92" s="32" t="str">
        <f>E24</f>
        <v>Ing. Bc. Roman Fildán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43" t="s">
        <v>126</v>
      </c>
      <c r="D94" s="144"/>
      <c r="E94" s="144"/>
      <c r="F94" s="144"/>
      <c r="G94" s="144"/>
      <c r="H94" s="144"/>
      <c r="I94" s="144"/>
      <c r="J94" s="145" t="s">
        <v>127</v>
      </c>
      <c r="K94" s="14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46" t="s">
        <v>128</v>
      </c>
      <c r="D96" s="36"/>
      <c r="E96" s="36"/>
      <c r="F96" s="36"/>
      <c r="G96" s="36"/>
      <c r="H96" s="36"/>
      <c r="I96" s="36"/>
      <c r="J96" s="84">
        <f>J121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129</v>
      </c>
    </row>
    <row r="97" spans="1:31" s="9" customFormat="1" ht="24.95" customHeight="1">
      <c r="B97" s="147"/>
      <c r="C97" s="148"/>
      <c r="D97" s="149" t="s">
        <v>298</v>
      </c>
      <c r="E97" s="150"/>
      <c r="F97" s="150"/>
      <c r="G97" s="150"/>
      <c r="H97" s="150"/>
      <c r="I97" s="150"/>
      <c r="J97" s="151">
        <f>J122</f>
        <v>0</v>
      </c>
      <c r="K97" s="148"/>
      <c r="L97" s="152"/>
    </row>
    <row r="98" spans="1:31" s="10" customFormat="1" ht="19.899999999999999" customHeight="1">
      <c r="B98" s="153"/>
      <c r="C98" s="154"/>
      <c r="D98" s="155" t="s">
        <v>1273</v>
      </c>
      <c r="E98" s="156"/>
      <c r="F98" s="156"/>
      <c r="G98" s="156"/>
      <c r="H98" s="156"/>
      <c r="I98" s="156"/>
      <c r="J98" s="157">
        <f>J123</f>
        <v>0</v>
      </c>
      <c r="K98" s="154"/>
      <c r="L98" s="158"/>
    </row>
    <row r="99" spans="1:31" s="9" customFormat="1" ht="24.95" customHeight="1">
      <c r="B99" s="147"/>
      <c r="C99" s="148"/>
      <c r="D99" s="149" t="s">
        <v>302</v>
      </c>
      <c r="E99" s="150"/>
      <c r="F99" s="150"/>
      <c r="G99" s="150"/>
      <c r="H99" s="150"/>
      <c r="I99" s="150"/>
      <c r="J99" s="151">
        <f>J134</f>
        <v>0</v>
      </c>
      <c r="K99" s="148"/>
      <c r="L99" s="152"/>
    </row>
    <row r="100" spans="1:31" s="10" customFormat="1" ht="19.899999999999999" customHeight="1">
      <c r="B100" s="153"/>
      <c r="C100" s="154"/>
      <c r="D100" s="155" t="s">
        <v>1274</v>
      </c>
      <c r="E100" s="156"/>
      <c r="F100" s="156"/>
      <c r="G100" s="156"/>
      <c r="H100" s="156"/>
      <c r="I100" s="156"/>
      <c r="J100" s="157">
        <f>J135</f>
        <v>0</v>
      </c>
      <c r="K100" s="154"/>
      <c r="L100" s="158"/>
    </row>
    <row r="101" spans="1:31" s="10" customFormat="1" ht="19.899999999999999" customHeight="1">
      <c r="B101" s="153"/>
      <c r="C101" s="154"/>
      <c r="D101" s="155" t="s">
        <v>303</v>
      </c>
      <c r="E101" s="156"/>
      <c r="F101" s="156"/>
      <c r="G101" s="156"/>
      <c r="H101" s="156"/>
      <c r="I101" s="156"/>
      <c r="J101" s="157">
        <f>J180</f>
        <v>0</v>
      </c>
      <c r="K101" s="154"/>
      <c r="L101" s="15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132</v>
      </c>
      <c r="D108" s="36"/>
      <c r="E108" s="36"/>
      <c r="F108" s="36"/>
      <c r="G108" s="36"/>
      <c r="H108" s="36"/>
      <c r="I108" s="3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3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3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12" t="str">
        <f>E7</f>
        <v>Výškovická ul. prostor mezi ul. Svornosti a Čujkovova, Ostrava-Jih</v>
      </c>
      <c r="F111" s="313"/>
      <c r="G111" s="313"/>
      <c r="H111" s="313"/>
      <c r="I111" s="3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123</v>
      </c>
      <c r="D112" s="36"/>
      <c r="E112" s="36"/>
      <c r="F112" s="36"/>
      <c r="G112" s="36"/>
      <c r="H112" s="36"/>
      <c r="I112" s="3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306" t="str">
        <f>E9</f>
        <v>008 - SO 401 VEŘEJNÉ OSVĚTLENÍ - uznatelné</v>
      </c>
      <c r="F113" s="311"/>
      <c r="G113" s="311"/>
      <c r="H113" s="311"/>
      <c r="I113" s="3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ul. Výškovická</v>
      </c>
      <c r="G115" s="36"/>
      <c r="H115" s="36"/>
      <c r="I115" s="29" t="s">
        <v>22</v>
      </c>
      <c r="J115" s="66" t="str">
        <f>IF(J12="","",J12)</f>
        <v>27. 10. 2021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25.7" customHeight="1">
      <c r="A117" s="34"/>
      <c r="B117" s="35"/>
      <c r="C117" s="29" t="s">
        <v>24</v>
      </c>
      <c r="D117" s="36"/>
      <c r="E117" s="36"/>
      <c r="F117" s="27" t="str">
        <f>E15</f>
        <v>Městský obvod Ostrava – Jih</v>
      </c>
      <c r="G117" s="36"/>
      <c r="H117" s="36"/>
      <c r="I117" s="29" t="s">
        <v>30</v>
      </c>
      <c r="J117" s="32" t="str">
        <f>E21</f>
        <v>Ing. Bc. Roman Fildán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29" t="s">
        <v>33</v>
      </c>
      <c r="J118" s="32" t="str">
        <f>E24</f>
        <v>Ing. Bc. Roman Fildán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59"/>
      <c r="B120" s="160"/>
      <c r="C120" s="161" t="s">
        <v>133</v>
      </c>
      <c r="D120" s="162" t="s">
        <v>60</v>
      </c>
      <c r="E120" s="162" t="s">
        <v>56</v>
      </c>
      <c r="F120" s="162" t="s">
        <v>57</v>
      </c>
      <c r="G120" s="162" t="s">
        <v>134</v>
      </c>
      <c r="H120" s="162" t="s">
        <v>135</v>
      </c>
      <c r="I120" s="162" t="s">
        <v>136</v>
      </c>
      <c r="J120" s="163" t="s">
        <v>127</v>
      </c>
      <c r="K120" s="164" t="s">
        <v>137</v>
      </c>
      <c r="L120" s="165"/>
      <c r="M120" s="75" t="s">
        <v>1</v>
      </c>
      <c r="N120" s="76" t="s">
        <v>39</v>
      </c>
      <c r="O120" s="76" t="s">
        <v>138</v>
      </c>
      <c r="P120" s="76" t="s">
        <v>139</v>
      </c>
      <c r="Q120" s="76" t="s">
        <v>140</v>
      </c>
      <c r="R120" s="76" t="s">
        <v>141</v>
      </c>
      <c r="S120" s="76" t="s">
        <v>142</v>
      </c>
      <c r="T120" s="77" t="s">
        <v>143</v>
      </c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65" s="2" customFormat="1" ht="22.9" customHeight="1">
      <c r="A121" s="34"/>
      <c r="B121" s="35"/>
      <c r="C121" s="82" t="s">
        <v>144</v>
      </c>
      <c r="D121" s="36"/>
      <c r="E121" s="36"/>
      <c r="F121" s="36"/>
      <c r="G121" s="36"/>
      <c r="H121" s="36"/>
      <c r="I121" s="36"/>
      <c r="J121" s="166">
        <f>BK121</f>
        <v>0</v>
      </c>
      <c r="K121" s="36"/>
      <c r="L121" s="39"/>
      <c r="M121" s="78"/>
      <c r="N121" s="167"/>
      <c r="O121" s="79"/>
      <c r="P121" s="168">
        <f>P122+P134</f>
        <v>0</v>
      </c>
      <c r="Q121" s="79"/>
      <c r="R121" s="168">
        <f>R122+R134</f>
        <v>16.245486710000005</v>
      </c>
      <c r="S121" s="79"/>
      <c r="T121" s="169">
        <f>T122+T134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74</v>
      </c>
      <c r="AU121" s="17" t="s">
        <v>129</v>
      </c>
      <c r="BK121" s="170">
        <f>BK122+BK134</f>
        <v>0</v>
      </c>
    </row>
    <row r="122" spans="1:65" s="12" customFormat="1" ht="25.9" customHeight="1">
      <c r="B122" s="171"/>
      <c r="C122" s="172"/>
      <c r="D122" s="173" t="s">
        <v>74</v>
      </c>
      <c r="E122" s="174" t="s">
        <v>961</v>
      </c>
      <c r="F122" s="174" t="s">
        <v>962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</f>
        <v>0</v>
      </c>
      <c r="Q122" s="179"/>
      <c r="R122" s="180">
        <f>R123</f>
        <v>8.0999999999999996E-4</v>
      </c>
      <c r="S122" s="179"/>
      <c r="T122" s="181">
        <f>T123</f>
        <v>0</v>
      </c>
      <c r="AR122" s="182" t="s">
        <v>85</v>
      </c>
      <c r="AT122" s="183" t="s">
        <v>74</v>
      </c>
      <c r="AU122" s="183" t="s">
        <v>75</v>
      </c>
      <c r="AY122" s="182" t="s">
        <v>148</v>
      </c>
      <c r="BK122" s="184">
        <f>BK123</f>
        <v>0</v>
      </c>
    </row>
    <row r="123" spans="1:65" s="12" customFormat="1" ht="22.9" customHeight="1">
      <c r="B123" s="171"/>
      <c r="C123" s="172"/>
      <c r="D123" s="173" t="s">
        <v>74</v>
      </c>
      <c r="E123" s="185" t="s">
        <v>1476</v>
      </c>
      <c r="F123" s="185" t="s">
        <v>1477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SUM(P124:P133)</f>
        <v>0</v>
      </c>
      <c r="Q123" s="179"/>
      <c r="R123" s="180">
        <f>SUM(R124:R133)</f>
        <v>8.0999999999999996E-4</v>
      </c>
      <c r="S123" s="179"/>
      <c r="T123" s="181">
        <f>SUM(T124:T133)</f>
        <v>0</v>
      </c>
      <c r="AR123" s="182" t="s">
        <v>85</v>
      </c>
      <c r="AT123" s="183" t="s">
        <v>74</v>
      </c>
      <c r="AU123" s="183" t="s">
        <v>83</v>
      </c>
      <c r="AY123" s="182" t="s">
        <v>148</v>
      </c>
      <c r="BK123" s="184">
        <f>SUM(BK124:BK133)</f>
        <v>0</v>
      </c>
    </row>
    <row r="124" spans="1:65" s="2" customFormat="1" ht="24.2" customHeight="1">
      <c r="A124" s="34"/>
      <c r="B124" s="35"/>
      <c r="C124" s="241" t="s">
        <v>83</v>
      </c>
      <c r="D124" s="241" t="s">
        <v>209</v>
      </c>
      <c r="E124" s="242" t="s">
        <v>1478</v>
      </c>
      <c r="F124" s="243" t="s">
        <v>1479</v>
      </c>
      <c r="G124" s="244" t="s">
        <v>161</v>
      </c>
      <c r="H124" s="245">
        <v>94</v>
      </c>
      <c r="I124" s="246"/>
      <c r="J124" s="247">
        <f>ROUND(I124*H124,2)</f>
        <v>0</v>
      </c>
      <c r="K124" s="248"/>
      <c r="L124" s="39"/>
      <c r="M124" s="249" t="s">
        <v>1</v>
      </c>
      <c r="N124" s="250" t="s">
        <v>40</v>
      </c>
      <c r="O124" s="71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0" t="s">
        <v>218</v>
      </c>
      <c r="AT124" s="200" t="s">
        <v>209</v>
      </c>
      <c r="AU124" s="200" t="s">
        <v>85</v>
      </c>
      <c r="AY124" s="17" t="s">
        <v>148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7" t="s">
        <v>83</v>
      </c>
      <c r="BK124" s="201">
        <f>ROUND(I124*H124,2)</f>
        <v>0</v>
      </c>
      <c r="BL124" s="17" t="s">
        <v>218</v>
      </c>
      <c r="BM124" s="200" t="s">
        <v>1554</v>
      </c>
    </row>
    <row r="125" spans="1:65" s="14" customFormat="1">
      <c r="B125" s="219"/>
      <c r="C125" s="220"/>
      <c r="D125" s="210" t="s">
        <v>183</v>
      </c>
      <c r="E125" s="221" t="s">
        <v>1</v>
      </c>
      <c r="F125" s="222" t="s">
        <v>1555</v>
      </c>
      <c r="G125" s="220"/>
      <c r="H125" s="223">
        <v>94</v>
      </c>
      <c r="I125" s="224"/>
      <c r="J125" s="220"/>
      <c r="K125" s="220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183</v>
      </c>
      <c r="AU125" s="229" t="s">
        <v>85</v>
      </c>
      <c r="AV125" s="14" t="s">
        <v>85</v>
      </c>
      <c r="AW125" s="14" t="s">
        <v>32</v>
      </c>
      <c r="AX125" s="14" t="s">
        <v>83</v>
      </c>
      <c r="AY125" s="229" t="s">
        <v>148</v>
      </c>
    </row>
    <row r="126" spans="1:65" s="2" customFormat="1" ht="21.75" customHeight="1">
      <c r="A126" s="34"/>
      <c r="B126" s="35"/>
      <c r="C126" s="241" t="s">
        <v>85</v>
      </c>
      <c r="D126" s="241" t="s">
        <v>209</v>
      </c>
      <c r="E126" s="242" t="s">
        <v>1482</v>
      </c>
      <c r="F126" s="243" t="s">
        <v>1483</v>
      </c>
      <c r="G126" s="244" t="s">
        <v>181</v>
      </c>
      <c r="H126" s="245">
        <v>6</v>
      </c>
      <c r="I126" s="246"/>
      <c r="J126" s="247">
        <f>ROUND(I126*H126,2)</f>
        <v>0</v>
      </c>
      <c r="K126" s="248"/>
      <c r="L126" s="39"/>
      <c r="M126" s="249" t="s">
        <v>1</v>
      </c>
      <c r="N126" s="250" t="s">
        <v>40</v>
      </c>
      <c r="O126" s="71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0" t="s">
        <v>218</v>
      </c>
      <c r="AT126" s="200" t="s">
        <v>209</v>
      </c>
      <c r="AU126" s="200" t="s">
        <v>85</v>
      </c>
      <c r="AY126" s="17" t="s">
        <v>148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7" t="s">
        <v>83</v>
      </c>
      <c r="BK126" s="201">
        <f>ROUND(I126*H126,2)</f>
        <v>0</v>
      </c>
      <c r="BL126" s="17" t="s">
        <v>218</v>
      </c>
      <c r="BM126" s="200" t="s">
        <v>1556</v>
      </c>
    </row>
    <row r="127" spans="1:65" s="14" customFormat="1">
      <c r="B127" s="219"/>
      <c r="C127" s="220"/>
      <c r="D127" s="210" t="s">
        <v>183</v>
      </c>
      <c r="E127" s="221" t="s">
        <v>1</v>
      </c>
      <c r="F127" s="222" t="s">
        <v>176</v>
      </c>
      <c r="G127" s="220"/>
      <c r="H127" s="223">
        <v>6</v>
      </c>
      <c r="I127" s="224"/>
      <c r="J127" s="220"/>
      <c r="K127" s="220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183</v>
      </c>
      <c r="AU127" s="229" t="s">
        <v>85</v>
      </c>
      <c r="AV127" s="14" t="s">
        <v>85</v>
      </c>
      <c r="AW127" s="14" t="s">
        <v>32</v>
      </c>
      <c r="AX127" s="14" t="s">
        <v>83</v>
      </c>
      <c r="AY127" s="229" t="s">
        <v>148</v>
      </c>
    </row>
    <row r="128" spans="1:65" s="2" customFormat="1" ht="16.5" customHeight="1">
      <c r="A128" s="34"/>
      <c r="B128" s="35"/>
      <c r="C128" s="241" t="s">
        <v>168</v>
      </c>
      <c r="D128" s="241" t="s">
        <v>209</v>
      </c>
      <c r="E128" s="242" t="s">
        <v>1557</v>
      </c>
      <c r="F128" s="243" t="s">
        <v>1558</v>
      </c>
      <c r="G128" s="244" t="s">
        <v>181</v>
      </c>
      <c r="H128" s="245">
        <v>6</v>
      </c>
      <c r="I128" s="246"/>
      <c r="J128" s="247">
        <f>ROUND(I128*H128,2)</f>
        <v>0</v>
      </c>
      <c r="K128" s="248"/>
      <c r="L128" s="39"/>
      <c r="M128" s="249" t="s">
        <v>1</v>
      </c>
      <c r="N128" s="250" t="s">
        <v>40</v>
      </c>
      <c r="O128" s="71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0" t="s">
        <v>218</v>
      </c>
      <c r="AT128" s="200" t="s">
        <v>209</v>
      </c>
      <c r="AU128" s="200" t="s">
        <v>85</v>
      </c>
      <c r="AY128" s="17" t="s">
        <v>148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7" t="s">
        <v>83</v>
      </c>
      <c r="BK128" s="201">
        <f>ROUND(I128*H128,2)</f>
        <v>0</v>
      </c>
      <c r="BL128" s="17" t="s">
        <v>218</v>
      </c>
      <c r="BM128" s="200" t="s">
        <v>1559</v>
      </c>
    </row>
    <row r="129" spans="1:65" s="14" customFormat="1">
      <c r="B129" s="219"/>
      <c r="C129" s="220"/>
      <c r="D129" s="210" t="s">
        <v>183</v>
      </c>
      <c r="E129" s="221" t="s">
        <v>1</v>
      </c>
      <c r="F129" s="222" t="s">
        <v>1560</v>
      </c>
      <c r="G129" s="220"/>
      <c r="H129" s="223">
        <v>6</v>
      </c>
      <c r="I129" s="224"/>
      <c r="J129" s="220"/>
      <c r="K129" s="220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183</v>
      </c>
      <c r="AU129" s="229" t="s">
        <v>85</v>
      </c>
      <c r="AV129" s="14" t="s">
        <v>85</v>
      </c>
      <c r="AW129" s="14" t="s">
        <v>32</v>
      </c>
      <c r="AX129" s="14" t="s">
        <v>83</v>
      </c>
      <c r="AY129" s="229" t="s">
        <v>148</v>
      </c>
    </row>
    <row r="130" spans="1:65" s="2" customFormat="1" ht="16.5" customHeight="1">
      <c r="A130" s="34"/>
      <c r="B130" s="35"/>
      <c r="C130" s="187" t="s">
        <v>155</v>
      </c>
      <c r="D130" s="187" t="s">
        <v>150</v>
      </c>
      <c r="E130" s="188" t="s">
        <v>1561</v>
      </c>
      <c r="F130" s="189" t="s">
        <v>1562</v>
      </c>
      <c r="G130" s="190" t="s">
        <v>181</v>
      </c>
      <c r="H130" s="191">
        <v>3</v>
      </c>
      <c r="I130" s="192"/>
      <c r="J130" s="193">
        <f>ROUND(I130*H130,2)</f>
        <v>0</v>
      </c>
      <c r="K130" s="194"/>
      <c r="L130" s="195"/>
      <c r="M130" s="196" t="s">
        <v>1</v>
      </c>
      <c r="N130" s="197" t="s">
        <v>40</v>
      </c>
      <c r="O130" s="71"/>
      <c r="P130" s="198">
        <f>O130*H130</f>
        <v>0</v>
      </c>
      <c r="Q130" s="198">
        <v>1.2E-4</v>
      </c>
      <c r="R130" s="198">
        <f>Q130*H130</f>
        <v>3.6000000000000002E-4</v>
      </c>
      <c r="S130" s="198">
        <v>0</v>
      </c>
      <c r="T130" s="19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0" t="s">
        <v>423</v>
      </c>
      <c r="AT130" s="200" t="s">
        <v>150</v>
      </c>
      <c r="AU130" s="200" t="s">
        <v>85</v>
      </c>
      <c r="AY130" s="17" t="s">
        <v>148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7" t="s">
        <v>83</v>
      </c>
      <c r="BK130" s="201">
        <f>ROUND(I130*H130,2)</f>
        <v>0</v>
      </c>
      <c r="BL130" s="17" t="s">
        <v>218</v>
      </c>
      <c r="BM130" s="200" t="s">
        <v>1563</v>
      </c>
    </row>
    <row r="131" spans="1:65" s="14" customFormat="1">
      <c r="B131" s="219"/>
      <c r="C131" s="220"/>
      <c r="D131" s="210" t="s">
        <v>183</v>
      </c>
      <c r="E131" s="221" t="s">
        <v>1</v>
      </c>
      <c r="F131" s="222" t="s">
        <v>168</v>
      </c>
      <c r="G131" s="220"/>
      <c r="H131" s="223">
        <v>3</v>
      </c>
      <c r="I131" s="224"/>
      <c r="J131" s="220"/>
      <c r="K131" s="220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183</v>
      </c>
      <c r="AU131" s="229" t="s">
        <v>85</v>
      </c>
      <c r="AV131" s="14" t="s">
        <v>85</v>
      </c>
      <c r="AW131" s="14" t="s">
        <v>32</v>
      </c>
      <c r="AX131" s="14" t="s">
        <v>83</v>
      </c>
      <c r="AY131" s="229" t="s">
        <v>148</v>
      </c>
    </row>
    <row r="132" spans="1:65" s="2" customFormat="1" ht="16.5" customHeight="1">
      <c r="A132" s="34"/>
      <c r="B132" s="35"/>
      <c r="C132" s="187" t="s">
        <v>147</v>
      </c>
      <c r="D132" s="187" t="s">
        <v>150</v>
      </c>
      <c r="E132" s="188" t="s">
        <v>1564</v>
      </c>
      <c r="F132" s="189" t="s">
        <v>1565</v>
      </c>
      <c r="G132" s="190" t="s">
        <v>181</v>
      </c>
      <c r="H132" s="191">
        <v>3</v>
      </c>
      <c r="I132" s="192"/>
      <c r="J132" s="193">
        <f>ROUND(I132*H132,2)</f>
        <v>0</v>
      </c>
      <c r="K132" s="194"/>
      <c r="L132" s="195"/>
      <c r="M132" s="196" t="s">
        <v>1</v>
      </c>
      <c r="N132" s="197" t="s">
        <v>40</v>
      </c>
      <c r="O132" s="71"/>
      <c r="P132" s="198">
        <f>O132*H132</f>
        <v>0</v>
      </c>
      <c r="Q132" s="198">
        <v>1.4999999999999999E-4</v>
      </c>
      <c r="R132" s="198">
        <f>Q132*H132</f>
        <v>4.4999999999999999E-4</v>
      </c>
      <c r="S132" s="198">
        <v>0</v>
      </c>
      <c r="T132" s="19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0" t="s">
        <v>423</v>
      </c>
      <c r="AT132" s="200" t="s">
        <v>150</v>
      </c>
      <c r="AU132" s="200" t="s">
        <v>85</v>
      </c>
      <c r="AY132" s="17" t="s">
        <v>148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7" t="s">
        <v>83</v>
      </c>
      <c r="BK132" s="201">
        <f>ROUND(I132*H132,2)</f>
        <v>0</v>
      </c>
      <c r="BL132" s="17" t="s">
        <v>218</v>
      </c>
      <c r="BM132" s="200" t="s">
        <v>1566</v>
      </c>
    </row>
    <row r="133" spans="1:65" s="14" customFormat="1">
      <c r="B133" s="219"/>
      <c r="C133" s="220"/>
      <c r="D133" s="210" t="s">
        <v>183</v>
      </c>
      <c r="E133" s="221" t="s">
        <v>1</v>
      </c>
      <c r="F133" s="222" t="s">
        <v>168</v>
      </c>
      <c r="G133" s="220"/>
      <c r="H133" s="223">
        <v>3</v>
      </c>
      <c r="I133" s="224"/>
      <c r="J133" s="220"/>
      <c r="K133" s="220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183</v>
      </c>
      <c r="AU133" s="229" t="s">
        <v>85</v>
      </c>
      <c r="AV133" s="14" t="s">
        <v>85</v>
      </c>
      <c r="AW133" s="14" t="s">
        <v>32</v>
      </c>
      <c r="AX133" s="14" t="s">
        <v>83</v>
      </c>
      <c r="AY133" s="229" t="s">
        <v>148</v>
      </c>
    </row>
    <row r="134" spans="1:65" s="12" customFormat="1" ht="25.9" customHeight="1">
      <c r="B134" s="171"/>
      <c r="C134" s="172"/>
      <c r="D134" s="173" t="s">
        <v>74</v>
      </c>
      <c r="E134" s="174" t="s">
        <v>150</v>
      </c>
      <c r="F134" s="174" t="s">
        <v>1077</v>
      </c>
      <c r="G134" s="172"/>
      <c r="H134" s="172"/>
      <c r="I134" s="175"/>
      <c r="J134" s="176">
        <f>BK134</f>
        <v>0</v>
      </c>
      <c r="K134" s="172"/>
      <c r="L134" s="177"/>
      <c r="M134" s="178"/>
      <c r="N134" s="179"/>
      <c r="O134" s="179"/>
      <c r="P134" s="180">
        <f>P135+P180</f>
        <v>0</v>
      </c>
      <c r="Q134" s="179"/>
      <c r="R134" s="180">
        <f>R135+R180</f>
        <v>16.244676710000004</v>
      </c>
      <c r="S134" s="179"/>
      <c r="T134" s="181">
        <f>T135+T180</f>
        <v>0</v>
      </c>
      <c r="AR134" s="182" t="s">
        <v>168</v>
      </c>
      <c r="AT134" s="183" t="s">
        <v>74</v>
      </c>
      <c r="AU134" s="183" t="s">
        <v>75</v>
      </c>
      <c r="AY134" s="182" t="s">
        <v>148</v>
      </c>
      <c r="BK134" s="184">
        <f>BK135+BK180</f>
        <v>0</v>
      </c>
    </row>
    <row r="135" spans="1:65" s="12" customFormat="1" ht="22.9" customHeight="1">
      <c r="B135" s="171"/>
      <c r="C135" s="172"/>
      <c r="D135" s="173" t="s">
        <v>74</v>
      </c>
      <c r="E135" s="185" t="s">
        <v>1493</v>
      </c>
      <c r="F135" s="185" t="s">
        <v>1494</v>
      </c>
      <c r="G135" s="172"/>
      <c r="H135" s="172"/>
      <c r="I135" s="175"/>
      <c r="J135" s="186">
        <f>BK135</f>
        <v>0</v>
      </c>
      <c r="K135" s="172"/>
      <c r="L135" s="177"/>
      <c r="M135" s="178"/>
      <c r="N135" s="179"/>
      <c r="O135" s="179"/>
      <c r="P135" s="180">
        <f>SUM(P136:P179)</f>
        <v>0</v>
      </c>
      <c r="Q135" s="179"/>
      <c r="R135" s="180">
        <f>SUM(R136:R179)</f>
        <v>8.9124000000000009E-2</v>
      </c>
      <c r="S135" s="179"/>
      <c r="T135" s="181">
        <f>SUM(T136:T179)</f>
        <v>0</v>
      </c>
      <c r="AR135" s="182" t="s">
        <v>168</v>
      </c>
      <c r="AT135" s="183" t="s">
        <v>74</v>
      </c>
      <c r="AU135" s="183" t="s">
        <v>83</v>
      </c>
      <c r="AY135" s="182" t="s">
        <v>148</v>
      </c>
      <c r="BK135" s="184">
        <f>SUM(BK136:BK179)</f>
        <v>0</v>
      </c>
    </row>
    <row r="136" spans="1:65" s="2" customFormat="1" ht="16.5" customHeight="1">
      <c r="A136" s="34"/>
      <c r="B136" s="35"/>
      <c r="C136" s="241" t="s">
        <v>176</v>
      </c>
      <c r="D136" s="241" t="s">
        <v>209</v>
      </c>
      <c r="E136" s="242" t="s">
        <v>1505</v>
      </c>
      <c r="F136" s="243" t="s">
        <v>1506</v>
      </c>
      <c r="G136" s="244" t="s">
        <v>161</v>
      </c>
      <c r="H136" s="245">
        <v>64</v>
      </c>
      <c r="I136" s="246"/>
      <c r="J136" s="247">
        <f>ROUND(I136*H136,2)</f>
        <v>0</v>
      </c>
      <c r="K136" s="248"/>
      <c r="L136" s="39"/>
      <c r="M136" s="249" t="s">
        <v>1</v>
      </c>
      <c r="N136" s="250" t="s">
        <v>40</v>
      </c>
      <c r="O136" s="71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0" t="s">
        <v>568</v>
      </c>
      <c r="AT136" s="200" t="s">
        <v>209</v>
      </c>
      <c r="AU136" s="200" t="s">
        <v>85</v>
      </c>
      <c r="AY136" s="17" t="s">
        <v>148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7" t="s">
        <v>83</v>
      </c>
      <c r="BK136" s="201">
        <f>ROUND(I136*H136,2)</f>
        <v>0</v>
      </c>
      <c r="BL136" s="17" t="s">
        <v>568</v>
      </c>
      <c r="BM136" s="200" t="s">
        <v>1567</v>
      </c>
    </row>
    <row r="137" spans="1:65" s="14" customFormat="1">
      <c r="B137" s="219"/>
      <c r="C137" s="220"/>
      <c r="D137" s="210" t="s">
        <v>183</v>
      </c>
      <c r="E137" s="221" t="s">
        <v>1</v>
      </c>
      <c r="F137" s="222" t="s">
        <v>1551</v>
      </c>
      <c r="G137" s="220"/>
      <c r="H137" s="223">
        <v>64</v>
      </c>
      <c r="I137" s="224"/>
      <c r="J137" s="220"/>
      <c r="K137" s="220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183</v>
      </c>
      <c r="AU137" s="229" t="s">
        <v>85</v>
      </c>
      <c r="AV137" s="14" t="s">
        <v>85</v>
      </c>
      <c r="AW137" s="14" t="s">
        <v>32</v>
      </c>
      <c r="AX137" s="14" t="s">
        <v>83</v>
      </c>
      <c r="AY137" s="229" t="s">
        <v>148</v>
      </c>
    </row>
    <row r="138" spans="1:65" s="2" customFormat="1" ht="21.75" customHeight="1">
      <c r="A138" s="34"/>
      <c r="B138" s="35"/>
      <c r="C138" s="187" t="s">
        <v>179</v>
      </c>
      <c r="D138" s="187" t="s">
        <v>150</v>
      </c>
      <c r="E138" s="188" t="s">
        <v>1508</v>
      </c>
      <c r="F138" s="189" t="s">
        <v>1509</v>
      </c>
      <c r="G138" s="190" t="s">
        <v>161</v>
      </c>
      <c r="H138" s="191">
        <v>67.2</v>
      </c>
      <c r="I138" s="192"/>
      <c r="J138" s="193">
        <f>ROUND(I138*H138,2)</f>
        <v>0</v>
      </c>
      <c r="K138" s="194"/>
      <c r="L138" s="195"/>
      <c r="M138" s="196" t="s">
        <v>1</v>
      </c>
      <c r="N138" s="197" t="s">
        <v>40</v>
      </c>
      <c r="O138" s="71"/>
      <c r="P138" s="198">
        <f>O138*H138</f>
        <v>0</v>
      </c>
      <c r="Q138" s="198">
        <v>2.0000000000000002E-5</v>
      </c>
      <c r="R138" s="198">
        <f>Q138*H138</f>
        <v>1.3440000000000001E-3</v>
      </c>
      <c r="S138" s="198">
        <v>0</v>
      </c>
      <c r="T138" s="19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0" t="s">
        <v>885</v>
      </c>
      <c r="AT138" s="200" t="s">
        <v>150</v>
      </c>
      <c r="AU138" s="200" t="s">
        <v>85</v>
      </c>
      <c r="AY138" s="17" t="s">
        <v>148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7" t="s">
        <v>83</v>
      </c>
      <c r="BK138" s="201">
        <f>ROUND(I138*H138,2)</f>
        <v>0</v>
      </c>
      <c r="BL138" s="17" t="s">
        <v>885</v>
      </c>
      <c r="BM138" s="200" t="s">
        <v>1568</v>
      </c>
    </row>
    <row r="139" spans="1:65" s="13" customFormat="1">
      <c r="B139" s="208"/>
      <c r="C139" s="209"/>
      <c r="D139" s="210" t="s">
        <v>183</v>
      </c>
      <c r="E139" s="211" t="s">
        <v>1</v>
      </c>
      <c r="F139" s="212" t="s">
        <v>744</v>
      </c>
      <c r="G139" s="209"/>
      <c r="H139" s="211" t="s">
        <v>1</v>
      </c>
      <c r="I139" s="213"/>
      <c r="J139" s="209"/>
      <c r="K139" s="209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183</v>
      </c>
      <c r="AU139" s="218" t="s">
        <v>85</v>
      </c>
      <c r="AV139" s="13" t="s">
        <v>83</v>
      </c>
      <c r="AW139" s="13" t="s">
        <v>32</v>
      </c>
      <c r="AX139" s="13" t="s">
        <v>75</v>
      </c>
      <c r="AY139" s="218" t="s">
        <v>148</v>
      </c>
    </row>
    <row r="140" spans="1:65" s="14" customFormat="1">
      <c r="B140" s="219"/>
      <c r="C140" s="220"/>
      <c r="D140" s="210" t="s">
        <v>183</v>
      </c>
      <c r="E140" s="221" t="s">
        <v>1</v>
      </c>
      <c r="F140" s="222" t="s">
        <v>1569</v>
      </c>
      <c r="G140" s="220"/>
      <c r="H140" s="223">
        <v>67.2</v>
      </c>
      <c r="I140" s="224"/>
      <c r="J140" s="220"/>
      <c r="K140" s="220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183</v>
      </c>
      <c r="AU140" s="229" t="s">
        <v>85</v>
      </c>
      <c r="AV140" s="14" t="s">
        <v>85</v>
      </c>
      <c r="AW140" s="14" t="s">
        <v>32</v>
      </c>
      <c r="AX140" s="14" t="s">
        <v>83</v>
      </c>
      <c r="AY140" s="229" t="s">
        <v>148</v>
      </c>
    </row>
    <row r="141" spans="1:65" s="2" customFormat="1" ht="16.5" customHeight="1">
      <c r="A141" s="34"/>
      <c r="B141" s="35"/>
      <c r="C141" s="241" t="s">
        <v>154</v>
      </c>
      <c r="D141" s="241" t="s">
        <v>209</v>
      </c>
      <c r="E141" s="242" t="s">
        <v>1570</v>
      </c>
      <c r="F141" s="243" t="s">
        <v>1571</v>
      </c>
      <c r="G141" s="244" t="s">
        <v>181</v>
      </c>
      <c r="H141" s="245">
        <v>2</v>
      </c>
      <c r="I141" s="246"/>
      <c r="J141" s="247">
        <f>ROUND(I141*H141,2)</f>
        <v>0</v>
      </c>
      <c r="K141" s="248"/>
      <c r="L141" s="39"/>
      <c r="M141" s="249" t="s">
        <v>1</v>
      </c>
      <c r="N141" s="250" t="s">
        <v>40</v>
      </c>
      <c r="O141" s="71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0" t="s">
        <v>568</v>
      </c>
      <c r="AT141" s="200" t="s">
        <v>209</v>
      </c>
      <c r="AU141" s="200" t="s">
        <v>85</v>
      </c>
      <c r="AY141" s="17" t="s">
        <v>148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7" t="s">
        <v>83</v>
      </c>
      <c r="BK141" s="201">
        <f>ROUND(I141*H141,2)</f>
        <v>0</v>
      </c>
      <c r="BL141" s="17" t="s">
        <v>568</v>
      </c>
      <c r="BM141" s="200" t="s">
        <v>1572</v>
      </c>
    </row>
    <row r="142" spans="1:65" s="14" customFormat="1">
      <c r="B142" s="219"/>
      <c r="C142" s="220"/>
      <c r="D142" s="210" t="s">
        <v>183</v>
      </c>
      <c r="E142" s="221" t="s">
        <v>1</v>
      </c>
      <c r="F142" s="222" t="s">
        <v>85</v>
      </c>
      <c r="G142" s="220"/>
      <c r="H142" s="223">
        <v>2</v>
      </c>
      <c r="I142" s="224"/>
      <c r="J142" s="220"/>
      <c r="K142" s="220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183</v>
      </c>
      <c r="AU142" s="229" t="s">
        <v>85</v>
      </c>
      <c r="AV142" s="14" t="s">
        <v>85</v>
      </c>
      <c r="AW142" s="14" t="s">
        <v>32</v>
      </c>
      <c r="AX142" s="14" t="s">
        <v>83</v>
      </c>
      <c r="AY142" s="229" t="s">
        <v>148</v>
      </c>
    </row>
    <row r="143" spans="1:65" s="2" customFormat="1" ht="16.5" customHeight="1">
      <c r="A143" s="34"/>
      <c r="B143" s="35"/>
      <c r="C143" s="187" t="s">
        <v>190</v>
      </c>
      <c r="D143" s="187" t="s">
        <v>150</v>
      </c>
      <c r="E143" s="188" t="s">
        <v>1573</v>
      </c>
      <c r="F143" s="189" t="s">
        <v>1574</v>
      </c>
      <c r="G143" s="190" t="s">
        <v>181</v>
      </c>
      <c r="H143" s="191">
        <v>2</v>
      </c>
      <c r="I143" s="192"/>
      <c r="J143" s="193">
        <f>ROUND(I143*H143,2)</f>
        <v>0</v>
      </c>
      <c r="K143" s="194"/>
      <c r="L143" s="195"/>
      <c r="M143" s="196" t="s">
        <v>1</v>
      </c>
      <c r="N143" s="197" t="s">
        <v>40</v>
      </c>
      <c r="O143" s="71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0" t="s">
        <v>1497</v>
      </c>
      <c r="AT143" s="200" t="s">
        <v>150</v>
      </c>
      <c r="AU143" s="200" t="s">
        <v>85</v>
      </c>
      <c r="AY143" s="17" t="s">
        <v>148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7" t="s">
        <v>83</v>
      </c>
      <c r="BK143" s="201">
        <f>ROUND(I143*H143,2)</f>
        <v>0</v>
      </c>
      <c r="BL143" s="17" t="s">
        <v>568</v>
      </c>
      <c r="BM143" s="200" t="s">
        <v>1575</v>
      </c>
    </row>
    <row r="144" spans="1:65" s="2" customFormat="1" ht="16.5" customHeight="1">
      <c r="A144" s="34"/>
      <c r="B144" s="35"/>
      <c r="C144" s="187" t="s">
        <v>193</v>
      </c>
      <c r="D144" s="187" t="s">
        <v>150</v>
      </c>
      <c r="E144" s="188" t="s">
        <v>1576</v>
      </c>
      <c r="F144" s="189" t="s">
        <v>1577</v>
      </c>
      <c r="G144" s="190" t="s">
        <v>161</v>
      </c>
      <c r="H144" s="191">
        <v>65</v>
      </c>
      <c r="I144" s="192"/>
      <c r="J144" s="193">
        <f>ROUND(I144*H144,2)</f>
        <v>0</v>
      </c>
      <c r="K144" s="194"/>
      <c r="L144" s="195"/>
      <c r="M144" s="196" t="s">
        <v>1</v>
      </c>
      <c r="N144" s="197" t="s">
        <v>40</v>
      </c>
      <c r="O144" s="71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0" t="s">
        <v>1497</v>
      </c>
      <c r="AT144" s="200" t="s">
        <v>150</v>
      </c>
      <c r="AU144" s="200" t="s">
        <v>85</v>
      </c>
      <c r="AY144" s="17" t="s">
        <v>148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7" t="s">
        <v>83</v>
      </c>
      <c r="BK144" s="201">
        <f>ROUND(I144*H144,2)</f>
        <v>0</v>
      </c>
      <c r="BL144" s="17" t="s">
        <v>568</v>
      </c>
      <c r="BM144" s="200" t="s">
        <v>1578</v>
      </c>
    </row>
    <row r="145" spans="1:65" s="14" customFormat="1">
      <c r="B145" s="219"/>
      <c r="C145" s="220"/>
      <c r="D145" s="210" t="s">
        <v>183</v>
      </c>
      <c r="E145" s="221" t="s">
        <v>1</v>
      </c>
      <c r="F145" s="222" t="s">
        <v>573</v>
      </c>
      <c r="G145" s="220"/>
      <c r="H145" s="223">
        <v>65</v>
      </c>
      <c r="I145" s="224"/>
      <c r="J145" s="220"/>
      <c r="K145" s="220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183</v>
      </c>
      <c r="AU145" s="229" t="s">
        <v>85</v>
      </c>
      <c r="AV145" s="14" t="s">
        <v>85</v>
      </c>
      <c r="AW145" s="14" t="s">
        <v>32</v>
      </c>
      <c r="AX145" s="14" t="s">
        <v>83</v>
      </c>
      <c r="AY145" s="229" t="s">
        <v>148</v>
      </c>
    </row>
    <row r="146" spans="1:65" s="2" customFormat="1" ht="16.5" customHeight="1">
      <c r="A146" s="34"/>
      <c r="B146" s="35"/>
      <c r="C146" s="187" t="s">
        <v>196</v>
      </c>
      <c r="D146" s="187" t="s">
        <v>150</v>
      </c>
      <c r="E146" s="188" t="s">
        <v>1579</v>
      </c>
      <c r="F146" s="189" t="s">
        <v>1580</v>
      </c>
      <c r="G146" s="190" t="s">
        <v>153</v>
      </c>
      <c r="H146" s="191">
        <v>2</v>
      </c>
      <c r="I146" s="192"/>
      <c r="J146" s="193">
        <f>ROUND(I146*H146,2)</f>
        <v>0</v>
      </c>
      <c r="K146" s="194"/>
      <c r="L146" s="195"/>
      <c r="M146" s="196" t="s">
        <v>1</v>
      </c>
      <c r="N146" s="197" t="s">
        <v>40</v>
      </c>
      <c r="O146" s="71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0" t="s">
        <v>1497</v>
      </c>
      <c r="AT146" s="200" t="s">
        <v>150</v>
      </c>
      <c r="AU146" s="200" t="s">
        <v>85</v>
      </c>
      <c r="AY146" s="17" t="s">
        <v>148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7" t="s">
        <v>83</v>
      </c>
      <c r="BK146" s="201">
        <f>ROUND(I146*H146,2)</f>
        <v>0</v>
      </c>
      <c r="BL146" s="17" t="s">
        <v>568</v>
      </c>
      <c r="BM146" s="200" t="s">
        <v>1581</v>
      </c>
    </row>
    <row r="147" spans="1:65" s="14" customFormat="1">
      <c r="B147" s="219"/>
      <c r="C147" s="220"/>
      <c r="D147" s="210" t="s">
        <v>183</v>
      </c>
      <c r="E147" s="221" t="s">
        <v>1</v>
      </c>
      <c r="F147" s="222" t="s">
        <v>85</v>
      </c>
      <c r="G147" s="220"/>
      <c r="H147" s="223">
        <v>2</v>
      </c>
      <c r="I147" s="224"/>
      <c r="J147" s="220"/>
      <c r="K147" s="220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183</v>
      </c>
      <c r="AU147" s="229" t="s">
        <v>85</v>
      </c>
      <c r="AV147" s="14" t="s">
        <v>85</v>
      </c>
      <c r="AW147" s="14" t="s">
        <v>32</v>
      </c>
      <c r="AX147" s="14" t="s">
        <v>83</v>
      </c>
      <c r="AY147" s="229" t="s">
        <v>148</v>
      </c>
    </row>
    <row r="148" spans="1:65" s="2" customFormat="1" ht="24.2" customHeight="1">
      <c r="A148" s="34"/>
      <c r="B148" s="35"/>
      <c r="C148" s="241" t="s">
        <v>200</v>
      </c>
      <c r="D148" s="241" t="s">
        <v>209</v>
      </c>
      <c r="E148" s="242" t="s">
        <v>1582</v>
      </c>
      <c r="F148" s="243" t="s">
        <v>1583</v>
      </c>
      <c r="G148" s="244" t="s">
        <v>181</v>
      </c>
      <c r="H148" s="245">
        <v>2</v>
      </c>
      <c r="I148" s="246"/>
      <c r="J148" s="247">
        <f>ROUND(I148*H148,2)</f>
        <v>0</v>
      </c>
      <c r="K148" s="248"/>
      <c r="L148" s="39"/>
      <c r="M148" s="249" t="s">
        <v>1</v>
      </c>
      <c r="N148" s="250" t="s">
        <v>40</v>
      </c>
      <c r="O148" s="71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0" t="s">
        <v>568</v>
      </c>
      <c r="AT148" s="200" t="s">
        <v>209</v>
      </c>
      <c r="AU148" s="200" t="s">
        <v>85</v>
      </c>
      <c r="AY148" s="17" t="s">
        <v>148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7" t="s">
        <v>83</v>
      </c>
      <c r="BK148" s="201">
        <f>ROUND(I148*H148,2)</f>
        <v>0</v>
      </c>
      <c r="BL148" s="17" t="s">
        <v>568</v>
      </c>
      <c r="BM148" s="200" t="s">
        <v>1584</v>
      </c>
    </row>
    <row r="149" spans="1:65" s="14" customFormat="1">
      <c r="B149" s="219"/>
      <c r="C149" s="220"/>
      <c r="D149" s="210" t="s">
        <v>183</v>
      </c>
      <c r="E149" s="221" t="s">
        <v>1</v>
      </c>
      <c r="F149" s="222" t="s">
        <v>85</v>
      </c>
      <c r="G149" s="220"/>
      <c r="H149" s="223">
        <v>2</v>
      </c>
      <c r="I149" s="224"/>
      <c r="J149" s="220"/>
      <c r="K149" s="220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183</v>
      </c>
      <c r="AU149" s="229" t="s">
        <v>85</v>
      </c>
      <c r="AV149" s="14" t="s">
        <v>85</v>
      </c>
      <c r="AW149" s="14" t="s">
        <v>32</v>
      </c>
      <c r="AX149" s="14" t="s">
        <v>83</v>
      </c>
      <c r="AY149" s="229" t="s">
        <v>148</v>
      </c>
    </row>
    <row r="150" spans="1:65" s="2" customFormat="1" ht="21.75" customHeight="1">
      <c r="A150" s="34"/>
      <c r="B150" s="35"/>
      <c r="C150" s="187" t="s">
        <v>204</v>
      </c>
      <c r="D150" s="187" t="s">
        <v>150</v>
      </c>
      <c r="E150" s="188" t="s">
        <v>1585</v>
      </c>
      <c r="F150" s="189" t="s">
        <v>1586</v>
      </c>
      <c r="G150" s="190" t="s">
        <v>181</v>
      </c>
      <c r="H150" s="191">
        <v>1</v>
      </c>
      <c r="I150" s="192"/>
      <c r="J150" s="193">
        <f>ROUND(I150*H150,2)</f>
        <v>0</v>
      </c>
      <c r="K150" s="194"/>
      <c r="L150" s="195"/>
      <c r="M150" s="196" t="s">
        <v>1</v>
      </c>
      <c r="N150" s="197" t="s">
        <v>40</v>
      </c>
      <c r="O150" s="71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0" t="s">
        <v>1497</v>
      </c>
      <c r="AT150" s="200" t="s">
        <v>150</v>
      </c>
      <c r="AU150" s="200" t="s">
        <v>85</v>
      </c>
      <c r="AY150" s="17" t="s">
        <v>148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7" t="s">
        <v>83</v>
      </c>
      <c r="BK150" s="201">
        <f>ROUND(I150*H150,2)</f>
        <v>0</v>
      </c>
      <c r="BL150" s="17" t="s">
        <v>568</v>
      </c>
      <c r="BM150" s="200" t="s">
        <v>1587</v>
      </c>
    </row>
    <row r="151" spans="1:65" s="14" customFormat="1">
      <c r="B151" s="219"/>
      <c r="C151" s="220"/>
      <c r="D151" s="210" t="s">
        <v>183</v>
      </c>
      <c r="E151" s="221" t="s">
        <v>1</v>
      </c>
      <c r="F151" s="222" t="s">
        <v>83</v>
      </c>
      <c r="G151" s="220"/>
      <c r="H151" s="223">
        <v>1</v>
      </c>
      <c r="I151" s="224"/>
      <c r="J151" s="220"/>
      <c r="K151" s="220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183</v>
      </c>
      <c r="AU151" s="229" t="s">
        <v>85</v>
      </c>
      <c r="AV151" s="14" t="s">
        <v>85</v>
      </c>
      <c r="AW151" s="14" t="s">
        <v>32</v>
      </c>
      <c r="AX151" s="14" t="s">
        <v>83</v>
      </c>
      <c r="AY151" s="229" t="s">
        <v>148</v>
      </c>
    </row>
    <row r="152" spans="1:65" s="2" customFormat="1" ht="24.2" customHeight="1">
      <c r="A152" s="34"/>
      <c r="B152" s="35"/>
      <c r="C152" s="187" t="s">
        <v>208</v>
      </c>
      <c r="D152" s="187" t="s">
        <v>150</v>
      </c>
      <c r="E152" s="188" t="s">
        <v>1588</v>
      </c>
      <c r="F152" s="189" t="s">
        <v>1589</v>
      </c>
      <c r="G152" s="190" t="s">
        <v>181</v>
      </c>
      <c r="H152" s="191">
        <v>1</v>
      </c>
      <c r="I152" s="192"/>
      <c r="J152" s="193">
        <f>ROUND(I152*H152,2)</f>
        <v>0</v>
      </c>
      <c r="K152" s="194"/>
      <c r="L152" s="195"/>
      <c r="M152" s="196" t="s">
        <v>1</v>
      </c>
      <c r="N152" s="197" t="s">
        <v>40</v>
      </c>
      <c r="O152" s="71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0" t="s">
        <v>1497</v>
      </c>
      <c r="AT152" s="200" t="s">
        <v>150</v>
      </c>
      <c r="AU152" s="200" t="s">
        <v>85</v>
      </c>
      <c r="AY152" s="17" t="s">
        <v>148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7" t="s">
        <v>83</v>
      </c>
      <c r="BK152" s="201">
        <f>ROUND(I152*H152,2)</f>
        <v>0</v>
      </c>
      <c r="BL152" s="17" t="s">
        <v>568</v>
      </c>
      <c r="BM152" s="200" t="s">
        <v>1590</v>
      </c>
    </row>
    <row r="153" spans="1:65" s="2" customFormat="1" ht="24.2" customHeight="1">
      <c r="A153" s="34"/>
      <c r="B153" s="35"/>
      <c r="C153" s="241" t="s">
        <v>8</v>
      </c>
      <c r="D153" s="241" t="s">
        <v>209</v>
      </c>
      <c r="E153" s="242" t="s">
        <v>1591</v>
      </c>
      <c r="F153" s="243" t="s">
        <v>1592</v>
      </c>
      <c r="G153" s="244" t="s">
        <v>181</v>
      </c>
      <c r="H153" s="245">
        <v>2</v>
      </c>
      <c r="I153" s="246"/>
      <c r="J153" s="247">
        <f>ROUND(I153*H153,2)</f>
        <v>0</v>
      </c>
      <c r="K153" s="248"/>
      <c r="L153" s="39"/>
      <c r="M153" s="249" t="s">
        <v>1</v>
      </c>
      <c r="N153" s="250" t="s">
        <v>40</v>
      </c>
      <c r="O153" s="71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0" t="s">
        <v>568</v>
      </c>
      <c r="AT153" s="200" t="s">
        <v>209</v>
      </c>
      <c r="AU153" s="200" t="s">
        <v>85</v>
      </c>
      <c r="AY153" s="17" t="s">
        <v>148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7" t="s">
        <v>83</v>
      </c>
      <c r="BK153" s="201">
        <f>ROUND(I153*H153,2)</f>
        <v>0</v>
      </c>
      <c r="BL153" s="17" t="s">
        <v>568</v>
      </c>
      <c r="BM153" s="200" t="s">
        <v>1593</v>
      </c>
    </row>
    <row r="154" spans="1:65" s="2" customFormat="1" ht="24.2" customHeight="1">
      <c r="A154" s="34"/>
      <c r="B154" s="35"/>
      <c r="C154" s="187" t="s">
        <v>218</v>
      </c>
      <c r="D154" s="187" t="s">
        <v>150</v>
      </c>
      <c r="E154" s="188" t="s">
        <v>1594</v>
      </c>
      <c r="F154" s="189" t="s">
        <v>1595</v>
      </c>
      <c r="G154" s="190" t="s">
        <v>181</v>
      </c>
      <c r="H154" s="191">
        <v>2</v>
      </c>
      <c r="I154" s="192"/>
      <c r="J154" s="193">
        <f>ROUND(I154*H154,2)</f>
        <v>0</v>
      </c>
      <c r="K154" s="194"/>
      <c r="L154" s="195"/>
      <c r="M154" s="196" t="s">
        <v>1</v>
      </c>
      <c r="N154" s="197" t="s">
        <v>40</v>
      </c>
      <c r="O154" s="71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0" t="s">
        <v>1497</v>
      </c>
      <c r="AT154" s="200" t="s">
        <v>150</v>
      </c>
      <c r="AU154" s="200" t="s">
        <v>85</v>
      </c>
      <c r="AY154" s="17" t="s">
        <v>148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7" t="s">
        <v>83</v>
      </c>
      <c r="BK154" s="201">
        <f>ROUND(I154*H154,2)</f>
        <v>0</v>
      </c>
      <c r="BL154" s="17" t="s">
        <v>568</v>
      </c>
      <c r="BM154" s="200" t="s">
        <v>1596</v>
      </c>
    </row>
    <row r="155" spans="1:65" s="2" customFormat="1" ht="16.5" customHeight="1">
      <c r="A155" s="34"/>
      <c r="B155" s="35"/>
      <c r="C155" s="241" t="s">
        <v>222</v>
      </c>
      <c r="D155" s="241" t="s">
        <v>209</v>
      </c>
      <c r="E155" s="242" t="s">
        <v>1597</v>
      </c>
      <c r="F155" s="243" t="s">
        <v>1598</v>
      </c>
      <c r="G155" s="244" t="s">
        <v>181</v>
      </c>
      <c r="H155" s="245">
        <v>2</v>
      </c>
      <c r="I155" s="246"/>
      <c r="J155" s="247">
        <f>ROUND(I155*H155,2)</f>
        <v>0</v>
      </c>
      <c r="K155" s="248"/>
      <c r="L155" s="39"/>
      <c r="M155" s="249" t="s">
        <v>1</v>
      </c>
      <c r="N155" s="250" t="s">
        <v>40</v>
      </c>
      <c r="O155" s="71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0" t="s">
        <v>568</v>
      </c>
      <c r="AT155" s="200" t="s">
        <v>209</v>
      </c>
      <c r="AU155" s="200" t="s">
        <v>85</v>
      </c>
      <c r="AY155" s="17" t="s">
        <v>148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7" t="s">
        <v>83</v>
      </c>
      <c r="BK155" s="201">
        <f>ROUND(I155*H155,2)</f>
        <v>0</v>
      </c>
      <c r="BL155" s="17" t="s">
        <v>568</v>
      </c>
      <c r="BM155" s="200" t="s">
        <v>1599</v>
      </c>
    </row>
    <row r="156" spans="1:65" s="14" customFormat="1">
      <c r="B156" s="219"/>
      <c r="C156" s="220"/>
      <c r="D156" s="210" t="s">
        <v>183</v>
      </c>
      <c r="E156" s="221" t="s">
        <v>1</v>
      </c>
      <c r="F156" s="222" t="s">
        <v>85</v>
      </c>
      <c r="G156" s="220"/>
      <c r="H156" s="223">
        <v>2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183</v>
      </c>
      <c r="AU156" s="229" t="s">
        <v>85</v>
      </c>
      <c r="AV156" s="14" t="s">
        <v>85</v>
      </c>
      <c r="AW156" s="14" t="s">
        <v>32</v>
      </c>
      <c r="AX156" s="14" t="s">
        <v>83</v>
      </c>
      <c r="AY156" s="229" t="s">
        <v>148</v>
      </c>
    </row>
    <row r="157" spans="1:65" s="2" customFormat="1" ht="24.2" customHeight="1">
      <c r="A157" s="34"/>
      <c r="B157" s="35"/>
      <c r="C157" s="187" t="s">
        <v>225</v>
      </c>
      <c r="D157" s="187" t="s">
        <v>150</v>
      </c>
      <c r="E157" s="188" t="s">
        <v>1600</v>
      </c>
      <c r="F157" s="189" t="s">
        <v>1601</v>
      </c>
      <c r="G157" s="190" t="s">
        <v>1602</v>
      </c>
      <c r="H157" s="191">
        <v>2</v>
      </c>
      <c r="I157" s="192"/>
      <c r="J157" s="193">
        <f>ROUND(I157*H157,2)</f>
        <v>0</v>
      </c>
      <c r="K157" s="194"/>
      <c r="L157" s="195"/>
      <c r="M157" s="196" t="s">
        <v>1</v>
      </c>
      <c r="N157" s="197" t="s">
        <v>40</v>
      </c>
      <c r="O157" s="71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0" t="s">
        <v>1497</v>
      </c>
      <c r="AT157" s="200" t="s">
        <v>150</v>
      </c>
      <c r="AU157" s="200" t="s">
        <v>85</v>
      </c>
      <c r="AY157" s="17" t="s">
        <v>148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7" t="s">
        <v>83</v>
      </c>
      <c r="BK157" s="201">
        <f>ROUND(I157*H157,2)</f>
        <v>0</v>
      </c>
      <c r="BL157" s="17" t="s">
        <v>568</v>
      </c>
      <c r="BM157" s="200" t="s">
        <v>1603</v>
      </c>
    </row>
    <row r="158" spans="1:65" s="14" customFormat="1">
      <c r="B158" s="219"/>
      <c r="C158" s="220"/>
      <c r="D158" s="210" t="s">
        <v>183</v>
      </c>
      <c r="E158" s="221" t="s">
        <v>1</v>
      </c>
      <c r="F158" s="222" t="s">
        <v>85</v>
      </c>
      <c r="G158" s="220"/>
      <c r="H158" s="223">
        <v>2</v>
      </c>
      <c r="I158" s="224"/>
      <c r="J158" s="220"/>
      <c r="K158" s="220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183</v>
      </c>
      <c r="AU158" s="229" t="s">
        <v>85</v>
      </c>
      <c r="AV158" s="14" t="s">
        <v>85</v>
      </c>
      <c r="AW158" s="14" t="s">
        <v>32</v>
      </c>
      <c r="AX158" s="14" t="s">
        <v>83</v>
      </c>
      <c r="AY158" s="229" t="s">
        <v>148</v>
      </c>
    </row>
    <row r="159" spans="1:65" s="2" customFormat="1" ht="33" customHeight="1">
      <c r="A159" s="34"/>
      <c r="B159" s="35"/>
      <c r="C159" s="241" t="s">
        <v>228</v>
      </c>
      <c r="D159" s="241" t="s">
        <v>209</v>
      </c>
      <c r="E159" s="242" t="s">
        <v>1604</v>
      </c>
      <c r="F159" s="243" t="s">
        <v>1605</v>
      </c>
      <c r="G159" s="244" t="s">
        <v>161</v>
      </c>
      <c r="H159" s="245">
        <v>64</v>
      </c>
      <c r="I159" s="246"/>
      <c r="J159" s="247">
        <f>ROUND(I159*H159,2)</f>
        <v>0</v>
      </c>
      <c r="K159" s="248"/>
      <c r="L159" s="39"/>
      <c r="M159" s="249" t="s">
        <v>1</v>
      </c>
      <c r="N159" s="250" t="s">
        <v>40</v>
      </c>
      <c r="O159" s="71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0" t="s">
        <v>568</v>
      </c>
      <c r="AT159" s="200" t="s">
        <v>209</v>
      </c>
      <c r="AU159" s="200" t="s">
        <v>85</v>
      </c>
      <c r="AY159" s="17" t="s">
        <v>148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7" t="s">
        <v>83</v>
      </c>
      <c r="BK159" s="201">
        <f>ROUND(I159*H159,2)</f>
        <v>0</v>
      </c>
      <c r="BL159" s="17" t="s">
        <v>568</v>
      </c>
      <c r="BM159" s="200" t="s">
        <v>1606</v>
      </c>
    </row>
    <row r="160" spans="1:65" s="13" customFormat="1">
      <c r="B160" s="208"/>
      <c r="C160" s="209"/>
      <c r="D160" s="210" t="s">
        <v>183</v>
      </c>
      <c r="E160" s="211" t="s">
        <v>1</v>
      </c>
      <c r="F160" s="212" t="s">
        <v>1607</v>
      </c>
      <c r="G160" s="209"/>
      <c r="H160" s="211" t="s">
        <v>1</v>
      </c>
      <c r="I160" s="213"/>
      <c r="J160" s="209"/>
      <c r="K160" s="209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183</v>
      </c>
      <c r="AU160" s="218" t="s">
        <v>85</v>
      </c>
      <c r="AV160" s="13" t="s">
        <v>83</v>
      </c>
      <c r="AW160" s="13" t="s">
        <v>32</v>
      </c>
      <c r="AX160" s="13" t="s">
        <v>75</v>
      </c>
      <c r="AY160" s="218" t="s">
        <v>148</v>
      </c>
    </row>
    <row r="161" spans="1:65" s="14" customFormat="1">
      <c r="B161" s="219"/>
      <c r="C161" s="220"/>
      <c r="D161" s="210" t="s">
        <v>183</v>
      </c>
      <c r="E161" s="221" t="s">
        <v>1552</v>
      </c>
      <c r="F161" s="222" t="s">
        <v>1551</v>
      </c>
      <c r="G161" s="220"/>
      <c r="H161" s="223">
        <v>64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183</v>
      </c>
      <c r="AU161" s="229" t="s">
        <v>85</v>
      </c>
      <c r="AV161" s="14" t="s">
        <v>85</v>
      </c>
      <c r="AW161" s="14" t="s">
        <v>32</v>
      </c>
      <c r="AX161" s="14" t="s">
        <v>83</v>
      </c>
      <c r="AY161" s="229" t="s">
        <v>148</v>
      </c>
    </row>
    <row r="162" spans="1:65" s="2" customFormat="1" ht="16.5" customHeight="1">
      <c r="A162" s="34"/>
      <c r="B162" s="35"/>
      <c r="C162" s="187" t="s">
        <v>231</v>
      </c>
      <c r="D162" s="187" t="s">
        <v>150</v>
      </c>
      <c r="E162" s="188" t="s">
        <v>1608</v>
      </c>
      <c r="F162" s="189" t="s">
        <v>1609</v>
      </c>
      <c r="G162" s="190" t="s">
        <v>460</v>
      </c>
      <c r="H162" s="191">
        <v>41.664000000000001</v>
      </c>
      <c r="I162" s="192"/>
      <c r="J162" s="193">
        <f>ROUND(I162*H162,2)</f>
        <v>0</v>
      </c>
      <c r="K162" s="194"/>
      <c r="L162" s="195"/>
      <c r="M162" s="196" t="s">
        <v>1</v>
      </c>
      <c r="N162" s="197" t="s">
        <v>40</v>
      </c>
      <c r="O162" s="71"/>
      <c r="P162" s="198">
        <f>O162*H162</f>
        <v>0</v>
      </c>
      <c r="Q162" s="198">
        <v>1E-3</v>
      </c>
      <c r="R162" s="198">
        <f>Q162*H162</f>
        <v>4.1664E-2</v>
      </c>
      <c r="S162" s="198">
        <v>0</v>
      </c>
      <c r="T162" s="19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0" t="s">
        <v>885</v>
      </c>
      <c r="AT162" s="200" t="s">
        <v>150</v>
      </c>
      <c r="AU162" s="200" t="s">
        <v>85</v>
      </c>
      <c r="AY162" s="17" t="s">
        <v>148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7" t="s">
        <v>83</v>
      </c>
      <c r="BK162" s="201">
        <f>ROUND(I162*H162,2)</f>
        <v>0</v>
      </c>
      <c r="BL162" s="17" t="s">
        <v>885</v>
      </c>
      <c r="BM162" s="200" t="s">
        <v>1610</v>
      </c>
    </row>
    <row r="163" spans="1:65" s="13" customFormat="1">
      <c r="B163" s="208"/>
      <c r="C163" s="209"/>
      <c r="D163" s="210" t="s">
        <v>183</v>
      </c>
      <c r="E163" s="211" t="s">
        <v>1</v>
      </c>
      <c r="F163" s="212" t="s">
        <v>744</v>
      </c>
      <c r="G163" s="209"/>
      <c r="H163" s="211" t="s">
        <v>1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183</v>
      </c>
      <c r="AU163" s="218" t="s">
        <v>85</v>
      </c>
      <c r="AV163" s="13" t="s">
        <v>83</v>
      </c>
      <c r="AW163" s="13" t="s">
        <v>32</v>
      </c>
      <c r="AX163" s="13" t="s">
        <v>75</v>
      </c>
      <c r="AY163" s="218" t="s">
        <v>148</v>
      </c>
    </row>
    <row r="164" spans="1:65" s="14" customFormat="1">
      <c r="B164" s="219"/>
      <c r="C164" s="220"/>
      <c r="D164" s="210" t="s">
        <v>183</v>
      </c>
      <c r="E164" s="221" t="s">
        <v>1</v>
      </c>
      <c r="F164" s="222" t="s">
        <v>1611</v>
      </c>
      <c r="G164" s="220"/>
      <c r="H164" s="223">
        <v>39.68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183</v>
      </c>
      <c r="AU164" s="229" t="s">
        <v>85</v>
      </c>
      <c r="AV164" s="14" t="s">
        <v>85</v>
      </c>
      <c r="AW164" s="14" t="s">
        <v>32</v>
      </c>
      <c r="AX164" s="14" t="s">
        <v>83</v>
      </c>
      <c r="AY164" s="229" t="s">
        <v>148</v>
      </c>
    </row>
    <row r="165" spans="1:65" s="14" customFormat="1">
      <c r="B165" s="219"/>
      <c r="C165" s="220"/>
      <c r="D165" s="210" t="s">
        <v>183</v>
      </c>
      <c r="E165" s="220"/>
      <c r="F165" s="222" t="s">
        <v>1612</v>
      </c>
      <c r="G165" s="220"/>
      <c r="H165" s="223">
        <v>41.664000000000001</v>
      </c>
      <c r="I165" s="224"/>
      <c r="J165" s="220"/>
      <c r="K165" s="220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183</v>
      </c>
      <c r="AU165" s="229" t="s">
        <v>85</v>
      </c>
      <c r="AV165" s="14" t="s">
        <v>85</v>
      </c>
      <c r="AW165" s="14" t="s">
        <v>4</v>
      </c>
      <c r="AX165" s="14" t="s">
        <v>83</v>
      </c>
      <c r="AY165" s="229" t="s">
        <v>148</v>
      </c>
    </row>
    <row r="166" spans="1:65" s="2" customFormat="1" ht="16.5" customHeight="1">
      <c r="A166" s="34"/>
      <c r="B166" s="35"/>
      <c r="C166" s="241" t="s">
        <v>7</v>
      </c>
      <c r="D166" s="241" t="s">
        <v>209</v>
      </c>
      <c r="E166" s="242" t="s">
        <v>1613</v>
      </c>
      <c r="F166" s="243" t="s">
        <v>1614</v>
      </c>
      <c r="G166" s="244" t="s">
        <v>181</v>
      </c>
      <c r="H166" s="245">
        <v>4</v>
      </c>
      <c r="I166" s="246"/>
      <c r="J166" s="247">
        <f>ROUND(I166*H166,2)</f>
        <v>0</v>
      </c>
      <c r="K166" s="248"/>
      <c r="L166" s="39"/>
      <c r="M166" s="249" t="s">
        <v>1</v>
      </c>
      <c r="N166" s="250" t="s">
        <v>40</v>
      </c>
      <c r="O166" s="71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0" t="s">
        <v>568</v>
      </c>
      <c r="AT166" s="200" t="s">
        <v>209</v>
      </c>
      <c r="AU166" s="200" t="s">
        <v>85</v>
      </c>
      <c r="AY166" s="17" t="s">
        <v>148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7" t="s">
        <v>83</v>
      </c>
      <c r="BK166" s="201">
        <f>ROUND(I166*H166,2)</f>
        <v>0</v>
      </c>
      <c r="BL166" s="17" t="s">
        <v>568</v>
      </c>
      <c r="BM166" s="200" t="s">
        <v>1615</v>
      </c>
    </row>
    <row r="167" spans="1:65" s="2" customFormat="1" ht="16.5" customHeight="1">
      <c r="A167" s="34"/>
      <c r="B167" s="35"/>
      <c r="C167" s="187" t="s">
        <v>378</v>
      </c>
      <c r="D167" s="187" t="s">
        <v>150</v>
      </c>
      <c r="E167" s="188" t="s">
        <v>1616</v>
      </c>
      <c r="F167" s="189" t="s">
        <v>1617</v>
      </c>
      <c r="G167" s="190" t="s">
        <v>181</v>
      </c>
      <c r="H167" s="191">
        <v>4</v>
      </c>
      <c r="I167" s="192"/>
      <c r="J167" s="193">
        <f>ROUND(I167*H167,2)</f>
        <v>0</v>
      </c>
      <c r="K167" s="194"/>
      <c r="L167" s="195"/>
      <c r="M167" s="196" t="s">
        <v>1</v>
      </c>
      <c r="N167" s="197" t="s">
        <v>40</v>
      </c>
      <c r="O167" s="71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0" t="s">
        <v>1497</v>
      </c>
      <c r="AT167" s="200" t="s">
        <v>150</v>
      </c>
      <c r="AU167" s="200" t="s">
        <v>85</v>
      </c>
      <c r="AY167" s="17" t="s">
        <v>148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7" t="s">
        <v>83</v>
      </c>
      <c r="BK167" s="201">
        <f>ROUND(I167*H167,2)</f>
        <v>0</v>
      </c>
      <c r="BL167" s="17" t="s">
        <v>568</v>
      </c>
      <c r="BM167" s="200" t="s">
        <v>1618</v>
      </c>
    </row>
    <row r="168" spans="1:65" s="2" customFormat="1" ht="33" customHeight="1">
      <c r="A168" s="34"/>
      <c r="B168" s="35"/>
      <c r="C168" s="241" t="s">
        <v>382</v>
      </c>
      <c r="D168" s="241" t="s">
        <v>209</v>
      </c>
      <c r="E168" s="242" t="s">
        <v>1619</v>
      </c>
      <c r="F168" s="243" t="s">
        <v>1620</v>
      </c>
      <c r="G168" s="244" t="s">
        <v>161</v>
      </c>
      <c r="H168" s="245">
        <v>30</v>
      </c>
      <c r="I168" s="246"/>
      <c r="J168" s="247">
        <f>ROUND(I168*H168,2)</f>
        <v>0</v>
      </c>
      <c r="K168" s="248"/>
      <c r="L168" s="39"/>
      <c r="M168" s="249" t="s">
        <v>1</v>
      </c>
      <c r="N168" s="250" t="s">
        <v>40</v>
      </c>
      <c r="O168" s="71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0" t="s">
        <v>568</v>
      </c>
      <c r="AT168" s="200" t="s">
        <v>209</v>
      </c>
      <c r="AU168" s="200" t="s">
        <v>85</v>
      </c>
      <c r="AY168" s="17" t="s">
        <v>148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7" t="s">
        <v>83</v>
      </c>
      <c r="BK168" s="201">
        <f>ROUND(I168*H168,2)</f>
        <v>0</v>
      </c>
      <c r="BL168" s="17" t="s">
        <v>568</v>
      </c>
      <c r="BM168" s="200" t="s">
        <v>1621</v>
      </c>
    </row>
    <row r="169" spans="1:65" s="13" customFormat="1">
      <c r="B169" s="208"/>
      <c r="C169" s="209"/>
      <c r="D169" s="210" t="s">
        <v>183</v>
      </c>
      <c r="E169" s="211" t="s">
        <v>1</v>
      </c>
      <c r="F169" s="212" t="s">
        <v>1622</v>
      </c>
      <c r="G169" s="209"/>
      <c r="H169" s="211" t="s">
        <v>1</v>
      </c>
      <c r="I169" s="213"/>
      <c r="J169" s="209"/>
      <c r="K169" s="209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183</v>
      </c>
      <c r="AU169" s="218" t="s">
        <v>85</v>
      </c>
      <c r="AV169" s="13" t="s">
        <v>83</v>
      </c>
      <c r="AW169" s="13" t="s">
        <v>32</v>
      </c>
      <c r="AX169" s="13" t="s">
        <v>75</v>
      </c>
      <c r="AY169" s="218" t="s">
        <v>148</v>
      </c>
    </row>
    <row r="170" spans="1:65" s="14" customFormat="1">
      <c r="B170" s="219"/>
      <c r="C170" s="220"/>
      <c r="D170" s="210" t="s">
        <v>183</v>
      </c>
      <c r="E170" s="221" t="s">
        <v>1550</v>
      </c>
      <c r="F170" s="222" t="s">
        <v>1623</v>
      </c>
      <c r="G170" s="220"/>
      <c r="H170" s="223">
        <v>30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183</v>
      </c>
      <c r="AU170" s="229" t="s">
        <v>85</v>
      </c>
      <c r="AV170" s="14" t="s">
        <v>85</v>
      </c>
      <c r="AW170" s="14" t="s">
        <v>32</v>
      </c>
      <c r="AX170" s="14" t="s">
        <v>83</v>
      </c>
      <c r="AY170" s="229" t="s">
        <v>148</v>
      </c>
    </row>
    <row r="171" spans="1:65" s="2" customFormat="1" ht="16.5" customHeight="1">
      <c r="A171" s="34"/>
      <c r="B171" s="35"/>
      <c r="C171" s="187" t="s">
        <v>387</v>
      </c>
      <c r="D171" s="187" t="s">
        <v>150</v>
      </c>
      <c r="E171" s="188" t="s">
        <v>1624</v>
      </c>
      <c r="F171" s="189" t="s">
        <v>1625</v>
      </c>
      <c r="G171" s="190" t="s">
        <v>161</v>
      </c>
      <c r="H171" s="191">
        <v>31.5</v>
      </c>
      <c r="I171" s="192"/>
      <c r="J171" s="193">
        <f>ROUND(I171*H171,2)</f>
        <v>0</v>
      </c>
      <c r="K171" s="194"/>
      <c r="L171" s="195"/>
      <c r="M171" s="196" t="s">
        <v>1</v>
      </c>
      <c r="N171" s="197" t="s">
        <v>40</v>
      </c>
      <c r="O171" s="71"/>
      <c r="P171" s="198">
        <f>O171*H171</f>
        <v>0</v>
      </c>
      <c r="Q171" s="198">
        <v>1.2E-4</v>
      </c>
      <c r="R171" s="198">
        <f>Q171*H171</f>
        <v>3.7799999999999999E-3</v>
      </c>
      <c r="S171" s="198">
        <v>0</v>
      </c>
      <c r="T171" s="19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0" t="s">
        <v>885</v>
      </c>
      <c r="AT171" s="200" t="s">
        <v>150</v>
      </c>
      <c r="AU171" s="200" t="s">
        <v>85</v>
      </c>
      <c r="AY171" s="17" t="s">
        <v>148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7" t="s">
        <v>83</v>
      </c>
      <c r="BK171" s="201">
        <f>ROUND(I171*H171,2)</f>
        <v>0</v>
      </c>
      <c r="BL171" s="17" t="s">
        <v>885</v>
      </c>
      <c r="BM171" s="200" t="s">
        <v>1626</v>
      </c>
    </row>
    <row r="172" spans="1:65" s="13" customFormat="1">
      <c r="B172" s="208"/>
      <c r="C172" s="209"/>
      <c r="D172" s="210" t="s">
        <v>183</v>
      </c>
      <c r="E172" s="211" t="s">
        <v>1</v>
      </c>
      <c r="F172" s="212" t="s">
        <v>744</v>
      </c>
      <c r="G172" s="209"/>
      <c r="H172" s="211" t="s">
        <v>1</v>
      </c>
      <c r="I172" s="213"/>
      <c r="J172" s="209"/>
      <c r="K172" s="209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183</v>
      </c>
      <c r="AU172" s="218" t="s">
        <v>85</v>
      </c>
      <c r="AV172" s="13" t="s">
        <v>83</v>
      </c>
      <c r="AW172" s="13" t="s">
        <v>32</v>
      </c>
      <c r="AX172" s="13" t="s">
        <v>75</v>
      </c>
      <c r="AY172" s="218" t="s">
        <v>148</v>
      </c>
    </row>
    <row r="173" spans="1:65" s="14" customFormat="1">
      <c r="B173" s="219"/>
      <c r="C173" s="220"/>
      <c r="D173" s="210" t="s">
        <v>183</v>
      </c>
      <c r="E173" s="221" t="s">
        <v>1</v>
      </c>
      <c r="F173" s="222" t="s">
        <v>1627</v>
      </c>
      <c r="G173" s="220"/>
      <c r="H173" s="223">
        <v>31.5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183</v>
      </c>
      <c r="AU173" s="229" t="s">
        <v>85</v>
      </c>
      <c r="AV173" s="14" t="s">
        <v>85</v>
      </c>
      <c r="AW173" s="14" t="s">
        <v>32</v>
      </c>
      <c r="AX173" s="14" t="s">
        <v>83</v>
      </c>
      <c r="AY173" s="229" t="s">
        <v>148</v>
      </c>
    </row>
    <row r="174" spans="1:65" s="2" customFormat="1" ht="24.2" customHeight="1">
      <c r="A174" s="34"/>
      <c r="B174" s="35"/>
      <c r="C174" s="241" t="s">
        <v>392</v>
      </c>
      <c r="D174" s="241" t="s">
        <v>209</v>
      </c>
      <c r="E174" s="242" t="s">
        <v>1628</v>
      </c>
      <c r="F174" s="243" t="s">
        <v>1629</v>
      </c>
      <c r="G174" s="244" t="s">
        <v>161</v>
      </c>
      <c r="H174" s="245">
        <v>64</v>
      </c>
      <c r="I174" s="246"/>
      <c r="J174" s="247">
        <f>ROUND(I174*H174,2)</f>
        <v>0</v>
      </c>
      <c r="K174" s="248"/>
      <c r="L174" s="39"/>
      <c r="M174" s="249" t="s">
        <v>1</v>
      </c>
      <c r="N174" s="250" t="s">
        <v>40</v>
      </c>
      <c r="O174" s="71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0" t="s">
        <v>568</v>
      </c>
      <c r="AT174" s="200" t="s">
        <v>209</v>
      </c>
      <c r="AU174" s="200" t="s">
        <v>85</v>
      </c>
      <c r="AY174" s="17" t="s">
        <v>148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7" t="s">
        <v>83</v>
      </c>
      <c r="BK174" s="201">
        <f>ROUND(I174*H174,2)</f>
        <v>0</v>
      </c>
      <c r="BL174" s="17" t="s">
        <v>568</v>
      </c>
      <c r="BM174" s="200" t="s">
        <v>1630</v>
      </c>
    </row>
    <row r="175" spans="1:65" s="13" customFormat="1">
      <c r="B175" s="208"/>
      <c r="C175" s="209"/>
      <c r="D175" s="210" t="s">
        <v>183</v>
      </c>
      <c r="E175" s="211" t="s">
        <v>1</v>
      </c>
      <c r="F175" s="212" t="s">
        <v>1631</v>
      </c>
      <c r="G175" s="209"/>
      <c r="H175" s="211" t="s">
        <v>1</v>
      </c>
      <c r="I175" s="213"/>
      <c r="J175" s="209"/>
      <c r="K175" s="209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183</v>
      </c>
      <c r="AU175" s="218" t="s">
        <v>85</v>
      </c>
      <c r="AV175" s="13" t="s">
        <v>83</v>
      </c>
      <c r="AW175" s="13" t="s">
        <v>32</v>
      </c>
      <c r="AX175" s="13" t="s">
        <v>75</v>
      </c>
      <c r="AY175" s="218" t="s">
        <v>148</v>
      </c>
    </row>
    <row r="176" spans="1:65" s="14" customFormat="1">
      <c r="B176" s="219"/>
      <c r="C176" s="220"/>
      <c r="D176" s="210" t="s">
        <v>183</v>
      </c>
      <c r="E176" s="221" t="s">
        <v>1551</v>
      </c>
      <c r="F176" s="222" t="s">
        <v>1632</v>
      </c>
      <c r="G176" s="220"/>
      <c r="H176" s="223">
        <v>64</v>
      </c>
      <c r="I176" s="224"/>
      <c r="J176" s="220"/>
      <c r="K176" s="220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183</v>
      </c>
      <c r="AU176" s="229" t="s">
        <v>85</v>
      </c>
      <c r="AV176" s="14" t="s">
        <v>85</v>
      </c>
      <c r="AW176" s="14" t="s">
        <v>32</v>
      </c>
      <c r="AX176" s="14" t="s">
        <v>83</v>
      </c>
      <c r="AY176" s="229" t="s">
        <v>148</v>
      </c>
    </row>
    <row r="177" spans="1:65" s="2" customFormat="1" ht="16.5" customHeight="1">
      <c r="A177" s="34"/>
      <c r="B177" s="35"/>
      <c r="C177" s="187" t="s">
        <v>396</v>
      </c>
      <c r="D177" s="187" t="s">
        <v>150</v>
      </c>
      <c r="E177" s="188" t="s">
        <v>1633</v>
      </c>
      <c r="F177" s="189" t="s">
        <v>1634</v>
      </c>
      <c r="G177" s="190" t="s">
        <v>161</v>
      </c>
      <c r="H177" s="191">
        <v>67.2</v>
      </c>
      <c r="I177" s="192"/>
      <c r="J177" s="193">
        <f>ROUND(I177*H177,2)</f>
        <v>0</v>
      </c>
      <c r="K177" s="194"/>
      <c r="L177" s="195"/>
      <c r="M177" s="196" t="s">
        <v>1</v>
      </c>
      <c r="N177" s="197" t="s">
        <v>40</v>
      </c>
      <c r="O177" s="71"/>
      <c r="P177" s="198">
        <f>O177*H177</f>
        <v>0</v>
      </c>
      <c r="Q177" s="198">
        <v>6.3000000000000003E-4</v>
      </c>
      <c r="R177" s="198">
        <f>Q177*H177</f>
        <v>4.2336000000000006E-2</v>
      </c>
      <c r="S177" s="198">
        <v>0</v>
      </c>
      <c r="T177" s="19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0" t="s">
        <v>885</v>
      </c>
      <c r="AT177" s="200" t="s">
        <v>150</v>
      </c>
      <c r="AU177" s="200" t="s">
        <v>85</v>
      </c>
      <c r="AY177" s="17" t="s">
        <v>148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7" t="s">
        <v>83</v>
      </c>
      <c r="BK177" s="201">
        <f>ROUND(I177*H177,2)</f>
        <v>0</v>
      </c>
      <c r="BL177" s="17" t="s">
        <v>885</v>
      </c>
      <c r="BM177" s="200" t="s">
        <v>1635</v>
      </c>
    </row>
    <row r="178" spans="1:65" s="13" customFormat="1">
      <c r="B178" s="208"/>
      <c r="C178" s="209"/>
      <c r="D178" s="210" t="s">
        <v>183</v>
      </c>
      <c r="E178" s="211" t="s">
        <v>1</v>
      </c>
      <c r="F178" s="212" t="s">
        <v>744</v>
      </c>
      <c r="G178" s="209"/>
      <c r="H178" s="211" t="s">
        <v>1</v>
      </c>
      <c r="I178" s="213"/>
      <c r="J178" s="209"/>
      <c r="K178" s="209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183</v>
      </c>
      <c r="AU178" s="218" t="s">
        <v>85</v>
      </c>
      <c r="AV178" s="13" t="s">
        <v>83</v>
      </c>
      <c r="AW178" s="13" t="s">
        <v>32</v>
      </c>
      <c r="AX178" s="13" t="s">
        <v>75</v>
      </c>
      <c r="AY178" s="218" t="s">
        <v>148</v>
      </c>
    </row>
    <row r="179" spans="1:65" s="14" customFormat="1">
      <c r="B179" s="219"/>
      <c r="C179" s="220"/>
      <c r="D179" s="210" t="s">
        <v>183</v>
      </c>
      <c r="E179" s="221" t="s">
        <v>1</v>
      </c>
      <c r="F179" s="222" t="s">
        <v>1636</v>
      </c>
      <c r="G179" s="220"/>
      <c r="H179" s="223">
        <v>67.2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183</v>
      </c>
      <c r="AU179" s="229" t="s">
        <v>85</v>
      </c>
      <c r="AV179" s="14" t="s">
        <v>85</v>
      </c>
      <c r="AW179" s="14" t="s">
        <v>32</v>
      </c>
      <c r="AX179" s="14" t="s">
        <v>83</v>
      </c>
      <c r="AY179" s="229" t="s">
        <v>148</v>
      </c>
    </row>
    <row r="180" spans="1:65" s="12" customFormat="1" ht="22.9" customHeight="1">
      <c r="B180" s="171"/>
      <c r="C180" s="172"/>
      <c r="D180" s="173" t="s">
        <v>74</v>
      </c>
      <c r="E180" s="185" t="s">
        <v>1078</v>
      </c>
      <c r="F180" s="185" t="s">
        <v>1079</v>
      </c>
      <c r="G180" s="172"/>
      <c r="H180" s="172"/>
      <c r="I180" s="175"/>
      <c r="J180" s="186">
        <f>BK180</f>
        <v>0</v>
      </c>
      <c r="K180" s="172"/>
      <c r="L180" s="177"/>
      <c r="M180" s="178"/>
      <c r="N180" s="179"/>
      <c r="O180" s="179"/>
      <c r="P180" s="180">
        <f>SUM(P181:P210)</f>
        <v>0</v>
      </c>
      <c r="Q180" s="179"/>
      <c r="R180" s="180">
        <f>SUM(R181:R210)</f>
        <v>16.155552710000002</v>
      </c>
      <c r="S180" s="179"/>
      <c r="T180" s="181">
        <f>SUM(T181:T210)</f>
        <v>0</v>
      </c>
      <c r="AR180" s="182" t="s">
        <v>168</v>
      </c>
      <c r="AT180" s="183" t="s">
        <v>74</v>
      </c>
      <c r="AU180" s="183" t="s">
        <v>83</v>
      </c>
      <c r="AY180" s="182" t="s">
        <v>148</v>
      </c>
      <c r="BK180" s="184">
        <f>SUM(BK181:BK210)</f>
        <v>0</v>
      </c>
    </row>
    <row r="181" spans="1:65" s="2" customFormat="1" ht="33" customHeight="1">
      <c r="A181" s="34"/>
      <c r="B181" s="35"/>
      <c r="C181" s="241" t="s">
        <v>400</v>
      </c>
      <c r="D181" s="241" t="s">
        <v>209</v>
      </c>
      <c r="E181" s="242" t="s">
        <v>1637</v>
      </c>
      <c r="F181" s="243" t="s">
        <v>1638</v>
      </c>
      <c r="G181" s="244" t="s">
        <v>181</v>
      </c>
      <c r="H181" s="245">
        <v>2</v>
      </c>
      <c r="I181" s="246"/>
      <c r="J181" s="247">
        <f>ROUND(I181*H181,2)</f>
        <v>0</v>
      </c>
      <c r="K181" s="248"/>
      <c r="L181" s="39"/>
      <c r="M181" s="249" t="s">
        <v>1</v>
      </c>
      <c r="N181" s="250" t="s">
        <v>40</v>
      </c>
      <c r="O181" s="71"/>
      <c r="P181" s="198">
        <f>O181*H181</f>
        <v>0</v>
      </c>
      <c r="Q181" s="198">
        <v>0</v>
      </c>
      <c r="R181" s="198">
        <f>Q181*H181</f>
        <v>0</v>
      </c>
      <c r="S181" s="198">
        <v>0</v>
      </c>
      <c r="T181" s="19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0" t="s">
        <v>568</v>
      </c>
      <c r="AT181" s="200" t="s">
        <v>209</v>
      </c>
      <c r="AU181" s="200" t="s">
        <v>85</v>
      </c>
      <c r="AY181" s="17" t="s">
        <v>148</v>
      </c>
      <c r="BE181" s="201">
        <f>IF(N181="základní",J181,0)</f>
        <v>0</v>
      </c>
      <c r="BF181" s="201">
        <f>IF(N181="snížená",J181,0)</f>
        <v>0</v>
      </c>
      <c r="BG181" s="201">
        <f>IF(N181="zákl. přenesená",J181,0)</f>
        <v>0</v>
      </c>
      <c r="BH181" s="201">
        <f>IF(N181="sníž. přenesená",J181,0)</f>
        <v>0</v>
      </c>
      <c r="BI181" s="201">
        <f>IF(N181="nulová",J181,0)</f>
        <v>0</v>
      </c>
      <c r="BJ181" s="17" t="s">
        <v>83</v>
      </c>
      <c r="BK181" s="201">
        <f>ROUND(I181*H181,2)</f>
        <v>0</v>
      </c>
      <c r="BL181" s="17" t="s">
        <v>568</v>
      </c>
      <c r="BM181" s="200" t="s">
        <v>1639</v>
      </c>
    </row>
    <row r="182" spans="1:65" s="14" customFormat="1">
      <c r="B182" s="219"/>
      <c r="C182" s="220"/>
      <c r="D182" s="210" t="s">
        <v>183</v>
      </c>
      <c r="E182" s="221" t="s">
        <v>1</v>
      </c>
      <c r="F182" s="222" t="s">
        <v>85</v>
      </c>
      <c r="G182" s="220"/>
      <c r="H182" s="223">
        <v>2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183</v>
      </c>
      <c r="AU182" s="229" t="s">
        <v>85</v>
      </c>
      <c r="AV182" s="14" t="s">
        <v>85</v>
      </c>
      <c r="AW182" s="14" t="s">
        <v>32</v>
      </c>
      <c r="AX182" s="14" t="s">
        <v>83</v>
      </c>
      <c r="AY182" s="229" t="s">
        <v>148</v>
      </c>
    </row>
    <row r="183" spans="1:65" s="2" customFormat="1" ht="16.5" customHeight="1">
      <c r="A183" s="34"/>
      <c r="B183" s="35"/>
      <c r="C183" s="241" t="s">
        <v>404</v>
      </c>
      <c r="D183" s="241" t="s">
        <v>209</v>
      </c>
      <c r="E183" s="242" t="s">
        <v>1640</v>
      </c>
      <c r="F183" s="243" t="s">
        <v>1641</v>
      </c>
      <c r="G183" s="244" t="s">
        <v>258</v>
      </c>
      <c r="H183" s="245">
        <v>1.571</v>
      </c>
      <c r="I183" s="246"/>
      <c r="J183" s="247">
        <f>ROUND(I183*H183,2)</f>
        <v>0</v>
      </c>
      <c r="K183" s="248"/>
      <c r="L183" s="39"/>
      <c r="M183" s="249" t="s">
        <v>1</v>
      </c>
      <c r="N183" s="250" t="s">
        <v>40</v>
      </c>
      <c r="O183" s="71"/>
      <c r="P183" s="198">
        <f>O183*H183</f>
        <v>0</v>
      </c>
      <c r="Q183" s="198">
        <v>2.45329</v>
      </c>
      <c r="R183" s="198">
        <f>Q183*H183</f>
        <v>3.8541185899999997</v>
      </c>
      <c r="S183" s="198">
        <v>0</v>
      </c>
      <c r="T183" s="199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0" t="s">
        <v>568</v>
      </c>
      <c r="AT183" s="200" t="s">
        <v>209</v>
      </c>
      <c r="AU183" s="200" t="s">
        <v>85</v>
      </c>
      <c r="AY183" s="17" t="s">
        <v>148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7" t="s">
        <v>83</v>
      </c>
      <c r="BK183" s="201">
        <f>ROUND(I183*H183,2)</f>
        <v>0</v>
      </c>
      <c r="BL183" s="17" t="s">
        <v>568</v>
      </c>
      <c r="BM183" s="200" t="s">
        <v>1642</v>
      </c>
    </row>
    <row r="184" spans="1:65" s="13" customFormat="1">
      <c r="B184" s="208"/>
      <c r="C184" s="209"/>
      <c r="D184" s="210" t="s">
        <v>183</v>
      </c>
      <c r="E184" s="211" t="s">
        <v>1</v>
      </c>
      <c r="F184" s="212" t="s">
        <v>1622</v>
      </c>
      <c r="G184" s="209"/>
      <c r="H184" s="211" t="s">
        <v>1</v>
      </c>
      <c r="I184" s="213"/>
      <c r="J184" s="209"/>
      <c r="K184" s="209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183</v>
      </c>
      <c r="AU184" s="218" t="s">
        <v>85</v>
      </c>
      <c r="AV184" s="13" t="s">
        <v>83</v>
      </c>
      <c r="AW184" s="13" t="s">
        <v>32</v>
      </c>
      <c r="AX184" s="13" t="s">
        <v>75</v>
      </c>
      <c r="AY184" s="218" t="s">
        <v>148</v>
      </c>
    </row>
    <row r="185" spans="1:65" s="14" customFormat="1">
      <c r="B185" s="219"/>
      <c r="C185" s="220"/>
      <c r="D185" s="210" t="s">
        <v>183</v>
      </c>
      <c r="E185" s="221" t="s">
        <v>1</v>
      </c>
      <c r="F185" s="222" t="s">
        <v>1643</v>
      </c>
      <c r="G185" s="220"/>
      <c r="H185" s="223">
        <v>6.9000000000000006E-2</v>
      </c>
      <c r="I185" s="224"/>
      <c r="J185" s="220"/>
      <c r="K185" s="220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183</v>
      </c>
      <c r="AU185" s="229" t="s">
        <v>85</v>
      </c>
      <c r="AV185" s="14" t="s">
        <v>85</v>
      </c>
      <c r="AW185" s="14" t="s">
        <v>32</v>
      </c>
      <c r="AX185" s="14" t="s">
        <v>75</v>
      </c>
      <c r="AY185" s="229" t="s">
        <v>148</v>
      </c>
    </row>
    <row r="186" spans="1:65" s="14" customFormat="1">
      <c r="B186" s="219"/>
      <c r="C186" s="220"/>
      <c r="D186" s="210" t="s">
        <v>183</v>
      </c>
      <c r="E186" s="221" t="s">
        <v>1</v>
      </c>
      <c r="F186" s="222" t="s">
        <v>1644</v>
      </c>
      <c r="G186" s="220"/>
      <c r="H186" s="223">
        <v>0.36499999999999999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183</v>
      </c>
      <c r="AU186" s="229" t="s">
        <v>85</v>
      </c>
      <c r="AV186" s="14" t="s">
        <v>85</v>
      </c>
      <c r="AW186" s="14" t="s">
        <v>32</v>
      </c>
      <c r="AX186" s="14" t="s">
        <v>75</v>
      </c>
      <c r="AY186" s="229" t="s">
        <v>148</v>
      </c>
    </row>
    <row r="187" spans="1:65" s="14" customFormat="1">
      <c r="B187" s="219"/>
      <c r="C187" s="220"/>
      <c r="D187" s="210" t="s">
        <v>183</v>
      </c>
      <c r="E187" s="221" t="s">
        <v>1</v>
      </c>
      <c r="F187" s="222" t="s">
        <v>1645</v>
      </c>
      <c r="G187" s="220"/>
      <c r="H187" s="223">
        <v>1.0880000000000001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183</v>
      </c>
      <c r="AU187" s="229" t="s">
        <v>85</v>
      </c>
      <c r="AV187" s="14" t="s">
        <v>85</v>
      </c>
      <c r="AW187" s="14" t="s">
        <v>32</v>
      </c>
      <c r="AX187" s="14" t="s">
        <v>75</v>
      </c>
      <c r="AY187" s="229" t="s">
        <v>148</v>
      </c>
    </row>
    <row r="188" spans="1:65" s="14" customFormat="1">
      <c r="B188" s="219"/>
      <c r="C188" s="220"/>
      <c r="D188" s="210" t="s">
        <v>183</v>
      </c>
      <c r="E188" s="221" t="s">
        <v>1</v>
      </c>
      <c r="F188" s="222" t="s">
        <v>1646</v>
      </c>
      <c r="G188" s="220"/>
      <c r="H188" s="223">
        <v>4.9000000000000002E-2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183</v>
      </c>
      <c r="AU188" s="229" t="s">
        <v>85</v>
      </c>
      <c r="AV188" s="14" t="s">
        <v>85</v>
      </c>
      <c r="AW188" s="14" t="s">
        <v>32</v>
      </c>
      <c r="AX188" s="14" t="s">
        <v>75</v>
      </c>
      <c r="AY188" s="229" t="s">
        <v>148</v>
      </c>
    </row>
    <row r="189" spans="1:65" s="15" customFormat="1">
      <c r="B189" s="230"/>
      <c r="C189" s="231"/>
      <c r="D189" s="210" t="s">
        <v>183</v>
      </c>
      <c r="E189" s="232" t="s">
        <v>1</v>
      </c>
      <c r="F189" s="233" t="s">
        <v>187</v>
      </c>
      <c r="G189" s="231"/>
      <c r="H189" s="234">
        <v>1.571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183</v>
      </c>
      <c r="AU189" s="240" t="s">
        <v>85</v>
      </c>
      <c r="AV189" s="15" t="s">
        <v>155</v>
      </c>
      <c r="AW189" s="15" t="s">
        <v>32</v>
      </c>
      <c r="AX189" s="15" t="s">
        <v>83</v>
      </c>
      <c r="AY189" s="240" t="s">
        <v>148</v>
      </c>
    </row>
    <row r="190" spans="1:65" s="2" customFormat="1" ht="21.75" customHeight="1">
      <c r="A190" s="34"/>
      <c r="B190" s="35"/>
      <c r="C190" s="241" t="s">
        <v>408</v>
      </c>
      <c r="D190" s="241" t="s">
        <v>209</v>
      </c>
      <c r="E190" s="242" t="s">
        <v>1647</v>
      </c>
      <c r="F190" s="243" t="s">
        <v>1648</v>
      </c>
      <c r="G190" s="244" t="s">
        <v>240</v>
      </c>
      <c r="H190" s="245">
        <v>1.8839999999999999</v>
      </c>
      <c r="I190" s="246"/>
      <c r="J190" s="247">
        <f>ROUND(I190*H190,2)</f>
        <v>0</v>
      </c>
      <c r="K190" s="248"/>
      <c r="L190" s="39"/>
      <c r="M190" s="249" t="s">
        <v>1</v>
      </c>
      <c r="N190" s="250" t="s">
        <v>40</v>
      </c>
      <c r="O190" s="71"/>
      <c r="P190" s="198">
        <f>O190*H190</f>
        <v>0</v>
      </c>
      <c r="Q190" s="198">
        <v>1.7430000000000001E-2</v>
      </c>
      <c r="R190" s="198">
        <f>Q190*H190</f>
        <v>3.2838119999999998E-2</v>
      </c>
      <c r="S190" s="198">
        <v>0</v>
      </c>
      <c r="T190" s="199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0" t="s">
        <v>568</v>
      </c>
      <c r="AT190" s="200" t="s">
        <v>209</v>
      </c>
      <c r="AU190" s="200" t="s">
        <v>85</v>
      </c>
      <c r="AY190" s="17" t="s">
        <v>148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7" t="s">
        <v>83</v>
      </c>
      <c r="BK190" s="201">
        <f>ROUND(I190*H190,2)</f>
        <v>0</v>
      </c>
      <c r="BL190" s="17" t="s">
        <v>568</v>
      </c>
      <c r="BM190" s="200" t="s">
        <v>1649</v>
      </c>
    </row>
    <row r="191" spans="1:65" s="13" customFormat="1">
      <c r="B191" s="208"/>
      <c r="C191" s="209"/>
      <c r="D191" s="210" t="s">
        <v>183</v>
      </c>
      <c r="E191" s="211" t="s">
        <v>1</v>
      </c>
      <c r="F191" s="212" t="s">
        <v>1622</v>
      </c>
      <c r="G191" s="209"/>
      <c r="H191" s="211" t="s">
        <v>1</v>
      </c>
      <c r="I191" s="213"/>
      <c r="J191" s="209"/>
      <c r="K191" s="209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183</v>
      </c>
      <c r="AU191" s="218" t="s">
        <v>85</v>
      </c>
      <c r="AV191" s="13" t="s">
        <v>83</v>
      </c>
      <c r="AW191" s="13" t="s">
        <v>32</v>
      </c>
      <c r="AX191" s="13" t="s">
        <v>75</v>
      </c>
      <c r="AY191" s="218" t="s">
        <v>148</v>
      </c>
    </row>
    <row r="192" spans="1:65" s="14" customFormat="1">
      <c r="B192" s="219"/>
      <c r="C192" s="220"/>
      <c r="D192" s="210" t="s">
        <v>183</v>
      </c>
      <c r="E192" s="221" t="s">
        <v>1</v>
      </c>
      <c r="F192" s="222" t="s">
        <v>1650</v>
      </c>
      <c r="G192" s="220"/>
      <c r="H192" s="223">
        <v>1.8839999999999999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183</v>
      </c>
      <c r="AU192" s="229" t="s">
        <v>85</v>
      </c>
      <c r="AV192" s="14" t="s">
        <v>85</v>
      </c>
      <c r="AW192" s="14" t="s">
        <v>32</v>
      </c>
      <c r="AX192" s="14" t="s">
        <v>75</v>
      </c>
      <c r="AY192" s="229" t="s">
        <v>148</v>
      </c>
    </row>
    <row r="193" spans="1:65" s="15" customFormat="1">
      <c r="B193" s="230"/>
      <c r="C193" s="231"/>
      <c r="D193" s="210" t="s">
        <v>183</v>
      </c>
      <c r="E193" s="232" t="s">
        <v>1</v>
      </c>
      <c r="F193" s="233" t="s">
        <v>187</v>
      </c>
      <c r="G193" s="231"/>
      <c r="H193" s="234">
        <v>1.8839999999999999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183</v>
      </c>
      <c r="AU193" s="240" t="s">
        <v>85</v>
      </c>
      <c r="AV193" s="15" t="s">
        <v>155</v>
      </c>
      <c r="AW193" s="15" t="s">
        <v>32</v>
      </c>
      <c r="AX193" s="15" t="s">
        <v>83</v>
      </c>
      <c r="AY193" s="240" t="s">
        <v>148</v>
      </c>
    </row>
    <row r="194" spans="1:65" s="2" customFormat="1" ht="24.2" customHeight="1">
      <c r="A194" s="34"/>
      <c r="B194" s="35"/>
      <c r="C194" s="187" t="s">
        <v>413</v>
      </c>
      <c r="D194" s="187" t="s">
        <v>150</v>
      </c>
      <c r="E194" s="188" t="s">
        <v>1651</v>
      </c>
      <c r="F194" s="189" t="s">
        <v>1652</v>
      </c>
      <c r="G194" s="190" t="s">
        <v>181</v>
      </c>
      <c r="H194" s="191">
        <v>0.5</v>
      </c>
      <c r="I194" s="192"/>
      <c r="J194" s="193">
        <f>ROUND(I194*H194,2)</f>
        <v>0</v>
      </c>
      <c r="K194" s="194"/>
      <c r="L194" s="195"/>
      <c r="M194" s="196" t="s">
        <v>1</v>
      </c>
      <c r="N194" s="197" t="s">
        <v>40</v>
      </c>
      <c r="O194" s="71"/>
      <c r="P194" s="198">
        <f>O194*H194</f>
        <v>0</v>
      </c>
      <c r="Q194" s="198">
        <v>8.8999999999999996E-2</v>
      </c>
      <c r="R194" s="198">
        <f>Q194*H194</f>
        <v>4.4499999999999998E-2</v>
      </c>
      <c r="S194" s="198">
        <v>0</v>
      </c>
      <c r="T194" s="19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0" t="s">
        <v>885</v>
      </c>
      <c r="AT194" s="200" t="s">
        <v>150</v>
      </c>
      <c r="AU194" s="200" t="s">
        <v>85</v>
      </c>
      <c r="AY194" s="17" t="s">
        <v>148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7" t="s">
        <v>83</v>
      </c>
      <c r="BK194" s="201">
        <f>ROUND(I194*H194,2)</f>
        <v>0</v>
      </c>
      <c r="BL194" s="17" t="s">
        <v>885</v>
      </c>
      <c r="BM194" s="200" t="s">
        <v>1653</v>
      </c>
    </row>
    <row r="195" spans="1:65" s="2" customFormat="1" ht="24.2" customHeight="1">
      <c r="A195" s="34"/>
      <c r="B195" s="35"/>
      <c r="C195" s="241" t="s">
        <v>418</v>
      </c>
      <c r="D195" s="241" t="s">
        <v>209</v>
      </c>
      <c r="E195" s="242" t="s">
        <v>1654</v>
      </c>
      <c r="F195" s="243" t="s">
        <v>1655</v>
      </c>
      <c r="G195" s="244" t="s">
        <v>161</v>
      </c>
      <c r="H195" s="245">
        <v>60</v>
      </c>
      <c r="I195" s="246"/>
      <c r="J195" s="247">
        <f>ROUND(I195*H195,2)</f>
        <v>0</v>
      </c>
      <c r="K195" s="248"/>
      <c r="L195" s="39"/>
      <c r="M195" s="249" t="s">
        <v>1</v>
      </c>
      <c r="N195" s="250" t="s">
        <v>40</v>
      </c>
      <c r="O195" s="71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0" t="s">
        <v>568</v>
      </c>
      <c r="AT195" s="200" t="s">
        <v>209</v>
      </c>
      <c r="AU195" s="200" t="s">
        <v>85</v>
      </c>
      <c r="AY195" s="17" t="s">
        <v>148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7" t="s">
        <v>83</v>
      </c>
      <c r="BK195" s="201">
        <f>ROUND(I195*H195,2)</f>
        <v>0</v>
      </c>
      <c r="BL195" s="17" t="s">
        <v>568</v>
      </c>
      <c r="BM195" s="200" t="s">
        <v>1656</v>
      </c>
    </row>
    <row r="196" spans="1:65" s="14" customFormat="1">
      <c r="B196" s="219"/>
      <c r="C196" s="220"/>
      <c r="D196" s="210" t="s">
        <v>183</v>
      </c>
      <c r="E196" s="221" t="s">
        <v>1</v>
      </c>
      <c r="F196" s="222" t="s">
        <v>1657</v>
      </c>
      <c r="G196" s="220"/>
      <c r="H196" s="223">
        <v>60</v>
      </c>
      <c r="I196" s="224"/>
      <c r="J196" s="220"/>
      <c r="K196" s="220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183</v>
      </c>
      <c r="AU196" s="229" t="s">
        <v>85</v>
      </c>
      <c r="AV196" s="14" t="s">
        <v>85</v>
      </c>
      <c r="AW196" s="14" t="s">
        <v>32</v>
      </c>
      <c r="AX196" s="14" t="s">
        <v>83</v>
      </c>
      <c r="AY196" s="229" t="s">
        <v>148</v>
      </c>
    </row>
    <row r="197" spans="1:65" s="2" customFormat="1" ht="24.2" customHeight="1">
      <c r="A197" s="34"/>
      <c r="B197" s="35"/>
      <c r="C197" s="241" t="s">
        <v>423</v>
      </c>
      <c r="D197" s="241" t="s">
        <v>209</v>
      </c>
      <c r="E197" s="242" t="s">
        <v>1658</v>
      </c>
      <c r="F197" s="243" t="s">
        <v>1659</v>
      </c>
      <c r="G197" s="244" t="s">
        <v>161</v>
      </c>
      <c r="H197" s="245">
        <v>60</v>
      </c>
      <c r="I197" s="246"/>
      <c r="J197" s="247">
        <f>ROUND(I197*H197,2)</f>
        <v>0</v>
      </c>
      <c r="K197" s="248"/>
      <c r="L197" s="39"/>
      <c r="M197" s="249" t="s">
        <v>1</v>
      </c>
      <c r="N197" s="250" t="s">
        <v>40</v>
      </c>
      <c r="O197" s="71"/>
      <c r="P197" s="198">
        <f>O197*H197</f>
        <v>0</v>
      </c>
      <c r="Q197" s="198">
        <v>0.20300000000000001</v>
      </c>
      <c r="R197" s="198">
        <f>Q197*H197</f>
        <v>12.180000000000001</v>
      </c>
      <c r="S197" s="198">
        <v>0</v>
      </c>
      <c r="T197" s="19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0" t="s">
        <v>568</v>
      </c>
      <c r="AT197" s="200" t="s">
        <v>209</v>
      </c>
      <c r="AU197" s="200" t="s">
        <v>85</v>
      </c>
      <c r="AY197" s="17" t="s">
        <v>148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7" t="s">
        <v>83</v>
      </c>
      <c r="BK197" s="201">
        <f>ROUND(I197*H197,2)</f>
        <v>0</v>
      </c>
      <c r="BL197" s="17" t="s">
        <v>568</v>
      </c>
      <c r="BM197" s="200" t="s">
        <v>1660</v>
      </c>
    </row>
    <row r="198" spans="1:65" s="13" customFormat="1">
      <c r="B198" s="208"/>
      <c r="C198" s="209"/>
      <c r="D198" s="210" t="s">
        <v>183</v>
      </c>
      <c r="E198" s="211" t="s">
        <v>1</v>
      </c>
      <c r="F198" s="212" t="s">
        <v>1607</v>
      </c>
      <c r="G198" s="209"/>
      <c r="H198" s="211" t="s">
        <v>1</v>
      </c>
      <c r="I198" s="213"/>
      <c r="J198" s="209"/>
      <c r="K198" s="209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183</v>
      </c>
      <c r="AU198" s="218" t="s">
        <v>85</v>
      </c>
      <c r="AV198" s="13" t="s">
        <v>83</v>
      </c>
      <c r="AW198" s="13" t="s">
        <v>32</v>
      </c>
      <c r="AX198" s="13" t="s">
        <v>75</v>
      </c>
      <c r="AY198" s="218" t="s">
        <v>148</v>
      </c>
    </row>
    <row r="199" spans="1:65" s="14" customFormat="1">
      <c r="B199" s="219"/>
      <c r="C199" s="220"/>
      <c r="D199" s="210" t="s">
        <v>183</v>
      </c>
      <c r="E199" s="221" t="s">
        <v>1</v>
      </c>
      <c r="F199" s="222" t="s">
        <v>1657</v>
      </c>
      <c r="G199" s="220"/>
      <c r="H199" s="223">
        <v>60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183</v>
      </c>
      <c r="AU199" s="229" t="s">
        <v>85</v>
      </c>
      <c r="AV199" s="14" t="s">
        <v>85</v>
      </c>
      <c r="AW199" s="14" t="s">
        <v>32</v>
      </c>
      <c r="AX199" s="14" t="s">
        <v>83</v>
      </c>
      <c r="AY199" s="229" t="s">
        <v>148</v>
      </c>
    </row>
    <row r="200" spans="1:65" s="2" customFormat="1" ht="21.75" customHeight="1">
      <c r="A200" s="34"/>
      <c r="B200" s="35"/>
      <c r="C200" s="241" t="s">
        <v>427</v>
      </c>
      <c r="D200" s="241" t="s">
        <v>209</v>
      </c>
      <c r="E200" s="242" t="s">
        <v>1661</v>
      </c>
      <c r="F200" s="243" t="s">
        <v>1662</v>
      </c>
      <c r="G200" s="244" t="s">
        <v>181</v>
      </c>
      <c r="H200" s="245">
        <v>2</v>
      </c>
      <c r="I200" s="246"/>
      <c r="J200" s="247">
        <f>ROUND(I200*H200,2)</f>
        <v>0</v>
      </c>
      <c r="K200" s="248"/>
      <c r="L200" s="39"/>
      <c r="M200" s="249" t="s">
        <v>1</v>
      </c>
      <c r="N200" s="250" t="s">
        <v>40</v>
      </c>
      <c r="O200" s="71"/>
      <c r="P200" s="198">
        <f>O200*H200</f>
        <v>0</v>
      </c>
      <c r="Q200" s="198">
        <v>7.6E-3</v>
      </c>
      <c r="R200" s="198">
        <f>Q200*H200</f>
        <v>1.52E-2</v>
      </c>
      <c r="S200" s="198">
        <v>0</v>
      </c>
      <c r="T200" s="19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0" t="s">
        <v>568</v>
      </c>
      <c r="AT200" s="200" t="s">
        <v>209</v>
      </c>
      <c r="AU200" s="200" t="s">
        <v>85</v>
      </c>
      <c r="AY200" s="17" t="s">
        <v>148</v>
      </c>
      <c r="BE200" s="201">
        <f>IF(N200="základní",J200,0)</f>
        <v>0</v>
      </c>
      <c r="BF200" s="201">
        <f>IF(N200="snížená",J200,0)</f>
        <v>0</v>
      </c>
      <c r="BG200" s="201">
        <f>IF(N200="zákl. přenesená",J200,0)</f>
        <v>0</v>
      </c>
      <c r="BH200" s="201">
        <f>IF(N200="sníž. přenesená",J200,0)</f>
        <v>0</v>
      </c>
      <c r="BI200" s="201">
        <f>IF(N200="nulová",J200,0)</f>
        <v>0</v>
      </c>
      <c r="BJ200" s="17" t="s">
        <v>83</v>
      </c>
      <c r="BK200" s="201">
        <f>ROUND(I200*H200,2)</f>
        <v>0</v>
      </c>
      <c r="BL200" s="17" t="s">
        <v>568</v>
      </c>
      <c r="BM200" s="200" t="s">
        <v>1663</v>
      </c>
    </row>
    <row r="201" spans="1:65" s="2" customFormat="1" ht="24.2" customHeight="1">
      <c r="A201" s="34"/>
      <c r="B201" s="35"/>
      <c r="C201" s="241" t="s">
        <v>433</v>
      </c>
      <c r="D201" s="241" t="s">
        <v>209</v>
      </c>
      <c r="E201" s="242" t="s">
        <v>1526</v>
      </c>
      <c r="F201" s="243" t="s">
        <v>1527</v>
      </c>
      <c r="G201" s="244" t="s">
        <v>161</v>
      </c>
      <c r="H201" s="245">
        <v>64</v>
      </c>
      <c r="I201" s="246"/>
      <c r="J201" s="247">
        <f>ROUND(I201*H201,2)</f>
        <v>0</v>
      </c>
      <c r="K201" s="248"/>
      <c r="L201" s="39"/>
      <c r="M201" s="249" t="s">
        <v>1</v>
      </c>
      <c r="N201" s="250" t="s">
        <v>40</v>
      </c>
      <c r="O201" s="71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0" t="s">
        <v>568</v>
      </c>
      <c r="AT201" s="200" t="s">
        <v>209</v>
      </c>
      <c r="AU201" s="200" t="s">
        <v>85</v>
      </c>
      <c r="AY201" s="17" t="s">
        <v>148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7" t="s">
        <v>83</v>
      </c>
      <c r="BK201" s="201">
        <f>ROUND(I201*H201,2)</f>
        <v>0</v>
      </c>
      <c r="BL201" s="17" t="s">
        <v>568</v>
      </c>
      <c r="BM201" s="200" t="s">
        <v>1664</v>
      </c>
    </row>
    <row r="202" spans="1:65" s="14" customFormat="1">
      <c r="B202" s="219"/>
      <c r="C202" s="220"/>
      <c r="D202" s="210" t="s">
        <v>183</v>
      </c>
      <c r="E202" s="221" t="s">
        <v>1</v>
      </c>
      <c r="F202" s="222" t="s">
        <v>1252</v>
      </c>
      <c r="G202" s="220"/>
      <c r="H202" s="223">
        <v>64</v>
      </c>
      <c r="I202" s="224"/>
      <c r="J202" s="220"/>
      <c r="K202" s="220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183</v>
      </c>
      <c r="AU202" s="229" t="s">
        <v>85</v>
      </c>
      <c r="AV202" s="14" t="s">
        <v>85</v>
      </c>
      <c r="AW202" s="14" t="s">
        <v>32</v>
      </c>
      <c r="AX202" s="14" t="s">
        <v>83</v>
      </c>
      <c r="AY202" s="229" t="s">
        <v>148</v>
      </c>
    </row>
    <row r="203" spans="1:65" s="2" customFormat="1" ht="16.5" customHeight="1">
      <c r="A203" s="34"/>
      <c r="B203" s="35"/>
      <c r="C203" s="187" t="s">
        <v>437</v>
      </c>
      <c r="D203" s="187" t="s">
        <v>150</v>
      </c>
      <c r="E203" s="188" t="s">
        <v>1529</v>
      </c>
      <c r="F203" s="189" t="s">
        <v>1530</v>
      </c>
      <c r="G203" s="190" t="s">
        <v>161</v>
      </c>
      <c r="H203" s="191">
        <v>67.2</v>
      </c>
      <c r="I203" s="192"/>
      <c r="J203" s="193">
        <f>ROUND(I203*H203,2)</f>
        <v>0</v>
      </c>
      <c r="K203" s="194"/>
      <c r="L203" s="195"/>
      <c r="M203" s="196" t="s">
        <v>1</v>
      </c>
      <c r="N203" s="197" t="s">
        <v>40</v>
      </c>
      <c r="O203" s="71"/>
      <c r="P203" s="198">
        <f>O203*H203</f>
        <v>0</v>
      </c>
      <c r="Q203" s="198">
        <v>4.2999999999999999E-4</v>
      </c>
      <c r="R203" s="198">
        <f>Q203*H203</f>
        <v>2.8896000000000002E-2</v>
      </c>
      <c r="S203" s="198">
        <v>0</v>
      </c>
      <c r="T203" s="19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0" t="s">
        <v>885</v>
      </c>
      <c r="AT203" s="200" t="s">
        <v>150</v>
      </c>
      <c r="AU203" s="200" t="s">
        <v>85</v>
      </c>
      <c r="AY203" s="17" t="s">
        <v>148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7" t="s">
        <v>83</v>
      </c>
      <c r="BK203" s="201">
        <f>ROUND(I203*H203,2)</f>
        <v>0</v>
      </c>
      <c r="BL203" s="17" t="s">
        <v>885</v>
      </c>
      <c r="BM203" s="200" t="s">
        <v>1665</v>
      </c>
    </row>
    <row r="204" spans="1:65" s="13" customFormat="1">
      <c r="B204" s="208"/>
      <c r="C204" s="209"/>
      <c r="D204" s="210" t="s">
        <v>183</v>
      </c>
      <c r="E204" s="211" t="s">
        <v>1</v>
      </c>
      <c r="F204" s="212" t="s">
        <v>744</v>
      </c>
      <c r="G204" s="209"/>
      <c r="H204" s="211" t="s">
        <v>1</v>
      </c>
      <c r="I204" s="213"/>
      <c r="J204" s="209"/>
      <c r="K204" s="209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183</v>
      </c>
      <c r="AU204" s="218" t="s">
        <v>85</v>
      </c>
      <c r="AV204" s="13" t="s">
        <v>83</v>
      </c>
      <c r="AW204" s="13" t="s">
        <v>32</v>
      </c>
      <c r="AX204" s="13" t="s">
        <v>75</v>
      </c>
      <c r="AY204" s="218" t="s">
        <v>148</v>
      </c>
    </row>
    <row r="205" spans="1:65" s="14" customFormat="1">
      <c r="B205" s="219"/>
      <c r="C205" s="220"/>
      <c r="D205" s="210" t="s">
        <v>183</v>
      </c>
      <c r="E205" s="221" t="s">
        <v>1252</v>
      </c>
      <c r="F205" s="222" t="s">
        <v>1551</v>
      </c>
      <c r="G205" s="220"/>
      <c r="H205" s="223">
        <v>64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183</v>
      </c>
      <c r="AU205" s="229" t="s">
        <v>85</v>
      </c>
      <c r="AV205" s="14" t="s">
        <v>85</v>
      </c>
      <c r="AW205" s="14" t="s">
        <v>32</v>
      </c>
      <c r="AX205" s="14" t="s">
        <v>83</v>
      </c>
      <c r="AY205" s="229" t="s">
        <v>148</v>
      </c>
    </row>
    <row r="206" spans="1:65" s="14" customFormat="1">
      <c r="B206" s="219"/>
      <c r="C206" s="220"/>
      <c r="D206" s="210" t="s">
        <v>183</v>
      </c>
      <c r="E206" s="220"/>
      <c r="F206" s="222" t="s">
        <v>1666</v>
      </c>
      <c r="G206" s="220"/>
      <c r="H206" s="223">
        <v>67.2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183</v>
      </c>
      <c r="AU206" s="229" t="s">
        <v>85</v>
      </c>
      <c r="AV206" s="14" t="s">
        <v>85</v>
      </c>
      <c r="AW206" s="14" t="s">
        <v>4</v>
      </c>
      <c r="AX206" s="14" t="s">
        <v>83</v>
      </c>
      <c r="AY206" s="229" t="s">
        <v>148</v>
      </c>
    </row>
    <row r="207" spans="1:65" s="2" customFormat="1" ht="24.2" customHeight="1">
      <c r="A207" s="34"/>
      <c r="B207" s="35"/>
      <c r="C207" s="241" t="s">
        <v>442</v>
      </c>
      <c r="D207" s="241" t="s">
        <v>209</v>
      </c>
      <c r="E207" s="242" t="s">
        <v>1667</v>
      </c>
      <c r="F207" s="243" t="s">
        <v>1668</v>
      </c>
      <c r="G207" s="244" t="s">
        <v>161</v>
      </c>
      <c r="H207" s="245">
        <v>60</v>
      </c>
      <c r="I207" s="246"/>
      <c r="J207" s="247">
        <f>ROUND(I207*H207,2)</f>
        <v>0</v>
      </c>
      <c r="K207" s="248"/>
      <c r="L207" s="39"/>
      <c r="M207" s="249" t="s">
        <v>1</v>
      </c>
      <c r="N207" s="250" t="s">
        <v>40</v>
      </c>
      <c r="O207" s="71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0" t="s">
        <v>568</v>
      </c>
      <c r="AT207" s="200" t="s">
        <v>209</v>
      </c>
      <c r="AU207" s="200" t="s">
        <v>85</v>
      </c>
      <c r="AY207" s="17" t="s">
        <v>148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7" t="s">
        <v>83</v>
      </c>
      <c r="BK207" s="201">
        <f>ROUND(I207*H207,2)</f>
        <v>0</v>
      </c>
      <c r="BL207" s="17" t="s">
        <v>568</v>
      </c>
      <c r="BM207" s="200" t="s">
        <v>1669</v>
      </c>
    </row>
    <row r="208" spans="1:65" s="14" customFormat="1">
      <c r="B208" s="219"/>
      <c r="C208" s="220"/>
      <c r="D208" s="210" t="s">
        <v>183</v>
      </c>
      <c r="E208" s="221" t="s">
        <v>1</v>
      </c>
      <c r="F208" s="222" t="s">
        <v>1657</v>
      </c>
      <c r="G208" s="220"/>
      <c r="H208" s="223">
        <v>60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183</v>
      </c>
      <c r="AU208" s="229" t="s">
        <v>85</v>
      </c>
      <c r="AV208" s="14" t="s">
        <v>85</v>
      </c>
      <c r="AW208" s="14" t="s">
        <v>32</v>
      </c>
      <c r="AX208" s="14" t="s">
        <v>83</v>
      </c>
      <c r="AY208" s="229" t="s">
        <v>148</v>
      </c>
    </row>
    <row r="209" spans="1:65" s="2" customFormat="1" ht="21.75" customHeight="1">
      <c r="A209" s="34"/>
      <c r="B209" s="35"/>
      <c r="C209" s="241" t="s">
        <v>447</v>
      </c>
      <c r="D209" s="241" t="s">
        <v>209</v>
      </c>
      <c r="E209" s="242" t="s">
        <v>1670</v>
      </c>
      <c r="F209" s="243" t="s">
        <v>1671</v>
      </c>
      <c r="G209" s="244" t="s">
        <v>240</v>
      </c>
      <c r="H209" s="245">
        <v>120</v>
      </c>
      <c r="I209" s="246"/>
      <c r="J209" s="247">
        <f>ROUND(I209*H209,2)</f>
        <v>0</v>
      </c>
      <c r="K209" s="248"/>
      <c r="L209" s="39"/>
      <c r="M209" s="249" t="s">
        <v>1</v>
      </c>
      <c r="N209" s="250" t="s">
        <v>40</v>
      </c>
      <c r="O209" s="71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0" t="s">
        <v>568</v>
      </c>
      <c r="AT209" s="200" t="s">
        <v>209</v>
      </c>
      <c r="AU209" s="200" t="s">
        <v>85</v>
      </c>
      <c r="AY209" s="17" t="s">
        <v>148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7" t="s">
        <v>83</v>
      </c>
      <c r="BK209" s="201">
        <f>ROUND(I209*H209,2)</f>
        <v>0</v>
      </c>
      <c r="BL209" s="17" t="s">
        <v>568</v>
      </c>
      <c r="BM209" s="200" t="s">
        <v>1672</v>
      </c>
    </row>
    <row r="210" spans="1:65" s="14" customFormat="1">
      <c r="B210" s="219"/>
      <c r="C210" s="220"/>
      <c r="D210" s="210" t="s">
        <v>183</v>
      </c>
      <c r="E210" s="221" t="s">
        <v>1</v>
      </c>
      <c r="F210" s="222" t="s">
        <v>1673</v>
      </c>
      <c r="G210" s="220"/>
      <c r="H210" s="223">
        <v>120</v>
      </c>
      <c r="I210" s="224"/>
      <c r="J210" s="220"/>
      <c r="K210" s="220"/>
      <c r="L210" s="225"/>
      <c r="M210" s="251"/>
      <c r="N210" s="252"/>
      <c r="O210" s="252"/>
      <c r="P210" s="252"/>
      <c r="Q210" s="252"/>
      <c r="R210" s="252"/>
      <c r="S210" s="252"/>
      <c r="T210" s="253"/>
      <c r="AT210" s="229" t="s">
        <v>183</v>
      </c>
      <c r="AU210" s="229" t="s">
        <v>85</v>
      </c>
      <c r="AV210" s="14" t="s">
        <v>85</v>
      </c>
      <c r="AW210" s="14" t="s">
        <v>32</v>
      </c>
      <c r="AX210" s="14" t="s">
        <v>83</v>
      </c>
      <c r="AY210" s="229" t="s">
        <v>148</v>
      </c>
    </row>
    <row r="211" spans="1:65" s="2" customFormat="1" ht="6.95" customHeight="1">
      <c r="A211" s="34"/>
      <c r="B211" s="54"/>
      <c r="C211" s="55"/>
      <c r="D211" s="55"/>
      <c r="E211" s="55"/>
      <c r="F211" s="55"/>
      <c r="G211" s="55"/>
      <c r="H211" s="55"/>
      <c r="I211" s="55"/>
      <c r="J211" s="55"/>
      <c r="K211" s="55"/>
      <c r="L211" s="39"/>
      <c r="M211" s="34"/>
      <c r="O211" s="34"/>
      <c r="P211" s="34"/>
      <c r="Q211" s="34"/>
      <c r="R211" s="34"/>
      <c r="S211" s="34"/>
      <c r="T211" s="34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</row>
  </sheetData>
  <sheetProtection algorithmName="SHA-512" hashValue="HFaMJSohOj00gYk73hkOMV9bmaFNLrNs2juSfyyt1RhI32FHHKZlanvXsjGj0TexXMyYwqPE2clT1I6w8tEB+w==" saltValue="DR0kEUCBMPLluqhDzMnAC63kCPEaXga37CKwlsCntSeh9oJsk1mFIO0QwxrQ5Lsx2bzY4R6YSR1VSjvlaVz2KQ==" spinCount="100000" sheet="1" objects="1" scenarios="1" formatColumns="0" formatRows="0" autoFilter="0"/>
  <autoFilter ref="C120:K21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30</vt:i4>
      </vt:variant>
    </vt:vector>
  </HeadingPairs>
  <TitlesOfParts>
    <vt:vector size="45" baseType="lpstr">
      <vt:lpstr>Rekapitulace stavby</vt:lpstr>
      <vt:lpstr>001 - vedlejší rozpočtové...</vt:lpstr>
      <vt:lpstr>002 - vedlejší rozpočtové...</vt:lpstr>
      <vt:lpstr>003 - SO 101 KOMUNIKACE -...</vt:lpstr>
      <vt:lpstr>004 - SO 301 ODVODNĚNÍ KO...</vt:lpstr>
      <vt:lpstr>005 - SO 301 ODVODNĚNÍ KO...</vt:lpstr>
      <vt:lpstr>006 - SO 302 PŘÍPOJKA, RO...</vt:lpstr>
      <vt:lpstr>007 - SO 302 PŘÍPOJKA, RO...</vt:lpstr>
      <vt:lpstr>008 - SO 401 VEŘEJNÉ OSVĚ...</vt:lpstr>
      <vt:lpstr>009 - SO 401 VEŘEJNÉ OSVĚ...</vt:lpstr>
      <vt:lpstr>010 - SO 402 KAMEROVÝ SYS...</vt:lpstr>
      <vt:lpstr>011 - SO 402 KAMEROVÝ SYS...</vt:lpstr>
      <vt:lpstr>012 - SO 403 STANICE PRO ...</vt:lpstr>
      <vt:lpstr>013 - 5 LETÁ UDRŽOVACÍ PÉ...</vt:lpstr>
      <vt:lpstr>Seznam figur</vt:lpstr>
      <vt:lpstr>'001 - vedlejší rozpočtové...'!Názvy_tisku</vt:lpstr>
      <vt:lpstr>'002 - vedlejší rozpočtové...'!Názvy_tisku</vt:lpstr>
      <vt:lpstr>'003 - SO 101 KOMUNIKACE -...'!Názvy_tisku</vt:lpstr>
      <vt:lpstr>'004 - SO 301 ODVODNĚNÍ KO...'!Názvy_tisku</vt:lpstr>
      <vt:lpstr>'005 - SO 301 ODVODNĚNÍ KO...'!Názvy_tisku</vt:lpstr>
      <vt:lpstr>'006 - SO 302 PŘÍPOJKA, RO...'!Názvy_tisku</vt:lpstr>
      <vt:lpstr>'007 - SO 302 PŘÍPOJKA, RO...'!Názvy_tisku</vt:lpstr>
      <vt:lpstr>'008 - SO 401 VEŘEJNÉ OSVĚ...'!Názvy_tisku</vt:lpstr>
      <vt:lpstr>'009 - SO 401 VEŘEJNÉ OSVĚ...'!Názvy_tisku</vt:lpstr>
      <vt:lpstr>'010 - SO 402 KAMEROVÝ SYS...'!Názvy_tisku</vt:lpstr>
      <vt:lpstr>'011 - SO 402 KAMEROVÝ SYS...'!Názvy_tisku</vt:lpstr>
      <vt:lpstr>'012 - SO 403 STANICE PRO ...'!Názvy_tisku</vt:lpstr>
      <vt:lpstr>'013 - 5 LETÁ UDRŽOVACÍ PÉ...'!Názvy_tisku</vt:lpstr>
      <vt:lpstr>'Rekapitulace stavby'!Názvy_tisku</vt:lpstr>
      <vt:lpstr>'Seznam figur'!Názvy_tisku</vt:lpstr>
      <vt:lpstr>'001 - vedlejší rozpočtové...'!Oblast_tisku</vt:lpstr>
      <vt:lpstr>'002 - vedlejší rozpočtové...'!Oblast_tisku</vt:lpstr>
      <vt:lpstr>'003 - SO 101 KOMUNIKACE -...'!Oblast_tisku</vt:lpstr>
      <vt:lpstr>'004 - SO 301 ODVODNĚNÍ KO...'!Oblast_tisku</vt:lpstr>
      <vt:lpstr>'005 - SO 301 ODVODNĚNÍ KO...'!Oblast_tisku</vt:lpstr>
      <vt:lpstr>'006 - SO 302 PŘÍPOJKA, RO...'!Oblast_tisku</vt:lpstr>
      <vt:lpstr>'007 - SO 302 PŘÍPOJKA, RO...'!Oblast_tisku</vt:lpstr>
      <vt:lpstr>'008 - SO 401 VEŘEJNÉ OSVĚ...'!Oblast_tisku</vt:lpstr>
      <vt:lpstr>'009 - SO 401 VEŘEJNÉ OSVĚ...'!Oblast_tisku</vt:lpstr>
      <vt:lpstr>'010 - SO 402 KAMEROVÝ SYS...'!Oblast_tisku</vt:lpstr>
      <vt:lpstr>'011 - SO 402 KAMEROVÝ SYS...'!Oblast_tisku</vt:lpstr>
      <vt:lpstr>'012 - SO 403 STANICE PRO ...'!Oblast_tisku</vt:lpstr>
      <vt:lpstr>'013 - 5 LETÁ UDRŽOVACÍ PÉ...'!Oblast_tisku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Prchalová Božena Bc.</cp:lastModifiedBy>
  <dcterms:created xsi:type="dcterms:W3CDTF">2021-12-08T12:18:13Z</dcterms:created>
  <dcterms:modified xsi:type="dcterms:W3CDTF">2021-12-08T13:40:53Z</dcterms:modified>
</cp:coreProperties>
</file>