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49,b.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I59" i="1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G112" i="12"/>
  <c r="M112" i="12" s="1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AF123" i="12"/>
  <c r="I20" i="1"/>
  <c r="G39" i="12" l="1"/>
  <c r="I53" i="1" s="1"/>
  <c r="V64" i="12"/>
  <c r="V105" i="12"/>
  <c r="K87" i="12"/>
  <c r="Q118" i="12"/>
  <c r="M26" i="12"/>
  <c r="M25" i="12" s="1"/>
  <c r="G45" i="12"/>
  <c r="I55" i="1" s="1"/>
  <c r="K96" i="12"/>
  <c r="K105" i="12"/>
  <c r="Q52" i="12"/>
  <c r="I111" i="12"/>
  <c r="I118" i="12"/>
  <c r="K111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8" i="12"/>
  <c r="Q111" i="12"/>
  <c r="G41" i="1"/>
  <c r="G39" i="1"/>
  <c r="G42" i="1" s="1"/>
  <c r="G25" i="1" s="1"/>
  <c r="A25" i="1" s="1"/>
  <c r="A26" i="1" s="1"/>
  <c r="G26" i="1" s="1"/>
  <c r="K118" i="12"/>
  <c r="G109" i="12"/>
  <c r="I63" i="1" s="1"/>
  <c r="I18" i="1" s="1"/>
  <c r="V96" i="12"/>
  <c r="V87" i="12"/>
  <c r="O69" i="12"/>
  <c r="I52" i="12"/>
  <c r="O52" i="12"/>
  <c r="O8" i="12"/>
  <c r="G40" i="1"/>
  <c r="V118" i="12"/>
  <c r="V111" i="12"/>
  <c r="M105" i="12"/>
  <c r="G96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1" i="12"/>
  <c r="G111" i="12"/>
  <c r="I64" i="1" s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 s="1"/>
  <c r="I19" i="1" s="1"/>
  <c r="M113" i="12"/>
  <c r="M111" i="12" s="1"/>
  <c r="G105" i="12"/>
  <c r="I62" i="1" s="1"/>
  <c r="M97" i="12"/>
  <c r="M96" i="12" s="1"/>
  <c r="G87" i="12"/>
  <c r="I60" i="1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3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<sst xmlns="http://schemas.openxmlformats.org/spreadsheetml/2006/main" count="745" uniqueCount="319">
  <si>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</si>
  <si>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</si>
  <si>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</si>
  <si>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</si>
  <si>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</si>
  <si>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</si>
  <si>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</si>
  <si>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</si>
  <si>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</si>
  <si>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</si>
  <si>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</si>
  <si>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</si>
  <si>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</si>
  <si>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</si>
  <si>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</si>
  <si>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</si>
  <si>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</si>
  <si>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</si>
  <si>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</si>
  <si>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</si>
  <si>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</si>
  <si>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</si>
  <si>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</si>
  <si>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</si>
  <si>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</si>
  <si>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</si>
  <si>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</si>
  <si>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</si>
  <si>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</si>
  <si>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</si>
  <si>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</si>
  <si>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</si>
  <si>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</si>
  <si>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</si>
  <si>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</si>
  <si>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</si>
  <si>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</si>
  <si>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</si>
  <si>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</si>
  <si>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</si>
  <si>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</si>
  <si>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</si>
  <si>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</si>
  <si>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</si>
  <si>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</si>
  <si>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</si>
  <si>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</si>
  <si>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</si>
  <si>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</si>
  <si>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</si>
  <si>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</si>
  <si>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</si>
  <si>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</si>
  <si>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</si>
  <si>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</si>
  <si>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</si>
  <si>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</si>
  <si>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</si>
  <si>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</si>
  <si>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</si>
  <si>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</si>
  <si>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</si>
  <si>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</si>
  <si>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</si>
  <si>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</si>
  <si>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</si>
  <si>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</si>
  <si>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</si>
  <si>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</si>
  <si>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</si>
  <si>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</si>
  <si>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</si>
  <si>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</si>
  <si>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</si>
  <si>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</si>
  <si>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</si>
  <si>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</si>
  <si>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</si>
  <si>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</si>
  <si>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</si>
  <si>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</si>
  <si>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</si>
  <si>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</si>
  <si>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</si>
  <si>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</si>
  <si>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</si>
  <si>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</si>
  <si>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</si>
  <si>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</si>
  <si>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</si>
  <si>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</si>
  <si>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</si>
  <si>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</si>
  <si>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</si>
  <si>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</si>
  <si>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</si>
  <si>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</si>
  <si>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</si>
  <si>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</si>
  <si>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</si>
  <si>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</si>
  <si>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</si>
  <si>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</si>
  <si>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</si>
  <si>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</si>
  <si>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</si>
  <si>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</si>
  <si>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</si>
  <si>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</si>
  <si>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</si>
  <si>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</si>
  <si>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</si>
  <si>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</si>
  <si>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</si>
  <si>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</si>
  <si>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</si>
  <si>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</si>
  <si>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</si>
  <si>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</si>
  <si>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</si>
  <si>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</si>
  <si>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</si>
  <si>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</si>
  <si>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</si>
  <si>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</si>
  <si>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</si>
  <si>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</si>
  <si>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</si>
  <si>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</si>
  <si>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</si>
  <si>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</si>
  <si>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</si>
  <si>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</si>
  <si>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</si>
  <si>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</si>
  <si>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</si>
  <si>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</si>
  <si>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</si>
  <si>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</si>
  <si>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</si>
  <si>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</si>
  <si>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</si>
  <si>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</si>
  <si>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</si>
  <si>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</si>
  <si>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</si>
  <si>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</si>
  <si>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</si>
  <si>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</si>
  <si>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</si>
  <si>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</si>
  <si>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</si>
  <si>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</si>
  <si>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</si>
  <si>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</si>
  <si>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</si>
  <si>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</si>
  <si>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</si>
  <si>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</si>
  <si>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</si>
  <si>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</si>
  <si>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</si>
  <si>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</si>
  <si>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</si>
  <si>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</si>
  <si>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</si>
  <si>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</si>
  <si>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</si>
  <si>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</si>
  <si>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</si>
  <si>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</si>
  <si>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</si>
  <si>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</si>
  <si>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</si>
  <si>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</si>
  <si>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</si>
  <si>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</si>
  <si>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</si>
  <si>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</si>
  <si>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</si>
  <si>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</si>
  <si>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</si>
  <si>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</si>
  <si>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</si>
  <si>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</si>
  <si>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</si>
  <si>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</si>
  <si>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</si>
  <si>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</si>
  <si>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</si>
  <si>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</si>
  <si>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</si>
  <si>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</si>
  <si>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</si>
  <si>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</si>
  <si>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</si>
  <si>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</si>
  <si>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</si>
  <si>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</si>
  <si>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</si>
  <si>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</si>
  <si>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</si>
  <si>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</si>
  <si>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</si>
  <si>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</si>
  <si>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</si>
  <si>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</si>
  <si>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</si>
  <si>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</si>
  <si>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</si>
  <si>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</si>
  <si>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</si>
  <si>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</si>
  <si>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</si>
  <si>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</si>
  <si>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</si>
  <si>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</si>
  <si>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</si>
  <si>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</si>
  <si>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</si>
  <si>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</si>
  <si>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</si>
  <si>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</si>
  <si>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</si>
  <si>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</si>
  <si>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</si>
  <si>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</si>
  <si>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</si>
  <si>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</si>
  <si>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</si>
  <si>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</si>
  <si>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</si>
  <si>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</si>
  <si>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</si>
  <si>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</si>
  <si>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</si>
  <si>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</si>
  <si>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</si>
  <si>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</si>
  <si>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</si>
  <si>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</si>
  <si>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</si>
  <si>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</si>
  <si>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</si>
  <si>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</si>
  <si>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</si>
  <si>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</si>
  <si>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</si>
  <si>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</si>
  <si>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</si>
  <si>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</si>
  <si>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</si>
  <si>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</si>
  <si>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</si>
  <si>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</si>
  <si>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</si>
  <si>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</si>
  <si>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</si>
  <si>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</si>
  <si>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</si>
  <si>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</si>
  <si>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</si>
  <si>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</si>
  <si>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</si>
  <si>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</si>
  <si>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</si>
  <si>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</si>
  <si>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</si>
  <si>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</si>
  <si>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</si>
  <si>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</si>
  <si>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</si>
  <si>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</si>
  <si>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</si>
  <si>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</si>
  <si>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</si>
  <si>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</si>
  <si>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</si>
  <si>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</si>
  <si>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</si>
  <si>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</si>
  <si>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</si>
  <si>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</si>
  <si>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</si>
  <si>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</si>
  <si>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</si>
  <si>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</si>
  <si>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</si>
  <si>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</si>
  <si>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</si>
  <si>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</si>
  <si>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</si>
  <si>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</si>
  <si>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</si>
  <si>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</si>
  <si>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</si>
  <si>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</si>
  <si>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</si>
  <si>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</si>
  <si>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</si>
  <si>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</si>
  <si>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</si>
  <si>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</si>
  <si>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</si>
  <si>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</si>
  <si>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</si>
  <si>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</si>
  <si>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</si>
  <si>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</si>
  <si>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</si>
  <si>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</si>
  <si>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</si>
  <si>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</si>
  <si>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</si>
  <si>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</si>
  <si>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Přisekání rovných ostění bez odstupu v betonu</t>
  </si>
  <si>
    <t>15+3,1</t>
  </si>
  <si>
    <t>15+5</t>
  </si>
  <si>
    <t>WC KOMBI, pouze demontáž a zpětná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</si>
</sst>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45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3"/>
      <c r="B2" s="80" t="s">
        <v>24</v>
      </c>
      <c r="C2" s="81"/>
      <c r="D2" s="82" t="s">
        <v>50</v>
      </c>
      <c r="E2" s="228" t="s">
        <v>51</v>
      </c>
      <c r="F2" s="229"/>
      <c r="G2" s="229"/>
      <c r="H2" s="229"/>
      <c r="I2" s="229"/>
      <c r="J2" s="230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1" t="s">
        <v>46</v>
      </c>
      <c r="F3" s="232"/>
      <c r="G3" s="232"/>
      <c r="H3" s="232"/>
      <c r="I3" s="232"/>
      <c r="J3" s="233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9" t="s">
        <v>310</v>
      </c>
      <c r="F4" s="220"/>
      <c r="G4" s="220"/>
      <c r="H4" s="220"/>
      <c r="I4" s="220"/>
      <c r="J4" s="221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5"/>
      <c r="E11" s="235"/>
      <c r="F11" s="235"/>
      <c r="G11" s="235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7"/>
      <c r="E12" s="217"/>
      <c r="F12" s="217"/>
      <c r="G12" s="217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8"/>
      <c r="E13" s="218"/>
      <c r="F13" s="218"/>
      <c r="G13" s="218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0"/>
      <c r="F16" s="211"/>
      <c r="G16" s="210"/>
      <c r="H16" s="211"/>
      <c r="I16" s="210">
        <f>SUMIF(F49:F65,A16,I49:I65)+SUMIF(F49:F65,"PSU",I49:I65)</f>
        <v>0</v>
      </c>
      <c r="J16" s="212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0"/>
      <c r="F17" s="211"/>
      <c r="G17" s="210"/>
      <c r="H17" s="211"/>
      <c r="I17" s="210" t="e">
        <f>SUMIF(F49:F65,A17,I49:I65)</f>
        <v>#REF!</v>
      </c>
      <c r="J17" s="212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0"/>
      <c r="F18" s="211"/>
      <c r="G18" s="210"/>
      <c r="H18" s="211"/>
      <c r="I18" s="210">
        <f>SUMIF(F49:F65,A18,I49:I65)</f>
        <v>0</v>
      </c>
      <c r="J18" s="212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0"/>
      <c r="F19" s="211"/>
      <c r="G19" s="210"/>
      <c r="H19" s="211"/>
      <c r="I19" s="210">
        <f>SUMIF(F49:F65,A19,I49:I65)</f>
        <v>0</v>
      </c>
      <c r="J19" s="212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0"/>
      <c r="F20" s="211"/>
      <c r="G20" s="210"/>
      <c r="H20" s="211"/>
      <c r="I20" s="210">
        <f>SUMIF(F49:F65,A20,I49:I65)</f>
        <v>0</v>
      </c>
      <c r="J20" s="212"/>
    </row>
    <row r="21" spans="1:10" ht="23.25" customHeight="1" x14ac:dyDescent="0.2">
      <c r="A21" s="3"/>
      <c r="B21" s="74" t="s">
        <v>31</v>
      </c>
      <c r="C21" s="75"/>
      <c r="D21" s="76"/>
      <c r="E21" s="213"/>
      <c r="F21" s="238"/>
      <c r="G21" s="213"/>
      <c r="H21" s="238"/>
      <c r="I21" s="213" t="e">
        <f>SUM(I16:J20)</f>
        <v>#REF!</v>
      </c>
      <c r="J21" s="21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8">
        <f>ZakladDPHSniVypocet</f>
        <v>0</v>
      </c>
      <c r="H23" s="209"/>
      <c r="I23" s="20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6">
        <f>IF(A24&gt;50, ROUNDUP(A23, 0), ROUNDDOWN(A23, 0))</f>
        <v>0</v>
      </c>
      <c r="H24" s="207"/>
      <c r="I24" s="20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8">
        <f>ZakladDPHZaklVypocet</f>
        <v>0</v>
      </c>
      <c r="H25" s="209"/>
      <c r="I25" s="20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5">
        <f>IF(A26&gt;50, ROUNDUP(A25, 0), ROUNDDOWN(A25, 0))</f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7">
        <f>CenaCelkem-(ZakladDPHSni+DPHSni+ZakladDPHZakl+DPHZakl)</f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6">
        <f>ZakladDPHSniVypocet+ZakladDPHZaklVypocet</f>
        <v>0</v>
      </c>
      <c r="H28" s="216"/>
      <c r="I28" s="216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5">
        <f>IF(A29&gt;50, ROUNDUP(A27, 0), ROUNDDOWN(A27, 0))</f>
        <v>0</v>
      </c>
      <c r="H29" s="215"/>
      <c r="I29" s="215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44573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5" t="s">
        <v>2</v>
      </c>
      <c r="E35" s="20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8"/>
      <c r="D39" s="199"/>
      <c r="E39" s="199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0" t="s">
        <v>46</v>
      </c>
      <c r="D40" s="201"/>
      <c r="E40" s="201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8" t="s">
        <v>44</v>
      </c>
      <c r="D41" s="199"/>
      <c r="E41" s="199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2" t="s">
        <v>53</v>
      </c>
      <c r="C42" s="203"/>
      <c r="D42" s="203"/>
      <c r="E42" s="204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6" t="s">
        <v>58</v>
      </c>
      <c r="D49" s="197"/>
      <c r="E49" s="197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196" t="s">
        <v>60</v>
      </c>
      <c r="D50" s="197"/>
      <c r="E50" s="197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196" t="s">
        <v>62</v>
      </c>
      <c r="D51" s="197"/>
      <c r="E51" s="197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196" t="s">
        <v>64</v>
      </c>
      <c r="D52" s="197"/>
      <c r="E52" s="197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196" t="s">
        <v>66</v>
      </c>
      <c r="D53" s="197"/>
      <c r="E53" s="197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196" t="s">
        <v>68</v>
      </c>
      <c r="D54" s="197"/>
      <c r="E54" s="197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196" t="s">
        <v>70</v>
      </c>
      <c r="D55" s="197"/>
      <c r="E55" s="197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196" t="s">
        <v>72</v>
      </c>
      <c r="D56" s="197"/>
      <c r="E56" s="197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196" t="s">
        <v>74</v>
      </c>
      <c r="D57" s="197"/>
      <c r="E57" s="197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196" t="s">
        <v>76</v>
      </c>
      <c r="D58" s="197"/>
      <c r="E58" s="197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196" t="s">
        <v>78</v>
      </c>
      <c r="D59" s="197"/>
      <c r="E59" s="197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196" t="s">
        <v>80</v>
      </c>
      <c r="D60" s="197"/>
      <c r="E60" s="197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196" t="s">
        <v>82</v>
      </c>
      <c r="D61" s="197"/>
      <c r="E61" s="197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196" t="s">
        <v>84</v>
      </c>
      <c r="D62" s="197"/>
      <c r="E62" s="197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196" t="s">
        <v>86</v>
      </c>
      <c r="D63" s="197"/>
      <c r="E63" s="197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196" t="s">
        <v>88</v>
      </c>
      <c r="D64" s="197"/>
      <c r="E64" s="197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196" t="s">
        <v>29</v>
      </c>
      <c r="D65" s="197"/>
      <c r="E65" s="197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8" t="s">
        <v>8</v>
      </c>
      <c r="B2" s="77"/>
      <c r="C2" s="241"/>
      <c r="D2" s="241"/>
      <c r="E2" s="241"/>
      <c r="F2" s="241"/>
      <c r="G2" s="242"/>
    </row>
    <row r="3" spans="1:7" ht="24.95" customHeight="1" x14ac:dyDescent="0.2">
      <c r="A3" s="78" t="s">
        <v>9</v>
      </c>
      <c r="B3" s="77"/>
      <c r="C3" s="241"/>
      <c r="D3" s="241"/>
      <c r="E3" s="241"/>
      <c r="F3" s="241"/>
      <c r="G3" s="242"/>
    </row>
    <row r="4" spans="1:7" ht="24.95" customHeight="1" x14ac:dyDescent="0.2">
      <c r="A4" s="78" t="s">
        <v>10</v>
      </c>
      <c r="B4" s="77"/>
      <c r="C4" s="241"/>
      <c r="D4" s="241"/>
      <c r="E4" s="241"/>
      <c r="F4" s="241"/>
      <c r="G4" s="24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74" activePane="bottomLeft" state="frozen"/>
      <selection pane="bottomLeft" activeCell="C82" sqref="C8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6" t="s">
        <v>51</v>
      </c>
      <c r="D2" s="257"/>
      <c r="E2" s="257"/>
      <c r="F2" s="257"/>
      <c r="G2" s="258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6" t="s">
        <v>46</v>
      </c>
      <c r="D3" s="257"/>
      <c r="E3" s="257"/>
      <c r="F3" s="257"/>
      <c r="G3" s="258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9" t="s">
        <v>314</v>
      </c>
      <c r="D4" s="260"/>
      <c r="E4" s="260"/>
      <c r="F4" s="260"/>
      <c r="G4" s="261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311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312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1.5</v>
      </c>
      <c r="R27" s="165"/>
      <c r="S27" s="165"/>
      <c r="T27" s="165"/>
      <c r="U27" s="165"/>
      <c r="V27" s="165">
        <f>SUM(V28:V38)</f>
        <v>19.579999999999998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18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5.54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316</v>
      </c>
      <c r="D29" s="163"/>
      <c r="E29" s="164">
        <v>18.100000000000001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315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20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1.36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6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20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313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309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94" t="s">
        <v>318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305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307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305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308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306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 t="e">
        <f>G8+G22+G25+G27+G39+G41+G45+G52+G64+G69+#REF!+G87+G96+G105+G109+G111+G118</f>
        <v>#REF!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2" t="s">
        <v>293</v>
      </c>
      <c r="B126" s="262"/>
      <c r="C126" s="263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3"/>
      <c r="B127" s="244"/>
      <c r="C127" s="245"/>
      <c r="D127" s="244"/>
      <c r="E127" s="244"/>
      <c r="F127" s="244"/>
      <c r="G127" s="24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7"/>
      <c r="B128" s="248"/>
      <c r="C128" s="249"/>
      <c r="D128" s="248"/>
      <c r="E128" s="248"/>
      <c r="F128" s="248"/>
      <c r="G128" s="25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7"/>
      <c r="B129" s="248"/>
      <c r="C129" s="249"/>
      <c r="D129" s="248"/>
      <c r="E129" s="248"/>
      <c r="F129" s="248"/>
      <c r="G129" s="25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7"/>
      <c r="B130" s="248"/>
      <c r="C130" s="249"/>
      <c r="D130" s="248"/>
      <c r="E130" s="248"/>
      <c r="F130" s="248"/>
      <c r="G130" s="25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1"/>
      <c r="B131" s="252"/>
      <c r="C131" s="253"/>
      <c r="D131" s="252"/>
      <c r="E131" s="252"/>
      <c r="F131" s="252"/>
      <c r="G131" s="25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2022-01-12T08:50:02Z</cp:lastPrinted>
  <dcterms:created xsi:type="dcterms:W3CDTF">2009-04-08T07:15:50Z</dcterms:created>
  <dcterms:modified xsi:type="dcterms:W3CDTF">2022-01-12T08:51:40Z</dcterms:modified>
</cp:coreProperties>
</file>