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firstSheet="1" activeTab="1"/>
  </bookViews>
  <sheets>
    <sheet name="Rekapitulace stavby" sheetId="1" state="veryHidden" r:id="rId1"/>
    <sheet name="5 - Bytová jednotka č.58" sheetId="2" r:id="rId2"/>
  </sheets>
  <definedNames>
    <definedName name="_xlnm._FilterDatabase" localSheetId="1" hidden="1">'5 - Bytová jednotka č.58'!$C$141:$K$450</definedName>
    <definedName name="_xlnm.Print_Area" localSheetId="1">'5 - Bytová jednotka č.58'!$C$4:$J$76,'5 - Bytová jednotka č.58'!$C$82:$J$123,'5 - Bytová jednotka č.58'!$C$129:$K$450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č.58'!$141:$141</definedName>
  </definedNames>
  <calcPr calcId="162913"/>
</workbook>
</file>

<file path=xl/sharedStrings.xml><?xml version="1.0" encoding="utf-8"?>
<sst xmlns="http://schemas.openxmlformats.org/spreadsheetml/2006/main" count="3636" uniqueCount="761">
  <si>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</si>
  <si>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</si>
  <si>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</si>
  <si>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</si>
  <si>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</si>
  <si>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</si>
  <si>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</si>
  <si>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</si>
  <si>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</si>
  <si>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</si>
  <si>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</si>
  <si>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</si>
  <si>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</si>
  <si>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</si>
  <si>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</si>
  <si>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</si>
  <si>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</si>
  <si>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</si>
  <si>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</si>
  <si>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</si>
  <si>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</si>
  <si>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</si>
  <si>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</si>
  <si>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</si>
  <si>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</si>
  <si>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</si>
  <si>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</si>
  <si>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</si>
  <si>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</si>
  <si>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</si>
  <si>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</si>
  <si>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</si>
  <si>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</si>
  <si>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</si>
  <si>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</si>
  <si>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</si>
  <si>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</si>
  <si>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</si>
  <si>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</si>
  <si>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</si>
  <si>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</si>
  <si>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</si>
  <si>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</si>
  <si>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</si>
  <si>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</si>
  <si>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</si>
  <si>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</si>
  <si>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</si>
  <si>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</si>
  <si>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</si>
  <si>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</si>
  <si>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</si>
  <si>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</si>
  <si>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</si>
  <si>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</si>
  <si>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</si>
  <si>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</si>
  <si>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</si>
  <si>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</si>
  <si>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</si>
  <si>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</si>
  <si>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</si>
  <si>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</si>
  <si>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</si>
  <si>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</si>
  <si>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</si>
  <si>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</si>
  <si>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</si>
  <si>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</si>
  <si>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</si>
  <si>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</si>
  <si>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</si>
  <si>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</si>
  <si>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</si>
  <si>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</si>
  <si>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</si>
  <si>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</si>
  <si>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</si>
  <si>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</si>
  <si>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</si>
  <si>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</si>
  <si>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</si>
  <si>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</si>
  <si>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</si>
  <si>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</si>
  <si>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</si>
  <si>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</si>
  <si>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</si>
  <si>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</si>
  <si>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</si>
  <si>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</si>
  <si>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</si>
  <si>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</si>
  <si>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</si>
  <si>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</si>
  <si>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</si>
  <si>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</si>
  <si>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</si>
  <si>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</si>
  <si>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</si>
  <si>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</si>
  <si>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</si>
  <si>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</si>
  <si>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</si>
  <si>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</si>
  <si>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</si>
  <si>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</si>
  <si>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</si>
  <si>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</si>
  <si>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</si>
  <si>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</si>
  <si>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</si>
  <si>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</si>
  <si>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</si>
  <si>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</si>
  <si>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</si>
  <si>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</si>
  <si>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</si>
  <si>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</si>
  <si>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</si>
  <si>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</si>
  <si>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</si>
  <si>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</si>
  <si>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</si>
  <si>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</si>
  <si>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</si>
  <si>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</si>
  <si>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</si>
  <si>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</si>
  <si>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</si>
  <si>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</si>
  <si>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</si>
  <si>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</si>
  <si>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</si>
  <si>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</si>
  <si>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</si>
  <si>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</si>
  <si>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</si>
  <si>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</si>
  <si>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</si>
  <si>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</si>
  <si>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</si>
  <si>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</si>
  <si>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</si>
  <si>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</si>
  <si>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</si>
  <si>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</si>
  <si>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</si>
  <si>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612131121</t>
  </si>
  <si>
    <t>Penetrační disperzní nátěr vnitřních stěn nanášený ručně</t>
  </si>
  <si>
    <t>1345266991</t>
  </si>
  <si>
    <t>612142001</t>
  </si>
  <si>
    <t>Potažení vnitřních stěn sklovláknitým pletivem vtlačeným do tenkovrstvé hmoty</t>
  </si>
  <si>
    <t>-73174532</t>
  </si>
  <si>
    <t>8</t>
  </si>
  <si>
    <t>612311131</t>
  </si>
  <si>
    <t>Potažení vnitřních stěn vápenným štukem tloušťky do 3 mm</t>
  </si>
  <si>
    <t>1752987706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</si>
  <si>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</si>
  <si>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</si>
  <si>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</si>
  <si>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</si>
  <si>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-1781514527</t>
  </si>
  <si>
    <t>(0,08+1,035+0,065+0,065+2,465+1,77+0,08)*2,6</t>
  </si>
  <si>
    <t>619991001</t>
  </si>
  <si>
    <t>1319908330</t>
  </si>
  <si>
    <t>619991011</t>
  </si>
  <si>
    <t>-1338348274</t>
  </si>
  <si>
    <t>konstrukce v blízkosti bytového jádra:</t>
  </si>
  <si>
    <t>50</t>
  </si>
  <si>
    <t>632441112</t>
  </si>
  <si>
    <t>Potěr anhydritový samonivelační tl do 30 mm ze suchých směsí</t>
  </si>
  <si>
    <t>-1753471677</t>
  </si>
  <si>
    <t>0,9+4,31</t>
  </si>
  <si>
    <t>642944121</t>
  </si>
  <si>
    <t>Osazování ocelových zárubní dodatečné pl do 2,5 m2</t>
  </si>
  <si>
    <t>kus</t>
  </si>
  <si>
    <t>-269082362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</si>
  <si>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</si>
  <si>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</si>
  <si>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</si>
  <si>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</si>
  <si>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</si>
  <si>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</si>
  <si>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 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</si>
  <si>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</si>
  <si>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</si>
  <si>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</si>
  <si>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</si>
  <si>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</si>
  <si>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</si>
  <si>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</si>
  <si>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</si>
  <si>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</si>
  <si>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</si>
  <si>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-763498611</t>
  </si>
  <si>
    <t>lehké obroušení stávajícího panelu - příprava pro novou omítku:</t>
  </si>
  <si>
    <t>26,094</t>
  </si>
  <si>
    <t>952901111</t>
  </si>
  <si>
    <t>Vyčištění budov bytové a občanské výstavby při výšce podlaží do 4 m</t>
  </si>
  <si>
    <t>1453261632</t>
  </si>
  <si>
    <t>3,4*5</t>
  </si>
  <si>
    <t>přístupová trasa do bytu-choba:</t>
  </si>
  <si>
    <t>962084121</t>
  </si>
  <si>
    <t>Bourání příček umakartových tl do 50 mm</t>
  </si>
  <si>
    <t>687421251</t>
  </si>
  <si>
    <t>(2,62+1,85+1,85+1,71+0,87+1,14+0,78)*2,6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</si>
  <si>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</si>
  <si>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</si>
  <si>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</si>
  <si>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</si>
  <si>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</si>
  <si>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</si>
  <si>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</si>
  <si>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</si>
  <si>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</si>
  <si>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</si>
  <si>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198573978</t>
  </si>
  <si>
    <t>997013219</t>
  </si>
  <si>
    <t>Příplatek k vnitrostaveništní dopravě suti a vybouraných hmot za zvětšenou dopravu suti ZKD 10 m</t>
  </si>
  <si>
    <t>1862530201</t>
  </si>
  <si>
    <t>3,049*50 'Přepočtené koeficientem množství</t>
  </si>
  <si>
    <t>997013501</t>
  </si>
  <si>
    <t>Odvoz suti a vybouraných hmot na skládku nebo meziskládku do 1 km se složením</t>
  </si>
  <si>
    <t>195488304</t>
  </si>
  <si>
    <t>997013509</t>
  </si>
  <si>
    <t>Příplatek k odvozu suti a vybouraných hmot na skládku ZKD 1 km přes 1 km</t>
  </si>
  <si>
    <t>831099412</t>
  </si>
  <si>
    <t>3,049*9 'Přepočtené koeficientem množství</t>
  </si>
  <si>
    <t>997013831</t>
  </si>
  <si>
    <t>Poplatek za uložení na skládce (skládkovné) stavebního odpadu směsného kód odpadu 170 904</t>
  </si>
  <si>
    <t>1763725383</t>
  </si>
  <si>
    <t>998</t>
  </si>
  <si>
    <t>Přesun hmot</t>
  </si>
  <si>
    <t>998011003</t>
  </si>
  <si>
    <t>Přesun hmot pro budovy zděné v do 24 m</t>
  </si>
  <si>
    <t>-308687179</t>
  </si>
  <si>
    <t>998011014</t>
  </si>
  <si>
    <t>Příplatek k přesunu hmot pro budovy zděné za zvětšený přesun do 500 m</t>
  </si>
  <si>
    <t>343290014</t>
  </si>
  <si>
    <t>998017003</t>
  </si>
  <si>
    <t>Přesun hmot s omezením mechanizace pro budovy v do 24 m</t>
  </si>
  <si>
    <t>1554731401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</si>
  <si>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</si>
  <si>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</si>
  <si>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</si>
  <si>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</si>
  <si>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</si>
  <si>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</si>
  <si>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-1141072361</t>
  </si>
  <si>
    <t>0,855*1,035</t>
  </si>
  <si>
    <t>2,465*1,77</t>
  </si>
  <si>
    <t>711192201</t>
  </si>
  <si>
    <t>Provedení izolace proti zemní vlhkosti hydroizolační stěrkou svislé na betonu, 2 vrstvy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</si>
  <si>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</si>
  <si>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</si>
  <si>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</si>
  <si>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</si>
  <si>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</si>
  <si>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</si>
  <si>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</si>
  <si>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</si>
  <si>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</si>
  <si>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</si>
  <si>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</si>
  <si>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</si>
  <si>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</si>
  <si>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</si>
  <si>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711199095</t>
  </si>
  <si>
    <t>Příplatek k izolacím proti zemní vlhkosti za plochu do 10 m2 natěradly za studena nebo za horka</t>
  </si>
  <si>
    <t>-1188970100</t>
  </si>
  <si>
    <t>5,248+9,192</t>
  </si>
  <si>
    <t>711199101</t>
  </si>
  <si>
    <t>Provedení těsnícího pásu do spoje dilatační nebo styčné spáry podlaha - stěna</t>
  </si>
  <si>
    <t>m</t>
  </si>
  <si>
    <t>827618130</t>
  </si>
  <si>
    <t>1,35+0,855+1,35</t>
  </si>
  <si>
    <t>1,77+2,465+1,77+2,465-0,7</t>
  </si>
  <si>
    <t>1,6+0,5</t>
  </si>
  <si>
    <t>0,2*4</t>
  </si>
  <si>
    <t>711199102</t>
  </si>
  <si>
    <t>Provedení těsnícího koutu pro vnější nebo vnitřní roh spáry podlaha - stěna</t>
  </si>
  <si>
    <t>1703312707</t>
  </si>
  <si>
    <t>28355020</t>
  </si>
  <si>
    <t>páska pružná těsnící š 80mm</t>
  </si>
  <si>
    <t>-2056985572</t>
  </si>
  <si>
    <t>15,025*1,1</t>
  </si>
  <si>
    <t>998711103</t>
  </si>
  <si>
    <t>Přesun hmot tonážní pro izolace proti vodě, vlhkosti a plynům v objektech výšky do 60 m</t>
  </si>
  <si>
    <t>1597390904</t>
  </si>
  <si>
    <t>998711181</t>
  </si>
  <si>
    <t>Příplatek k přesunu hmot tonážní 711 prováděný bez použití mechanizace</t>
  </si>
  <si>
    <t>1616073964</t>
  </si>
  <si>
    <t>721</t>
  </si>
  <si>
    <t>Zdravotechnika - vnitřní kanalizace</t>
  </si>
  <si>
    <t>721171808</t>
  </si>
  <si>
    <t>Demontáž potrubí z PVC do D 114</t>
  </si>
  <si>
    <t>1725412068</t>
  </si>
  <si>
    <t>721173706</t>
  </si>
  <si>
    <t>Potrubí kanalizační z PE odpadní DN 100</t>
  </si>
  <si>
    <t>695612201</t>
  </si>
  <si>
    <t>721173722</t>
  </si>
  <si>
    <t>Potrubí kanalizační z PE připojovací DN 40</t>
  </si>
  <si>
    <t>-1424462540</t>
  </si>
  <si>
    <t>721173724</t>
  </si>
  <si>
    <t>Potrubí kanalizační z PE připojovací DN 70</t>
  </si>
  <si>
    <t>1469481908</t>
  </si>
  <si>
    <t>721220801</t>
  </si>
  <si>
    <t>Demontáž uzávěrek zápachových DN 70</t>
  </si>
  <si>
    <t>-281902809</t>
  </si>
  <si>
    <t>vana,umyvadlo,pračka:</t>
  </si>
  <si>
    <t>721290111</t>
  </si>
  <si>
    <t>Zkouška těsnosti potrubí kanalizace vodou do DN 125</t>
  </si>
  <si>
    <t>331881972</t>
  </si>
  <si>
    <t>998721103</t>
  </si>
  <si>
    <t>Přesun hmot tonážní pro vnitřní kanalizace v objektech v do 24 m</t>
  </si>
  <si>
    <t>-585288492</t>
  </si>
  <si>
    <t>998721181</t>
  </si>
  <si>
    <t>Příplatek k přesunu hmot tonážní 721 prováděný bez použití mechanizace</t>
  </si>
  <si>
    <t>-296226417</t>
  </si>
  <si>
    <t>722</t>
  </si>
  <si>
    <t>Zdravotechnika - vnitřní vodovod</t>
  </si>
  <si>
    <t>722170801</t>
  </si>
  <si>
    <t>Demontáž rozvodů vody z plastů do D 25</t>
  </si>
  <si>
    <t>1856458715</t>
  </si>
  <si>
    <t>722176113</t>
  </si>
  <si>
    <t>Montáž potrubí plastové spojované svary polyfuzně do D 25 mm</t>
  </si>
  <si>
    <t>-118017111</t>
  </si>
  <si>
    <t>28615150</t>
  </si>
  <si>
    <t>trubka vodovodní tlaková PPR řada PN 20 D 16mm dl 4m</t>
  </si>
  <si>
    <t>-187714050</t>
  </si>
  <si>
    <t>28615152</t>
  </si>
  <si>
    <t>trubka vodovodní tlaková PPR řada PN 20 D 20mm dl 4m</t>
  </si>
  <si>
    <t>-592838044</t>
  </si>
  <si>
    <t>28615153</t>
  </si>
  <si>
    <t>trubka vodovodní tlaková PPR řada PN 20 D 25mm dl 4m</t>
  </si>
  <si>
    <t>-21756190</t>
  </si>
  <si>
    <t>722179191</t>
  </si>
  <si>
    <t>Příplatek k rozvodu vody z plastů za malý rozsah prací na zakázce do 20 m</t>
  </si>
  <si>
    <t>soubor</t>
  </si>
  <si>
    <t>-2008564447</t>
  </si>
  <si>
    <t>722179192</t>
  </si>
  <si>
    <t>Příplatek k rozvodu vody z plastů za potrubí do D 32 mm do 15 svarů</t>
  </si>
  <si>
    <t>581682268</t>
  </si>
  <si>
    <t>722290215</t>
  </si>
  <si>
    <t>Zkouška těsnosti vodovodního potrubí hrdlového nebo přírubového do DN 100</t>
  </si>
  <si>
    <t>358709659</t>
  </si>
  <si>
    <t>722290234</t>
  </si>
  <si>
    <t>Proplach a dezinfekce vodovodního potrubí do DN 80</t>
  </si>
  <si>
    <t>-162415054</t>
  </si>
  <si>
    <t>998722103</t>
  </si>
  <si>
    <t>Přesun hmot tonážní pro vnitřní vodovod v objektech v do 24 m</t>
  </si>
  <si>
    <t>466911154</t>
  </si>
  <si>
    <t>998722181</t>
  </si>
  <si>
    <t>Příplatek k přesunu hmot tonážní 722 prováděný bez použití mechanizace</t>
  </si>
  <si>
    <t>288694056</t>
  </si>
  <si>
    <t>723</t>
  </si>
  <si>
    <t>Zdravotechnika - vnitřní plynovod</t>
  </si>
  <si>
    <t>723120804</t>
  </si>
  <si>
    <t>Demontáž potrubí ocelové závitové svařované do DN 25</t>
  </si>
  <si>
    <t>1039392091</t>
  </si>
  <si>
    <t>723150402</t>
  </si>
  <si>
    <t>Potrubí plyn ocelové z ušlechtilé oceli spojované lisováním DN 15</t>
  </si>
  <si>
    <t>-1919168894</t>
  </si>
  <si>
    <t>chránička:</t>
  </si>
  <si>
    <t>723181002</t>
  </si>
  <si>
    <t>Potrubí měděné měkké spojované lisováním DN 15 ZTI</t>
  </si>
  <si>
    <t>-593963740</t>
  </si>
  <si>
    <t>723190105</t>
  </si>
  <si>
    <t>Přípojka plynovodní nerezová hadice G1/2 F x G1/2 F délky 100 cm spojovaná na závit</t>
  </si>
  <si>
    <t>1476533289</t>
  </si>
  <si>
    <t>723190901</t>
  </si>
  <si>
    <t>Uzavření,otevření plynovodního potrubí při opravě</t>
  </si>
  <si>
    <t>-389675448</t>
  </si>
  <si>
    <t>723190907</t>
  </si>
  <si>
    <t>Odvzdušnění nebo napuštění plynovodního potrubí</t>
  </si>
  <si>
    <t>1826413539</t>
  </si>
  <si>
    <t>723190909</t>
  </si>
  <si>
    <t>Zkouška těsnosti potrubí plynovodního</t>
  </si>
  <si>
    <t>640193799</t>
  </si>
  <si>
    <t>998723103</t>
  </si>
  <si>
    <t>Přesun hmot tonážní pro vnitřní plynovod v objektech v do 24 m</t>
  </si>
  <si>
    <t>-277968133</t>
  </si>
  <si>
    <t>998723181</t>
  </si>
  <si>
    <t>Příplatek k přesunu hmot tonážní 723 prováděný bez použití mechanizace</t>
  </si>
  <si>
    <t>606116754</t>
  </si>
  <si>
    <t>725</t>
  </si>
  <si>
    <t>Zdravotechnika - zařizovací předměty</t>
  </si>
  <si>
    <t>725110811</t>
  </si>
  <si>
    <t>Demontáž klozetů splachovací s nádrží</t>
  </si>
  <si>
    <t>-1659215373</t>
  </si>
  <si>
    <t>725112001</t>
  </si>
  <si>
    <t>-2123562842</t>
  </si>
  <si>
    <t>725210821</t>
  </si>
  <si>
    <t>Demontáž umyvadel bez výtokových armatur</t>
  </si>
  <si>
    <t>1126552690</t>
  </si>
  <si>
    <t>725211602</t>
  </si>
  <si>
    <t>Umyvadlo keramické připevněné na stěnu šrouby bílé bez krytu na sifon 550 mm</t>
  </si>
  <si>
    <t>1146307567</t>
  </si>
  <si>
    <t>725220841</t>
  </si>
  <si>
    <t>Demontáž van ocelová</t>
  </si>
  <si>
    <t>1573031239</t>
  </si>
  <si>
    <t>725222116</t>
  </si>
  <si>
    <t>177897554</t>
  </si>
  <si>
    <t>725810811</t>
  </si>
  <si>
    <t>Demontáž ventilů výtokových nástěnných</t>
  </si>
  <si>
    <t>1513188355</t>
  </si>
  <si>
    <t>725811115</t>
  </si>
  <si>
    <t>Ventil nástěnný pevný výtok G1/2x80 mm</t>
  </si>
  <si>
    <t>-2124412027</t>
  </si>
  <si>
    <t>725820801</t>
  </si>
  <si>
    <t>Demontáž baterie nástěnné do G 3 / 4</t>
  </si>
  <si>
    <t>-1349613646</t>
  </si>
  <si>
    <t>725822611</t>
  </si>
  <si>
    <t>Baterie umyvadlová stojánková páková bez výpusti</t>
  </si>
  <si>
    <t>-525987275</t>
  </si>
  <si>
    <t>725831313</t>
  </si>
  <si>
    <t>Baterie vanová nástěnná páková s příslušenstvím a pohyblivým držákem</t>
  </si>
  <si>
    <t>1566627430</t>
  </si>
  <si>
    <t>725865501</t>
  </si>
  <si>
    <t>Odpadní souprava DN 40/50 se zápachovou uzávěrkou pro vanu, ovládání bovdenem</t>
  </si>
  <si>
    <t>999757619</t>
  </si>
  <si>
    <t>725869101</t>
  </si>
  <si>
    <t>Montáž zápachových uzávěrek do DN 40</t>
  </si>
  <si>
    <t>1543511434</t>
  </si>
  <si>
    <t>55161837</t>
  </si>
  <si>
    <t>uzávěrka zápachová pro pračku a myčku nástěnná PP-bílá DN 40</t>
  </si>
  <si>
    <t>-1485861337</t>
  </si>
  <si>
    <t>ZUU</t>
  </si>
  <si>
    <t>Zápachová uzávěra - sifon pro umyvadla, provedení chrom</t>
  </si>
  <si>
    <t>1515293261</t>
  </si>
  <si>
    <t>725980123</t>
  </si>
  <si>
    <t>Dvířka 40/20 vč. montáže a začištění k obkladu</t>
  </si>
  <si>
    <t>-1463947066</t>
  </si>
  <si>
    <t>998725103</t>
  </si>
  <si>
    <t>Přesun hmot tonážní pro zařizovací předměty v objektech v do 24 m</t>
  </si>
  <si>
    <t>-1605149952</t>
  </si>
  <si>
    <t>998725181</t>
  </si>
  <si>
    <t>Příplatek k přesunu hmot tonážní 725 prováděný bez použití mechanizace</t>
  </si>
  <si>
    <t>-290714263</t>
  </si>
  <si>
    <t>OIM</t>
  </si>
  <si>
    <t>Ostatní instalační materiál nutný pro dopojení zařizovacích předmětů (pancéřové hadičky, těsnění atd...)</t>
  </si>
  <si>
    <t>kpl</t>
  </si>
  <si>
    <t>329358233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</si>
  <si>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</si>
  <si>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</si>
  <si>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</si>
  <si>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</si>
  <si>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2002935131</t>
  </si>
  <si>
    <t>998726113</t>
  </si>
  <si>
    <t>Přesun hmot tonážní pro instalační prefabrikáty v objektech v do 24 m</t>
  </si>
  <si>
    <t>-1427331334</t>
  </si>
  <si>
    <t>998726181</t>
  </si>
  <si>
    <t>Příplatek k přesunu hmot tonážní 726 prováděný bez použití mechanizace</t>
  </si>
  <si>
    <t>1517321636</t>
  </si>
  <si>
    <t>741</t>
  </si>
  <si>
    <t>Elektroinstalace - silnoproud</t>
  </si>
  <si>
    <t>741112001</t>
  </si>
  <si>
    <t>Montáž krabice zapuštěná plastová kruhová</t>
  </si>
  <si>
    <t>-751583164</t>
  </si>
  <si>
    <t>34571515</t>
  </si>
  <si>
    <t>krabice přístrojová instalační 400 V, 142x71x45mm do dutých stěn</t>
  </si>
  <si>
    <t>1173859107</t>
  </si>
  <si>
    <t>741120001</t>
  </si>
  <si>
    <t>Montáž vodič Cu izolovaný plný a laněný žíla 0,35-6 mm2 pod omítku (CY)</t>
  </si>
  <si>
    <t>-2133540290</t>
  </si>
  <si>
    <t>34111036</t>
  </si>
  <si>
    <t>kabel silový s Cu jádrem 1 kV 3x2,5mm2</t>
  </si>
  <si>
    <t>27910888</t>
  </si>
  <si>
    <t>34111018</t>
  </si>
  <si>
    <t>kabel silový s Cu jádrem 6mm2</t>
  </si>
  <si>
    <t>-2011607848</t>
  </si>
  <si>
    <t>741210001</t>
  </si>
  <si>
    <t>Montáž rozvodnice oceloplechová nebo plastová běžná do 20 kg</t>
  </si>
  <si>
    <t>1448202990</t>
  </si>
  <si>
    <t>35713850</t>
  </si>
  <si>
    <t>rozvodnice elektroměrové s jedním 1 fázovým místem bez požární úpravy 18 pozic</t>
  </si>
  <si>
    <t>1134245683</t>
  </si>
  <si>
    <t>741310001</t>
  </si>
  <si>
    <t>Montáž vypínač nástěnný 1-jednopólový prostředí normální</t>
  </si>
  <si>
    <t>-1686247949</t>
  </si>
  <si>
    <t>34535799</t>
  </si>
  <si>
    <t>ovladač zapínací tlačítkový 10A 3553-80289 velkoplošný</t>
  </si>
  <si>
    <t>559229296</t>
  </si>
  <si>
    <t>741313001</t>
  </si>
  <si>
    <t>Montáž zásuvka (polo)zapuštěná bezšroubové připojení 2P+PE se zapojením vodičů</t>
  </si>
  <si>
    <t>-489612623</t>
  </si>
  <si>
    <t>35811077</t>
  </si>
  <si>
    <t>zásuvka nepropustná nástěnná 16A 220 V 3pólová</t>
  </si>
  <si>
    <t>258178272</t>
  </si>
  <si>
    <t>741370002</t>
  </si>
  <si>
    <t>Montáž svítidlo žárovkové bytové stropní přisazené 1 zdroj se sklem</t>
  </si>
  <si>
    <t>908407414</t>
  </si>
  <si>
    <t>34821275</t>
  </si>
  <si>
    <t>svítidlo bytové žárovkové IP 42, max. 60 W E27</t>
  </si>
  <si>
    <t>-1663030315</t>
  </si>
  <si>
    <t>34111030</t>
  </si>
  <si>
    <t>kabel silový s Cu jádrem 1 kV 3x1,5mm2</t>
  </si>
  <si>
    <t>1758682482</t>
  </si>
  <si>
    <t>741810001</t>
  </si>
  <si>
    <t>Celková prohlídka elektrického rozvodu a zařízení do 100 000,- Kč</t>
  </si>
  <si>
    <t>276195848</t>
  </si>
  <si>
    <t>998741103</t>
  </si>
  <si>
    <t>Přesun hmot tonážní pro silnoproud v objektech v do 24 m</t>
  </si>
  <si>
    <t>42271148</t>
  </si>
  <si>
    <t>998741181</t>
  </si>
  <si>
    <t>Příplatek k přesunu hmot tonážní 741 prováděný bez použití mechanizace</t>
  </si>
  <si>
    <t>1782444321</t>
  </si>
  <si>
    <t>751</t>
  </si>
  <si>
    <t>Vzduchotechnika</t>
  </si>
  <si>
    <t>751111012</t>
  </si>
  <si>
    <t>Mtž vent ax ntl nástěnného základního D do 200 mm</t>
  </si>
  <si>
    <t>-265570407</t>
  </si>
  <si>
    <t>V</t>
  </si>
  <si>
    <t>Axiální ventilátor max. 20x20cm, pr. 125 mm</t>
  </si>
  <si>
    <t>1915584116</t>
  </si>
  <si>
    <t>751111811</t>
  </si>
  <si>
    <t>Demontáž ventilátoru axiálního nízkotlakého kruhové potrubí D do 200 mm</t>
  </si>
  <si>
    <t>-2032735314</t>
  </si>
  <si>
    <t>998751102</t>
  </si>
  <si>
    <t>Přesun hmot tonážní pro vzduchotechniku v objektech v do 24 m</t>
  </si>
  <si>
    <t>-1418923704</t>
  </si>
  <si>
    <t>998751181</t>
  </si>
  <si>
    <t>Příplatek k přesunu hmot tonážní 751 prováděný bez použití mechanizace</t>
  </si>
  <si>
    <t>1845458927</t>
  </si>
  <si>
    <t>763</t>
  </si>
  <si>
    <t>Konstrukce suché výstavby</t>
  </si>
  <si>
    <t>763111331</t>
  </si>
  <si>
    <t>SDK příčka tl 80 mm profil CW+UW 50 desky 1xH2 15 TI 40 mm</t>
  </si>
  <si>
    <t>1470597099</t>
  </si>
  <si>
    <t>1,035*2,6</t>
  </si>
  <si>
    <t>(0,855+0,08)*2,6</t>
  </si>
  <si>
    <t>2,465*2,6</t>
  </si>
  <si>
    <t>763111718</t>
  </si>
  <si>
    <t>SDK příčka úprava styku příčky a stropu/stávající stěny páskou nebo silikonováním</t>
  </si>
  <si>
    <t>-1429620402</t>
  </si>
  <si>
    <t>(0,85+1,035)*2</t>
  </si>
  <si>
    <t>(2,465+1,77)*2</t>
  </si>
  <si>
    <t>2,6*8</t>
  </si>
  <si>
    <t>763111724</t>
  </si>
  <si>
    <t>SDK příčka páska k vyztužení různých úhlů</t>
  </si>
  <si>
    <t>-2133836453</t>
  </si>
  <si>
    <t>2,6*5</t>
  </si>
  <si>
    <t>0,5</t>
  </si>
  <si>
    <t>763111751</t>
  </si>
  <si>
    <t>Příplatek k SDK příčce za plochu do 6 m2 jednotlivě</t>
  </si>
  <si>
    <t>-732262650</t>
  </si>
  <si>
    <t>763111762</t>
  </si>
  <si>
    <t>Příplatek k SDK příčce s jednoduchou nosnou konstrukcí za zahuštění profilů na vzdálenost 41 mm</t>
  </si>
  <si>
    <t>1130343773</t>
  </si>
  <si>
    <t>763111771</t>
  </si>
  <si>
    <t>Příplatek k SDK příčce za rovinnost kvality Q3</t>
  </si>
  <si>
    <t>1793999178</t>
  </si>
  <si>
    <t>11,531*2</t>
  </si>
  <si>
    <t>4,873</t>
  </si>
  <si>
    <t>2,6*1,2</t>
  </si>
  <si>
    <t>763164166</t>
  </si>
  <si>
    <t>SDK obklad kcí tvaru L š přes 0,8 m desky 1xH2 15</t>
  </si>
  <si>
    <t>500767486</t>
  </si>
  <si>
    <t>obklad stávající stoupací šachty:</t>
  </si>
  <si>
    <t>(0,87+0,065+0,67)*2,6</t>
  </si>
  <si>
    <t>obklad za pračkou do v. 900mm:</t>
  </si>
  <si>
    <t>(0,9+0,5)*0,5</t>
  </si>
  <si>
    <t>763164246</t>
  </si>
  <si>
    <t>SDK obklad kcí tvaru U š do 1,2 m desky 1xH2 15</t>
  </si>
  <si>
    <t>2033062878</t>
  </si>
  <si>
    <t>opláštění deštového svodu:</t>
  </si>
  <si>
    <t>2,6</t>
  </si>
  <si>
    <t>998763303</t>
  </si>
  <si>
    <t>Přesun hmot tonážní pro sádrokartonové konstrukce v objektech v do 24 m</t>
  </si>
  <si>
    <t>563007995</t>
  </si>
  <si>
    <t>998763381</t>
  </si>
  <si>
    <t>Příplatek k přesunu hmot tonážní 763 SDK prováděný bez použití mechanizace</t>
  </si>
  <si>
    <t>429721785</t>
  </si>
  <si>
    <t>766</t>
  </si>
  <si>
    <t>Konstrukce truhlářské</t>
  </si>
  <si>
    <t>766421812</t>
  </si>
  <si>
    <t>Demontáž truhlářského obložení podhledů z panelů plochy přes 1,5 m2</t>
  </si>
  <si>
    <t>-24149862</t>
  </si>
  <si>
    <t>demontáž obložení stropu umakartem:</t>
  </si>
  <si>
    <t>1,14*0,87</t>
  </si>
  <si>
    <t>1,71*1,85</t>
  </si>
  <si>
    <t>766660001</t>
  </si>
  <si>
    <t>Montáž dveřních křídel otvíravých 1křídlových š do 0,8 m do ocelové zárubně</t>
  </si>
  <si>
    <t>-1011314275</t>
  </si>
  <si>
    <t>61162854</t>
  </si>
  <si>
    <t>dveře vnitřní foliované plné 1křídlové 70x197 cm</t>
  </si>
  <si>
    <t>-1006886176</t>
  </si>
  <si>
    <t>54914610</t>
  </si>
  <si>
    <t>kování vrchní dveřní klika včetně rozet a montážního materiál nerez PK</t>
  </si>
  <si>
    <t>-1977926572</t>
  </si>
  <si>
    <t>766660722</t>
  </si>
  <si>
    <t>Montáž dveřního kování - zámku</t>
  </si>
  <si>
    <t>1904813028</t>
  </si>
  <si>
    <t>54925015</t>
  </si>
  <si>
    <t>372024257</t>
  </si>
  <si>
    <t>766695212</t>
  </si>
  <si>
    <t>Montáž truhlářských prahů dveří 1křídlových šířky do 10 cm</t>
  </si>
  <si>
    <t>1505617704</t>
  </si>
  <si>
    <t>61187416</t>
  </si>
  <si>
    <t>práh dveřní dřevěný bukový tl 2cm dl 92cm š 10cm</t>
  </si>
  <si>
    <t>-1668269636</t>
  </si>
  <si>
    <t>998766103</t>
  </si>
  <si>
    <t>Přesun hmot tonážní pro konstrukce truhlářské v objektech v do 24 m</t>
  </si>
  <si>
    <t>-786664160</t>
  </si>
  <si>
    <t>998766181</t>
  </si>
  <si>
    <t>Příplatek k přesunu hmot tonážní 766 prováděný bez použití mechanizace</t>
  </si>
  <si>
    <t>-1747421807</t>
  </si>
  <si>
    <t>DV</t>
  </si>
  <si>
    <t>Dodávka a osazení SDK konstrukce dvířek za wc - pro obklad vč. úchytek a začištění</t>
  </si>
  <si>
    <t>-1546380431</t>
  </si>
  <si>
    <t>UP</t>
  </si>
  <si>
    <t>Dodatečná úprava dveřních prahů vzhledem k výškovým rozdílům podlah</t>
  </si>
  <si>
    <t>-681615013</t>
  </si>
  <si>
    <t>771</t>
  </si>
  <si>
    <t>Podlahy z dlaždic</t>
  </si>
  <si>
    <t>771571113</t>
  </si>
  <si>
    <t>Montáž podlah z keramických dlaždic režných hladkých do malty do 12 ks/m2</t>
  </si>
  <si>
    <t>-975178338</t>
  </si>
  <si>
    <t>2,46*1,77</t>
  </si>
  <si>
    <t>771591111</t>
  </si>
  <si>
    <t>Podlahy penetrace podkladu</t>
  </si>
  <si>
    <t>-627447655</t>
  </si>
  <si>
    <t>59761408</t>
  </si>
  <si>
    <t>dlaždice keramická barevná přes 9 do 12 ks/m2</t>
  </si>
  <si>
    <t>-450970628</t>
  </si>
  <si>
    <t>5,239*1,1 'Přepočtené koeficientem množství</t>
  </si>
  <si>
    <t>998771103</t>
  </si>
  <si>
    <t>Přesun hmot tonážní pro podlahy z dlaždic v objektech v do 24 m</t>
  </si>
  <si>
    <t>-837227693</t>
  </si>
  <si>
    <t>998771181</t>
  </si>
  <si>
    <t>Příplatek k přesunu hmot tonážní 771 prováděný bez použití mechanizace</t>
  </si>
  <si>
    <t>-1691444028</t>
  </si>
  <si>
    <t>776</t>
  </si>
  <si>
    <t>Podlahy povlakové</t>
  </si>
  <si>
    <t>776201812</t>
  </si>
  <si>
    <t>Demontáž lepených povlakových podlah s podložkou ručně</t>
  </si>
  <si>
    <t>-1568734498</t>
  </si>
  <si>
    <t>demontáž nášlapné vrstvy z pvc:</t>
  </si>
  <si>
    <t>1,85*0,78</t>
  </si>
  <si>
    <t>776421111</t>
  </si>
  <si>
    <t>Montáž obvodových lišt lepením</t>
  </si>
  <si>
    <t>-321171764</t>
  </si>
  <si>
    <t>28411003</t>
  </si>
  <si>
    <t>lišta soklová PVC 30 x 30 mm</t>
  </si>
  <si>
    <t>-2020519104</t>
  </si>
  <si>
    <t>4*1,02 'Přepočtené koeficientem množství</t>
  </si>
  <si>
    <t>998776103</t>
  </si>
  <si>
    <t>Přesun hmot tonážní pro podlahy povlakové v objektech v do 24 m</t>
  </si>
  <si>
    <t>696309387</t>
  </si>
  <si>
    <t>998776181</t>
  </si>
  <si>
    <t>Příplatek k přesunu hmot tonážní 776 prováděný bez použití mechanizace</t>
  </si>
  <si>
    <t>559687913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</si>
  <si>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</si>
  <si>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</si>
  <si>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</si>
  <si>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</si>
  <si>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-754741010</t>
  </si>
  <si>
    <t>(0,855+1,02)*2</t>
  </si>
  <si>
    <t>L</t>
  </si>
  <si>
    <t>Listela - dekorovaný obklad</t>
  </si>
  <si>
    <t>-1786489340</t>
  </si>
  <si>
    <t>12,22/0,4*1,1</t>
  </si>
  <si>
    <t>781471113</t>
  </si>
  <si>
    <t>Montáž obkladů vnitřních keramických hladkých do 19 ks/m2 kladených do malty</t>
  </si>
  <si>
    <t>-787756716</t>
  </si>
  <si>
    <t>(2,46+1,77)*2*2</t>
  </si>
  <si>
    <t>0,6*0,3</t>
  </si>
  <si>
    <t>(0,855+1,035)*2*2</t>
  </si>
  <si>
    <t>(0,3+0,5+0,3)*2</t>
  </si>
  <si>
    <t>59761155</t>
  </si>
  <si>
    <t>dlaždice keramické koupelnové(barevné) přes 19 do 25 ks/m2</t>
  </si>
  <si>
    <t>1942658433</t>
  </si>
  <si>
    <t>26,86*1,1</t>
  </si>
  <si>
    <t>781495111</t>
  </si>
  <si>
    <t>Penetrace podkladu vnitřních obkladů</t>
  </si>
  <si>
    <t>579026631</t>
  </si>
  <si>
    <t>998781103</t>
  </si>
  <si>
    <t>Přesun hmot tonážní pro obklady keramické v objektech v do 24 m</t>
  </si>
  <si>
    <t>-1495142950</t>
  </si>
  <si>
    <t>998781181</t>
  </si>
  <si>
    <t>Příplatek k přesunu hmot tonážní 781 prováděný bez použití mechanizace</t>
  </si>
  <si>
    <t>-776396822</t>
  </si>
  <si>
    <t>Z</t>
  </si>
  <si>
    <t>Dodávka a montáž zrcadla na zeď</t>
  </si>
  <si>
    <t>-1064795379</t>
  </si>
  <si>
    <t>783</t>
  </si>
  <si>
    <t>Dokončovací práce - nátěry</t>
  </si>
  <si>
    <t>783301313</t>
  </si>
  <si>
    <t>Odmaštění zámečnických konstrukcí ředidlovým odmašťovačem</t>
  </si>
  <si>
    <t>1088624704</t>
  </si>
  <si>
    <t>783314101</t>
  </si>
  <si>
    <t>Základní jednonásobný syntetický nátěr zámečnických konstrukcí</t>
  </si>
  <si>
    <t>549500691</t>
  </si>
  <si>
    <t>zárubně:</t>
  </si>
  <si>
    <t>(2*2+0,9)*2*0,5</t>
  </si>
  <si>
    <t>783317101</t>
  </si>
  <si>
    <t>Krycí jednonásobný syntetický standardní nátěr zámečnických konstrukcí</t>
  </si>
  <si>
    <t>1461489404</t>
  </si>
  <si>
    <t>784</t>
  </si>
  <si>
    <t>Dokončovací práce - malby a tapety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</si>
  <si>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</si>
  <si>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</si>
  <si>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</si>
  <si>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</si>
  <si>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</si>
  <si>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</si>
  <si>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</si>
  <si>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</si>
  <si>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</si>
  <si>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784121001</t>
  </si>
  <si>
    <t>Oškrabání malby v mísnostech výšky do 3,80 m</t>
  </si>
  <si>
    <t>781251155</t>
  </si>
  <si>
    <t>strop komory:</t>
  </si>
  <si>
    <t>0,78*1,85</t>
  </si>
  <si>
    <t>784181111</t>
  </si>
  <si>
    <t>Základní silikátová jednonásobná penetrace podkladu v místnostech výšky do 3,80m</t>
  </si>
  <si>
    <t>716490123</t>
  </si>
  <si>
    <t>784321001</t>
  </si>
  <si>
    <t>Jednonásobné silikátové bílé malby v místnosti výšky do 3,80 m</t>
  </si>
  <si>
    <t>-949460057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</si>
  <si>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</si>
  <si>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</si>
  <si>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</si>
  <si>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</si>
  <si>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</si>
  <si>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</si>
  <si>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</si>
  <si>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</si>
  <si>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</si>
  <si>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</si>
  <si>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</si>
  <si>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</si>
  <si>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</si>
  <si>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</si>
  <si>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</si>
  <si>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694332615</t>
  </si>
  <si>
    <t>Ostatní drobné nepecifikované práce související s rozvody vody a kanalizace bytového jádra:</t>
  </si>
  <si>
    <t>HZS3111</t>
  </si>
  <si>
    <t>Hodinová zúčtovací sazba montér potrubí</t>
  </si>
  <si>
    <t>-765865261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</si>
  <si>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</si>
  <si>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</si>
  <si>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</si>
  <si>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</si>
  <si>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</si>
  <si>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</si>
  <si>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</si>
  <si>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-1425620291</t>
  </si>
  <si>
    <t>VRN7</t>
  </si>
  <si>
    <t>Provozní vlivy</t>
  </si>
  <si>
    <t>070001000</t>
  </si>
  <si>
    <t>1505841317</t>
  </si>
  <si>
    <t>B. Četyny 2/930</t>
  </si>
  <si>
    <t>5 - Bytová jednotka č. 58</t>
  </si>
  <si>
    <t>3*3,5</t>
  </si>
  <si>
    <t>Zakrytí podlah fólií přilepenou lepící páskou v předsíni</t>
  </si>
  <si>
    <t>Obalení konstrukcí a prvků fólií přilepenou lepící páskou (stávající kuchyňská linka, spižní skřín)</t>
  </si>
  <si>
    <t>Klozet keramický standardní samostatně stojící s duálním splachováním odpad vodorovný</t>
  </si>
  <si>
    <t xml:space="preserve">Vana bez armatur výtokových akrylátová se zápachovou uzávěrkou 1600x700 mm </t>
  </si>
  <si>
    <t>zámek stavební zadlabací tzv. "WC zámek"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</si>
</sst>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'5 - Bytová jednotka č.58'!J30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č.58'!P142</f>
        <v>0</v>
      </c>
      <c r="AV95" s="85">
        <f>'5 - Bytová jednotka č.58'!J33</f>
        <v>0</v>
      </c>
      <c r="AW95" s="85">
        <f>'5 - Bytová jednotka č.58'!J34</f>
        <v>0</v>
      </c>
      <c r="AX95" s="85">
        <f>'5 - Bytová jednotka č.58'!J35</f>
        <v>0</v>
      </c>
      <c r="AY95" s="85">
        <f>'5 - Bytová jednotka č.58'!J36</f>
        <v>0</v>
      </c>
      <c r="AZ95" s="85">
        <f>'5 - Bytová jednotka č.58'!F33</f>
        <v>0</v>
      </c>
      <c r="BA95" s="85">
        <f>'5 - Bytová jednotka č.58'!F34</f>
        <v>0</v>
      </c>
      <c r="BB95" s="85">
        <f>'5 - Bytová jednotka č.58'!F35</f>
        <v>0</v>
      </c>
      <c r="BC95" s="85">
        <f>'5 - Bytová jednotka č.58'!F36</f>
        <v>0</v>
      </c>
      <c r="BD95" s="87">
        <f>'5 - Bytová jednotka č.58'!F37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1"/>
  <sheetViews>
    <sheetView showGridLines="0" tabSelected="1" workbookViewId="0" topLeftCell="A421">
      <selection activeCell="E453" sqref="E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753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754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ROUND((SUM(BE142:BE450)),2)</f>
        <v>0</v>
      </c>
      <c r="G33" s="32"/>
      <c r="H33" s="32"/>
      <c r="I33" s="103">
        <v>0.21</v>
      </c>
      <c r="J33" s="102">
        <f>ROUND(((SUM(BE142:BE450))*I33),2)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ROUND((SUM(BF142:BF450)),2)</f>
        <v>0</v>
      </c>
      <c r="G34" s="32"/>
      <c r="H34" s="32"/>
      <c r="I34" s="103">
        <v>0.15</v>
      </c>
      <c r="J34" s="102">
        <f>ROUND(((SUM(BF142:BF450))*I34),2)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ROUND((SUM(BG142:BG450)),2)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ROUND((SUM(BH142:BH450)),2)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ROUND((SUM(BI142:BI450)),2)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B. Četyny 2/930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5 - Bytová jednotka č. 58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J163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J185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J193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J197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J344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J371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J383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J402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J408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J426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J446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J447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J449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B. Četyny 2/930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5 - Bytová jednotka č. 58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P143+P197+P426+P446</f>
        <v>0</v>
      </c>
      <c r="Q142" s="66"/>
      <c r="R142" s="141">
        <f>R143+R197+R426+R446</f>
        <v>3.21242819</v>
      </c>
      <c r="S142" s="66"/>
      <c r="T142" s="142">
        <f>T143+T197+T426+T446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BK143+BK197+BK426+BK446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P144+P147+P163+P185+P193</f>
        <v>0</v>
      </c>
      <c r="Q143" s="150"/>
      <c r="R143" s="151">
        <f>R144+R147+R163+R185+R193</f>
        <v>0.8613248399999999</v>
      </c>
      <c r="S143" s="150"/>
      <c r="T143" s="152">
        <f>T144+T147+T163+T185+T193</f>
        <v>2.8171141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BK144+BK147+BK163+BK185+BK193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SUM(P148:P162)</f>
        <v>0</v>
      </c>
      <c r="Q147" s="150"/>
      <c r="R147" s="151">
        <f>SUM(R148:R162)</f>
        <v>0.7407928399999999</v>
      </c>
      <c r="S147" s="150"/>
      <c r="T147" s="152">
        <f>SUM(T148:T162)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SUM(BK148:BK162)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14.456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0.0037585599999999993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142</v>
      </c>
      <c r="BK148" s="171">
        <f aca="true" t="shared" si="9" ref="BK148:BK150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>
        <v>3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14.456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0.06331728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153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155</v>
      </c>
      <c r="F150" s="160" t="s">
        <v>156</v>
      </c>
      <c r="G150" s="161" t="s">
        <v>140</v>
      </c>
      <c r="H150" s="162">
        <v>3.336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0.010008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157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158</v>
      </c>
      <c r="H151" s="176">
        <v>3.336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>
        <v>5</v>
      </c>
      <c r="D152" s="158" t="s">
        <v>137</v>
      </c>
      <c r="E152" s="159" t="s">
        <v>160</v>
      </c>
      <c r="F152" s="160" t="s">
        <v>161</v>
      </c>
      <c r="G152" s="161" t="s">
        <v>140</v>
      </c>
      <c r="H152" s="162">
        <v>14.456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0.227682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142</v>
      </c>
      <c r="BK152" s="171">
        <f>ROUND(I152*H152,2)</f>
        <v>0</v>
      </c>
      <c r="BL152" s="17" t="s">
        <v>141</v>
      </c>
      <c r="BM152" s="170" t="s">
        <v>162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163</v>
      </c>
      <c r="H153" s="176">
        <v>14.456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>
        <v>6</v>
      </c>
      <c r="D154" s="158" t="s">
        <v>137</v>
      </c>
      <c r="E154" s="159" t="s">
        <v>164</v>
      </c>
      <c r="F154" s="160" t="s">
        <v>756</v>
      </c>
      <c r="G154" s="161" t="s">
        <v>140</v>
      </c>
      <c r="H154" s="162">
        <v>10.5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165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755</v>
      </c>
      <c r="H155" s="176">
        <v>10.5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>
        <v>7</v>
      </c>
      <c r="D156" s="158" t="s">
        <v>137</v>
      </c>
      <c r="E156" s="159" t="s">
        <v>166</v>
      </c>
      <c r="F156" s="160" t="s">
        <v>757</v>
      </c>
      <c r="G156" s="161" t="s">
        <v>140</v>
      </c>
      <c r="H156" s="162">
        <v>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167</v>
      </c>
    </row>
    <row r="157" spans="2:51" s="14" customFormat="1" ht="12">
      <c r="B157" s="181"/>
      <c r="D157" s="173" t="s">
        <v>144</v>
      </c>
      <c r="E157" s="182" t="s">
        <v>1</v>
      </c>
      <c r="F157" s="183" t="s">
        <v>168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144</v>
      </c>
      <c r="AU157" s="182" t="s">
        <v>142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2">
      <c r="B158" s="172"/>
      <c r="D158" s="173" t="s">
        <v>144</v>
      </c>
      <c r="E158" s="174" t="s">
        <v>1</v>
      </c>
      <c r="F158" s="175">
        <v>25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142</v>
      </c>
      <c r="AV158" s="13" t="s">
        <v>142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>
        <v>8</v>
      </c>
      <c r="D159" s="158" t="s">
        <v>137</v>
      </c>
      <c r="E159" s="159" t="s">
        <v>170</v>
      </c>
      <c r="F159" s="160" t="s">
        <v>171</v>
      </c>
      <c r="G159" s="161" t="s">
        <v>140</v>
      </c>
      <c r="H159" s="162">
        <v>5.21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0.0567</v>
      </c>
      <c r="R159" s="168">
        <f>Q159*H159</f>
        <v>0.295407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141</v>
      </c>
      <c r="AT159" s="170" t="s">
        <v>137</v>
      </c>
      <c r="AU159" s="170" t="s">
        <v>142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142</v>
      </c>
      <c r="BK159" s="171">
        <f>ROUND(I159*H159,2)</f>
        <v>0</v>
      </c>
      <c r="BL159" s="17" t="s">
        <v>141</v>
      </c>
      <c r="BM159" s="170" t="s">
        <v>172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173</v>
      </c>
      <c r="H160" s="176">
        <v>5.21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84</v>
      </c>
      <c r="AY160" s="174" t="s">
        <v>134</v>
      </c>
    </row>
    <row r="161" spans="1:65" s="2" customFormat="1" ht="16.5" customHeight="1">
      <c r="A161" s="32"/>
      <c r="B161" s="157"/>
      <c r="C161" s="158">
        <v>9</v>
      </c>
      <c r="D161" s="158" t="s">
        <v>137</v>
      </c>
      <c r="E161" s="159" t="s">
        <v>174</v>
      </c>
      <c r="F161" s="160" t="s">
        <v>175</v>
      </c>
      <c r="G161" s="161" t="s">
        <v>176</v>
      </c>
      <c r="H161" s="162">
        <v>2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0.04684</v>
      </c>
      <c r="R161" s="168">
        <f>Q161*H161</f>
        <v>0.09368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142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141</v>
      </c>
      <c r="BM161" s="170" t="s">
        <v>177</v>
      </c>
    </row>
    <row r="162" spans="1:65" s="2" customFormat="1" ht="16.5" customHeight="1">
      <c r="A162" s="32"/>
      <c r="B162" s="157"/>
      <c r="C162" s="188">
        <v>10</v>
      </c>
      <c r="D162" s="188" t="s">
        <v>178</v>
      </c>
      <c r="E162" s="189" t="s">
        <v>179</v>
      </c>
      <c r="F162" s="190" t="s">
        <v>180</v>
      </c>
      <c r="G162" s="191" t="s">
        <v>176</v>
      </c>
      <c r="H162" s="192">
        <v>2</v>
      </c>
      <c r="I162" s="193"/>
      <c r="J162" s="194">
        <f>ROUND(I162*H162,2)</f>
        <v>0</v>
      </c>
      <c r="K162" s="195"/>
      <c r="L162" s="196"/>
      <c r="M162" s="197" t="s">
        <v>1</v>
      </c>
      <c r="N162" s="198" t="s">
        <v>42</v>
      </c>
      <c r="O162" s="58"/>
      <c r="P162" s="168">
        <f>O162*H162</f>
        <v>0</v>
      </c>
      <c r="Q162" s="168">
        <v>0.02347</v>
      </c>
      <c r="R162" s="168">
        <f>Q162*H162</f>
        <v>0.04694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154</v>
      </c>
      <c r="AT162" s="170" t="s">
        <v>178</v>
      </c>
      <c r="AU162" s="170" t="s">
        <v>142</v>
      </c>
      <c r="AY162" s="17" t="s">
        <v>134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142</v>
      </c>
      <c r="BK162" s="171">
        <f>ROUND(I162*H162,2)</f>
        <v>0</v>
      </c>
      <c r="BL162" s="17" t="s">
        <v>141</v>
      </c>
      <c r="BM162" s="170" t="s">
        <v>181</v>
      </c>
    </row>
    <row r="163" spans="2:63" s="12" customFormat="1" ht="22.9" customHeight="1">
      <c r="B163" s="144"/>
      <c r="D163" s="145" t="s">
        <v>75</v>
      </c>
      <c r="E163" s="155" t="s">
        <v>159</v>
      </c>
      <c r="F163" s="155" t="s">
        <v>182</v>
      </c>
      <c r="I163" s="147"/>
      <c r="J163" s="156">
        <f>BK163</f>
        <v>0</v>
      </c>
      <c r="L163" s="144"/>
      <c r="M163" s="149"/>
      <c r="N163" s="150"/>
      <c r="O163" s="150"/>
      <c r="P163" s="151">
        <f>SUM(P164:P184)</f>
        <v>0</v>
      </c>
      <c r="Q163" s="150"/>
      <c r="R163" s="151">
        <f>SUM(R164:R184)</f>
        <v>0.00268</v>
      </c>
      <c r="S163" s="150"/>
      <c r="T163" s="152">
        <f>SUM(T164:T184)</f>
        <v>2.8171141</v>
      </c>
      <c r="AR163" s="145" t="s">
        <v>84</v>
      </c>
      <c r="AT163" s="153" t="s">
        <v>75</v>
      </c>
      <c r="AU163" s="153" t="s">
        <v>84</v>
      </c>
      <c r="AY163" s="145" t="s">
        <v>134</v>
      </c>
      <c r="BK163" s="154">
        <f>SUM(BK164:BK184)</f>
        <v>0</v>
      </c>
    </row>
    <row r="164" spans="1:65" s="2" customFormat="1" ht="21.75" customHeight="1">
      <c r="A164" s="32"/>
      <c r="B164" s="157"/>
      <c r="C164" s="158">
        <v>11</v>
      </c>
      <c r="D164" s="158" t="s">
        <v>137</v>
      </c>
      <c r="E164" s="159" t="s">
        <v>183</v>
      </c>
      <c r="F164" s="160" t="s">
        <v>184</v>
      </c>
      <c r="G164" s="161" t="s">
        <v>140</v>
      </c>
      <c r="H164" s="162">
        <v>20.094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185</v>
      </c>
      <c r="AT164" s="170" t="s">
        <v>137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185</v>
      </c>
      <c r="BM164" s="170" t="s">
        <v>186</v>
      </c>
    </row>
    <row r="165" spans="2:51" s="14" customFormat="1" ht="12">
      <c r="B165" s="181"/>
      <c r="D165" s="173" t="s">
        <v>144</v>
      </c>
      <c r="E165" s="182" t="s">
        <v>1</v>
      </c>
      <c r="F165" s="183" t="s">
        <v>187</v>
      </c>
      <c r="H165" s="182" t="s">
        <v>1</v>
      </c>
      <c r="I165" s="184"/>
      <c r="L165" s="181"/>
      <c r="M165" s="185"/>
      <c r="N165" s="186"/>
      <c r="O165" s="186"/>
      <c r="P165" s="186"/>
      <c r="Q165" s="186"/>
      <c r="R165" s="186"/>
      <c r="S165" s="186"/>
      <c r="T165" s="187"/>
      <c r="AT165" s="182" t="s">
        <v>144</v>
      </c>
      <c r="AU165" s="182" t="s">
        <v>142</v>
      </c>
      <c r="AV165" s="14" t="s">
        <v>84</v>
      </c>
      <c r="AW165" s="14" t="s">
        <v>33</v>
      </c>
      <c r="AX165" s="14" t="s">
        <v>76</v>
      </c>
      <c r="AY165" s="182" t="s">
        <v>134</v>
      </c>
    </row>
    <row r="166" spans="2:51" s="13" customFormat="1" ht="12">
      <c r="B166" s="172"/>
      <c r="D166" s="173" t="s">
        <v>144</v>
      </c>
      <c r="E166" s="174" t="s">
        <v>1</v>
      </c>
      <c r="F166" s="175" t="s">
        <v>188</v>
      </c>
      <c r="H166" s="176">
        <v>14.404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144</v>
      </c>
      <c r="AU166" s="174" t="s">
        <v>142</v>
      </c>
      <c r="AV166" s="13" t="s">
        <v>142</v>
      </c>
      <c r="AW166" s="13" t="s">
        <v>33</v>
      </c>
      <c r="AX166" s="13" t="s">
        <v>76</v>
      </c>
      <c r="AY166" s="174" t="s">
        <v>134</v>
      </c>
    </row>
    <row r="167" spans="2:51" s="14" customFormat="1" ht="12">
      <c r="B167" s="181"/>
      <c r="D167" s="173" t="s">
        <v>144</v>
      </c>
      <c r="E167" s="182" t="s">
        <v>1</v>
      </c>
      <c r="F167" s="183" t="s">
        <v>189</v>
      </c>
      <c r="H167" s="182" t="s">
        <v>1</v>
      </c>
      <c r="I167" s="184"/>
      <c r="L167" s="181"/>
      <c r="M167" s="185"/>
      <c r="N167" s="186"/>
      <c r="O167" s="186"/>
      <c r="P167" s="186"/>
      <c r="Q167" s="186"/>
      <c r="R167" s="186"/>
      <c r="S167" s="186"/>
      <c r="T167" s="187"/>
      <c r="AT167" s="182" t="s">
        <v>144</v>
      </c>
      <c r="AU167" s="182" t="s">
        <v>142</v>
      </c>
      <c r="AV167" s="14" t="s">
        <v>84</v>
      </c>
      <c r="AW167" s="14" t="s">
        <v>33</v>
      </c>
      <c r="AX167" s="14" t="s">
        <v>76</v>
      </c>
      <c r="AY167" s="182" t="s">
        <v>134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190</v>
      </c>
      <c r="H168" s="176">
        <v>1.009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191</v>
      </c>
      <c r="H169" s="176">
        <v>4.681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5" customFormat="1" ht="12">
      <c r="B170" s="199"/>
      <c r="D170" s="173" t="s">
        <v>144</v>
      </c>
      <c r="E170" s="200" t="s">
        <v>1</v>
      </c>
      <c r="F170" s="201" t="s">
        <v>192</v>
      </c>
      <c r="H170" s="202">
        <v>20.094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142</v>
      </c>
      <c r="AV170" s="15" t="s">
        <v>141</v>
      </c>
      <c r="AW170" s="15" t="s">
        <v>33</v>
      </c>
      <c r="AX170" s="15" t="s">
        <v>84</v>
      </c>
      <c r="AY170" s="200" t="s">
        <v>134</v>
      </c>
    </row>
    <row r="171" spans="1:65" s="2" customFormat="1" ht="21.75" customHeight="1">
      <c r="A171" s="32"/>
      <c r="B171" s="157"/>
      <c r="C171" s="158">
        <v>12</v>
      </c>
      <c r="D171" s="158" t="s">
        <v>137</v>
      </c>
      <c r="E171" s="159" t="s">
        <v>193</v>
      </c>
      <c r="F171" s="160" t="s">
        <v>194</v>
      </c>
      <c r="G171" s="161" t="s">
        <v>140</v>
      </c>
      <c r="H171" s="162">
        <v>26.094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0.00015</v>
      </c>
      <c r="T171" s="169">
        <f>S171*H171</f>
        <v>0.0039141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185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185</v>
      </c>
      <c r="BM171" s="170" t="s">
        <v>195</v>
      </c>
    </row>
    <row r="172" spans="2:51" s="14" customFormat="1" ht="22.5">
      <c r="B172" s="181"/>
      <c r="D172" s="173" t="s">
        <v>144</v>
      </c>
      <c r="E172" s="182" t="s">
        <v>1</v>
      </c>
      <c r="F172" s="183" t="s">
        <v>196</v>
      </c>
      <c r="H172" s="182" t="s">
        <v>1</v>
      </c>
      <c r="I172" s="184"/>
      <c r="L172" s="181"/>
      <c r="M172" s="185"/>
      <c r="N172" s="186"/>
      <c r="O172" s="186"/>
      <c r="P172" s="186"/>
      <c r="Q172" s="186"/>
      <c r="R172" s="186"/>
      <c r="S172" s="186"/>
      <c r="T172" s="187"/>
      <c r="AT172" s="182" t="s">
        <v>144</v>
      </c>
      <c r="AU172" s="182" t="s">
        <v>142</v>
      </c>
      <c r="AV172" s="14" t="s">
        <v>84</v>
      </c>
      <c r="AW172" s="14" t="s">
        <v>33</v>
      </c>
      <c r="AX172" s="14" t="s">
        <v>76</v>
      </c>
      <c r="AY172" s="182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197</v>
      </c>
      <c r="H173" s="176">
        <v>26.094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134</v>
      </c>
    </row>
    <row r="174" spans="1:65" s="2" customFormat="1" ht="21.75" customHeight="1">
      <c r="A174" s="32"/>
      <c r="B174" s="157"/>
      <c r="C174" s="158">
        <v>13</v>
      </c>
      <c r="D174" s="158" t="s">
        <v>137</v>
      </c>
      <c r="E174" s="159" t="s">
        <v>198</v>
      </c>
      <c r="F174" s="160" t="s">
        <v>199</v>
      </c>
      <c r="G174" s="161" t="s">
        <v>140</v>
      </c>
      <c r="H174" s="162">
        <v>67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4E-05</v>
      </c>
      <c r="R174" s="168">
        <f>Q174*H174</f>
        <v>0.00268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200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201</v>
      </c>
      <c r="H175" s="176">
        <v>17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4" customFormat="1" ht="12">
      <c r="B176" s="181"/>
      <c r="D176" s="173" t="s">
        <v>144</v>
      </c>
      <c r="E176" s="182" t="s">
        <v>1</v>
      </c>
      <c r="F176" s="183" t="s">
        <v>202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144</v>
      </c>
      <c r="AU176" s="182" t="s">
        <v>142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2">
      <c r="B177" s="172"/>
      <c r="D177" s="173" t="s">
        <v>144</v>
      </c>
      <c r="E177" s="174" t="s">
        <v>1</v>
      </c>
      <c r="F177" s="175" t="s">
        <v>169</v>
      </c>
      <c r="H177" s="176">
        <v>50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5" customFormat="1" ht="12">
      <c r="B178" s="199"/>
      <c r="D178" s="173" t="s">
        <v>144</v>
      </c>
      <c r="E178" s="200" t="s">
        <v>1</v>
      </c>
      <c r="F178" s="201" t="s">
        <v>192</v>
      </c>
      <c r="H178" s="202">
        <v>67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142</v>
      </c>
      <c r="AV178" s="15" t="s">
        <v>141</v>
      </c>
      <c r="AW178" s="15" t="s">
        <v>33</v>
      </c>
      <c r="AX178" s="15" t="s">
        <v>84</v>
      </c>
      <c r="AY178" s="200" t="s">
        <v>134</v>
      </c>
    </row>
    <row r="179" spans="1:65" s="2" customFormat="1" ht="16.5" customHeight="1">
      <c r="A179" s="32"/>
      <c r="B179" s="157"/>
      <c r="C179" s="158">
        <v>14</v>
      </c>
      <c r="D179" s="158" t="s">
        <v>137</v>
      </c>
      <c r="E179" s="159" t="s">
        <v>203</v>
      </c>
      <c r="F179" s="160" t="s">
        <v>204</v>
      </c>
      <c r="G179" s="161" t="s">
        <v>140</v>
      </c>
      <c r="H179" s="162">
        <v>28.132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0.1</v>
      </c>
      <c r="T179" s="169">
        <f>S179*H179</f>
        <v>2.8132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141</v>
      </c>
      <c r="AT179" s="170" t="s">
        <v>137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205</v>
      </c>
    </row>
    <row r="180" spans="2:51" s="13" customFormat="1" ht="12">
      <c r="B180" s="172"/>
      <c r="D180" s="173" t="s">
        <v>144</v>
      </c>
      <c r="E180" s="174" t="s">
        <v>1</v>
      </c>
      <c r="F180" s="175" t="s">
        <v>206</v>
      </c>
      <c r="H180" s="176">
        <v>28.132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84</v>
      </c>
      <c r="AY180" s="174" t="s">
        <v>134</v>
      </c>
    </row>
    <row r="181" spans="1:65" s="2" customFormat="1" ht="16.5" customHeight="1">
      <c r="A181" s="32"/>
      <c r="B181" s="157"/>
      <c r="C181" s="158">
        <v>15</v>
      </c>
      <c r="D181" s="158" t="s">
        <v>137</v>
      </c>
      <c r="E181" s="159" t="s">
        <v>207</v>
      </c>
      <c r="F181" s="160" t="s">
        <v>208</v>
      </c>
      <c r="G181" s="161" t="s">
        <v>140</v>
      </c>
      <c r="H181" s="162">
        <v>5.784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141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141</v>
      </c>
      <c r="BM181" s="170" t="s">
        <v>209</v>
      </c>
    </row>
    <row r="182" spans="2:51" s="13" customFormat="1" ht="12">
      <c r="B182" s="172"/>
      <c r="D182" s="173" t="s">
        <v>144</v>
      </c>
      <c r="E182" s="174" t="s">
        <v>1</v>
      </c>
      <c r="F182" s="175" t="s">
        <v>210</v>
      </c>
      <c r="H182" s="176">
        <v>4.681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144</v>
      </c>
      <c r="AU182" s="174" t="s">
        <v>142</v>
      </c>
      <c r="AV182" s="13" t="s">
        <v>142</v>
      </c>
      <c r="AW182" s="13" t="s">
        <v>33</v>
      </c>
      <c r="AX182" s="13" t="s">
        <v>76</v>
      </c>
      <c r="AY182" s="174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211</v>
      </c>
      <c r="H183" s="176">
        <v>1.103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5" customFormat="1" ht="12">
      <c r="B184" s="199"/>
      <c r="D184" s="173" t="s">
        <v>144</v>
      </c>
      <c r="E184" s="200" t="s">
        <v>1</v>
      </c>
      <c r="F184" s="201" t="s">
        <v>192</v>
      </c>
      <c r="H184" s="202">
        <v>5.784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144</v>
      </c>
      <c r="AU184" s="200" t="s">
        <v>142</v>
      </c>
      <c r="AV184" s="15" t="s">
        <v>141</v>
      </c>
      <c r="AW184" s="15" t="s">
        <v>33</v>
      </c>
      <c r="AX184" s="15" t="s">
        <v>84</v>
      </c>
      <c r="AY184" s="200" t="s">
        <v>134</v>
      </c>
    </row>
    <row r="185" spans="2:63" s="12" customFormat="1" ht="22.9" customHeight="1">
      <c r="B185" s="144"/>
      <c r="D185" s="145" t="s">
        <v>75</v>
      </c>
      <c r="E185" s="155" t="s">
        <v>212</v>
      </c>
      <c r="F185" s="155" t="s">
        <v>213</v>
      </c>
      <c r="I185" s="147"/>
      <c r="J185" s="156">
        <f>BK185</f>
        <v>0</v>
      </c>
      <c r="L185" s="144"/>
      <c r="M185" s="149"/>
      <c r="N185" s="150"/>
      <c r="O185" s="150"/>
      <c r="P185" s="151">
        <f>SUM(P186:P192)</f>
        <v>0</v>
      </c>
      <c r="Q185" s="150"/>
      <c r="R185" s="151">
        <f>SUM(R186:R192)</f>
        <v>0</v>
      </c>
      <c r="S185" s="150"/>
      <c r="T185" s="152">
        <f>SUM(T186:T192)</f>
        <v>0</v>
      </c>
      <c r="AR185" s="145" t="s">
        <v>84</v>
      </c>
      <c r="AT185" s="153" t="s">
        <v>75</v>
      </c>
      <c r="AU185" s="153" t="s">
        <v>84</v>
      </c>
      <c r="AY185" s="145" t="s">
        <v>134</v>
      </c>
      <c r="BK185" s="154">
        <f>SUM(BK186:BK192)</f>
        <v>0</v>
      </c>
    </row>
    <row r="186" spans="1:65" s="2" customFormat="1" ht="21.75" customHeight="1">
      <c r="A186" s="32"/>
      <c r="B186" s="157"/>
      <c r="C186" s="158">
        <v>16</v>
      </c>
      <c r="D186" s="158" t="s">
        <v>137</v>
      </c>
      <c r="E186" s="159" t="s">
        <v>214</v>
      </c>
      <c r="F186" s="160" t="s">
        <v>215</v>
      </c>
      <c r="G186" s="161" t="s">
        <v>216</v>
      </c>
      <c r="H186" s="162">
        <v>3.049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141</v>
      </c>
      <c r="AT186" s="170" t="s">
        <v>137</v>
      </c>
      <c r="AU186" s="170" t="s">
        <v>142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141</v>
      </c>
      <c r="BM186" s="170" t="s">
        <v>217</v>
      </c>
    </row>
    <row r="187" spans="1:65" s="2" customFormat="1" ht="21.75" customHeight="1">
      <c r="A187" s="32"/>
      <c r="B187" s="157"/>
      <c r="C187" s="158">
        <v>17</v>
      </c>
      <c r="D187" s="158" t="s">
        <v>137</v>
      </c>
      <c r="E187" s="159" t="s">
        <v>218</v>
      </c>
      <c r="F187" s="160" t="s">
        <v>219</v>
      </c>
      <c r="G187" s="161" t="s">
        <v>216</v>
      </c>
      <c r="H187" s="162">
        <v>152.45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220</v>
      </c>
    </row>
    <row r="188" spans="2:51" s="13" customFormat="1" ht="12">
      <c r="B188" s="172"/>
      <c r="D188" s="173" t="s">
        <v>144</v>
      </c>
      <c r="F188" s="175" t="s">
        <v>221</v>
      </c>
      <c r="H188" s="176">
        <v>152.45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</v>
      </c>
      <c r="AX188" s="13" t="s">
        <v>84</v>
      </c>
      <c r="AY188" s="174" t="s">
        <v>134</v>
      </c>
    </row>
    <row r="189" spans="1:65" s="2" customFormat="1" ht="21.75" customHeight="1">
      <c r="A189" s="32"/>
      <c r="B189" s="157"/>
      <c r="C189" s="158">
        <v>18</v>
      </c>
      <c r="D189" s="158" t="s">
        <v>137</v>
      </c>
      <c r="E189" s="159" t="s">
        <v>222</v>
      </c>
      <c r="F189" s="160" t="s">
        <v>223</v>
      </c>
      <c r="G189" s="161" t="s">
        <v>216</v>
      </c>
      <c r="H189" s="162">
        <v>3.049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224</v>
      </c>
    </row>
    <row r="190" spans="1:65" s="2" customFormat="1" ht="21.75" customHeight="1">
      <c r="A190" s="32"/>
      <c r="B190" s="157"/>
      <c r="C190" s="158">
        <v>19</v>
      </c>
      <c r="D190" s="158" t="s">
        <v>137</v>
      </c>
      <c r="E190" s="159" t="s">
        <v>225</v>
      </c>
      <c r="F190" s="160" t="s">
        <v>226</v>
      </c>
      <c r="G190" s="161" t="s">
        <v>216</v>
      </c>
      <c r="H190" s="162">
        <v>27.441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227</v>
      </c>
    </row>
    <row r="191" spans="2:51" s="13" customFormat="1" ht="12">
      <c r="B191" s="172"/>
      <c r="D191" s="173" t="s">
        <v>144</v>
      </c>
      <c r="F191" s="175" t="s">
        <v>228</v>
      </c>
      <c r="H191" s="176">
        <v>27.441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84</v>
      </c>
      <c r="AY191" s="174" t="s">
        <v>134</v>
      </c>
    </row>
    <row r="192" spans="1:65" s="2" customFormat="1" ht="21.75" customHeight="1">
      <c r="A192" s="32"/>
      <c r="B192" s="157"/>
      <c r="C192" s="158">
        <v>20</v>
      </c>
      <c r="D192" s="158" t="s">
        <v>137</v>
      </c>
      <c r="E192" s="159" t="s">
        <v>229</v>
      </c>
      <c r="F192" s="160" t="s">
        <v>230</v>
      </c>
      <c r="G192" s="161" t="s">
        <v>216</v>
      </c>
      <c r="H192" s="162">
        <v>3.049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231</v>
      </c>
    </row>
    <row r="193" spans="2:63" s="12" customFormat="1" ht="22.9" customHeight="1">
      <c r="B193" s="144"/>
      <c r="D193" s="145" t="s">
        <v>75</v>
      </c>
      <c r="E193" s="155" t="s">
        <v>232</v>
      </c>
      <c r="F193" s="155" t="s">
        <v>233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SUM(P194:P196)</f>
        <v>0</v>
      </c>
      <c r="Q193" s="150"/>
      <c r="R193" s="151">
        <f>SUM(R194:R196)</f>
        <v>0</v>
      </c>
      <c r="S193" s="150"/>
      <c r="T193" s="152">
        <f>SUM(T194:T196)</f>
        <v>0</v>
      </c>
      <c r="AR193" s="145" t="s">
        <v>84</v>
      </c>
      <c r="AT193" s="153" t="s">
        <v>75</v>
      </c>
      <c r="AU193" s="153" t="s">
        <v>84</v>
      </c>
      <c r="AY193" s="145" t="s">
        <v>134</v>
      </c>
      <c r="BK193" s="154">
        <f>SUM(BK194:BK196)</f>
        <v>0</v>
      </c>
    </row>
    <row r="194" spans="1:65" s="2" customFormat="1" ht="16.5" customHeight="1">
      <c r="A194" s="32"/>
      <c r="B194" s="157"/>
      <c r="C194" s="158">
        <v>21</v>
      </c>
      <c r="D194" s="158" t="s">
        <v>137</v>
      </c>
      <c r="E194" s="159" t="s">
        <v>234</v>
      </c>
      <c r="F194" s="160" t="s">
        <v>235</v>
      </c>
      <c r="G194" s="161" t="s">
        <v>216</v>
      </c>
      <c r="H194" s="162">
        <v>0.983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236</v>
      </c>
    </row>
    <row r="195" spans="1:65" s="2" customFormat="1" ht="21.75" customHeight="1">
      <c r="A195" s="32"/>
      <c r="B195" s="157"/>
      <c r="C195" s="158">
        <v>22</v>
      </c>
      <c r="D195" s="158" t="s">
        <v>137</v>
      </c>
      <c r="E195" s="159" t="s">
        <v>237</v>
      </c>
      <c r="F195" s="160" t="s">
        <v>238</v>
      </c>
      <c r="G195" s="161" t="s">
        <v>216</v>
      </c>
      <c r="H195" s="162">
        <v>0.983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239</v>
      </c>
    </row>
    <row r="196" spans="1:65" s="2" customFormat="1" ht="21.75" customHeight="1">
      <c r="A196" s="32"/>
      <c r="B196" s="157"/>
      <c r="C196" s="158">
        <v>23</v>
      </c>
      <c r="D196" s="158" t="s">
        <v>137</v>
      </c>
      <c r="E196" s="159" t="s">
        <v>240</v>
      </c>
      <c r="F196" s="160" t="s">
        <v>241</v>
      </c>
      <c r="G196" s="161" t="s">
        <v>216</v>
      </c>
      <c r="H196" s="162">
        <v>0.983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242</v>
      </c>
    </row>
    <row r="197" spans="2:63" s="12" customFormat="1" ht="25.9" customHeight="1">
      <c r="B197" s="144"/>
      <c r="D197" s="145" t="s">
        <v>75</v>
      </c>
      <c r="E197" s="146" t="s">
        <v>243</v>
      </c>
      <c r="F197" s="146" t="s">
        <v>244</v>
      </c>
      <c r="I197" s="147"/>
      <c r="J197" s="148">
        <f>BK197</f>
        <v>0</v>
      </c>
      <c r="L197" s="144"/>
      <c r="M197" s="149"/>
      <c r="N197" s="150"/>
      <c r="O197" s="150"/>
      <c r="P197" s="151">
        <f>P198+P228+P239+P251+P263+P283+P287+P305+P311+P344+P361+P371+P383+P402+P408</f>
        <v>0</v>
      </c>
      <c r="Q197" s="150"/>
      <c r="R197" s="151">
        <f>R198+R228+R239+R251+R263+R283+R287+R305+R311+R344+R361+R371+R383+R402+R408</f>
        <v>2.35110335</v>
      </c>
      <c r="S197" s="150"/>
      <c r="T197" s="152">
        <f>T198+T228+T239+T251+T263+T283+T287+T305+T311+T344+T361+T371+T383+T402+T408</f>
        <v>0.23186973</v>
      </c>
      <c r="AR197" s="145" t="s">
        <v>142</v>
      </c>
      <c r="AT197" s="153" t="s">
        <v>75</v>
      </c>
      <c r="AU197" s="153" t="s">
        <v>76</v>
      </c>
      <c r="AY197" s="145" t="s">
        <v>134</v>
      </c>
      <c r="BK197" s="154">
        <f>BK198+BK228+BK239+BK251+BK263+BK283+BK287+BK305+BK311+BK344+BK361+BK371+BK383+BK402+BK408</f>
        <v>0</v>
      </c>
    </row>
    <row r="198" spans="2:63" s="12" customFormat="1" ht="22.9" customHeight="1">
      <c r="B198" s="144"/>
      <c r="D198" s="145" t="s">
        <v>75</v>
      </c>
      <c r="E198" s="155" t="s">
        <v>245</v>
      </c>
      <c r="F198" s="155" t="s">
        <v>246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SUM(P199:P227)</f>
        <v>0</v>
      </c>
      <c r="Q198" s="150"/>
      <c r="R198" s="151">
        <f>SUM(R199:R227)</f>
        <v>0.044311680000000006</v>
      </c>
      <c r="S198" s="150"/>
      <c r="T198" s="152">
        <f>SUM(T199:T227)</f>
        <v>0</v>
      </c>
      <c r="AR198" s="145" t="s">
        <v>142</v>
      </c>
      <c r="AT198" s="153" t="s">
        <v>75</v>
      </c>
      <c r="AU198" s="153" t="s">
        <v>84</v>
      </c>
      <c r="AY198" s="145" t="s">
        <v>134</v>
      </c>
      <c r="BK198" s="154">
        <f>SUM(BK199:BK227)</f>
        <v>0</v>
      </c>
    </row>
    <row r="199" spans="1:65" s="2" customFormat="1" ht="21.75" customHeight="1">
      <c r="A199" s="32"/>
      <c r="B199" s="157"/>
      <c r="C199" s="158">
        <v>24</v>
      </c>
      <c r="D199" s="158" t="s">
        <v>137</v>
      </c>
      <c r="E199" s="159" t="s">
        <v>247</v>
      </c>
      <c r="F199" s="160" t="s">
        <v>248</v>
      </c>
      <c r="G199" s="161" t="s">
        <v>140</v>
      </c>
      <c r="H199" s="162">
        <v>5.248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185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185</v>
      </c>
      <c r="BM199" s="170" t="s">
        <v>249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250</v>
      </c>
      <c r="H200" s="176">
        <v>0.885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76</v>
      </c>
      <c r="AY200" s="174" t="s">
        <v>134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251</v>
      </c>
      <c r="H201" s="176">
        <v>4.363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76</v>
      </c>
      <c r="AY201" s="174" t="s">
        <v>134</v>
      </c>
    </row>
    <row r="202" spans="2:51" s="15" customFormat="1" ht="12">
      <c r="B202" s="199"/>
      <c r="D202" s="173" t="s">
        <v>144</v>
      </c>
      <c r="E202" s="200" t="s">
        <v>1</v>
      </c>
      <c r="F202" s="201" t="s">
        <v>192</v>
      </c>
      <c r="H202" s="202">
        <v>5.248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142</v>
      </c>
      <c r="AV202" s="15" t="s">
        <v>141</v>
      </c>
      <c r="AW202" s="15" t="s">
        <v>33</v>
      </c>
      <c r="AX202" s="15" t="s">
        <v>84</v>
      </c>
      <c r="AY202" s="200" t="s">
        <v>134</v>
      </c>
    </row>
    <row r="203" spans="1:65" s="2" customFormat="1" ht="21.75" customHeight="1">
      <c r="A203" s="32"/>
      <c r="B203" s="157"/>
      <c r="C203" s="158">
        <v>25</v>
      </c>
      <c r="D203" s="158" t="s">
        <v>137</v>
      </c>
      <c r="E203" s="159" t="s">
        <v>252</v>
      </c>
      <c r="F203" s="160" t="s">
        <v>253</v>
      </c>
      <c r="G203" s="161" t="s">
        <v>140</v>
      </c>
      <c r="H203" s="162">
        <v>9.192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185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185</v>
      </c>
      <c r="BM203" s="170" t="s">
        <v>254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255</v>
      </c>
      <c r="H204" s="176">
        <v>0.585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256</v>
      </c>
      <c r="H205" s="176">
        <v>5.54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257</v>
      </c>
      <c r="H206" s="176">
        <v>1.187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258</v>
      </c>
      <c r="H207" s="176">
        <v>0.2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134</v>
      </c>
    </row>
    <row r="208" spans="2:51" s="14" customFormat="1" ht="12">
      <c r="B208" s="181"/>
      <c r="D208" s="173" t="s">
        <v>144</v>
      </c>
      <c r="E208" s="182" t="s">
        <v>1</v>
      </c>
      <c r="F208" s="183" t="s">
        <v>259</v>
      </c>
      <c r="H208" s="182" t="s">
        <v>1</v>
      </c>
      <c r="I208" s="184"/>
      <c r="L208" s="181"/>
      <c r="M208" s="185"/>
      <c r="N208" s="186"/>
      <c r="O208" s="186"/>
      <c r="P208" s="186"/>
      <c r="Q208" s="186"/>
      <c r="R208" s="186"/>
      <c r="S208" s="186"/>
      <c r="T208" s="187"/>
      <c r="AT208" s="182" t="s">
        <v>144</v>
      </c>
      <c r="AU208" s="182" t="s">
        <v>142</v>
      </c>
      <c r="AV208" s="14" t="s">
        <v>84</v>
      </c>
      <c r="AW208" s="14" t="s">
        <v>33</v>
      </c>
      <c r="AX208" s="14" t="s">
        <v>76</v>
      </c>
      <c r="AY208" s="182" t="s">
        <v>134</v>
      </c>
    </row>
    <row r="209" spans="2:51" s="13" customFormat="1" ht="12">
      <c r="B209" s="172"/>
      <c r="D209" s="173" t="s">
        <v>144</v>
      </c>
      <c r="E209" s="174" t="s">
        <v>1</v>
      </c>
      <c r="F209" s="175" t="s">
        <v>260</v>
      </c>
      <c r="H209" s="176">
        <v>1.68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134</v>
      </c>
    </row>
    <row r="210" spans="2:51" s="15" customFormat="1" ht="12">
      <c r="B210" s="199"/>
      <c r="D210" s="173" t="s">
        <v>144</v>
      </c>
      <c r="E210" s="200" t="s">
        <v>1</v>
      </c>
      <c r="F210" s="201" t="s">
        <v>192</v>
      </c>
      <c r="H210" s="202">
        <v>9.192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144</v>
      </c>
      <c r="AU210" s="200" t="s">
        <v>142</v>
      </c>
      <c r="AV210" s="15" t="s">
        <v>141</v>
      </c>
      <c r="AW210" s="15" t="s">
        <v>33</v>
      </c>
      <c r="AX210" s="15" t="s">
        <v>84</v>
      </c>
      <c r="AY210" s="200" t="s">
        <v>134</v>
      </c>
    </row>
    <row r="211" spans="1:65" s="2" customFormat="1" ht="21.75" customHeight="1">
      <c r="A211" s="32"/>
      <c r="B211" s="157"/>
      <c r="C211" s="188">
        <v>26</v>
      </c>
      <c r="D211" s="188" t="s">
        <v>178</v>
      </c>
      <c r="E211" s="189" t="s">
        <v>261</v>
      </c>
      <c r="F211" s="190" t="s">
        <v>262</v>
      </c>
      <c r="G211" s="191" t="s">
        <v>263</v>
      </c>
      <c r="H211" s="192">
        <v>43.32</v>
      </c>
      <c r="I211" s="193"/>
      <c r="J211" s="194">
        <f>ROUND(I211*H211,2)</f>
        <v>0</v>
      </c>
      <c r="K211" s="195"/>
      <c r="L211" s="196"/>
      <c r="M211" s="197" t="s">
        <v>1</v>
      </c>
      <c r="N211" s="198" t="s">
        <v>42</v>
      </c>
      <c r="O211" s="58"/>
      <c r="P211" s="168">
        <f>O211*H211</f>
        <v>0</v>
      </c>
      <c r="Q211" s="168">
        <v>0.001</v>
      </c>
      <c r="R211" s="168">
        <f>Q211*H211</f>
        <v>0.043320000000000004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264</v>
      </c>
      <c r="AT211" s="170" t="s">
        <v>178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185</v>
      </c>
      <c r="BM211" s="170" t="s">
        <v>265</v>
      </c>
    </row>
    <row r="212" spans="2:51" s="14" customFormat="1" ht="12">
      <c r="B212" s="181"/>
      <c r="D212" s="173" t="s">
        <v>144</v>
      </c>
      <c r="E212" s="182" t="s">
        <v>1</v>
      </c>
      <c r="F212" s="183" t="s">
        <v>266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144</v>
      </c>
      <c r="AU212" s="182" t="s">
        <v>142</v>
      </c>
      <c r="AV212" s="14" t="s">
        <v>84</v>
      </c>
      <c r="AW212" s="14" t="s">
        <v>33</v>
      </c>
      <c r="AX212" s="14" t="s">
        <v>76</v>
      </c>
      <c r="AY212" s="182" t="s">
        <v>134</v>
      </c>
    </row>
    <row r="213" spans="2:51" s="13" customFormat="1" ht="12">
      <c r="B213" s="172"/>
      <c r="D213" s="173" t="s">
        <v>144</v>
      </c>
      <c r="E213" s="174" t="s">
        <v>1</v>
      </c>
      <c r="F213" s="175" t="s">
        <v>267</v>
      </c>
      <c r="H213" s="176">
        <v>43.32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142</v>
      </c>
      <c r="AV213" s="13" t="s">
        <v>142</v>
      </c>
      <c r="AW213" s="13" t="s">
        <v>33</v>
      </c>
      <c r="AX213" s="13" t="s">
        <v>84</v>
      </c>
      <c r="AY213" s="174" t="s">
        <v>134</v>
      </c>
    </row>
    <row r="214" spans="1:65" s="2" customFormat="1" ht="21.75" customHeight="1">
      <c r="A214" s="32"/>
      <c r="B214" s="157"/>
      <c r="C214" s="158">
        <v>27</v>
      </c>
      <c r="D214" s="158" t="s">
        <v>137</v>
      </c>
      <c r="E214" s="159" t="s">
        <v>268</v>
      </c>
      <c r="F214" s="160" t="s">
        <v>269</v>
      </c>
      <c r="G214" s="161" t="s">
        <v>140</v>
      </c>
      <c r="H214" s="162">
        <v>14.44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185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185</v>
      </c>
      <c r="BM214" s="170" t="s">
        <v>270</v>
      </c>
    </row>
    <row r="215" spans="2:51" s="13" customFormat="1" ht="12">
      <c r="B215" s="172"/>
      <c r="D215" s="173" t="s">
        <v>144</v>
      </c>
      <c r="E215" s="174" t="s">
        <v>1</v>
      </c>
      <c r="F215" s="175" t="s">
        <v>271</v>
      </c>
      <c r="H215" s="176">
        <v>14.44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33</v>
      </c>
      <c r="AX215" s="13" t="s">
        <v>84</v>
      </c>
      <c r="AY215" s="174" t="s">
        <v>134</v>
      </c>
    </row>
    <row r="216" spans="1:65" s="2" customFormat="1" ht="21.75" customHeight="1">
      <c r="A216" s="32"/>
      <c r="B216" s="157"/>
      <c r="C216" s="158">
        <v>28</v>
      </c>
      <c r="D216" s="158" t="s">
        <v>137</v>
      </c>
      <c r="E216" s="159" t="s">
        <v>272</v>
      </c>
      <c r="F216" s="160" t="s">
        <v>273</v>
      </c>
      <c r="G216" s="161" t="s">
        <v>274</v>
      </c>
      <c r="H216" s="162">
        <v>15.025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185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185</v>
      </c>
      <c r="BM216" s="170" t="s">
        <v>275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276</v>
      </c>
      <c r="H217" s="176">
        <v>3.555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277</v>
      </c>
      <c r="H218" s="176">
        <v>7.77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144</v>
      </c>
      <c r="E219" s="174" t="s">
        <v>1</v>
      </c>
      <c r="F219" s="175" t="s">
        <v>278</v>
      </c>
      <c r="H219" s="176">
        <v>2.1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144</v>
      </c>
      <c r="E220" s="174" t="s">
        <v>1</v>
      </c>
      <c r="F220" s="175" t="s">
        <v>279</v>
      </c>
      <c r="H220" s="176">
        <v>0.8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144</v>
      </c>
      <c r="E221" s="174" t="s">
        <v>1</v>
      </c>
      <c r="F221" s="175" t="s">
        <v>279</v>
      </c>
      <c r="H221" s="176">
        <v>0.8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5" customFormat="1" ht="12">
      <c r="B222" s="199"/>
      <c r="D222" s="173" t="s">
        <v>144</v>
      </c>
      <c r="E222" s="200" t="s">
        <v>1</v>
      </c>
      <c r="F222" s="201" t="s">
        <v>192</v>
      </c>
      <c r="H222" s="202">
        <v>15.025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142</v>
      </c>
      <c r="AV222" s="15" t="s">
        <v>141</v>
      </c>
      <c r="AW222" s="15" t="s">
        <v>33</v>
      </c>
      <c r="AX222" s="15" t="s">
        <v>84</v>
      </c>
      <c r="AY222" s="200" t="s">
        <v>134</v>
      </c>
    </row>
    <row r="223" spans="1:65" s="2" customFormat="1" ht="21.75" customHeight="1">
      <c r="A223" s="32"/>
      <c r="B223" s="157"/>
      <c r="C223" s="158">
        <v>29</v>
      </c>
      <c r="D223" s="158" t="s">
        <v>137</v>
      </c>
      <c r="E223" s="159" t="s">
        <v>280</v>
      </c>
      <c r="F223" s="160" t="s">
        <v>281</v>
      </c>
      <c r="G223" s="161" t="s">
        <v>176</v>
      </c>
      <c r="H223" s="162">
        <v>7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185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185</v>
      </c>
      <c r="BM223" s="170" t="s">
        <v>282</v>
      </c>
    </row>
    <row r="224" spans="1:65" s="2" customFormat="1" ht="16.5" customHeight="1">
      <c r="A224" s="32"/>
      <c r="B224" s="157"/>
      <c r="C224" s="188">
        <v>30</v>
      </c>
      <c r="D224" s="188" t="s">
        <v>178</v>
      </c>
      <c r="E224" s="189" t="s">
        <v>283</v>
      </c>
      <c r="F224" s="190" t="s">
        <v>284</v>
      </c>
      <c r="G224" s="191" t="s">
        <v>274</v>
      </c>
      <c r="H224" s="192">
        <v>16.528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0.00099168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264</v>
      </c>
      <c r="AT224" s="170" t="s">
        <v>178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185</v>
      </c>
      <c r="BM224" s="170" t="s">
        <v>285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286</v>
      </c>
      <c r="H225" s="176">
        <v>16.528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84</v>
      </c>
      <c r="AY225" s="174" t="s">
        <v>134</v>
      </c>
    </row>
    <row r="226" spans="1:65" s="2" customFormat="1" ht="21.75" customHeight="1">
      <c r="A226" s="32"/>
      <c r="B226" s="157"/>
      <c r="C226" s="158">
        <v>31</v>
      </c>
      <c r="D226" s="158" t="s">
        <v>137</v>
      </c>
      <c r="E226" s="159" t="s">
        <v>287</v>
      </c>
      <c r="F226" s="160" t="s">
        <v>288</v>
      </c>
      <c r="G226" s="161" t="s">
        <v>216</v>
      </c>
      <c r="H226" s="162">
        <v>0.044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185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185</v>
      </c>
      <c r="BM226" s="170" t="s">
        <v>289</v>
      </c>
    </row>
    <row r="227" spans="1:65" s="2" customFormat="1" ht="21.75" customHeight="1">
      <c r="A227" s="32"/>
      <c r="B227" s="157"/>
      <c r="C227" s="158">
        <v>32</v>
      </c>
      <c r="D227" s="158" t="s">
        <v>137</v>
      </c>
      <c r="E227" s="159" t="s">
        <v>290</v>
      </c>
      <c r="F227" s="160" t="s">
        <v>291</v>
      </c>
      <c r="G227" s="161" t="s">
        <v>216</v>
      </c>
      <c r="H227" s="162">
        <v>0.044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185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185</v>
      </c>
      <c r="BM227" s="170" t="s">
        <v>292</v>
      </c>
    </row>
    <row r="228" spans="2:63" s="12" customFormat="1" ht="22.9" customHeight="1">
      <c r="B228" s="144"/>
      <c r="D228" s="145" t="s">
        <v>75</v>
      </c>
      <c r="E228" s="155" t="s">
        <v>293</v>
      </c>
      <c r="F228" s="155" t="s">
        <v>294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142</v>
      </c>
      <c r="AT228" s="153" t="s">
        <v>75</v>
      </c>
      <c r="AU228" s="153" t="s">
        <v>84</v>
      </c>
      <c r="AY228" s="145" t="s">
        <v>134</v>
      </c>
      <c r="BK228" s="154">
        <f>SUM(BK229:BK238)</f>
        <v>0</v>
      </c>
    </row>
    <row r="229" spans="1:65" s="2" customFormat="1" ht="16.5" customHeight="1">
      <c r="A229" s="32"/>
      <c r="B229" s="157"/>
      <c r="C229" s="158">
        <v>33</v>
      </c>
      <c r="D229" s="158" t="s">
        <v>137</v>
      </c>
      <c r="E229" s="159" t="s">
        <v>295</v>
      </c>
      <c r="F229" s="160" t="s">
        <v>296</v>
      </c>
      <c r="G229" s="161" t="s">
        <v>274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185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185</v>
      </c>
      <c r="BM229" s="170" t="s">
        <v>297</v>
      </c>
    </row>
    <row r="230" spans="1:65" s="2" customFormat="1" ht="16.5" customHeight="1">
      <c r="A230" s="32"/>
      <c r="B230" s="157"/>
      <c r="C230" s="158">
        <v>34</v>
      </c>
      <c r="D230" s="158" t="s">
        <v>137</v>
      </c>
      <c r="E230" s="159" t="s">
        <v>298</v>
      </c>
      <c r="F230" s="160" t="s">
        <v>299</v>
      </c>
      <c r="G230" s="161" t="s">
        <v>274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185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185</v>
      </c>
      <c r="BM230" s="170" t="s">
        <v>300</v>
      </c>
    </row>
    <row r="231" spans="1:65" s="2" customFormat="1" ht="16.5" customHeight="1">
      <c r="A231" s="32"/>
      <c r="B231" s="157"/>
      <c r="C231" s="158">
        <v>35</v>
      </c>
      <c r="D231" s="158" t="s">
        <v>137</v>
      </c>
      <c r="E231" s="159" t="s">
        <v>301</v>
      </c>
      <c r="F231" s="160" t="s">
        <v>302</v>
      </c>
      <c r="G231" s="161" t="s">
        <v>274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185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185</v>
      </c>
      <c r="BM231" s="170" t="s">
        <v>303</v>
      </c>
    </row>
    <row r="232" spans="1:65" s="2" customFormat="1" ht="16.5" customHeight="1">
      <c r="A232" s="32"/>
      <c r="B232" s="157"/>
      <c r="C232" s="158">
        <v>36</v>
      </c>
      <c r="D232" s="158" t="s">
        <v>137</v>
      </c>
      <c r="E232" s="159" t="s">
        <v>304</v>
      </c>
      <c r="F232" s="160" t="s">
        <v>305</v>
      </c>
      <c r="G232" s="161" t="s">
        <v>274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185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185</v>
      </c>
      <c r="BM232" s="170" t="s">
        <v>306</v>
      </c>
    </row>
    <row r="233" spans="1:65" s="2" customFormat="1" ht="16.5" customHeight="1">
      <c r="A233" s="32"/>
      <c r="B233" s="157"/>
      <c r="C233" s="158">
        <v>37</v>
      </c>
      <c r="D233" s="158" t="s">
        <v>137</v>
      </c>
      <c r="E233" s="159" t="s">
        <v>307</v>
      </c>
      <c r="F233" s="160" t="s">
        <v>308</v>
      </c>
      <c r="G233" s="161" t="s">
        <v>176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185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185</v>
      </c>
      <c r="BM233" s="170" t="s">
        <v>309</v>
      </c>
    </row>
    <row r="234" spans="2:51" s="14" customFormat="1" ht="12">
      <c r="B234" s="181"/>
      <c r="D234" s="173" t="s">
        <v>144</v>
      </c>
      <c r="E234" s="182" t="s">
        <v>1</v>
      </c>
      <c r="F234" s="183" t="s">
        <v>310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142</v>
      </c>
      <c r="AV234" s="14" t="s">
        <v>84</v>
      </c>
      <c r="AW234" s="14" t="s">
        <v>33</v>
      </c>
      <c r="AX234" s="14" t="s">
        <v>76</v>
      </c>
      <c r="AY234" s="182" t="s">
        <v>134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135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134</v>
      </c>
    </row>
    <row r="236" spans="1:65" s="2" customFormat="1" ht="16.5" customHeight="1">
      <c r="A236" s="32"/>
      <c r="B236" s="157"/>
      <c r="C236" s="158">
        <v>38</v>
      </c>
      <c r="D236" s="158" t="s">
        <v>137</v>
      </c>
      <c r="E236" s="159" t="s">
        <v>311</v>
      </c>
      <c r="F236" s="160" t="s">
        <v>312</v>
      </c>
      <c r="G236" s="161" t="s">
        <v>274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185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185</v>
      </c>
      <c r="BM236" s="170" t="s">
        <v>313</v>
      </c>
    </row>
    <row r="237" spans="1:65" s="2" customFormat="1" ht="21.75" customHeight="1">
      <c r="A237" s="32"/>
      <c r="B237" s="157"/>
      <c r="C237" s="158">
        <v>39</v>
      </c>
      <c r="D237" s="158" t="s">
        <v>137</v>
      </c>
      <c r="E237" s="159" t="s">
        <v>314</v>
      </c>
      <c r="F237" s="160" t="s">
        <v>315</v>
      </c>
      <c r="G237" s="161" t="s">
        <v>216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185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185</v>
      </c>
      <c r="BM237" s="170" t="s">
        <v>316</v>
      </c>
    </row>
    <row r="238" spans="1:65" s="2" customFormat="1" ht="21.75" customHeight="1">
      <c r="A238" s="32"/>
      <c r="B238" s="157"/>
      <c r="C238" s="158">
        <v>40</v>
      </c>
      <c r="D238" s="158" t="s">
        <v>137</v>
      </c>
      <c r="E238" s="159" t="s">
        <v>317</v>
      </c>
      <c r="F238" s="160" t="s">
        <v>318</v>
      </c>
      <c r="G238" s="161" t="s">
        <v>216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185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185</v>
      </c>
      <c r="BM238" s="170" t="s">
        <v>319</v>
      </c>
    </row>
    <row r="239" spans="2:63" s="12" customFormat="1" ht="22.9" customHeight="1">
      <c r="B239" s="144"/>
      <c r="D239" s="145" t="s">
        <v>75</v>
      </c>
      <c r="E239" s="155" t="s">
        <v>320</v>
      </c>
      <c r="F239" s="155" t="s">
        <v>321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142</v>
      </c>
      <c r="AT239" s="153" t="s">
        <v>75</v>
      </c>
      <c r="AU239" s="153" t="s">
        <v>84</v>
      </c>
      <c r="AY239" s="145" t="s">
        <v>134</v>
      </c>
      <c r="BK239" s="154">
        <f>SUM(BK240:BK250)</f>
        <v>0</v>
      </c>
    </row>
    <row r="240" spans="1:65" s="2" customFormat="1" ht="16.5" customHeight="1">
      <c r="A240" s="32"/>
      <c r="B240" s="157"/>
      <c r="C240" s="158">
        <v>41</v>
      </c>
      <c r="D240" s="158" t="s">
        <v>137</v>
      </c>
      <c r="E240" s="159" t="s">
        <v>322</v>
      </c>
      <c r="F240" s="160" t="s">
        <v>323</v>
      </c>
      <c r="G240" s="161" t="s">
        <v>274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185</v>
      </c>
      <c r="AT240" s="170" t="s">
        <v>137</v>
      </c>
      <c r="AU240" s="170" t="s">
        <v>142</v>
      </c>
      <c r="AY240" s="17" t="s">
        <v>134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142</v>
      </c>
      <c r="BK240" s="171">
        <f aca="true" t="shared" si="19" ref="BK240:BK250">ROUND(I240*H240,2)</f>
        <v>0</v>
      </c>
      <c r="BL240" s="17" t="s">
        <v>185</v>
      </c>
      <c r="BM240" s="170" t="s">
        <v>324</v>
      </c>
    </row>
    <row r="241" spans="1:65" s="2" customFormat="1" ht="21.75" customHeight="1">
      <c r="A241" s="32"/>
      <c r="B241" s="157"/>
      <c r="C241" s="158">
        <v>42</v>
      </c>
      <c r="D241" s="158" t="s">
        <v>137</v>
      </c>
      <c r="E241" s="159" t="s">
        <v>325</v>
      </c>
      <c r="F241" s="160" t="s">
        <v>326</v>
      </c>
      <c r="G241" s="161" t="s">
        <v>274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185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185</v>
      </c>
      <c r="BM241" s="170" t="s">
        <v>327</v>
      </c>
    </row>
    <row r="242" spans="1:65" s="2" customFormat="1" ht="21.75" customHeight="1">
      <c r="A242" s="32"/>
      <c r="B242" s="157"/>
      <c r="C242" s="188">
        <v>43</v>
      </c>
      <c r="D242" s="188" t="s">
        <v>178</v>
      </c>
      <c r="E242" s="189" t="s">
        <v>328</v>
      </c>
      <c r="F242" s="190" t="s">
        <v>329</v>
      </c>
      <c r="G242" s="191" t="s">
        <v>274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264</v>
      </c>
      <c r="AT242" s="170" t="s">
        <v>178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185</v>
      </c>
      <c r="BM242" s="170" t="s">
        <v>330</v>
      </c>
    </row>
    <row r="243" spans="1:65" s="2" customFormat="1" ht="21.75" customHeight="1">
      <c r="A243" s="32"/>
      <c r="B243" s="157"/>
      <c r="C243" s="188">
        <v>44</v>
      </c>
      <c r="D243" s="188" t="s">
        <v>178</v>
      </c>
      <c r="E243" s="189" t="s">
        <v>331</v>
      </c>
      <c r="F243" s="190" t="s">
        <v>332</v>
      </c>
      <c r="G243" s="191" t="s">
        <v>274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264</v>
      </c>
      <c r="AT243" s="170" t="s">
        <v>178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185</v>
      </c>
      <c r="BM243" s="170" t="s">
        <v>333</v>
      </c>
    </row>
    <row r="244" spans="1:65" s="2" customFormat="1" ht="21.75" customHeight="1">
      <c r="A244" s="32"/>
      <c r="B244" s="157"/>
      <c r="C244" s="188">
        <v>45</v>
      </c>
      <c r="D244" s="188" t="s">
        <v>178</v>
      </c>
      <c r="E244" s="189" t="s">
        <v>334</v>
      </c>
      <c r="F244" s="190" t="s">
        <v>335</v>
      </c>
      <c r="G244" s="191" t="s">
        <v>274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264</v>
      </c>
      <c r="AT244" s="170" t="s">
        <v>178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185</v>
      </c>
      <c r="BM244" s="170" t="s">
        <v>336</v>
      </c>
    </row>
    <row r="245" spans="1:65" s="2" customFormat="1" ht="21.75" customHeight="1">
      <c r="A245" s="32"/>
      <c r="B245" s="157"/>
      <c r="C245" s="158">
        <v>46</v>
      </c>
      <c r="D245" s="158" t="s">
        <v>137</v>
      </c>
      <c r="E245" s="159" t="s">
        <v>337</v>
      </c>
      <c r="F245" s="160" t="s">
        <v>338</v>
      </c>
      <c r="G245" s="161" t="s">
        <v>339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185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185</v>
      </c>
      <c r="BM245" s="170" t="s">
        <v>340</v>
      </c>
    </row>
    <row r="246" spans="1:65" s="2" customFormat="1" ht="21.75" customHeight="1">
      <c r="A246" s="32"/>
      <c r="B246" s="157"/>
      <c r="C246" s="158">
        <v>47</v>
      </c>
      <c r="D246" s="158" t="s">
        <v>137</v>
      </c>
      <c r="E246" s="159" t="s">
        <v>341</v>
      </c>
      <c r="F246" s="160" t="s">
        <v>342</v>
      </c>
      <c r="G246" s="161" t="s">
        <v>339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185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185</v>
      </c>
      <c r="BM246" s="170" t="s">
        <v>343</v>
      </c>
    </row>
    <row r="247" spans="1:65" s="2" customFormat="1" ht="21.75" customHeight="1">
      <c r="A247" s="32"/>
      <c r="B247" s="157"/>
      <c r="C247" s="158">
        <v>48</v>
      </c>
      <c r="D247" s="158" t="s">
        <v>137</v>
      </c>
      <c r="E247" s="159" t="s">
        <v>344</v>
      </c>
      <c r="F247" s="160" t="s">
        <v>345</v>
      </c>
      <c r="G247" s="161" t="s">
        <v>274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185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185</v>
      </c>
      <c r="BM247" s="170" t="s">
        <v>346</v>
      </c>
    </row>
    <row r="248" spans="1:65" s="2" customFormat="1" ht="16.5" customHeight="1">
      <c r="A248" s="32"/>
      <c r="B248" s="157"/>
      <c r="C248" s="158">
        <v>49</v>
      </c>
      <c r="D248" s="158" t="s">
        <v>137</v>
      </c>
      <c r="E248" s="159" t="s">
        <v>347</v>
      </c>
      <c r="F248" s="160" t="s">
        <v>348</v>
      </c>
      <c r="G248" s="161" t="s">
        <v>274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185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185</v>
      </c>
      <c r="BM248" s="170" t="s">
        <v>349</v>
      </c>
    </row>
    <row r="249" spans="1:65" s="2" customFormat="1" ht="21.75" customHeight="1">
      <c r="A249" s="32"/>
      <c r="B249" s="157"/>
      <c r="C249" s="158">
        <v>50</v>
      </c>
      <c r="D249" s="158" t="s">
        <v>137</v>
      </c>
      <c r="E249" s="159" t="s">
        <v>350</v>
      </c>
      <c r="F249" s="160" t="s">
        <v>351</v>
      </c>
      <c r="G249" s="161" t="s">
        <v>216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185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185</v>
      </c>
      <c r="BM249" s="170" t="s">
        <v>352</v>
      </c>
    </row>
    <row r="250" spans="1:65" s="2" customFormat="1" ht="21.75" customHeight="1">
      <c r="A250" s="32"/>
      <c r="B250" s="157"/>
      <c r="C250" s="158">
        <v>51</v>
      </c>
      <c r="D250" s="158" t="s">
        <v>137</v>
      </c>
      <c r="E250" s="159" t="s">
        <v>353</v>
      </c>
      <c r="F250" s="160" t="s">
        <v>354</v>
      </c>
      <c r="G250" s="161" t="s">
        <v>216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185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185</v>
      </c>
      <c r="BM250" s="170" t="s">
        <v>355</v>
      </c>
    </row>
    <row r="251" spans="2:63" s="12" customFormat="1" ht="22.9" customHeight="1">
      <c r="B251" s="144"/>
      <c r="D251" s="145" t="s">
        <v>75</v>
      </c>
      <c r="E251" s="155" t="s">
        <v>356</v>
      </c>
      <c r="F251" s="155" t="s">
        <v>357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142</v>
      </c>
      <c r="AT251" s="153" t="s">
        <v>75</v>
      </c>
      <c r="AU251" s="153" t="s">
        <v>84</v>
      </c>
      <c r="AY251" s="145" t="s">
        <v>134</v>
      </c>
      <c r="BK251" s="154">
        <f>SUM(BK252:BK262)</f>
        <v>0</v>
      </c>
    </row>
    <row r="252" spans="1:65" s="2" customFormat="1" ht="21.75" customHeight="1">
      <c r="A252" s="32"/>
      <c r="B252" s="157"/>
      <c r="C252" s="158">
        <v>52</v>
      </c>
      <c r="D252" s="158" t="s">
        <v>137</v>
      </c>
      <c r="E252" s="159" t="s">
        <v>358</v>
      </c>
      <c r="F252" s="160" t="s">
        <v>359</v>
      </c>
      <c r="G252" s="161" t="s">
        <v>274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185</v>
      </c>
      <c r="AT252" s="170" t="s">
        <v>137</v>
      </c>
      <c r="AU252" s="170" t="s">
        <v>142</v>
      </c>
      <c r="AY252" s="17" t="s">
        <v>134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142</v>
      </c>
      <c r="BK252" s="171">
        <f>ROUND(I252*H252,2)</f>
        <v>0</v>
      </c>
      <c r="BL252" s="17" t="s">
        <v>185</v>
      </c>
      <c r="BM252" s="170" t="s">
        <v>360</v>
      </c>
    </row>
    <row r="253" spans="1:65" s="2" customFormat="1" ht="21.75" customHeight="1">
      <c r="A253" s="32"/>
      <c r="B253" s="157"/>
      <c r="C253" s="158">
        <v>53</v>
      </c>
      <c r="D253" s="158" t="s">
        <v>137</v>
      </c>
      <c r="E253" s="159" t="s">
        <v>361</v>
      </c>
      <c r="F253" s="160" t="s">
        <v>362</v>
      </c>
      <c r="G253" s="161" t="s">
        <v>274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185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185</v>
      </c>
      <c r="BM253" s="170" t="s">
        <v>363</v>
      </c>
    </row>
    <row r="254" spans="2:51" s="14" customFormat="1" ht="12">
      <c r="B254" s="181"/>
      <c r="D254" s="173" t="s">
        <v>144</v>
      </c>
      <c r="E254" s="182" t="s">
        <v>1</v>
      </c>
      <c r="F254" s="183" t="s">
        <v>364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142</v>
      </c>
      <c r="AV254" s="14" t="s">
        <v>84</v>
      </c>
      <c r="AW254" s="14" t="s">
        <v>33</v>
      </c>
      <c r="AX254" s="14" t="s">
        <v>76</v>
      </c>
      <c r="AY254" s="182" t="s">
        <v>134</v>
      </c>
    </row>
    <row r="255" spans="2:51" s="13" customFormat="1" ht="12">
      <c r="B255" s="172"/>
      <c r="D255" s="173" t="s">
        <v>144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142</v>
      </c>
      <c r="AV255" s="13" t="s">
        <v>142</v>
      </c>
      <c r="AW255" s="13" t="s">
        <v>33</v>
      </c>
      <c r="AX255" s="13" t="s">
        <v>84</v>
      </c>
      <c r="AY255" s="174" t="s">
        <v>134</v>
      </c>
    </row>
    <row r="256" spans="1:65" s="2" customFormat="1" ht="21.75" customHeight="1">
      <c r="A256" s="32"/>
      <c r="B256" s="157"/>
      <c r="C256" s="158">
        <v>54</v>
      </c>
      <c r="D256" s="158" t="s">
        <v>137</v>
      </c>
      <c r="E256" s="159" t="s">
        <v>365</v>
      </c>
      <c r="F256" s="160" t="s">
        <v>366</v>
      </c>
      <c r="G256" s="161" t="s">
        <v>274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185</v>
      </c>
      <c r="AT256" s="170" t="s">
        <v>137</v>
      </c>
      <c r="AU256" s="170" t="s">
        <v>142</v>
      </c>
      <c r="AY256" s="17" t="s">
        <v>134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142</v>
      </c>
      <c r="BK256" s="171">
        <f aca="true" t="shared" si="29" ref="BK256:BK262">ROUND(I256*H256,2)</f>
        <v>0</v>
      </c>
      <c r="BL256" s="17" t="s">
        <v>185</v>
      </c>
      <c r="BM256" s="170" t="s">
        <v>367</v>
      </c>
    </row>
    <row r="257" spans="1:65" s="2" customFormat="1" ht="21.75" customHeight="1">
      <c r="A257" s="32"/>
      <c r="B257" s="157"/>
      <c r="C257" s="158">
        <v>55</v>
      </c>
      <c r="D257" s="158" t="s">
        <v>137</v>
      </c>
      <c r="E257" s="159" t="s">
        <v>368</v>
      </c>
      <c r="F257" s="160" t="s">
        <v>369</v>
      </c>
      <c r="G257" s="161" t="s">
        <v>339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185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185</v>
      </c>
      <c r="BM257" s="170" t="s">
        <v>370</v>
      </c>
    </row>
    <row r="258" spans="1:65" s="2" customFormat="1" ht="16.5" customHeight="1">
      <c r="A258" s="32"/>
      <c r="B258" s="157"/>
      <c r="C258" s="158">
        <v>56</v>
      </c>
      <c r="D258" s="158" t="s">
        <v>137</v>
      </c>
      <c r="E258" s="159" t="s">
        <v>371</v>
      </c>
      <c r="F258" s="160" t="s">
        <v>372</v>
      </c>
      <c r="G258" s="161" t="s">
        <v>176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185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185</v>
      </c>
      <c r="BM258" s="170" t="s">
        <v>373</v>
      </c>
    </row>
    <row r="259" spans="1:65" s="2" customFormat="1" ht="16.5" customHeight="1">
      <c r="A259" s="32"/>
      <c r="B259" s="157"/>
      <c r="C259" s="158">
        <v>57</v>
      </c>
      <c r="D259" s="158" t="s">
        <v>137</v>
      </c>
      <c r="E259" s="159" t="s">
        <v>374</v>
      </c>
      <c r="F259" s="160" t="s">
        <v>375</v>
      </c>
      <c r="G259" s="161" t="s">
        <v>274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185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185</v>
      </c>
      <c r="BM259" s="170" t="s">
        <v>376</v>
      </c>
    </row>
    <row r="260" spans="1:65" s="2" customFormat="1" ht="16.5" customHeight="1">
      <c r="A260" s="32"/>
      <c r="B260" s="157"/>
      <c r="C260" s="158">
        <v>58</v>
      </c>
      <c r="D260" s="158" t="s">
        <v>137</v>
      </c>
      <c r="E260" s="159" t="s">
        <v>377</v>
      </c>
      <c r="F260" s="160" t="s">
        <v>378</v>
      </c>
      <c r="G260" s="161" t="s">
        <v>176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185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185</v>
      </c>
      <c r="BM260" s="170" t="s">
        <v>379</v>
      </c>
    </row>
    <row r="261" spans="1:65" s="2" customFormat="1" ht="21.75" customHeight="1">
      <c r="A261" s="32"/>
      <c r="B261" s="157"/>
      <c r="C261" s="158">
        <v>59</v>
      </c>
      <c r="D261" s="158" t="s">
        <v>137</v>
      </c>
      <c r="E261" s="159" t="s">
        <v>380</v>
      </c>
      <c r="F261" s="160" t="s">
        <v>381</v>
      </c>
      <c r="G261" s="161" t="s">
        <v>216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185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185</v>
      </c>
      <c r="BM261" s="170" t="s">
        <v>382</v>
      </c>
    </row>
    <row r="262" spans="1:65" s="2" customFormat="1" ht="21.75" customHeight="1">
      <c r="A262" s="32"/>
      <c r="B262" s="157"/>
      <c r="C262" s="158">
        <v>60</v>
      </c>
      <c r="D262" s="158" t="s">
        <v>137</v>
      </c>
      <c r="E262" s="159" t="s">
        <v>383</v>
      </c>
      <c r="F262" s="160" t="s">
        <v>384</v>
      </c>
      <c r="G262" s="161" t="s">
        <v>216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185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185</v>
      </c>
      <c r="BM262" s="170" t="s">
        <v>385</v>
      </c>
    </row>
    <row r="263" spans="2:63" s="12" customFormat="1" ht="22.9" customHeight="1">
      <c r="B263" s="144"/>
      <c r="D263" s="145" t="s">
        <v>75</v>
      </c>
      <c r="E263" s="155" t="s">
        <v>386</v>
      </c>
      <c r="F263" s="155" t="s">
        <v>387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142</v>
      </c>
      <c r="AT263" s="153" t="s">
        <v>75</v>
      </c>
      <c r="AU263" s="153" t="s">
        <v>84</v>
      </c>
      <c r="AY263" s="145" t="s">
        <v>134</v>
      </c>
      <c r="BK263" s="154">
        <f>SUM(BK264:BK282)</f>
        <v>0</v>
      </c>
    </row>
    <row r="264" spans="1:65" s="2" customFormat="1" ht="16.5" customHeight="1">
      <c r="A264" s="32"/>
      <c r="B264" s="157"/>
      <c r="C264" s="158">
        <v>61</v>
      </c>
      <c r="D264" s="158" t="s">
        <v>137</v>
      </c>
      <c r="E264" s="159" t="s">
        <v>388</v>
      </c>
      <c r="F264" s="160" t="s">
        <v>389</v>
      </c>
      <c r="G264" s="161" t="s">
        <v>339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185</v>
      </c>
      <c r="AT264" s="170" t="s">
        <v>137</v>
      </c>
      <c r="AU264" s="170" t="s">
        <v>142</v>
      </c>
      <c r="AY264" s="17" t="s">
        <v>134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142</v>
      </c>
      <c r="BK264" s="171">
        <f aca="true" t="shared" si="39" ref="BK264:BK282">ROUND(I264*H264,2)</f>
        <v>0</v>
      </c>
      <c r="BL264" s="17" t="s">
        <v>185</v>
      </c>
      <c r="BM264" s="170" t="s">
        <v>390</v>
      </c>
    </row>
    <row r="265" spans="1:65" s="2" customFormat="1" ht="21.75" customHeight="1">
      <c r="A265" s="32"/>
      <c r="B265" s="157"/>
      <c r="C265" s="158">
        <v>62</v>
      </c>
      <c r="D265" s="158" t="s">
        <v>137</v>
      </c>
      <c r="E265" s="159" t="s">
        <v>391</v>
      </c>
      <c r="F265" s="160" t="s">
        <v>758</v>
      </c>
      <c r="G265" s="161" t="s">
        <v>339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185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185</v>
      </c>
      <c r="BM265" s="170" t="s">
        <v>392</v>
      </c>
    </row>
    <row r="266" spans="1:65" s="2" customFormat="1" ht="16.5" customHeight="1">
      <c r="A266" s="32"/>
      <c r="B266" s="157"/>
      <c r="C266" s="158">
        <v>63</v>
      </c>
      <c r="D266" s="158" t="s">
        <v>137</v>
      </c>
      <c r="E266" s="159" t="s">
        <v>393</v>
      </c>
      <c r="F266" s="160" t="s">
        <v>394</v>
      </c>
      <c r="G266" s="161" t="s">
        <v>339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185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185</v>
      </c>
      <c r="BM266" s="170" t="s">
        <v>395</v>
      </c>
    </row>
    <row r="267" spans="1:65" s="2" customFormat="1" ht="21.75" customHeight="1">
      <c r="A267" s="32"/>
      <c r="B267" s="157"/>
      <c r="C267" s="158">
        <v>64</v>
      </c>
      <c r="D267" s="158" t="s">
        <v>137</v>
      </c>
      <c r="E267" s="159" t="s">
        <v>396</v>
      </c>
      <c r="F267" s="160" t="s">
        <v>397</v>
      </c>
      <c r="G267" s="161" t="s">
        <v>339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185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185</v>
      </c>
      <c r="BM267" s="170" t="s">
        <v>398</v>
      </c>
    </row>
    <row r="268" spans="1:65" s="2" customFormat="1" ht="16.5" customHeight="1">
      <c r="A268" s="32"/>
      <c r="B268" s="157"/>
      <c r="C268" s="158">
        <v>65</v>
      </c>
      <c r="D268" s="158" t="s">
        <v>137</v>
      </c>
      <c r="E268" s="159" t="s">
        <v>399</v>
      </c>
      <c r="F268" s="160" t="s">
        <v>400</v>
      </c>
      <c r="G268" s="161" t="s">
        <v>339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185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185</v>
      </c>
      <c r="BM268" s="170" t="s">
        <v>401</v>
      </c>
    </row>
    <row r="269" spans="1:65" s="2" customFormat="1" ht="36.75" customHeight="1">
      <c r="A269" s="32"/>
      <c r="B269" s="157"/>
      <c r="C269" s="158">
        <v>66</v>
      </c>
      <c r="D269" s="158" t="s">
        <v>137</v>
      </c>
      <c r="E269" s="159" t="s">
        <v>402</v>
      </c>
      <c r="F269" s="160" t="s">
        <v>759</v>
      </c>
      <c r="G269" s="161" t="s">
        <v>339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185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185</v>
      </c>
      <c r="BM269" s="170" t="s">
        <v>403</v>
      </c>
    </row>
    <row r="270" spans="1:65" s="2" customFormat="1" ht="16.5" customHeight="1">
      <c r="A270" s="32"/>
      <c r="B270" s="157"/>
      <c r="C270" s="158">
        <v>67</v>
      </c>
      <c r="D270" s="158" t="s">
        <v>137</v>
      </c>
      <c r="E270" s="159" t="s">
        <v>404</v>
      </c>
      <c r="F270" s="160" t="s">
        <v>405</v>
      </c>
      <c r="G270" s="161" t="s">
        <v>176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185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185</v>
      </c>
      <c r="BM270" s="170" t="s">
        <v>406</v>
      </c>
    </row>
    <row r="271" spans="1:65" s="2" customFormat="1" ht="16.5" customHeight="1">
      <c r="A271" s="32"/>
      <c r="B271" s="157"/>
      <c r="C271" s="158">
        <v>68</v>
      </c>
      <c r="D271" s="158" t="s">
        <v>137</v>
      </c>
      <c r="E271" s="159" t="s">
        <v>407</v>
      </c>
      <c r="F271" s="160" t="s">
        <v>408</v>
      </c>
      <c r="G271" s="161" t="s">
        <v>339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185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185</v>
      </c>
      <c r="BM271" s="170" t="s">
        <v>409</v>
      </c>
    </row>
    <row r="272" spans="1:65" s="2" customFormat="1" ht="16.5" customHeight="1">
      <c r="A272" s="32"/>
      <c r="B272" s="157"/>
      <c r="C272" s="158">
        <v>69</v>
      </c>
      <c r="D272" s="158" t="s">
        <v>137</v>
      </c>
      <c r="E272" s="159" t="s">
        <v>410</v>
      </c>
      <c r="F272" s="160" t="s">
        <v>411</v>
      </c>
      <c r="G272" s="161" t="s">
        <v>339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185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185</v>
      </c>
      <c r="BM272" s="170" t="s">
        <v>412</v>
      </c>
    </row>
    <row r="273" spans="1:65" s="2" customFormat="1" ht="16.5" customHeight="1">
      <c r="A273" s="32"/>
      <c r="B273" s="157"/>
      <c r="C273" s="158">
        <v>70</v>
      </c>
      <c r="D273" s="158" t="s">
        <v>137</v>
      </c>
      <c r="E273" s="159" t="s">
        <v>413</v>
      </c>
      <c r="F273" s="160" t="s">
        <v>414</v>
      </c>
      <c r="G273" s="161" t="s">
        <v>339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185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185</v>
      </c>
      <c r="BM273" s="170" t="s">
        <v>415</v>
      </c>
    </row>
    <row r="274" spans="1:65" s="2" customFormat="1" ht="21.75" customHeight="1">
      <c r="A274" s="32"/>
      <c r="B274" s="157"/>
      <c r="C274" s="158">
        <v>71</v>
      </c>
      <c r="D274" s="158" t="s">
        <v>137</v>
      </c>
      <c r="E274" s="159" t="s">
        <v>416</v>
      </c>
      <c r="F274" s="160" t="s">
        <v>417</v>
      </c>
      <c r="G274" s="161" t="s">
        <v>339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185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185</v>
      </c>
      <c r="BM274" s="170" t="s">
        <v>418</v>
      </c>
    </row>
    <row r="275" spans="1:65" s="2" customFormat="1" ht="21.75" customHeight="1">
      <c r="A275" s="32"/>
      <c r="B275" s="157"/>
      <c r="C275" s="158">
        <v>72</v>
      </c>
      <c r="D275" s="158" t="s">
        <v>137</v>
      </c>
      <c r="E275" s="159" t="s">
        <v>419</v>
      </c>
      <c r="F275" s="160" t="s">
        <v>420</v>
      </c>
      <c r="G275" s="161" t="s">
        <v>176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185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185</v>
      </c>
      <c r="BM275" s="170" t="s">
        <v>421</v>
      </c>
    </row>
    <row r="276" spans="1:65" s="2" customFormat="1" ht="16.5" customHeight="1">
      <c r="A276" s="32"/>
      <c r="B276" s="157"/>
      <c r="C276" s="158">
        <v>73</v>
      </c>
      <c r="D276" s="158" t="s">
        <v>137</v>
      </c>
      <c r="E276" s="159" t="s">
        <v>422</v>
      </c>
      <c r="F276" s="160" t="s">
        <v>423</v>
      </c>
      <c r="G276" s="161" t="s">
        <v>176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185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185</v>
      </c>
      <c r="BM276" s="170" t="s">
        <v>424</v>
      </c>
    </row>
    <row r="277" spans="1:65" s="2" customFormat="1" ht="21.75" customHeight="1">
      <c r="A277" s="32"/>
      <c r="B277" s="157"/>
      <c r="C277" s="188">
        <v>74</v>
      </c>
      <c r="D277" s="188" t="s">
        <v>178</v>
      </c>
      <c r="E277" s="189" t="s">
        <v>425</v>
      </c>
      <c r="F277" s="190" t="s">
        <v>426</v>
      </c>
      <c r="G277" s="191" t="s">
        <v>176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264</v>
      </c>
      <c r="AT277" s="170" t="s">
        <v>178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185</v>
      </c>
      <c r="BM277" s="170" t="s">
        <v>427</v>
      </c>
    </row>
    <row r="278" spans="1:65" s="2" customFormat="1" ht="21.75" customHeight="1">
      <c r="A278" s="32"/>
      <c r="B278" s="157"/>
      <c r="C278" s="188">
        <v>75</v>
      </c>
      <c r="D278" s="188" t="s">
        <v>178</v>
      </c>
      <c r="E278" s="189" t="s">
        <v>428</v>
      </c>
      <c r="F278" s="190" t="s">
        <v>429</v>
      </c>
      <c r="G278" s="191" t="s">
        <v>176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264</v>
      </c>
      <c r="AT278" s="170" t="s">
        <v>178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185</v>
      </c>
      <c r="BM278" s="170" t="s">
        <v>430</v>
      </c>
    </row>
    <row r="279" spans="1:65" s="2" customFormat="1" ht="16.5" customHeight="1">
      <c r="A279" s="32"/>
      <c r="B279" s="157"/>
      <c r="C279" s="158">
        <v>76</v>
      </c>
      <c r="D279" s="158" t="s">
        <v>137</v>
      </c>
      <c r="E279" s="159" t="s">
        <v>431</v>
      </c>
      <c r="F279" s="160" t="s">
        <v>432</v>
      </c>
      <c r="G279" s="161" t="s">
        <v>176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185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185</v>
      </c>
      <c r="BM279" s="170" t="s">
        <v>433</v>
      </c>
    </row>
    <row r="280" spans="1:65" s="2" customFormat="1" ht="21.75" customHeight="1">
      <c r="A280" s="32"/>
      <c r="B280" s="157"/>
      <c r="C280" s="158">
        <v>77</v>
      </c>
      <c r="D280" s="158" t="s">
        <v>137</v>
      </c>
      <c r="E280" s="159" t="s">
        <v>434</v>
      </c>
      <c r="F280" s="160" t="s">
        <v>435</v>
      </c>
      <c r="G280" s="161" t="s">
        <v>216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185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185</v>
      </c>
      <c r="BM280" s="170" t="s">
        <v>436</v>
      </c>
    </row>
    <row r="281" spans="1:65" s="2" customFormat="1" ht="21.75" customHeight="1">
      <c r="A281" s="32"/>
      <c r="B281" s="157"/>
      <c r="C281" s="158">
        <v>78</v>
      </c>
      <c r="D281" s="158" t="s">
        <v>137</v>
      </c>
      <c r="E281" s="159" t="s">
        <v>437</v>
      </c>
      <c r="F281" s="160" t="s">
        <v>438</v>
      </c>
      <c r="G281" s="161" t="s">
        <v>216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185</v>
      </c>
      <c r="AT281" s="170" t="s">
        <v>137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185</v>
      </c>
      <c r="BM281" s="170" t="s">
        <v>439</v>
      </c>
    </row>
    <row r="282" spans="1:65" s="2" customFormat="1" ht="33" customHeight="1">
      <c r="A282" s="32"/>
      <c r="B282" s="157"/>
      <c r="C282" s="158">
        <v>79</v>
      </c>
      <c r="D282" s="158" t="s">
        <v>137</v>
      </c>
      <c r="E282" s="159" t="s">
        <v>440</v>
      </c>
      <c r="F282" s="160" t="s">
        <v>441</v>
      </c>
      <c r="G282" s="161" t="s">
        <v>442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185</v>
      </c>
      <c r="AT282" s="170" t="s">
        <v>137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185</v>
      </c>
      <c r="BM282" s="170" t="s">
        <v>443</v>
      </c>
    </row>
    <row r="283" spans="2:63" s="12" customFormat="1" ht="22.9" customHeight="1">
      <c r="B283" s="144"/>
      <c r="D283" s="145" t="s">
        <v>75</v>
      </c>
      <c r="E283" s="155" t="s">
        <v>444</v>
      </c>
      <c r="F283" s="155" t="s">
        <v>445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142</v>
      </c>
      <c r="AT283" s="153" t="s">
        <v>75</v>
      </c>
      <c r="AU283" s="153" t="s">
        <v>84</v>
      </c>
      <c r="AY283" s="145" t="s">
        <v>134</v>
      </c>
      <c r="BK283" s="154">
        <f>SUM(BK284:BK286)</f>
        <v>0</v>
      </c>
    </row>
    <row r="284" spans="1:65" s="2" customFormat="1" ht="21.75" customHeight="1">
      <c r="A284" s="32"/>
      <c r="B284" s="157"/>
      <c r="C284" s="158">
        <v>80</v>
      </c>
      <c r="D284" s="158" t="s">
        <v>137</v>
      </c>
      <c r="E284" s="159" t="s">
        <v>446</v>
      </c>
      <c r="F284" s="160" t="s">
        <v>447</v>
      </c>
      <c r="G284" s="161" t="s">
        <v>339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185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185</v>
      </c>
      <c r="BM284" s="170" t="s">
        <v>448</v>
      </c>
    </row>
    <row r="285" spans="1:65" s="2" customFormat="1" ht="21.75" customHeight="1">
      <c r="A285" s="32"/>
      <c r="B285" s="157"/>
      <c r="C285" s="158">
        <v>81</v>
      </c>
      <c r="D285" s="158" t="s">
        <v>137</v>
      </c>
      <c r="E285" s="159" t="s">
        <v>449</v>
      </c>
      <c r="F285" s="160" t="s">
        <v>450</v>
      </c>
      <c r="G285" s="161" t="s">
        <v>216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185</v>
      </c>
      <c r="AT285" s="170" t="s">
        <v>137</v>
      </c>
      <c r="AU285" s="170" t="s">
        <v>142</v>
      </c>
      <c r="AY285" s="17" t="s">
        <v>134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142</v>
      </c>
      <c r="BK285" s="171">
        <f>ROUND(I285*H285,2)</f>
        <v>0</v>
      </c>
      <c r="BL285" s="17" t="s">
        <v>185</v>
      </c>
      <c r="BM285" s="170" t="s">
        <v>451</v>
      </c>
    </row>
    <row r="286" spans="1:65" s="2" customFormat="1" ht="21.75" customHeight="1">
      <c r="A286" s="32"/>
      <c r="B286" s="157"/>
      <c r="C286" s="158">
        <v>82</v>
      </c>
      <c r="D286" s="158" t="s">
        <v>137</v>
      </c>
      <c r="E286" s="159" t="s">
        <v>452</v>
      </c>
      <c r="F286" s="160" t="s">
        <v>453</v>
      </c>
      <c r="G286" s="161" t="s">
        <v>216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185</v>
      </c>
      <c r="AT286" s="170" t="s">
        <v>137</v>
      </c>
      <c r="AU286" s="170" t="s">
        <v>142</v>
      </c>
      <c r="AY286" s="17" t="s">
        <v>134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142</v>
      </c>
      <c r="BK286" s="171">
        <f>ROUND(I286*H286,2)</f>
        <v>0</v>
      </c>
      <c r="BL286" s="17" t="s">
        <v>185</v>
      </c>
      <c r="BM286" s="170" t="s">
        <v>454</v>
      </c>
    </row>
    <row r="287" spans="2:63" s="12" customFormat="1" ht="22.9" customHeight="1">
      <c r="B287" s="144"/>
      <c r="D287" s="145" t="s">
        <v>75</v>
      </c>
      <c r="E287" s="155" t="s">
        <v>455</v>
      </c>
      <c r="F287" s="155" t="s">
        <v>456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142</v>
      </c>
      <c r="AT287" s="153" t="s">
        <v>75</v>
      </c>
      <c r="AU287" s="153" t="s">
        <v>84</v>
      </c>
      <c r="AY287" s="145" t="s">
        <v>134</v>
      </c>
      <c r="BK287" s="154">
        <f>SUM(BK288:BK304)</f>
        <v>0</v>
      </c>
    </row>
    <row r="288" spans="1:65" s="2" customFormat="1" ht="16.5" customHeight="1">
      <c r="A288" s="32"/>
      <c r="B288" s="157"/>
      <c r="C288" s="158">
        <v>83</v>
      </c>
      <c r="D288" s="158" t="s">
        <v>137</v>
      </c>
      <c r="E288" s="159" t="s">
        <v>457</v>
      </c>
      <c r="F288" s="160" t="s">
        <v>458</v>
      </c>
      <c r="G288" s="161" t="s">
        <v>176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185</v>
      </c>
      <c r="AT288" s="170" t="s">
        <v>137</v>
      </c>
      <c r="AU288" s="170" t="s">
        <v>142</v>
      </c>
      <c r="AY288" s="17" t="s">
        <v>134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142</v>
      </c>
      <c r="BK288" s="171">
        <f aca="true" t="shared" si="49" ref="BK288:BK304">ROUND(I288*H288,2)</f>
        <v>0</v>
      </c>
      <c r="BL288" s="17" t="s">
        <v>185</v>
      </c>
      <c r="BM288" s="170" t="s">
        <v>459</v>
      </c>
    </row>
    <row r="289" spans="1:65" s="2" customFormat="1" ht="21.75" customHeight="1">
      <c r="A289" s="32"/>
      <c r="B289" s="157"/>
      <c r="C289" s="188">
        <v>84</v>
      </c>
      <c r="D289" s="188" t="s">
        <v>178</v>
      </c>
      <c r="E289" s="189" t="s">
        <v>460</v>
      </c>
      <c r="F289" s="190" t="s">
        <v>461</v>
      </c>
      <c r="G289" s="191" t="s">
        <v>176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264</v>
      </c>
      <c r="AT289" s="170" t="s">
        <v>178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185</v>
      </c>
      <c r="BM289" s="170" t="s">
        <v>462</v>
      </c>
    </row>
    <row r="290" spans="1:65" s="2" customFormat="1" ht="21.75" customHeight="1">
      <c r="A290" s="32"/>
      <c r="B290" s="157"/>
      <c r="C290" s="158">
        <v>85</v>
      </c>
      <c r="D290" s="158" t="s">
        <v>137</v>
      </c>
      <c r="E290" s="159" t="s">
        <v>463</v>
      </c>
      <c r="F290" s="160" t="s">
        <v>464</v>
      </c>
      <c r="G290" s="161" t="s">
        <v>274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185</v>
      </c>
      <c r="AT290" s="170" t="s">
        <v>137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185</v>
      </c>
      <c r="BM290" s="170" t="s">
        <v>465</v>
      </c>
    </row>
    <row r="291" spans="1:65" s="2" customFormat="1" ht="16.5" customHeight="1">
      <c r="A291" s="32"/>
      <c r="B291" s="157"/>
      <c r="C291" s="188">
        <v>86</v>
      </c>
      <c r="D291" s="188" t="s">
        <v>178</v>
      </c>
      <c r="E291" s="189" t="s">
        <v>466</v>
      </c>
      <c r="F291" s="190" t="s">
        <v>467</v>
      </c>
      <c r="G291" s="191" t="s">
        <v>274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264</v>
      </c>
      <c r="AT291" s="170" t="s">
        <v>178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185</v>
      </c>
      <c r="BM291" s="170" t="s">
        <v>468</v>
      </c>
    </row>
    <row r="292" spans="1:65" s="2" customFormat="1" ht="16.5" customHeight="1">
      <c r="A292" s="32"/>
      <c r="B292" s="157"/>
      <c r="C292" s="188">
        <v>87</v>
      </c>
      <c r="D292" s="188" t="s">
        <v>178</v>
      </c>
      <c r="E292" s="189" t="s">
        <v>469</v>
      </c>
      <c r="F292" s="190" t="s">
        <v>470</v>
      </c>
      <c r="G292" s="191" t="s">
        <v>274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264</v>
      </c>
      <c r="AT292" s="170" t="s">
        <v>178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185</v>
      </c>
      <c r="BM292" s="170" t="s">
        <v>471</v>
      </c>
    </row>
    <row r="293" spans="1:65" s="2" customFormat="1" ht="21.75" customHeight="1">
      <c r="A293" s="32"/>
      <c r="B293" s="157"/>
      <c r="C293" s="158">
        <v>88</v>
      </c>
      <c r="D293" s="158" t="s">
        <v>137</v>
      </c>
      <c r="E293" s="159" t="s">
        <v>472</v>
      </c>
      <c r="F293" s="160" t="s">
        <v>473</v>
      </c>
      <c r="G293" s="161" t="s">
        <v>176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185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185</v>
      </c>
      <c r="BM293" s="170" t="s">
        <v>474</v>
      </c>
    </row>
    <row r="294" spans="1:65" s="2" customFormat="1" ht="21.75" customHeight="1">
      <c r="A294" s="32"/>
      <c r="B294" s="157"/>
      <c r="C294" s="188">
        <v>89</v>
      </c>
      <c r="D294" s="188" t="s">
        <v>178</v>
      </c>
      <c r="E294" s="189" t="s">
        <v>475</v>
      </c>
      <c r="F294" s="190" t="s">
        <v>476</v>
      </c>
      <c r="G294" s="191" t="s">
        <v>176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264</v>
      </c>
      <c r="AT294" s="170" t="s">
        <v>178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185</v>
      </c>
      <c r="BM294" s="170" t="s">
        <v>477</v>
      </c>
    </row>
    <row r="295" spans="1:65" s="2" customFormat="1" ht="21.75" customHeight="1">
      <c r="A295" s="32"/>
      <c r="B295" s="157"/>
      <c r="C295" s="158">
        <v>90</v>
      </c>
      <c r="D295" s="158" t="s">
        <v>137</v>
      </c>
      <c r="E295" s="159" t="s">
        <v>478</v>
      </c>
      <c r="F295" s="160" t="s">
        <v>479</v>
      </c>
      <c r="G295" s="161" t="s">
        <v>176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185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185</v>
      </c>
      <c r="BM295" s="170" t="s">
        <v>480</v>
      </c>
    </row>
    <row r="296" spans="1:65" s="2" customFormat="1" ht="21.75" customHeight="1">
      <c r="A296" s="32"/>
      <c r="B296" s="157"/>
      <c r="C296" s="188">
        <v>91</v>
      </c>
      <c r="D296" s="188" t="s">
        <v>178</v>
      </c>
      <c r="E296" s="189" t="s">
        <v>481</v>
      </c>
      <c r="F296" s="190" t="s">
        <v>482</v>
      </c>
      <c r="G296" s="191" t="s">
        <v>176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264</v>
      </c>
      <c r="AT296" s="170" t="s">
        <v>178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185</v>
      </c>
      <c r="BM296" s="170" t="s">
        <v>483</v>
      </c>
    </row>
    <row r="297" spans="1:65" s="2" customFormat="1" ht="21.75" customHeight="1">
      <c r="A297" s="32"/>
      <c r="B297" s="157"/>
      <c r="C297" s="158">
        <v>92</v>
      </c>
      <c r="D297" s="158" t="s">
        <v>137</v>
      </c>
      <c r="E297" s="159" t="s">
        <v>484</v>
      </c>
      <c r="F297" s="160" t="s">
        <v>485</v>
      </c>
      <c r="G297" s="161" t="s">
        <v>176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185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185</v>
      </c>
      <c r="BM297" s="170" t="s">
        <v>486</v>
      </c>
    </row>
    <row r="298" spans="1:65" s="2" customFormat="1" ht="16.5" customHeight="1">
      <c r="A298" s="32"/>
      <c r="B298" s="157"/>
      <c r="C298" s="188">
        <v>93</v>
      </c>
      <c r="D298" s="188" t="s">
        <v>178</v>
      </c>
      <c r="E298" s="189" t="s">
        <v>487</v>
      </c>
      <c r="F298" s="190" t="s">
        <v>488</v>
      </c>
      <c r="G298" s="191" t="s">
        <v>176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264</v>
      </c>
      <c r="AT298" s="170" t="s">
        <v>178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185</v>
      </c>
      <c r="BM298" s="170" t="s">
        <v>489</v>
      </c>
    </row>
    <row r="299" spans="1:65" s="2" customFormat="1" ht="21.75" customHeight="1">
      <c r="A299" s="32"/>
      <c r="B299" s="157"/>
      <c r="C299" s="158">
        <v>94</v>
      </c>
      <c r="D299" s="158" t="s">
        <v>137</v>
      </c>
      <c r="E299" s="159" t="s">
        <v>490</v>
      </c>
      <c r="F299" s="160" t="s">
        <v>491</v>
      </c>
      <c r="G299" s="161" t="s">
        <v>176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185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185</v>
      </c>
      <c r="BM299" s="170" t="s">
        <v>492</v>
      </c>
    </row>
    <row r="300" spans="1:65" s="2" customFormat="1" ht="16.5" customHeight="1">
      <c r="A300" s="32"/>
      <c r="B300" s="157"/>
      <c r="C300" s="188">
        <v>95</v>
      </c>
      <c r="D300" s="188" t="s">
        <v>178</v>
      </c>
      <c r="E300" s="189" t="s">
        <v>493</v>
      </c>
      <c r="F300" s="190" t="s">
        <v>494</v>
      </c>
      <c r="G300" s="191" t="s">
        <v>176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264</v>
      </c>
      <c r="AT300" s="170" t="s">
        <v>178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185</v>
      </c>
      <c r="BM300" s="170" t="s">
        <v>495</v>
      </c>
    </row>
    <row r="301" spans="1:65" s="2" customFormat="1" ht="16.5" customHeight="1">
      <c r="A301" s="32"/>
      <c r="B301" s="157"/>
      <c r="C301" s="188">
        <v>96</v>
      </c>
      <c r="D301" s="188" t="s">
        <v>178</v>
      </c>
      <c r="E301" s="189" t="s">
        <v>496</v>
      </c>
      <c r="F301" s="190" t="s">
        <v>497</v>
      </c>
      <c r="G301" s="191" t="s">
        <v>274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264</v>
      </c>
      <c r="AT301" s="170" t="s">
        <v>178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185</v>
      </c>
      <c r="BM301" s="170" t="s">
        <v>498</v>
      </c>
    </row>
    <row r="302" spans="1:65" s="2" customFormat="1" ht="21.75" customHeight="1">
      <c r="A302" s="32"/>
      <c r="B302" s="157"/>
      <c r="C302" s="158">
        <v>97</v>
      </c>
      <c r="D302" s="158" t="s">
        <v>137</v>
      </c>
      <c r="E302" s="159" t="s">
        <v>499</v>
      </c>
      <c r="F302" s="160" t="s">
        <v>500</v>
      </c>
      <c r="G302" s="161" t="s">
        <v>176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185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185</v>
      </c>
      <c r="BM302" s="170" t="s">
        <v>501</v>
      </c>
    </row>
    <row r="303" spans="1:65" s="2" customFormat="1" ht="21.75" customHeight="1">
      <c r="A303" s="32"/>
      <c r="B303" s="157"/>
      <c r="C303" s="158">
        <v>98</v>
      </c>
      <c r="D303" s="158" t="s">
        <v>137</v>
      </c>
      <c r="E303" s="159" t="s">
        <v>502</v>
      </c>
      <c r="F303" s="160" t="s">
        <v>503</v>
      </c>
      <c r="G303" s="161" t="s">
        <v>216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185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185</v>
      </c>
      <c r="BM303" s="170" t="s">
        <v>504</v>
      </c>
    </row>
    <row r="304" spans="1:65" s="2" customFormat="1" ht="21.75" customHeight="1">
      <c r="A304" s="32"/>
      <c r="B304" s="157"/>
      <c r="C304" s="158">
        <v>99</v>
      </c>
      <c r="D304" s="158" t="s">
        <v>137</v>
      </c>
      <c r="E304" s="159" t="s">
        <v>505</v>
      </c>
      <c r="F304" s="160" t="s">
        <v>506</v>
      </c>
      <c r="G304" s="161" t="s">
        <v>216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185</v>
      </c>
      <c r="AT304" s="170" t="s">
        <v>137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185</v>
      </c>
      <c r="BM304" s="170" t="s">
        <v>507</v>
      </c>
    </row>
    <row r="305" spans="2:63" s="12" customFormat="1" ht="22.9" customHeight="1">
      <c r="B305" s="144"/>
      <c r="D305" s="145" t="s">
        <v>75</v>
      </c>
      <c r="E305" s="155" t="s">
        <v>508</v>
      </c>
      <c r="F305" s="155" t="s">
        <v>509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142</v>
      </c>
      <c r="AT305" s="153" t="s">
        <v>75</v>
      </c>
      <c r="AU305" s="153" t="s">
        <v>84</v>
      </c>
      <c r="AY305" s="145" t="s">
        <v>134</v>
      </c>
      <c r="BK305" s="154">
        <f>SUM(BK306:BK310)</f>
        <v>0</v>
      </c>
    </row>
    <row r="306" spans="1:65" s="2" customFormat="1" ht="16.5" customHeight="1">
      <c r="A306" s="32"/>
      <c r="B306" s="157"/>
      <c r="C306" s="158">
        <v>100</v>
      </c>
      <c r="D306" s="158" t="s">
        <v>137</v>
      </c>
      <c r="E306" s="159" t="s">
        <v>510</v>
      </c>
      <c r="F306" s="160" t="s">
        <v>511</v>
      </c>
      <c r="G306" s="161" t="s">
        <v>176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185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185</v>
      </c>
      <c r="BM306" s="170" t="s">
        <v>512</v>
      </c>
    </row>
    <row r="307" spans="1:65" s="2" customFormat="1" ht="16.5" customHeight="1">
      <c r="A307" s="32"/>
      <c r="B307" s="157"/>
      <c r="C307" s="188">
        <v>101</v>
      </c>
      <c r="D307" s="188" t="s">
        <v>178</v>
      </c>
      <c r="E307" s="189" t="s">
        <v>513</v>
      </c>
      <c r="F307" s="190" t="s">
        <v>514</v>
      </c>
      <c r="G307" s="191" t="s">
        <v>176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264</v>
      </c>
      <c r="AT307" s="170" t="s">
        <v>178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185</v>
      </c>
      <c r="BM307" s="170" t="s">
        <v>515</v>
      </c>
    </row>
    <row r="308" spans="1:65" s="2" customFormat="1" ht="21.75" customHeight="1">
      <c r="A308" s="32"/>
      <c r="B308" s="157"/>
      <c r="C308" s="158">
        <v>102</v>
      </c>
      <c r="D308" s="158" t="s">
        <v>137</v>
      </c>
      <c r="E308" s="159" t="s">
        <v>516</v>
      </c>
      <c r="F308" s="160" t="s">
        <v>517</v>
      </c>
      <c r="G308" s="161" t="s">
        <v>176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185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185</v>
      </c>
      <c r="BM308" s="170" t="s">
        <v>518</v>
      </c>
    </row>
    <row r="309" spans="1:65" s="2" customFormat="1" ht="21.75" customHeight="1">
      <c r="A309" s="32"/>
      <c r="B309" s="157"/>
      <c r="C309" s="158">
        <v>103</v>
      </c>
      <c r="D309" s="158" t="s">
        <v>137</v>
      </c>
      <c r="E309" s="159" t="s">
        <v>519</v>
      </c>
      <c r="F309" s="160" t="s">
        <v>520</v>
      </c>
      <c r="G309" s="161" t="s">
        <v>216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185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185</v>
      </c>
      <c r="BM309" s="170" t="s">
        <v>521</v>
      </c>
    </row>
    <row r="310" spans="1:65" s="2" customFormat="1" ht="21.75" customHeight="1">
      <c r="A310" s="32"/>
      <c r="B310" s="157"/>
      <c r="C310" s="158">
        <v>104</v>
      </c>
      <c r="D310" s="158" t="s">
        <v>137</v>
      </c>
      <c r="E310" s="159" t="s">
        <v>522</v>
      </c>
      <c r="F310" s="160" t="s">
        <v>523</v>
      </c>
      <c r="G310" s="161" t="s">
        <v>216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185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185</v>
      </c>
      <c r="BM310" s="170" t="s">
        <v>524</v>
      </c>
    </row>
    <row r="311" spans="2:63" s="12" customFormat="1" ht="22.9" customHeight="1">
      <c r="B311" s="144"/>
      <c r="D311" s="145" t="s">
        <v>75</v>
      </c>
      <c r="E311" s="155" t="s">
        <v>525</v>
      </c>
      <c r="F311" s="155" t="s">
        <v>526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SUM(P312:P343)</f>
        <v>0</v>
      </c>
      <c r="Q311" s="150"/>
      <c r="R311" s="151">
        <f>SUM(R312:R343)</f>
        <v>0.42828518000000004</v>
      </c>
      <c r="S311" s="150"/>
      <c r="T311" s="152">
        <f>SUM(T312:T343)</f>
        <v>0</v>
      </c>
      <c r="AR311" s="145" t="s">
        <v>142</v>
      </c>
      <c r="AT311" s="153" t="s">
        <v>75</v>
      </c>
      <c r="AU311" s="153" t="s">
        <v>84</v>
      </c>
      <c r="AY311" s="145" t="s">
        <v>134</v>
      </c>
      <c r="BK311" s="154">
        <f>SUM(BK312:BK343)</f>
        <v>0</v>
      </c>
    </row>
    <row r="312" spans="1:65" s="2" customFormat="1" ht="21.75" customHeight="1">
      <c r="A312" s="32"/>
      <c r="B312" s="157"/>
      <c r="C312" s="158">
        <v>105</v>
      </c>
      <c r="D312" s="158" t="s">
        <v>137</v>
      </c>
      <c r="E312" s="159" t="s">
        <v>527</v>
      </c>
      <c r="F312" s="160" t="s">
        <v>528</v>
      </c>
      <c r="G312" s="161" t="s">
        <v>140</v>
      </c>
      <c r="H312" s="162">
        <v>11.531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0.29300271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185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185</v>
      </c>
      <c r="BM312" s="170" t="s">
        <v>529</v>
      </c>
    </row>
    <row r="313" spans="2:51" s="13" customFormat="1" ht="12">
      <c r="B313" s="172"/>
      <c r="D313" s="173" t="s">
        <v>144</v>
      </c>
      <c r="E313" s="174" t="s">
        <v>1</v>
      </c>
      <c r="F313" s="175" t="s">
        <v>530</v>
      </c>
      <c r="H313" s="176">
        <v>2.691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3" customFormat="1" ht="12">
      <c r="B314" s="172"/>
      <c r="D314" s="173" t="s">
        <v>144</v>
      </c>
      <c r="E314" s="174" t="s">
        <v>1</v>
      </c>
      <c r="F314" s="175" t="s">
        <v>531</v>
      </c>
      <c r="H314" s="176">
        <v>2.431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142</v>
      </c>
      <c r="AV314" s="13" t="s">
        <v>142</v>
      </c>
      <c r="AW314" s="13" t="s">
        <v>33</v>
      </c>
      <c r="AX314" s="13" t="s">
        <v>76</v>
      </c>
      <c r="AY314" s="174" t="s">
        <v>134</v>
      </c>
    </row>
    <row r="315" spans="2:51" s="13" customFormat="1" ht="12">
      <c r="B315" s="172"/>
      <c r="D315" s="173" t="s">
        <v>144</v>
      </c>
      <c r="E315" s="174" t="s">
        <v>1</v>
      </c>
      <c r="F315" s="175" t="s">
        <v>532</v>
      </c>
      <c r="H315" s="176">
        <v>6.409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144</v>
      </c>
      <c r="AU315" s="174" t="s">
        <v>142</v>
      </c>
      <c r="AV315" s="13" t="s">
        <v>142</v>
      </c>
      <c r="AW315" s="13" t="s">
        <v>33</v>
      </c>
      <c r="AX315" s="13" t="s">
        <v>76</v>
      </c>
      <c r="AY315" s="174" t="s">
        <v>134</v>
      </c>
    </row>
    <row r="316" spans="2:51" s="15" customFormat="1" ht="12">
      <c r="B316" s="199"/>
      <c r="D316" s="173" t="s">
        <v>144</v>
      </c>
      <c r="E316" s="200" t="s">
        <v>1</v>
      </c>
      <c r="F316" s="201" t="s">
        <v>192</v>
      </c>
      <c r="H316" s="202">
        <v>11.531</v>
      </c>
      <c r="I316" s="203"/>
      <c r="L316" s="199"/>
      <c r="M316" s="204"/>
      <c r="N316" s="205"/>
      <c r="O316" s="205"/>
      <c r="P316" s="205"/>
      <c r="Q316" s="205"/>
      <c r="R316" s="205"/>
      <c r="S316" s="205"/>
      <c r="T316" s="206"/>
      <c r="AT316" s="200" t="s">
        <v>144</v>
      </c>
      <c r="AU316" s="200" t="s">
        <v>142</v>
      </c>
      <c r="AV316" s="15" t="s">
        <v>141</v>
      </c>
      <c r="AW316" s="15" t="s">
        <v>33</v>
      </c>
      <c r="AX316" s="15" t="s">
        <v>84</v>
      </c>
      <c r="AY316" s="200" t="s">
        <v>134</v>
      </c>
    </row>
    <row r="317" spans="1:65" s="2" customFormat="1" ht="21.75" customHeight="1">
      <c r="A317" s="32"/>
      <c r="B317" s="157"/>
      <c r="C317" s="158">
        <v>106</v>
      </c>
      <c r="D317" s="158" t="s">
        <v>137</v>
      </c>
      <c r="E317" s="159" t="s">
        <v>533</v>
      </c>
      <c r="F317" s="160" t="s">
        <v>534</v>
      </c>
      <c r="G317" s="161" t="s">
        <v>274</v>
      </c>
      <c r="H317" s="162">
        <v>33.04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4E-05</v>
      </c>
      <c r="R317" s="168">
        <f>Q317*H317</f>
        <v>0.0013216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185</v>
      </c>
      <c r="AT317" s="170" t="s">
        <v>137</v>
      </c>
      <c r="AU317" s="170" t="s">
        <v>142</v>
      </c>
      <c r="AY317" s="17" t="s">
        <v>134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142</v>
      </c>
      <c r="BK317" s="171">
        <f>ROUND(I317*H317,2)</f>
        <v>0</v>
      </c>
      <c r="BL317" s="17" t="s">
        <v>185</v>
      </c>
      <c r="BM317" s="170" t="s">
        <v>535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536</v>
      </c>
      <c r="H318" s="176">
        <v>3.77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144</v>
      </c>
      <c r="E319" s="174" t="s">
        <v>1</v>
      </c>
      <c r="F319" s="175" t="s">
        <v>537</v>
      </c>
      <c r="H319" s="176">
        <v>8.47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3" customFormat="1" ht="12">
      <c r="B320" s="172"/>
      <c r="D320" s="173" t="s">
        <v>144</v>
      </c>
      <c r="E320" s="174" t="s">
        <v>1</v>
      </c>
      <c r="F320" s="175" t="s">
        <v>538</v>
      </c>
      <c r="H320" s="176">
        <v>20.8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5" customFormat="1" ht="12">
      <c r="B321" s="199"/>
      <c r="D321" s="173" t="s">
        <v>144</v>
      </c>
      <c r="E321" s="200" t="s">
        <v>1</v>
      </c>
      <c r="F321" s="201" t="s">
        <v>192</v>
      </c>
      <c r="H321" s="202">
        <v>33.04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144</v>
      </c>
      <c r="AU321" s="200" t="s">
        <v>142</v>
      </c>
      <c r="AV321" s="15" t="s">
        <v>141</v>
      </c>
      <c r="AW321" s="15" t="s">
        <v>33</v>
      </c>
      <c r="AX321" s="15" t="s">
        <v>84</v>
      </c>
      <c r="AY321" s="200" t="s">
        <v>134</v>
      </c>
    </row>
    <row r="322" spans="1:65" s="2" customFormat="1" ht="16.5" customHeight="1">
      <c r="A322" s="32"/>
      <c r="B322" s="157"/>
      <c r="C322" s="158">
        <v>107</v>
      </c>
      <c r="D322" s="158" t="s">
        <v>137</v>
      </c>
      <c r="E322" s="159" t="s">
        <v>539</v>
      </c>
      <c r="F322" s="160" t="s">
        <v>540</v>
      </c>
      <c r="G322" s="161" t="s">
        <v>274</v>
      </c>
      <c r="H322" s="162">
        <v>13.5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0.00015</v>
      </c>
      <c r="R322" s="168">
        <f>Q322*H322</f>
        <v>0.002025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185</v>
      </c>
      <c r="AT322" s="170" t="s">
        <v>137</v>
      </c>
      <c r="AU322" s="170" t="s">
        <v>142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142</v>
      </c>
      <c r="BK322" s="171">
        <f>ROUND(I322*H322,2)</f>
        <v>0</v>
      </c>
      <c r="BL322" s="17" t="s">
        <v>185</v>
      </c>
      <c r="BM322" s="170" t="s">
        <v>541</v>
      </c>
    </row>
    <row r="323" spans="2:51" s="13" customFormat="1" ht="12">
      <c r="B323" s="172"/>
      <c r="D323" s="173" t="s">
        <v>144</v>
      </c>
      <c r="E323" s="174" t="s">
        <v>1</v>
      </c>
      <c r="F323" s="175" t="s">
        <v>542</v>
      </c>
      <c r="H323" s="176">
        <v>13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3" customFormat="1" ht="12">
      <c r="B324" s="172"/>
      <c r="D324" s="173" t="s">
        <v>144</v>
      </c>
      <c r="E324" s="174" t="s">
        <v>1</v>
      </c>
      <c r="F324" s="175" t="s">
        <v>543</v>
      </c>
      <c r="H324" s="176">
        <v>0.5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134</v>
      </c>
    </row>
    <row r="325" spans="2:51" s="15" customFormat="1" ht="12">
      <c r="B325" s="199"/>
      <c r="D325" s="173" t="s">
        <v>144</v>
      </c>
      <c r="E325" s="200" t="s">
        <v>1</v>
      </c>
      <c r="F325" s="201" t="s">
        <v>192</v>
      </c>
      <c r="H325" s="202">
        <v>13.5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141</v>
      </c>
      <c r="AW325" s="15" t="s">
        <v>33</v>
      </c>
      <c r="AX325" s="15" t="s">
        <v>84</v>
      </c>
      <c r="AY325" s="200" t="s">
        <v>134</v>
      </c>
    </row>
    <row r="326" spans="1:65" s="2" customFormat="1" ht="16.5" customHeight="1">
      <c r="A326" s="32"/>
      <c r="B326" s="157"/>
      <c r="C326" s="158">
        <v>108</v>
      </c>
      <c r="D326" s="158" t="s">
        <v>137</v>
      </c>
      <c r="E326" s="159" t="s">
        <v>544</v>
      </c>
      <c r="F326" s="160" t="s">
        <v>545</v>
      </c>
      <c r="G326" s="161" t="s">
        <v>140</v>
      </c>
      <c r="H326" s="162">
        <v>11.531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185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185</v>
      </c>
      <c r="BM326" s="170" t="s">
        <v>546</v>
      </c>
    </row>
    <row r="327" spans="1:65" s="2" customFormat="1" ht="21.75" customHeight="1">
      <c r="A327" s="32"/>
      <c r="B327" s="157"/>
      <c r="C327" s="158">
        <v>109</v>
      </c>
      <c r="D327" s="158" t="s">
        <v>137</v>
      </c>
      <c r="E327" s="159" t="s">
        <v>547</v>
      </c>
      <c r="F327" s="160" t="s">
        <v>548</v>
      </c>
      <c r="G327" s="161" t="s">
        <v>140</v>
      </c>
      <c r="H327" s="162">
        <v>11.531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0.0007</v>
      </c>
      <c r="R327" s="168">
        <f>Q327*H327</f>
        <v>0.008071700000000001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185</v>
      </c>
      <c r="AT327" s="170" t="s">
        <v>137</v>
      </c>
      <c r="AU327" s="170" t="s">
        <v>142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142</v>
      </c>
      <c r="BK327" s="171">
        <f>ROUND(I327*H327,2)</f>
        <v>0</v>
      </c>
      <c r="BL327" s="17" t="s">
        <v>185</v>
      </c>
      <c r="BM327" s="170" t="s">
        <v>549</v>
      </c>
    </row>
    <row r="328" spans="1:65" s="2" customFormat="1" ht="16.5" customHeight="1">
      <c r="A328" s="32"/>
      <c r="B328" s="157"/>
      <c r="C328" s="158">
        <v>110</v>
      </c>
      <c r="D328" s="158" t="s">
        <v>137</v>
      </c>
      <c r="E328" s="159" t="s">
        <v>550</v>
      </c>
      <c r="F328" s="160" t="s">
        <v>551</v>
      </c>
      <c r="G328" s="161" t="s">
        <v>140</v>
      </c>
      <c r="H328" s="162">
        <v>31.055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0.0002</v>
      </c>
      <c r="R328" s="168">
        <f>Q328*H328</f>
        <v>0.006211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185</v>
      </c>
      <c r="AT328" s="170" t="s">
        <v>137</v>
      </c>
      <c r="AU328" s="170" t="s">
        <v>142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142</v>
      </c>
      <c r="BK328" s="171">
        <f>ROUND(I328*H328,2)</f>
        <v>0</v>
      </c>
      <c r="BL328" s="17" t="s">
        <v>185</v>
      </c>
      <c r="BM328" s="170" t="s">
        <v>552</v>
      </c>
    </row>
    <row r="329" spans="2:51" s="13" customFormat="1" ht="12">
      <c r="B329" s="172"/>
      <c r="D329" s="173" t="s">
        <v>144</v>
      </c>
      <c r="E329" s="174" t="s">
        <v>1</v>
      </c>
      <c r="F329" s="175" t="s">
        <v>553</v>
      </c>
      <c r="H329" s="176">
        <v>23.062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142</v>
      </c>
      <c r="AV329" s="13" t="s">
        <v>142</v>
      </c>
      <c r="AW329" s="13" t="s">
        <v>33</v>
      </c>
      <c r="AX329" s="13" t="s">
        <v>76</v>
      </c>
      <c r="AY329" s="174" t="s">
        <v>134</v>
      </c>
    </row>
    <row r="330" spans="2:51" s="13" customFormat="1" ht="12">
      <c r="B330" s="172"/>
      <c r="D330" s="173" t="s">
        <v>144</v>
      </c>
      <c r="E330" s="174" t="s">
        <v>1</v>
      </c>
      <c r="F330" s="175" t="s">
        <v>554</v>
      </c>
      <c r="H330" s="176">
        <v>4.873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76</v>
      </c>
      <c r="AY330" s="174" t="s">
        <v>134</v>
      </c>
    </row>
    <row r="331" spans="2:51" s="13" customFormat="1" ht="12">
      <c r="B331" s="172"/>
      <c r="D331" s="173" t="s">
        <v>144</v>
      </c>
      <c r="E331" s="174" t="s">
        <v>1</v>
      </c>
      <c r="F331" s="175" t="s">
        <v>555</v>
      </c>
      <c r="H331" s="176">
        <v>3.12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144</v>
      </c>
      <c r="AU331" s="174" t="s">
        <v>142</v>
      </c>
      <c r="AV331" s="13" t="s">
        <v>142</v>
      </c>
      <c r="AW331" s="13" t="s">
        <v>33</v>
      </c>
      <c r="AX331" s="13" t="s">
        <v>76</v>
      </c>
      <c r="AY331" s="174" t="s">
        <v>134</v>
      </c>
    </row>
    <row r="332" spans="2:51" s="15" customFormat="1" ht="12">
      <c r="B332" s="199"/>
      <c r="D332" s="173" t="s">
        <v>144</v>
      </c>
      <c r="E332" s="200" t="s">
        <v>1</v>
      </c>
      <c r="F332" s="201" t="s">
        <v>192</v>
      </c>
      <c r="H332" s="202">
        <v>31.055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144</v>
      </c>
      <c r="AU332" s="200" t="s">
        <v>142</v>
      </c>
      <c r="AV332" s="15" t="s">
        <v>141</v>
      </c>
      <c r="AW332" s="15" t="s">
        <v>33</v>
      </c>
      <c r="AX332" s="15" t="s">
        <v>84</v>
      </c>
      <c r="AY332" s="200" t="s">
        <v>134</v>
      </c>
    </row>
    <row r="333" spans="1:65" s="2" customFormat="1" ht="16.5" customHeight="1">
      <c r="A333" s="32"/>
      <c r="B333" s="157"/>
      <c r="C333" s="158">
        <v>111</v>
      </c>
      <c r="D333" s="158" t="s">
        <v>137</v>
      </c>
      <c r="E333" s="159" t="s">
        <v>556</v>
      </c>
      <c r="F333" s="160" t="s">
        <v>557</v>
      </c>
      <c r="G333" s="161" t="s">
        <v>140</v>
      </c>
      <c r="H333" s="162">
        <v>4.873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0.01629</v>
      </c>
      <c r="R333" s="168">
        <f>Q333*H333</f>
        <v>0.07938117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185</v>
      </c>
      <c r="AT333" s="170" t="s">
        <v>137</v>
      </c>
      <c r="AU333" s="170" t="s">
        <v>142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142</v>
      </c>
      <c r="BK333" s="171">
        <f>ROUND(I333*H333,2)</f>
        <v>0</v>
      </c>
      <c r="BL333" s="17" t="s">
        <v>185</v>
      </c>
      <c r="BM333" s="170" t="s">
        <v>558</v>
      </c>
    </row>
    <row r="334" spans="2:51" s="14" customFormat="1" ht="12">
      <c r="B334" s="181"/>
      <c r="D334" s="173" t="s">
        <v>144</v>
      </c>
      <c r="E334" s="182" t="s">
        <v>1</v>
      </c>
      <c r="F334" s="183" t="s">
        <v>559</v>
      </c>
      <c r="H334" s="182" t="s">
        <v>1</v>
      </c>
      <c r="I334" s="184"/>
      <c r="L334" s="181"/>
      <c r="M334" s="185"/>
      <c r="N334" s="186"/>
      <c r="O334" s="186"/>
      <c r="P334" s="186"/>
      <c r="Q334" s="186"/>
      <c r="R334" s="186"/>
      <c r="S334" s="186"/>
      <c r="T334" s="187"/>
      <c r="AT334" s="182" t="s">
        <v>144</v>
      </c>
      <c r="AU334" s="182" t="s">
        <v>142</v>
      </c>
      <c r="AV334" s="14" t="s">
        <v>84</v>
      </c>
      <c r="AW334" s="14" t="s">
        <v>33</v>
      </c>
      <c r="AX334" s="14" t="s">
        <v>76</v>
      </c>
      <c r="AY334" s="182" t="s">
        <v>134</v>
      </c>
    </row>
    <row r="335" spans="2:51" s="13" customFormat="1" ht="12">
      <c r="B335" s="172"/>
      <c r="D335" s="173" t="s">
        <v>144</v>
      </c>
      <c r="E335" s="174" t="s">
        <v>1</v>
      </c>
      <c r="F335" s="175" t="s">
        <v>560</v>
      </c>
      <c r="H335" s="176">
        <v>4.173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134</v>
      </c>
    </row>
    <row r="336" spans="2:51" s="14" customFormat="1" ht="12">
      <c r="B336" s="181"/>
      <c r="D336" s="173" t="s">
        <v>144</v>
      </c>
      <c r="E336" s="182" t="s">
        <v>1</v>
      </c>
      <c r="F336" s="183" t="s">
        <v>561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144</v>
      </c>
      <c r="AU336" s="182" t="s">
        <v>142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2:51" s="13" customFormat="1" ht="12">
      <c r="B337" s="172"/>
      <c r="D337" s="173" t="s">
        <v>144</v>
      </c>
      <c r="E337" s="174" t="s">
        <v>1</v>
      </c>
      <c r="F337" s="175" t="s">
        <v>562</v>
      </c>
      <c r="H337" s="176">
        <v>0.7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144</v>
      </c>
      <c r="AU337" s="174" t="s">
        <v>142</v>
      </c>
      <c r="AV337" s="13" t="s">
        <v>142</v>
      </c>
      <c r="AW337" s="13" t="s">
        <v>33</v>
      </c>
      <c r="AX337" s="13" t="s">
        <v>76</v>
      </c>
      <c r="AY337" s="174" t="s">
        <v>134</v>
      </c>
    </row>
    <row r="338" spans="2:51" s="15" customFormat="1" ht="12">
      <c r="B338" s="199"/>
      <c r="D338" s="173" t="s">
        <v>144</v>
      </c>
      <c r="E338" s="200" t="s">
        <v>1</v>
      </c>
      <c r="F338" s="201" t="s">
        <v>192</v>
      </c>
      <c r="H338" s="202">
        <v>4.873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144</v>
      </c>
      <c r="AU338" s="200" t="s">
        <v>142</v>
      </c>
      <c r="AV338" s="15" t="s">
        <v>141</v>
      </c>
      <c r="AW338" s="15" t="s">
        <v>33</v>
      </c>
      <c r="AX338" s="15" t="s">
        <v>84</v>
      </c>
      <c r="AY338" s="200" t="s">
        <v>134</v>
      </c>
    </row>
    <row r="339" spans="1:65" s="2" customFormat="1" ht="16.5" customHeight="1">
      <c r="A339" s="32"/>
      <c r="B339" s="157"/>
      <c r="C339" s="158">
        <v>112</v>
      </c>
      <c r="D339" s="158" t="s">
        <v>137</v>
      </c>
      <c r="E339" s="159" t="s">
        <v>563</v>
      </c>
      <c r="F339" s="160" t="s">
        <v>564</v>
      </c>
      <c r="G339" s="161" t="s">
        <v>274</v>
      </c>
      <c r="H339" s="162">
        <v>2.6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0.01472</v>
      </c>
      <c r="R339" s="168">
        <f>Q339*H339</f>
        <v>0.038272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185</v>
      </c>
      <c r="AT339" s="170" t="s">
        <v>137</v>
      </c>
      <c r="AU339" s="170" t="s">
        <v>142</v>
      </c>
      <c r="AY339" s="17" t="s">
        <v>134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142</v>
      </c>
      <c r="BK339" s="171">
        <f>ROUND(I339*H339,2)</f>
        <v>0</v>
      </c>
      <c r="BL339" s="17" t="s">
        <v>185</v>
      </c>
      <c r="BM339" s="170" t="s">
        <v>565</v>
      </c>
    </row>
    <row r="340" spans="2:51" s="14" customFormat="1" ht="12">
      <c r="B340" s="181"/>
      <c r="D340" s="173" t="s">
        <v>144</v>
      </c>
      <c r="E340" s="182" t="s">
        <v>1</v>
      </c>
      <c r="F340" s="183" t="s">
        <v>566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144</v>
      </c>
      <c r="AU340" s="182" t="s">
        <v>142</v>
      </c>
      <c r="AV340" s="14" t="s">
        <v>84</v>
      </c>
      <c r="AW340" s="14" t="s">
        <v>33</v>
      </c>
      <c r="AX340" s="14" t="s">
        <v>76</v>
      </c>
      <c r="AY340" s="182" t="s">
        <v>134</v>
      </c>
    </row>
    <row r="341" spans="2:51" s="13" customFormat="1" ht="12">
      <c r="B341" s="172"/>
      <c r="D341" s="173" t="s">
        <v>144</v>
      </c>
      <c r="E341" s="174" t="s">
        <v>1</v>
      </c>
      <c r="F341" s="175" t="s">
        <v>567</v>
      </c>
      <c r="H341" s="176">
        <v>2.6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84</v>
      </c>
      <c r="AY341" s="174" t="s">
        <v>134</v>
      </c>
    </row>
    <row r="342" spans="1:65" s="2" customFormat="1" ht="21.75" customHeight="1">
      <c r="A342" s="32"/>
      <c r="B342" s="157"/>
      <c r="C342" s="158">
        <v>113</v>
      </c>
      <c r="D342" s="158" t="s">
        <v>137</v>
      </c>
      <c r="E342" s="159" t="s">
        <v>568</v>
      </c>
      <c r="F342" s="160" t="s">
        <v>569</v>
      </c>
      <c r="G342" s="161" t="s">
        <v>216</v>
      </c>
      <c r="H342" s="162">
        <v>0.428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185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185</v>
      </c>
      <c r="BM342" s="170" t="s">
        <v>570</v>
      </c>
    </row>
    <row r="343" spans="1:65" s="2" customFormat="1" ht="21.75" customHeight="1">
      <c r="A343" s="32"/>
      <c r="B343" s="157"/>
      <c r="C343" s="158">
        <v>114</v>
      </c>
      <c r="D343" s="158" t="s">
        <v>137</v>
      </c>
      <c r="E343" s="159" t="s">
        <v>571</v>
      </c>
      <c r="F343" s="160" t="s">
        <v>572</v>
      </c>
      <c r="G343" s="161" t="s">
        <v>216</v>
      </c>
      <c r="H343" s="162">
        <v>0.428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185</v>
      </c>
      <c r="AT343" s="170" t="s">
        <v>137</v>
      </c>
      <c r="AU343" s="170" t="s">
        <v>142</v>
      </c>
      <c r="AY343" s="17" t="s">
        <v>134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142</v>
      </c>
      <c r="BK343" s="171">
        <f>ROUND(I343*H343,2)</f>
        <v>0</v>
      </c>
      <c r="BL343" s="17" t="s">
        <v>185</v>
      </c>
      <c r="BM343" s="170" t="s">
        <v>573</v>
      </c>
    </row>
    <row r="344" spans="2:63" s="12" customFormat="1" ht="22.9" customHeight="1">
      <c r="B344" s="144"/>
      <c r="D344" s="145" t="s">
        <v>75</v>
      </c>
      <c r="E344" s="155" t="s">
        <v>574</v>
      </c>
      <c r="F344" s="155" t="s">
        <v>575</v>
      </c>
      <c r="I344" s="147"/>
      <c r="J344" s="156">
        <f>BK344</f>
        <v>0</v>
      </c>
      <c r="L344" s="144"/>
      <c r="M344" s="149"/>
      <c r="N344" s="150"/>
      <c r="O344" s="150"/>
      <c r="P344" s="151">
        <f>SUM(P345:P360)</f>
        <v>0</v>
      </c>
      <c r="Q344" s="150"/>
      <c r="R344" s="151">
        <f>SUM(R345:R360)</f>
        <v>0.037</v>
      </c>
      <c r="S344" s="150"/>
      <c r="T344" s="152">
        <f>SUM(T345:T360)</f>
        <v>0.10244539999999999</v>
      </c>
      <c r="AR344" s="145" t="s">
        <v>142</v>
      </c>
      <c r="AT344" s="153" t="s">
        <v>75</v>
      </c>
      <c r="AU344" s="153" t="s">
        <v>84</v>
      </c>
      <c r="AY344" s="145" t="s">
        <v>134</v>
      </c>
      <c r="BK344" s="154">
        <f>SUM(BK345:BK360)</f>
        <v>0</v>
      </c>
    </row>
    <row r="345" spans="1:65" s="2" customFormat="1" ht="21.75" customHeight="1">
      <c r="A345" s="32"/>
      <c r="B345" s="157"/>
      <c r="C345" s="158">
        <v>115</v>
      </c>
      <c r="D345" s="158" t="s">
        <v>137</v>
      </c>
      <c r="E345" s="159" t="s">
        <v>576</v>
      </c>
      <c r="F345" s="160" t="s">
        <v>577</v>
      </c>
      <c r="G345" s="161" t="s">
        <v>140</v>
      </c>
      <c r="H345" s="162">
        <v>4.156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0.02465</v>
      </c>
      <c r="T345" s="169">
        <f>S345*H345</f>
        <v>0.10244539999999999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185</v>
      </c>
      <c r="AT345" s="170" t="s">
        <v>137</v>
      </c>
      <c r="AU345" s="170" t="s">
        <v>142</v>
      </c>
      <c r="AY345" s="17" t="s">
        <v>134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142</v>
      </c>
      <c r="BK345" s="171">
        <f>ROUND(I345*H345,2)</f>
        <v>0</v>
      </c>
      <c r="BL345" s="17" t="s">
        <v>185</v>
      </c>
      <c r="BM345" s="170" t="s">
        <v>578</v>
      </c>
    </row>
    <row r="346" spans="2:51" s="14" customFormat="1" ht="12">
      <c r="B346" s="181"/>
      <c r="D346" s="173" t="s">
        <v>144</v>
      </c>
      <c r="E346" s="182" t="s">
        <v>1</v>
      </c>
      <c r="F346" s="183" t="s">
        <v>579</v>
      </c>
      <c r="H346" s="182" t="s">
        <v>1</v>
      </c>
      <c r="I346" s="184"/>
      <c r="L346" s="181"/>
      <c r="M346" s="185"/>
      <c r="N346" s="186"/>
      <c r="O346" s="186"/>
      <c r="P346" s="186"/>
      <c r="Q346" s="186"/>
      <c r="R346" s="186"/>
      <c r="S346" s="186"/>
      <c r="T346" s="187"/>
      <c r="AT346" s="182" t="s">
        <v>144</v>
      </c>
      <c r="AU346" s="182" t="s">
        <v>142</v>
      </c>
      <c r="AV346" s="14" t="s">
        <v>84</v>
      </c>
      <c r="AW346" s="14" t="s">
        <v>33</v>
      </c>
      <c r="AX346" s="14" t="s">
        <v>76</v>
      </c>
      <c r="AY346" s="182" t="s">
        <v>134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580</v>
      </c>
      <c r="H347" s="176">
        <v>0.992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581</v>
      </c>
      <c r="H348" s="176">
        <v>3.164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5" customFormat="1" ht="12">
      <c r="B349" s="199"/>
      <c r="D349" s="173" t="s">
        <v>144</v>
      </c>
      <c r="E349" s="200" t="s">
        <v>1</v>
      </c>
      <c r="F349" s="201" t="s">
        <v>192</v>
      </c>
      <c r="H349" s="202">
        <v>4.156</v>
      </c>
      <c r="I349" s="203"/>
      <c r="L349" s="199"/>
      <c r="M349" s="204"/>
      <c r="N349" s="205"/>
      <c r="O349" s="205"/>
      <c r="P349" s="205"/>
      <c r="Q349" s="205"/>
      <c r="R349" s="205"/>
      <c r="S349" s="205"/>
      <c r="T349" s="206"/>
      <c r="AT349" s="200" t="s">
        <v>144</v>
      </c>
      <c r="AU349" s="200" t="s">
        <v>142</v>
      </c>
      <c r="AV349" s="15" t="s">
        <v>141</v>
      </c>
      <c r="AW349" s="15" t="s">
        <v>33</v>
      </c>
      <c r="AX349" s="15" t="s">
        <v>84</v>
      </c>
      <c r="AY349" s="200" t="s">
        <v>134</v>
      </c>
    </row>
    <row r="350" spans="1:65" s="2" customFormat="1" ht="21.75" customHeight="1">
      <c r="A350" s="32"/>
      <c r="B350" s="157"/>
      <c r="C350" s="158">
        <v>116</v>
      </c>
      <c r="D350" s="158" t="s">
        <v>137</v>
      </c>
      <c r="E350" s="159" t="s">
        <v>582</v>
      </c>
      <c r="F350" s="160" t="s">
        <v>583</v>
      </c>
      <c r="G350" s="161" t="s">
        <v>176</v>
      </c>
      <c r="H350" s="162">
        <v>2</v>
      </c>
      <c r="I350" s="163"/>
      <c r="J350" s="164">
        <f aca="true" t="shared" si="50" ref="J350:J360"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 aca="true" t="shared" si="51" ref="P350:P360">O350*H350</f>
        <v>0</v>
      </c>
      <c r="Q350" s="168">
        <v>0</v>
      </c>
      <c r="R350" s="168">
        <f aca="true" t="shared" si="52" ref="R350:R360">Q350*H350</f>
        <v>0</v>
      </c>
      <c r="S350" s="168">
        <v>0</v>
      </c>
      <c r="T350" s="169">
        <f aca="true" t="shared" si="53" ref="T350:T360"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185</v>
      </c>
      <c r="AT350" s="170" t="s">
        <v>137</v>
      </c>
      <c r="AU350" s="170" t="s">
        <v>142</v>
      </c>
      <c r="AY350" s="17" t="s">
        <v>134</v>
      </c>
      <c r="BE350" s="171">
        <f aca="true" t="shared" si="54" ref="BE350:BE360">IF(N350="základní",J350,0)</f>
        <v>0</v>
      </c>
      <c r="BF350" s="171">
        <f aca="true" t="shared" si="55" ref="BF350:BF360">IF(N350="snížená",J350,0)</f>
        <v>0</v>
      </c>
      <c r="BG350" s="171">
        <f aca="true" t="shared" si="56" ref="BG350:BG360">IF(N350="zákl. přenesená",J350,0)</f>
        <v>0</v>
      </c>
      <c r="BH350" s="171">
        <f aca="true" t="shared" si="57" ref="BH350:BH360">IF(N350="sníž. přenesená",J350,0)</f>
        <v>0</v>
      </c>
      <c r="BI350" s="171">
        <f aca="true" t="shared" si="58" ref="BI350:BI360">IF(N350="nulová",J350,0)</f>
        <v>0</v>
      </c>
      <c r="BJ350" s="17" t="s">
        <v>142</v>
      </c>
      <c r="BK350" s="171">
        <f aca="true" t="shared" si="59" ref="BK350:BK360">ROUND(I350*H350,2)</f>
        <v>0</v>
      </c>
      <c r="BL350" s="17" t="s">
        <v>185</v>
      </c>
      <c r="BM350" s="170" t="s">
        <v>584</v>
      </c>
    </row>
    <row r="351" spans="1:65" s="2" customFormat="1" ht="16.5" customHeight="1">
      <c r="A351" s="32"/>
      <c r="B351" s="157"/>
      <c r="C351" s="188">
        <v>117</v>
      </c>
      <c r="D351" s="188" t="s">
        <v>178</v>
      </c>
      <c r="E351" s="189" t="s">
        <v>585</v>
      </c>
      <c r="F351" s="190" t="s">
        <v>586</v>
      </c>
      <c r="G351" s="191" t="s">
        <v>176</v>
      </c>
      <c r="H351" s="192">
        <v>2</v>
      </c>
      <c r="I351" s="193"/>
      <c r="J351" s="194">
        <f t="shared" si="50"/>
        <v>0</v>
      </c>
      <c r="K351" s="195"/>
      <c r="L351" s="196"/>
      <c r="M351" s="197" t="s">
        <v>1</v>
      </c>
      <c r="N351" s="198" t="s">
        <v>42</v>
      </c>
      <c r="O351" s="58"/>
      <c r="P351" s="168">
        <f t="shared" si="51"/>
        <v>0</v>
      </c>
      <c r="Q351" s="168">
        <v>0.0155</v>
      </c>
      <c r="R351" s="168">
        <f t="shared" si="52"/>
        <v>0.031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264</v>
      </c>
      <c r="AT351" s="170" t="s">
        <v>178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185</v>
      </c>
      <c r="BM351" s="170" t="s">
        <v>587</v>
      </c>
    </row>
    <row r="352" spans="1:65" s="2" customFormat="1" ht="21.75" customHeight="1">
      <c r="A352" s="32"/>
      <c r="B352" s="157"/>
      <c r="C352" s="188">
        <v>118</v>
      </c>
      <c r="D352" s="188" t="s">
        <v>178</v>
      </c>
      <c r="E352" s="189" t="s">
        <v>588</v>
      </c>
      <c r="F352" s="190" t="s">
        <v>589</v>
      </c>
      <c r="G352" s="191" t="s">
        <v>176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0.0012</v>
      </c>
      <c r="R352" s="168">
        <f t="shared" si="52"/>
        <v>0.0024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264</v>
      </c>
      <c r="AT352" s="170" t="s">
        <v>178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185</v>
      </c>
      <c r="BM352" s="170" t="s">
        <v>590</v>
      </c>
    </row>
    <row r="353" spans="1:65" s="2" customFormat="1" ht="16.5" customHeight="1">
      <c r="A353" s="32"/>
      <c r="B353" s="157"/>
      <c r="C353" s="158">
        <v>119</v>
      </c>
      <c r="D353" s="158" t="s">
        <v>137</v>
      </c>
      <c r="E353" s="159" t="s">
        <v>591</v>
      </c>
      <c r="F353" s="160" t="s">
        <v>592</v>
      </c>
      <c r="G353" s="161" t="s">
        <v>176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185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185</v>
      </c>
      <c r="BM353" s="170" t="s">
        <v>593</v>
      </c>
    </row>
    <row r="354" spans="1:65" s="2" customFormat="1" ht="16.5" customHeight="1">
      <c r="A354" s="32"/>
      <c r="B354" s="157"/>
      <c r="C354" s="188">
        <v>120</v>
      </c>
      <c r="D354" s="188" t="s">
        <v>178</v>
      </c>
      <c r="E354" s="189" t="s">
        <v>594</v>
      </c>
      <c r="F354" s="190" t="s">
        <v>760</v>
      </c>
      <c r="G354" s="191" t="s">
        <v>176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0.00045</v>
      </c>
      <c r="R354" s="168">
        <f t="shared" si="52"/>
        <v>0.0009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264</v>
      </c>
      <c r="AT354" s="170" t="s">
        <v>178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185</v>
      </c>
      <c r="BM354" s="170" t="s">
        <v>595</v>
      </c>
    </row>
    <row r="355" spans="1:65" s="2" customFormat="1" ht="21.75" customHeight="1">
      <c r="A355" s="32"/>
      <c r="B355" s="157"/>
      <c r="C355" s="158">
        <v>121</v>
      </c>
      <c r="D355" s="158" t="s">
        <v>137</v>
      </c>
      <c r="E355" s="159" t="s">
        <v>596</v>
      </c>
      <c r="F355" s="160" t="s">
        <v>597</v>
      </c>
      <c r="G355" s="161" t="s">
        <v>176</v>
      </c>
      <c r="H355" s="162">
        <v>2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185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185</v>
      </c>
      <c r="BM355" s="170" t="s">
        <v>598</v>
      </c>
    </row>
    <row r="356" spans="1:65" s="2" customFormat="1" ht="16.5" customHeight="1">
      <c r="A356" s="32"/>
      <c r="B356" s="157"/>
      <c r="C356" s="188">
        <v>122</v>
      </c>
      <c r="D356" s="188" t="s">
        <v>178</v>
      </c>
      <c r="E356" s="189" t="s">
        <v>599</v>
      </c>
      <c r="F356" s="190" t="s">
        <v>600</v>
      </c>
      <c r="G356" s="191" t="s">
        <v>176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0.00135</v>
      </c>
      <c r="R356" s="168">
        <f t="shared" si="52"/>
        <v>0.0027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264</v>
      </c>
      <c r="AT356" s="170" t="s">
        <v>178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185</v>
      </c>
      <c r="BM356" s="170" t="s">
        <v>601</v>
      </c>
    </row>
    <row r="357" spans="1:65" s="2" customFormat="1" ht="21.75" customHeight="1">
      <c r="A357" s="32"/>
      <c r="B357" s="157"/>
      <c r="C357" s="158">
        <v>123</v>
      </c>
      <c r="D357" s="158" t="s">
        <v>137</v>
      </c>
      <c r="E357" s="159" t="s">
        <v>602</v>
      </c>
      <c r="F357" s="160" t="s">
        <v>603</v>
      </c>
      <c r="G357" s="161" t="s">
        <v>216</v>
      </c>
      <c r="H357" s="162">
        <v>0.037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185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185</v>
      </c>
      <c r="BM357" s="170" t="s">
        <v>604</v>
      </c>
    </row>
    <row r="358" spans="1:65" s="2" customFormat="1" ht="21.75" customHeight="1">
      <c r="A358" s="32"/>
      <c r="B358" s="157"/>
      <c r="C358" s="158">
        <v>124</v>
      </c>
      <c r="D358" s="158" t="s">
        <v>137</v>
      </c>
      <c r="E358" s="159" t="s">
        <v>605</v>
      </c>
      <c r="F358" s="160" t="s">
        <v>606</v>
      </c>
      <c r="G358" s="161" t="s">
        <v>216</v>
      </c>
      <c r="H358" s="162">
        <v>0.037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185</v>
      </c>
      <c r="AT358" s="170" t="s">
        <v>137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185</v>
      </c>
      <c r="BM358" s="170" t="s">
        <v>607</v>
      </c>
    </row>
    <row r="359" spans="1:65" s="2" customFormat="1" ht="21.75" customHeight="1">
      <c r="A359" s="32"/>
      <c r="B359" s="157"/>
      <c r="C359" s="158">
        <v>125</v>
      </c>
      <c r="D359" s="158" t="s">
        <v>137</v>
      </c>
      <c r="E359" s="159" t="s">
        <v>608</v>
      </c>
      <c r="F359" s="160" t="s">
        <v>609</v>
      </c>
      <c r="G359" s="161" t="s">
        <v>442</v>
      </c>
      <c r="H359" s="162">
        <v>1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185</v>
      </c>
      <c r="AT359" s="170" t="s">
        <v>137</v>
      </c>
      <c r="AU359" s="170" t="s">
        <v>142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142</v>
      </c>
      <c r="BK359" s="171">
        <f t="shared" si="59"/>
        <v>0</v>
      </c>
      <c r="BL359" s="17" t="s">
        <v>185</v>
      </c>
      <c r="BM359" s="170" t="s">
        <v>610</v>
      </c>
    </row>
    <row r="360" spans="1:65" s="2" customFormat="1" ht="21.75" customHeight="1">
      <c r="A360" s="32"/>
      <c r="B360" s="157"/>
      <c r="C360" s="158">
        <v>126</v>
      </c>
      <c r="D360" s="158" t="s">
        <v>137</v>
      </c>
      <c r="E360" s="159" t="s">
        <v>611</v>
      </c>
      <c r="F360" s="160" t="s">
        <v>612</v>
      </c>
      <c r="G360" s="161" t="s">
        <v>442</v>
      </c>
      <c r="H360" s="162">
        <v>2</v>
      </c>
      <c r="I360" s="163"/>
      <c r="J360" s="164">
        <f t="shared" si="5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51"/>
        <v>0</v>
      </c>
      <c r="Q360" s="168">
        <v>0</v>
      </c>
      <c r="R360" s="168">
        <f t="shared" si="52"/>
        <v>0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185</v>
      </c>
      <c r="AT360" s="170" t="s">
        <v>137</v>
      </c>
      <c r="AU360" s="170" t="s">
        <v>142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142</v>
      </c>
      <c r="BK360" s="171">
        <f t="shared" si="59"/>
        <v>0</v>
      </c>
      <c r="BL360" s="17" t="s">
        <v>185</v>
      </c>
      <c r="BM360" s="170" t="s">
        <v>613</v>
      </c>
    </row>
    <row r="361" spans="2:63" s="12" customFormat="1" ht="22.9" customHeight="1">
      <c r="B361" s="144"/>
      <c r="D361" s="145" t="s">
        <v>75</v>
      </c>
      <c r="E361" s="155" t="s">
        <v>614</v>
      </c>
      <c r="F361" s="155" t="s">
        <v>615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SUM(P362:P370)</f>
        <v>0</v>
      </c>
      <c r="Q361" s="150"/>
      <c r="R361" s="151">
        <f>SUM(R362:R370)</f>
        <v>0.30957443</v>
      </c>
      <c r="S361" s="150"/>
      <c r="T361" s="152">
        <f>SUM(T362:T370)</f>
        <v>0</v>
      </c>
      <c r="AR361" s="145" t="s">
        <v>142</v>
      </c>
      <c r="AT361" s="153" t="s">
        <v>75</v>
      </c>
      <c r="AU361" s="153" t="s">
        <v>84</v>
      </c>
      <c r="AY361" s="145" t="s">
        <v>134</v>
      </c>
      <c r="BK361" s="154">
        <f>SUM(BK362:BK370)</f>
        <v>0</v>
      </c>
    </row>
    <row r="362" spans="1:65" s="2" customFormat="1" ht="21.75" customHeight="1">
      <c r="A362" s="32"/>
      <c r="B362" s="157"/>
      <c r="C362" s="158">
        <v>127</v>
      </c>
      <c r="D362" s="158" t="s">
        <v>137</v>
      </c>
      <c r="E362" s="159" t="s">
        <v>616</v>
      </c>
      <c r="F362" s="160" t="s">
        <v>617</v>
      </c>
      <c r="G362" s="161" t="s">
        <v>140</v>
      </c>
      <c r="H362" s="162">
        <v>5.239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0.03767</v>
      </c>
      <c r="R362" s="168">
        <f>Q362*H362</f>
        <v>0.19735313000000002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185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185</v>
      </c>
      <c r="BM362" s="170" t="s">
        <v>618</v>
      </c>
    </row>
    <row r="363" spans="2:51" s="13" customFormat="1" ht="12">
      <c r="B363" s="172"/>
      <c r="D363" s="173" t="s">
        <v>144</v>
      </c>
      <c r="E363" s="174" t="s">
        <v>1</v>
      </c>
      <c r="F363" s="175" t="s">
        <v>619</v>
      </c>
      <c r="H363" s="176">
        <v>4.354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144</v>
      </c>
      <c r="AU363" s="174" t="s">
        <v>142</v>
      </c>
      <c r="AV363" s="13" t="s">
        <v>142</v>
      </c>
      <c r="AW363" s="13" t="s">
        <v>33</v>
      </c>
      <c r="AX363" s="13" t="s">
        <v>76</v>
      </c>
      <c r="AY363" s="174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250</v>
      </c>
      <c r="H364" s="176">
        <v>0.885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5" customFormat="1" ht="12">
      <c r="B365" s="199"/>
      <c r="D365" s="173" t="s">
        <v>144</v>
      </c>
      <c r="E365" s="200" t="s">
        <v>1</v>
      </c>
      <c r="F365" s="201" t="s">
        <v>192</v>
      </c>
      <c r="H365" s="202">
        <v>5.239</v>
      </c>
      <c r="I365" s="203"/>
      <c r="L365" s="199"/>
      <c r="M365" s="204"/>
      <c r="N365" s="205"/>
      <c r="O365" s="205"/>
      <c r="P365" s="205"/>
      <c r="Q365" s="205"/>
      <c r="R365" s="205"/>
      <c r="S365" s="205"/>
      <c r="T365" s="206"/>
      <c r="AT365" s="200" t="s">
        <v>144</v>
      </c>
      <c r="AU365" s="200" t="s">
        <v>142</v>
      </c>
      <c r="AV365" s="15" t="s">
        <v>141</v>
      </c>
      <c r="AW365" s="15" t="s">
        <v>33</v>
      </c>
      <c r="AX365" s="15" t="s">
        <v>84</v>
      </c>
      <c r="AY365" s="200" t="s">
        <v>134</v>
      </c>
    </row>
    <row r="366" spans="1:65" s="2" customFormat="1" ht="16.5" customHeight="1">
      <c r="A366" s="32"/>
      <c r="B366" s="157"/>
      <c r="C366" s="158">
        <v>128</v>
      </c>
      <c r="D366" s="158" t="s">
        <v>137</v>
      </c>
      <c r="E366" s="159" t="s">
        <v>620</v>
      </c>
      <c r="F366" s="160" t="s">
        <v>621</v>
      </c>
      <c r="G366" s="161" t="s">
        <v>140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0.0003</v>
      </c>
      <c r="R366" s="168">
        <f>Q366*H366</f>
        <v>0.0015716999999999999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185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185</v>
      </c>
      <c r="BM366" s="170" t="s">
        <v>622</v>
      </c>
    </row>
    <row r="367" spans="1:65" s="2" customFormat="1" ht="16.5" customHeight="1">
      <c r="A367" s="32"/>
      <c r="B367" s="157"/>
      <c r="C367" s="188">
        <v>129</v>
      </c>
      <c r="D367" s="188" t="s">
        <v>178</v>
      </c>
      <c r="E367" s="189" t="s">
        <v>623</v>
      </c>
      <c r="F367" s="190" t="s">
        <v>624</v>
      </c>
      <c r="G367" s="191" t="s">
        <v>140</v>
      </c>
      <c r="H367" s="192">
        <v>5.763</v>
      </c>
      <c r="I367" s="193"/>
      <c r="J367" s="194">
        <f>ROUND(I367*H367,2)</f>
        <v>0</v>
      </c>
      <c r="K367" s="195"/>
      <c r="L367" s="196"/>
      <c r="M367" s="197" t="s">
        <v>1</v>
      </c>
      <c r="N367" s="198" t="s">
        <v>42</v>
      </c>
      <c r="O367" s="58"/>
      <c r="P367" s="168">
        <f>O367*H367</f>
        <v>0</v>
      </c>
      <c r="Q367" s="168">
        <v>0.0192</v>
      </c>
      <c r="R367" s="168">
        <f>Q367*H367</f>
        <v>0.11064959999999999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264</v>
      </c>
      <c r="AT367" s="170" t="s">
        <v>178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185</v>
      </c>
      <c r="BM367" s="170" t="s">
        <v>625</v>
      </c>
    </row>
    <row r="368" spans="2:51" s="13" customFormat="1" ht="12">
      <c r="B368" s="172"/>
      <c r="D368" s="173" t="s">
        <v>144</v>
      </c>
      <c r="F368" s="175" t="s">
        <v>626</v>
      </c>
      <c r="H368" s="176">
        <v>5.763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</v>
      </c>
      <c r="AX368" s="13" t="s">
        <v>84</v>
      </c>
      <c r="AY368" s="174" t="s">
        <v>134</v>
      </c>
    </row>
    <row r="369" spans="1:65" s="2" customFormat="1" ht="21.75" customHeight="1">
      <c r="A369" s="32"/>
      <c r="B369" s="157"/>
      <c r="C369" s="158">
        <v>130</v>
      </c>
      <c r="D369" s="158" t="s">
        <v>137</v>
      </c>
      <c r="E369" s="159" t="s">
        <v>627</v>
      </c>
      <c r="F369" s="160" t="s">
        <v>628</v>
      </c>
      <c r="G369" s="161" t="s">
        <v>216</v>
      </c>
      <c r="H369" s="162">
        <v>0.31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</v>
      </c>
      <c r="R369" s="168">
        <f>Q369*H369</f>
        <v>0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185</v>
      </c>
      <c r="AT369" s="170" t="s">
        <v>137</v>
      </c>
      <c r="AU369" s="170" t="s">
        <v>142</v>
      </c>
      <c r="AY369" s="17" t="s">
        <v>134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142</v>
      </c>
      <c r="BK369" s="171">
        <f>ROUND(I369*H369,2)</f>
        <v>0</v>
      </c>
      <c r="BL369" s="17" t="s">
        <v>185</v>
      </c>
      <c r="BM369" s="170" t="s">
        <v>629</v>
      </c>
    </row>
    <row r="370" spans="1:65" s="2" customFormat="1" ht="21.75" customHeight="1">
      <c r="A370" s="32"/>
      <c r="B370" s="157"/>
      <c r="C370" s="158">
        <v>131</v>
      </c>
      <c r="D370" s="158" t="s">
        <v>137</v>
      </c>
      <c r="E370" s="159" t="s">
        <v>630</v>
      </c>
      <c r="F370" s="160" t="s">
        <v>631</v>
      </c>
      <c r="G370" s="161" t="s">
        <v>216</v>
      </c>
      <c r="H370" s="162">
        <v>0.31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185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185</v>
      </c>
      <c r="BM370" s="170" t="s">
        <v>632</v>
      </c>
    </row>
    <row r="371" spans="2:63" s="12" customFormat="1" ht="22.9" customHeight="1">
      <c r="B371" s="144"/>
      <c r="D371" s="145" t="s">
        <v>75</v>
      </c>
      <c r="E371" s="155" t="s">
        <v>633</v>
      </c>
      <c r="F371" s="155" t="s">
        <v>634</v>
      </c>
      <c r="I371" s="147"/>
      <c r="J371" s="156">
        <f>BK371</f>
        <v>0</v>
      </c>
      <c r="L371" s="144"/>
      <c r="M371" s="149"/>
      <c r="N371" s="150"/>
      <c r="O371" s="150"/>
      <c r="P371" s="151">
        <f>SUM(P372:P382)</f>
        <v>0</v>
      </c>
      <c r="Q371" s="150"/>
      <c r="R371" s="151">
        <f>SUM(R372:R382)</f>
        <v>0.0009326</v>
      </c>
      <c r="S371" s="150"/>
      <c r="T371" s="152">
        <f>SUM(T372:T382)</f>
        <v>0.016797</v>
      </c>
      <c r="AR371" s="145" t="s">
        <v>142</v>
      </c>
      <c r="AT371" s="153" t="s">
        <v>75</v>
      </c>
      <c r="AU371" s="153" t="s">
        <v>84</v>
      </c>
      <c r="AY371" s="145" t="s">
        <v>134</v>
      </c>
      <c r="BK371" s="154">
        <f>SUM(BK372:BK382)</f>
        <v>0</v>
      </c>
    </row>
    <row r="372" spans="1:65" s="2" customFormat="1" ht="21.75" customHeight="1">
      <c r="A372" s="32"/>
      <c r="B372" s="157"/>
      <c r="C372" s="158">
        <v>132</v>
      </c>
      <c r="D372" s="158" t="s">
        <v>137</v>
      </c>
      <c r="E372" s="159" t="s">
        <v>635</v>
      </c>
      <c r="F372" s="160" t="s">
        <v>636</v>
      </c>
      <c r="G372" s="161" t="s">
        <v>140</v>
      </c>
      <c r="H372" s="162">
        <v>5.599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0.003</v>
      </c>
      <c r="T372" s="169">
        <f>S372*H372</f>
        <v>0.016797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185</v>
      </c>
      <c r="AT372" s="170" t="s">
        <v>137</v>
      </c>
      <c r="AU372" s="170" t="s">
        <v>142</v>
      </c>
      <c r="AY372" s="17" t="s">
        <v>134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142</v>
      </c>
      <c r="BK372" s="171">
        <f>ROUND(I372*H372,2)</f>
        <v>0</v>
      </c>
      <c r="BL372" s="17" t="s">
        <v>185</v>
      </c>
      <c r="BM372" s="170" t="s">
        <v>637</v>
      </c>
    </row>
    <row r="373" spans="2:51" s="14" customFormat="1" ht="12">
      <c r="B373" s="181"/>
      <c r="D373" s="173" t="s">
        <v>144</v>
      </c>
      <c r="E373" s="182" t="s">
        <v>1</v>
      </c>
      <c r="F373" s="183" t="s">
        <v>638</v>
      </c>
      <c r="H373" s="182" t="s">
        <v>1</v>
      </c>
      <c r="I373" s="184"/>
      <c r="L373" s="181"/>
      <c r="M373" s="185"/>
      <c r="N373" s="186"/>
      <c r="O373" s="186"/>
      <c r="P373" s="186"/>
      <c r="Q373" s="186"/>
      <c r="R373" s="186"/>
      <c r="S373" s="186"/>
      <c r="T373" s="187"/>
      <c r="AT373" s="182" t="s">
        <v>144</v>
      </c>
      <c r="AU373" s="182" t="s">
        <v>142</v>
      </c>
      <c r="AV373" s="14" t="s">
        <v>84</v>
      </c>
      <c r="AW373" s="14" t="s">
        <v>33</v>
      </c>
      <c r="AX373" s="14" t="s">
        <v>76</v>
      </c>
      <c r="AY373" s="182" t="s">
        <v>134</v>
      </c>
    </row>
    <row r="374" spans="2:51" s="13" customFormat="1" ht="12">
      <c r="B374" s="172"/>
      <c r="D374" s="173" t="s">
        <v>144</v>
      </c>
      <c r="E374" s="174" t="s">
        <v>1</v>
      </c>
      <c r="F374" s="175" t="s">
        <v>580</v>
      </c>
      <c r="H374" s="176">
        <v>0.992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144</v>
      </c>
      <c r="AU374" s="174" t="s">
        <v>142</v>
      </c>
      <c r="AV374" s="13" t="s">
        <v>142</v>
      </c>
      <c r="AW374" s="13" t="s">
        <v>33</v>
      </c>
      <c r="AX374" s="13" t="s">
        <v>76</v>
      </c>
      <c r="AY374" s="174" t="s">
        <v>134</v>
      </c>
    </row>
    <row r="375" spans="2:51" s="13" customFormat="1" ht="12">
      <c r="B375" s="172"/>
      <c r="D375" s="173" t="s">
        <v>144</v>
      </c>
      <c r="E375" s="174" t="s">
        <v>1</v>
      </c>
      <c r="F375" s="175" t="s">
        <v>581</v>
      </c>
      <c r="H375" s="176">
        <v>3.164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142</v>
      </c>
      <c r="AV375" s="13" t="s">
        <v>142</v>
      </c>
      <c r="AW375" s="13" t="s">
        <v>33</v>
      </c>
      <c r="AX375" s="13" t="s">
        <v>76</v>
      </c>
      <c r="AY375" s="174" t="s">
        <v>134</v>
      </c>
    </row>
    <row r="376" spans="2:51" s="13" customFormat="1" ht="12">
      <c r="B376" s="172"/>
      <c r="D376" s="173" t="s">
        <v>144</v>
      </c>
      <c r="E376" s="174" t="s">
        <v>1</v>
      </c>
      <c r="F376" s="175" t="s">
        <v>639</v>
      </c>
      <c r="H376" s="176">
        <v>1.443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142</v>
      </c>
      <c r="AV376" s="13" t="s">
        <v>142</v>
      </c>
      <c r="AW376" s="13" t="s">
        <v>33</v>
      </c>
      <c r="AX376" s="13" t="s">
        <v>76</v>
      </c>
      <c r="AY376" s="174" t="s">
        <v>134</v>
      </c>
    </row>
    <row r="377" spans="2:51" s="15" customFormat="1" ht="12">
      <c r="B377" s="199"/>
      <c r="D377" s="173" t="s">
        <v>144</v>
      </c>
      <c r="E377" s="200" t="s">
        <v>1</v>
      </c>
      <c r="F377" s="201" t="s">
        <v>192</v>
      </c>
      <c r="H377" s="202">
        <v>5.599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144</v>
      </c>
      <c r="AU377" s="200" t="s">
        <v>142</v>
      </c>
      <c r="AV377" s="15" t="s">
        <v>141</v>
      </c>
      <c r="AW377" s="15" t="s">
        <v>33</v>
      </c>
      <c r="AX377" s="15" t="s">
        <v>84</v>
      </c>
      <c r="AY377" s="200" t="s">
        <v>134</v>
      </c>
    </row>
    <row r="378" spans="1:65" s="2" customFormat="1" ht="16.5" customHeight="1">
      <c r="A378" s="32"/>
      <c r="B378" s="157"/>
      <c r="C378" s="158">
        <v>133</v>
      </c>
      <c r="D378" s="158" t="s">
        <v>137</v>
      </c>
      <c r="E378" s="159" t="s">
        <v>640</v>
      </c>
      <c r="F378" s="160" t="s">
        <v>641</v>
      </c>
      <c r="G378" s="161" t="s">
        <v>274</v>
      </c>
      <c r="H378" s="162">
        <v>3.5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1E-05</v>
      </c>
      <c r="R378" s="168">
        <f>Q378*H378</f>
        <v>3.5000000000000004E-05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185</v>
      </c>
      <c r="AT378" s="170" t="s">
        <v>137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185</v>
      </c>
      <c r="BM378" s="170" t="s">
        <v>642</v>
      </c>
    </row>
    <row r="379" spans="1:65" s="2" customFormat="1" ht="16.5" customHeight="1">
      <c r="A379" s="32"/>
      <c r="B379" s="157"/>
      <c r="C379" s="188">
        <v>134</v>
      </c>
      <c r="D379" s="188" t="s">
        <v>178</v>
      </c>
      <c r="E379" s="189" t="s">
        <v>643</v>
      </c>
      <c r="F379" s="190" t="s">
        <v>644</v>
      </c>
      <c r="G379" s="191" t="s">
        <v>274</v>
      </c>
      <c r="H379" s="192">
        <v>4.08</v>
      </c>
      <c r="I379" s="193"/>
      <c r="J379" s="194">
        <f>ROUND(I379*H379,2)</f>
        <v>0</v>
      </c>
      <c r="K379" s="195"/>
      <c r="L379" s="196"/>
      <c r="M379" s="197" t="s">
        <v>1</v>
      </c>
      <c r="N379" s="198" t="s">
        <v>42</v>
      </c>
      <c r="O379" s="58"/>
      <c r="P379" s="168">
        <f>O379*H379</f>
        <v>0</v>
      </c>
      <c r="Q379" s="168">
        <v>0.00022</v>
      </c>
      <c r="R379" s="168">
        <f>Q379*H379</f>
        <v>0.0008976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264</v>
      </c>
      <c r="AT379" s="170" t="s">
        <v>178</v>
      </c>
      <c r="AU379" s="170" t="s">
        <v>142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142</v>
      </c>
      <c r="BK379" s="171">
        <f>ROUND(I379*H379,2)</f>
        <v>0</v>
      </c>
      <c r="BL379" s="17" t="s">
        <v>185</v>
      </c>
      <c r="BM379" s="170" t="s">
        <v>645</v>
      </c>
    </row>
    <row r="380" spans="2:51" s="13" customFormat="1" ht="12">
      <c r="B380" s="172"/>
      <c r="D380" s="173" t="s">
        <v>144</v>
      </c>
      <c r="F380" s="175" t="s">
        <v>646</v>
      </c>
      <c r="H380" s="176">
        <v>4.08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</v>
      </c>
      <c r="AX380" s="13" t="s">
        <v>84</v>
      </c>
      <c r="AY380" s="174" t="s">
        <v>134</v>
      </c>
    </row>
    <row r="381" spans="1:65" s="2" customFormat="1" ht="21.75" customHeight="1">
      <c r="A381" s="32"/>
      <c r="B381" s="157"/>
      <c r="C381" s="158">
        <v>135</v>
      </c>
      <c r="D381" s="158" t="s">
        <v>137</v>
      </c>
      <c r="E381" s="159" t="s">
        <v>647</v>
      </c>
      <c r="F381" s="160" t="s">
        <v>648</v>
      </c>
      <c r="G381" s="161" t="s">
        <v>216</v>
      </c>
      <c r="H381" s="162">
        <v>0.001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185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185</v>
      </c>
      <c r="BM381" s="170" t="s">
        <v>649</v>
      </c>
    </row>
    <row r="382" spans="1:65" s="2" customFormat="1" ht="21.75" customHeight="1">
      <c r="A382" s="32"/>
      <c r="B382" s="157"/>
      <c r="C382" s="158">
        <v>136</v>
      </c>
      <c r="D382" s="158" t="s">
        <v>137</v>
      </c>
      <c r="E382" s="159" t="s">
        <v>650</v>
      </c>
      <c r="F382" s="160" t="s">
        <v>651</v>
      </c>
      <c r="G382" s="161" t="s">
        <v>216</v>
      </c>
      <c r="H382" s="162">
        <v>0.001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185</v>
      </c>
      <c r="AT382" s="170" t="s">
        <v>137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185</v>
      </c>
      <c r="BM382" s="170" t="s">
        <v>652</v>
      </c>
    </row>
    <row r="383" spans="2:63" s="12" customFormat="1" ht="22.9" customHeight="1">
      <c r="B383" s="144"/>
      <c r="D383" s="145" t="s">
        <v>75</v>
      </c>
      <c r="E383" s="155" t="s">
        <v>653</v>
      </c>
      <c r="F383" s="155" t="s">
        <v>654</v>
      </c>
      <c r="I383" s="147"/>
      <c r="J383" s="156">
        <f>BK383</f>
        <v>0</v>
      </c>
      <c r="L383" s="144"/>
      <c r="M383" s="149"/>
      <c r="N383" s="150"/>
      <c r="O383" s="150"/>
      <c r="P383" s="151">
        <f>SUM(P384:P401)</f>
        <v>0</v>
      </c>
      <c r="Q383" s="150"/>
      <c r="R383" s="151">
        <f>SUM(R384:R401)</f>
        <v>1.3733311999999998</v>
      </c>
      <c r="S383" s="150"/>
      <c r="T383" s="152">
        <f>SUM(T384:T401)</f>
        <v>0</v>
      </c>
      <c r="AR383" s="145" t="s">
        <v>142</v>
      </c>
      <c r="AT383" s="153" t="s">
        <v>75</v>
      </c>
      <c r="AU383" s="153" t="s">
        <v>84</v>
      </c>
      <c r="AY383" s="145" t="s">
        <v>134</v>
      </c>
      <c r="BK383" s="154">
        <f>SUM(BK384:BK401)</f>
        <v>0</v>
      </c>
    </row>
    <row r="384" spans="1:65" s="2" customFormat="1" ht="21.75" customHeight="1">
      <c r="A384" s="32"/>
      <c r="B384" s="157"/>
      <c r="C384" s="158">
        <v>137</v>
      </c>
      <c r="D384" s="158" t="s">
        <v>137</v>
      </c>
      <c r="E384" s="159" t="s">
        <v>655</v>
      </c>
      <c r="F384" s="160" t="s">
        <v>656</v>
      </c>
      <c r="G384" s="161" t="s">
        <v>274</v>
      </c>
      <c r="H384" s="162">
        <v>12.22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0.00035</v>
      </c>
      <c r="R384" s="168">
        <f>Q384*H384</f>
        <v>0.004277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185</v>
      </c>
      <c r="AT384" s="170" t="s">
        <v>137</v>
      </c>
      <c r="AU384" s="170" t="s">
        <v>142</v>
      </c>
      <c r="AY384" s="17" t="s">
        <v>134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142</v>
      </c>
      <c r="BK384" s="171">
        <f>ROUND(I384*H384,2)</f>
        <v>0</v>
      </c>
      <c r="BL384" s="17" t="s">
        <v>185</v>
      </c>
      <c r="BM384" s="170" t="s">
        <v>657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658</v>
      </c>
      <c r="H385" s="176">
        <v>3.75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3" customFormat="1" ht="12">
      <c r="B386" s="172"/>
      <c r="D386" s="173" t="s">
        <v>144</v>
      </c>
      <c r="E386" s="174" t="s">
        <v>1</v>
      </c>
      <c r="F386" s="175" t="s">
        <v>537</v>
      </c>
      <c r="H386" s="176">
        <v>8.47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142</v>
      </c>
      <c r="AV386" s="13" t="s">
        <v>142</v>
      </c>
      <c r="AW386" s="13" t="s">
        <v>33</v>
      </c>
      <c r="AX386" s="13" t="s">
        <v>76</v>
      </c>
      <c r="AY386" s="174" t="s">
        <v>134</v>
      </c>
    </row>
    <row r="387" spans="2:51" s="15" customFormat="1" ht="12">
      <c r="B387" s="199"/>
      <c r="D387" s="173" t="s">
        <v>144</v>
      </c>
      <c r="E387" s="200" t="s">
        <v>1</v>
      </c>
      <c r="F387" s="201" t="s">
        <v>192</v>
      </c>
      <c r="H387" s="202">
        <v>12.22</v>
      </c>
      <c r="I387" s="203"/>
      <c r="L387" s="199"/>
      <c r="M387" s="204"/>
      <c r="N387" s="205"/>
      <c r="O387" s="205"/>
      <c r="P387" s="205"/>
      <c r="Q387" s="205"/>
      <c r="R387" s="205"/>
      <c r="S387" s="205"/>
      <c r="T387" s="206"/>
      <c r="AT387" s="200" t="s">
        <v>144</v>
      </c>
      <c r="AU387" s="200" t="s">
        <v>142</v>
      </c>
      <c r="AV387" s="15" t="s">
        <v>141</v>
      </c>
      <c r="AW387" s="15" t="s">
        <v>33</v>
      </c>
      <c r="AX387" s="15" t="s">
        <v>84</v>
      </c>
      <c r="AY387" s="200" t="s">
        <v>134</v>
      </c>
    </row>
    <row r="388" spans="1:65" s="2" customFormat="1" ht="16.5" customHeight="1">
      <c r="A388" s="32"/>
      <c r="B388" s="157"/>
      <c r="C388" s="188">
        <v>138</v>
      </c>
      <c r="D388" s="188" t="s">
        <v>178</v>
      </c>
      <c r="E388" s="189" t="s">
        <v>659</v>
      </c>
      <c r="F388" s="190" t="s">
        <v>660</v>
      </c>
      <c r="G388" s="191" t="s">
        <v>176</v>
      </c>
      <c r="H388" s="192">
        <v>33.605</v>
      </c>
      <c r="I388" s="193"/>
      <c r="J388" s="194">
        <f>ROUND(I388*H388,2)</f>
        <v>0</v>
      </c>
      <c r="K388" s="195"/>
      <c r="L388" s="196"/>
      <c r="M388" s="197" t="s">
        <v>1</v>
      </c>
      <c r="N388" s="198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264</v>
      </c>
      <c r="AT388" s="170" t="s">
        <v>178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185</v>
      </c>
      <c r="BM388" s="170" t="s">
        <v>661</v>
      </c>
    </row>
    <row r="389" spans="2:51" s="13" customFormat="1" ht="12">
      <c r="B389" s="172"/>
      <c r="D389" s="173" t="s">
        <v>144</v>
      </c>
      <c r="E389" s="174" t="s">
        <v>1</v>
      </c>
      <c r="F389" s="175" t="s">
        <v>662</v>
      </c>
      <c r="H389" s="176">
        <v>33.605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84</v>
      </c>
      <c r="AY389" s="174" t="s">
        <v>134</v>
      </c>
    </row>
    <row r="390" spans="1:65" s="2" customFormat="1" ht="21.75" customHeight="1">
      <c r="A390" s="32"/>
      <c r="B390" s="157"/>
      <c r="C390" s="158">
        <v>139</v>
      </c>
      <c r="D390" s="158" t="s">
        <v>137</v>
      </c>
      <c r="E390" s="159" t="s">
        <v>663</v>
      </c>
      <c r="F390" s="160" t="s">
        <v>664</v>
      </c>
      <c r="G390" s="161" t="s">
        <v>140</v>
      </c>
      <c r="H390" s="162">
        <v>26.86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0.03362</v>
      </c>
      <c r="R390" s="168">
        <f>Q390*H390</f>
        <v>0.9030331999999999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185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185</v>
      </c>
      <c r="BM390" s="170" t="s">
        <v>665</v>
      </c>
    </row>
    <row r="391" spans="2:51" s="13" customFormat="1" ht="12">
      <c r="B391" s="172"/>
      <c r="D391" s="173" t="s">
        <v>144</v>
      </c>
      <c r="E391" s="174" t="s">
        <v>1</v>
      </c>
      <c r="F391" s="175" t="s">
        <v>666</v>
      </c>
      <c r="H391" s="176">
        <v>16.92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3" customFormat="1" ht="12">
      <c r="B392" s="172"/>
      <c r="D392" s="173" t="s">
        <v>144</v>
      </c>
      <c r="E392" s="174" t="s">
        <v>1</v>
      </c>
      <c r="F392" s="175" t="s">
        <v>667</v>
      </c>
      <c r="H392" s="176">
        <v>0.18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76</v>
      </c>
      <c r="AY392" s="174" t="s">
        <v>134</v>
      </c>
    </row>
    <row r="393" spans="2:51" s="13" customFormat="1" ht="12">
      <c r="B393" s="172"/>
      <c r="D393" s="173" t="s">
        <v>144</v>
      </c>
      <c r="E393" s="174" t="s">
        <v>1</v>
      </c>
      <c r="F393" s="175" t="s">
        <v>668</v>
      </c>
      <c r="H393" s="176">
        <v>7.56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134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669</v>
      </c>
      <c r="H394" s="176">
        <v>2.2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76</v>
      </c>
      <c r="AY394" s="174" t="s">
        <v>134</v>
      </c>
    </row>
    <row r="395" spans="2:51" s="15" customFormat="1" ht="12">
      <c r="B395" s="199"/>
      <c r="D395" s="173" t="s">
        <v>144</v>
      </c>
      <c r="E395" s="200" t="s">
        <v>1</v>
      </c>
      <c r="F395" s="201" t="s">
        <v>192</v>
      </c>
      <c r="H395" s="202">
        <v>26.86</v>
      </c>
      <c r="I395" s="203"/>
      <c r="L395" s="199"/>
      <c r="M395" s="204"/>
      <c r="N395" s="205"/>
      <c r="O395" s="205"/>
      <c r="P395" s="205"/>
      <c r="Q395" s="205"/>
      <c r="R395" s="205"/>
      <c r="S395" s="205"/>
      <c r="T395" s="206"/>
      <c r="AT395" s="200" t="s">
        <v>144</v>
      </c>
      <c r="AU395" s="200" t="s">
        <v>142</v>
      </c>
      <c r="AV395" s="15" t="s">
        <v>141</v>
      </c>
      <c r="AW395" s="15" t="s">
        <v>33</v>
      </c>
      <c r="AX395" s="15" t="s">
        <v>84</v>
      </c>
      <c r="AY395" s="200" t="s">
        <v>134</v>
      </c>
    </row>
    <row r="396" spans="1:65" s="2" customFormat="1" ht="21.75" customHeight="1">
      <c r="A396" s="32"/>
      <c r="B396" s="157"/>
      <c r="C396" s="188">
        <v>140</v>
      </c>
      <c r="D396" s="188" t="s">
        <v>178</v>
      </c>
      <c r="E396" s="189" t="s">
        <v>670</v>
      </c>
      <c r="F396" s="190" t="s">
        <v>671</v>
      </c>
      <c r="G396" s="191" t="s">
        <v>140</v>
      </c>
      <c r="H396" s="192">
        <v>29.546</v>
      </c>
      <c r="I396" s="193"/>
      <c r="J396" s="194">
        <f>ROUND(I396*H396,2)</f>
        <v>0</v>
      </c>
      <c r="K396" s="195"/>
      <c r="L396" s="196"/>
      <c r="M396" s="197" t="s">
        <v>1</v>
      </c>
      <c r="N396" s="198" t="s">
        <v>42</v>
      </c>
      <c r="O396" s="58"/>
      <c r="P396" s="168">
        <f>O396*H396</f>
        <v>0</v>
      </c>
      <c r="Q396" s="168">
        <v>0.0155</v>
      </c>
      <c r="R396" s="168">
        <f>Q396*H396</f>
        <v>0.457963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264</v>
      </c>
      <c r="AT396" s="170" t="s">
        <v>178</v>
      </c>
      <c r="AU396" s="170" t="s">
        <v>142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142</v>
      </c>
      <c r="BK396" s="171">
        <f>ROUND(I396*H396,2)</f>
        <v>0</v>
      </c>
      <c r="BL396" s="17" t="s">
        <v>185</v>
      </c>
      <c r="BM396" s="170" t="s">
        <v>672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673</v>
      </c>
      <c r="H397" s="176">
        <v>29.546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84</v>
      </c>
      <c r="AY397" s="174" t="s">
        <v>134</v>
      </c>
    </row>
    <row r="398" spans="1:65" s="2" customFormat="1" ht="16.5" customHeight="1">
      <c r="A398" s="32"/>
      <c r="B398" s="157"/>
      <c r="C398" s="158">
        <v>141</v>
      </c>
      <c r="D398" s="158" t="s">
        <v>137</v>
      </c>
      <c r="E398" s="159" t="s">
        <v>674</v>
      </c>
      <c r="F398" s="160" t="s">
        <v>675</v>
      </c>
      <c r="G398" s="161" t="s">
        <v>140</v>
      </c>
      <c r="H398" s="162">
        <v>26.86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0.0003</v>
      </c>
      <c r="R398" s="168">
        <f>Q398*H398</f>
        <v>0.008058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185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185</v>
      </c>
      <c r="BM398" s="170" t="s">
        <v>676</v>
      </c>
    </row>
    <row r="399" spans="1:65" s="2" customFormat="1" ht="21.75" customHeight="1">
      <c r="A399" s="32"/>
      <c r="B399" s="157"/>
      <c r="C399" s="158">
        <v>142</v>
      </c>
      <c r="D399" s="158" t="s">
        <v>137</v>
      </c>
      <c r="E399" s="159" t="s">
        <v>677</v>
      </c>
      <c r="F399" s="160" t="s">
        <v>678</v>
      </c>
      <c r="G399" s="161" t="s">
        <v>216</v>
      </c>
      <c r="H399" s="162">
        <v>1.373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185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185</v>
      </c>
      <c r="BM399" s="170" t="s">
        <v>679</v>
      </c>
    </row>
    <row r="400" spans="1:65" s="2" customFormat="1" ht="21.75" customHeight="1">
      <c r="A400" s="32"/>
      <c r="B400" s="157"/>
      <c r="C400" s="158">
        <v>143</v>
      </c>
      <c r="D400" s="158" t="s">
        <v>137</v>
      </c>
      <c r="E400" s="159" t="s">
        <v>680</v>
      </c>
      <c r="F400" s="160" t="s">
        <v>681</v>
      </c>
      <c r="G400" s="161" t="s">
        <v>216</v>
      </c>
      <c r="H400" s="162">
        <v>1.373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185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185</v>
      </c>
      <c r="BM400" s="170" t="s">
        <v>682</v>
      </c>
    </row>
    <row r="401" spans="1:65" s="2" customFormat="1" ht="16.5" customHeight="1">
      <c r="A401" s="32"/>
      <c r="B401" s="157"/>
      <c r="C401" s="158">
        <v>144</v>
      </c>
      <c r="D401" s="158" t="s">
        <v>137</v>
      </c>
      <c r="E401" s="159" t="s">
        <v>683</v>
      </c>
      <c r="F401" s="160" t="s">
        <v>684</v>
      </c>
      <c r="G401" s="161" t="s">
        <v>442</v>
      </c>
      <c r="H401" s="162">
        <v>1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185</v>
      </c>
      <c r="AT401" s="170" t="s">
        <v>137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185</v>
      </c>
      <c r="BM401" s="170" t="s">
        <v>685</v>
      </c>
    </row>
    <row r="402" spans="2:63" s="12" customFormat="1" ht="22.9" customHeight="1">
      <c r="B402" s="144"/>
      <c r="D402" s="145" t="s">
        <v>75</v>
      </c>
      <c r="E402" s="155" t="s">
        <v>686</v>
      </c>
      <c r="F402" s="155" t="s">
        <v>687</v>
      </c>
      <c r="I402" s="147"/>
      <c r="J402" s="156">
        <f>BK402</f>
        <v>0</v>
      </c>
      <c r="L402" s="144"/>
      <c r="M402" s="149"/>
      <c r="N402" s="150"/>
      <c r="O402" s="150"/>
      <c r="P402" s="151">
        <f>SUM(P403:P407)</f>
        <v>0</v>
      </c>
      <c r="Q402" s="150"/>
      <c r="R402" s="151">
        <f>SUM(R403:R407)</f>
        <v>0.001617</v>
      </c>
      <c r="S402" s="150"/>
      <c r="T402" s="152">
        <f>SUM(T403:T407)</f>
        <v>0</v>
      </c>
      <c r="AR402" s="145" t="s">
        <v>142</v>
      </c>
      <c r="AT402" s="153" t="s">
        <v>75</v>
      </c>
      <c r="AU402" s="153" t="s">
        <v>84</v>
      </c>
      <c r="AY402" s="145" t="s">
        <v>134</v>
      </c>
      <c r="BK402" s="154">
        <f>SUM(BK403:BK407)</f>
        <v>0</v>
      </c>
    </row>
    <row r="403" spans="1:65" s="2" customFormat="1" ht="21.75" customHeight="1">
      <c r="A403" s="32"/>
      <c r="B403" s="157"/>
      <c r="C403" s="158">
        <v>145</v>
      </c>
      <c r="D403" s="158" t="s">
        <v>137</v>
      </c>
      <c r="E403" s="159" t="s">
        <v>688</v>
      </c>
      <c r="F403" s="160" t="s">
        <v>689</v>
      </c>
      <c r="G403" s="161" t="s">
        <v>140</v>
      </c>
      <c r="H403" s="162">
        <v>4.9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7E-05</v>
      </c>
      <c r="R403" s="168">
        <f>Q403*H403</f>
        <v>0.000343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185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185</v>
      </c>
      <c r="BM403" s="170" t="s">
        <v>690</v>
      </c>
    </row>
    <row r="404" spans="1:65" s="2" customFormat="1" ht="21.75" customHeight="1">
      <c r="A404" s="32"/>
      <c r="B404" s="157"/>
      <c r="C404" s="158">
        <v>146</v>
      </c>
      <c r="D404" s="158" t="s">
        <v>137</v>
      </c>
      <c r="E404" s="159" t="s">
        <v>691</v>
      </c>
      <c r="F404" s="160" t="s">
        <v>692</v>
      </c>
      <c r="G404" s="161" t="s">
        <v>140</v>
      </c>
      <c r="H404" s="162">
        <v>4.9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0.00014</v>
      </c>
      <c r="R404" s="168">
        <f>Q404*H404</f>
        <v>0.000686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185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185</v>
      </c>
      <c r="BM404" s="170" t="s">
        <v>693</v>
      </c>
    </row>
    <row r="405" spans="2:51" s="14" customFormat="1" ht="12">
      <c r="B405" s="181"/>
      <c r="D405" s="173" t="s">
        <v>144</v>
      </c>
      <c r="E405" s="182" t="s">
        <v>1</v>
      </c>
      <c r="F405" s="183" t="s">
        <v>694</v>
      </c>
      <c r="H405" s="182" t="s">
        <v>1</v>
      </c>
      <c r="I405" s="184"/>
      <c r="L405" s="181"/>
      <c r="M405" s="185"/>
      <c r="N405" s="186"/>
      <c r="O405" s="186"/>
      <c r="P405" s="186"/>
      <c r="Q405" s="186"/>
      <c r="R405" s="186"/>
      <c r="S405" s="186"/>
      <c r="T405" s="187"/>
      <c r="AT405" s="182" t="s">
        <v>144</v>
      </c>
      <c r="AU405" s="182" t="s">
        <v>142</v>
      </c>
      <c r="AV405" s="14" t="s">
        <v>84</v>
      </c>
      <c r="AW405" s="14" t="s">
        <v>33</v>
      </c>
      <c r="AX405" s="14" t="s">
        <v>76</v>
      </c>
      <c r="AY405" s="182" t="s">
        <v>134</v>
      </c>
    </row>
    <row r="406" spans="2:51" s="13" customFormat="1" ht="12">
      <c r="B406" s="172"/>
      <c r="D406" s="173" t="s">
        <v>144</v>
      </c>
      <c r="E406" s="174" t="s">
        <v>1</v>
      </c>
      <c r="F406" s="175" t="s">
        <v>695</v>
      </c>
      <c r="H406" s="176">
        <v>4.9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84</v>
      </c>
      <c r="AY406" s="174" t="s">
        <v>134</v>
      </c>
    </row>
    <row r="407" spans="1:65" s="2" customFormat="1" ht="21.75" customHeight="1">
      <c r="A407" s="32"/>
      <c r="B407" s="157"/>
      <c r="C407" s="158">
        <v>147</v>
      </c>
      <c r="D407" s="158" t="s">
        <v>137</v>
      </c>
      <c r="E407" s="159" t="s">
        <v>696</v>
      </c>
      <c r="F407" s="160" t="s">
        <v>697</v>
      </c>
      <c r="G407" s="161" t="s">
        <v>140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0.00012</v>
      </c>
      <c r="R407" s="168">
        <f>Q407*H407</f>
        <v>0.0005880000000000001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185</v>
      </c>
      <c r="AT407" s="170" t="s">
        <v>137</v>
      </c>
      <c r="AU407" s="170" t="s">
        <v>142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142</v>
      </c>
      <c r="BK407" s="171">
        <f>ROUND(I407*H407,2)</f>
        <v>0</v>
      </c>
      <c r="BL407" s="17" t="s">
        <v>185</v>
      </c>
      <c r="BM407" s="170" t="s">
        <v>698</v>
      </c>
    </row>
    <row r="408" spans="2:63" s="12" customFormat="1" ht="22.9" customHeight="1">
      <c r="B408" s="144"/>
      <c r="D408" s="145" t="s">
        <v>75</v>
      </c>
      <c r="E408" s="155" t="s">
        <v>699</v>
      </c>
      <c r="F408" s="155" t="s">
        <v>700</v>
      </c>
      <c r="I408" s="147"/>
      <c r="J408" s="156">
        <f>BK408</f>
        <v>0</v>
      </c>
      <c r="L408" s="144"/>
      <c r="M408" s="149"/>
      <c r="N408" s="150"/>
      <c r="O408" s="150"/>
      <c r="P408" s="151">
        <f>SUM(P409:P425)</f>
        <v>0</v>
      </c>
      <c r="Q408" s="150"/>
      <c r="R408" s="151">
        <f>SUM(R409:R425)</f>
        <v>0.012801260000000002</v>
      </c>
      <c r="S408" s="150"/>
      <c r="T408" s="152">
        <f>SUM(T409:T425)</f>
        <v>0.00044733</v>
      </c>
      <c r="AR408" s="145" t="s">
        <v>142</v>
      </c>
      <c r="AT408" s="153" t="s">
        <v>75</v>
      </c>
      <c r="AU408" s="153" t="s">
        <v>84</v>
      </c>
      <c r="AY408" s="145" t="s">
        <v>134</v>
      </c>
      <c r="BK408" s="154">
        <f>SUM(BK409:BK425)</f>
        <v>0</v>
      </c>
    </row>
    <row r="409" spans="1:65" s="2" customFormat="1" ht="21.75" customHeight="1">
      <c r="A409" s="32"/>
      <c r="B409" s="157"/>
      <c r="C409" s="158">
        <v>148</v>
      </c>
      <c r="D409" s="158" t="s">
        <v>137</v>
      </c>
      <c r="E409" s="159" t="s">
        <v>183</v>
      </c>
      <c r="F409" s="160" t="s">
        <v>184</v>
      </c>
      <c r="G409" s="161" t="s">
        <v>140</v>
      </c>
      <c r="H409" s="162">
        <v>30.698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185</v>
      </c>
      <c r="AT409" s="170" t="s">
        <v>137</v>
      </c>
      <c r="AU409" s="170" t="s">
        <v>142</v>
      </c>
      <c r="AY409" s="17" t="s">
        <v>134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142</v>
      </c>
      <c r="BK409" s="171">
        <f>ROUND(I409*H409,2)</f>
        <v>0</v>
      </c>
      <c r="BL409" s="17" t="s">
        <v>185</v>
      </c>
      <c r="BM409" s="170" t="s">
        <v>701</v>
      </c>
    </row>
    <row r="410" spans="2:51" s="14" customFormat="1" ht="12">
      <c r="B410" s="181"/>
      <c r="D410" s="173" t="s">
        <v>144</v>
      </c>
      <c r="E410" s="182" t="s">
        <v>1</v>
      </c>
      <c r="F410" s="183" t="s">
        <v>189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144</v>
      </c>
      <c r="AU410" s="182" t="s">
        <v>142</v>
      </c>
      <c r="AV410" s="14" t="s">
        <v>84</v>
      </c>
      <c r="AW410" s="14" t="s">
        <v>33</v>
      </c>
      <c r="AX410" s="14" t="s">
        <v>76</v>
      </c>
      <c r="AY410" s="182" t="s">
        <v>134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702</v>
      </c>
      <c r="H411" s="176">
        <v>0.885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76</v>
      </c>
      <c r="AY411" s="174" t="s">
        <v>134</v>
      </c>
    </row>
    <row r="412" spans="2:51" s="13" customFormat="1" ht="12">
      <c r="B412" s="172"/>
      <c r="D412" s="173" t="s">
        <v>144</v>
      </c>
      <c r="E412" s="174" t="s">
        <v>1</v>
      </c>
      <c r="F412" s="175" t="s">
        <v>251</v>
      </c>
      <c r="H412" s="176">
        <v>4.363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4" customFormat="1" ht="12">
      <c r="B413" s="181"/>
      <c r="D413" s="173" t="s">
        <v>144</v>
      </c>
      <c r="E413" s="182" t="s">
        <v>1</v>
      </c>
      <c r="F413" s="183" t="s">
        <v>703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142</v>
      </c>
      <c r="AV413" s="14" t="s">
        <v>84</v>
      </c>
      <c r="AW413" s="14" t="s">
        <v>33</v>
      </c>
      <c r="AX413" s="14" t="s">
        <v>76</v>
      </c>
      <c r="AY413" s="182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704</v>
      </c>
      <c r="H414" s="176">
        <v>5.082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705</v>
      </c>
      <c r="H415" s="176">
        <v>2.268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3" customFormat="1" ht="12">
      <c r="B416" s="172"/>
      <c r="D416" s="173" t="s">
        <v>144</v>
      </c>
      <c r="E416" s="174" t="s">
        <v>1</v>
      </c>
      <c r="F416" s="175" t="s">
        <v>706</v>
      </c>
      <c r="H416" s="176">
        <v>0.66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4" customFormat="1" ht="12">
      <c r="B417" s="181"/>
      <c r="D417" s="173" t="s">
        <v>144</v>
      </c>
      <c r="E417" s="182" t="s">
        <v>1</v>
      </c>
      <c r="F417" s="183" t="s">
        <v>707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84</v>
      </c>
      <c r="AW417" s="14" t="s">
        <v>33</v>
      </c>
      <c r="AX417" s="14" t="s">
        <v>76</v>
      </c>
      <c r="AY417" s="182" t="s">
        <v>134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708</v>
      </c>
      <c r="H418" s="176">
        <v>8.84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3" customFormat="1" ht="12">
      <c r="B419" s="172"/>
      <c r="D419" s="173" t="s">
        <v>144</v>
      </c>
      <c r="E419" s="174" t="s">
        <v>1</v>
      </c>
      <c r="F419" s="175" t="s">
        <v>709</v>
      </c>
      <c r="H419" s="176">
        <v>8.6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142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5" customFormat="1" ht="12">
      <c r="B420" s="199"/>
      <c r="D420" s="173" t="s">
        <v>144</v>
      </c>
      <c r="E420" s="200" t="s">
        <v>1</v>
      </c>
      <c r="F420" s="201" t="s">
        <v>192</v>
      </c>
      <c r="H420" s="202">
        <v>30.698</v>
      </c>
      <c r="I420" s="203"/>
      <c r="L420" s="199"/>
      <c r="M420" s="204"/>
      <c r="N420" s="205"/>
      <c r="O420" s="205"/>
      <c r="P420" s="205"/>
      <c r="Q420" s="205"/>
      <c r="R420" s="205"/>
      <c r="S420" s="205"/>
      <c r="T420" s="206"/>
      <c r="AT420" s="200" t="s">
        <v>144</v>
      </c>
      <c r="AU420" s="200" t="s">
        <v>142</v>
      </c>
      <c r="AV420" s="15" t="s">
        <v>141</v>
      </c>
      <c r="AW420" s="15" t="s">
        <v>33</v>
      </c>
      <c r="AX420" s="15" t="s">
        <v>84</v>
      </c>
      <c r="AY420" s="200" t="s">
        <v>134</v>
      </c>
    </row>
    <row r="421" spans="1:65" s="2" customFormat="1" ht="16.5" customHeight="1">
      <c r="A421" s="32"/>
      <c r="B421" s="157"/>
      <c r="C421" s="158">
        <v>149</v>
      </c>
      <c r="D421" s="158" t="s">
        <v>137</v>
      </c>
      <c r="E421" s="159" t="s">
        <v>710</v>
      </c>
      <c r="F421" s="160" t="s">
        <v>711</v>
      </c>
      <c r="G421" s="161" t="s">
        <v>140</v>
      </c>
      <c r="H421" s="162">
        <v>1.443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0.001</v>
      </c>
      <c r="R421" s="168">
        <f>Q421*H421</f>
        <v>0.001443</v>
      </c>
      <c r="S421" s="168">
        <v>0.00031</v>
      </c>
      <c r="T421" s="169">
        <f>S421*H421</f>
        <v>0.00044733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185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185</v>
      </c>
      <c r="BM421" s="170" t="s">
        <v>712</v>
      </c>
    </row>
    <row r="422" spans="2:51" s="14" customFormat="1" ht="12">
      <c r="B422" s="181"/>
      <c r="D422" s="173" t="s">
        <v>144</v>
      </c>
      <c r="E422" s="182" t="s">
        <v>1</v>
      </c>
      <c r="F422" s="183" t="s">
        <v>713</v>
      </c>
      <c r="H422" s="182" t="s">
        <v>1</v>
      </c>
      <c r="I422" s="184"/>
      <c r="L422" s="181"/>
      <c r="M422" s="185"/>
      <c r="N422" s="186"/>
      <c r="O422" s="186"/>
      <c r="P422" s="186"/>
      <c r="Q422" s="186"/>
      <c r="R422" s="186"/>
      <c r="S422" s="186"/>
      <c r="T422" s="187"/>
      <c r="AT422" s="182" t="s">
        <v>144</v>
      </c>
      <c r="AU422" s="182" t="s">
        <v>142</v>
      </c>
      <c r="AV422" s="14" t="s">
        <v>84</v>
      </c>
      <c r="AW422" s="14" t="s">
        <v>33</v>
      </c>
      <c r="AX422" s="14" t="s">
        <v>76</v>
      </c>
      <c r="AY422" s="182" t="s">
        <v>134</v>
      </c>
    </row>
    <row r="423" spans="2:51" s="13" customFormat="1" ht="12">
      <c r="B423" s="172"/>
      <c r="D423" s="173" t="s">
        <v>144</v>
      </c>
      <c r="E423" s="174" t="s">
        <v>1</v>
      </c>
      <c r="F423" s="175" t="s">
        <v>714</v>
      </c>
      <c r="H423" s="176">
        <v>1.443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144</v>
      </c>
      <c r="AU423" s="174" t="s">
        <v>142</v>
      </c>
      <c r="AV423" s="13" t="s">
        <v>142</v>
      </c>
      <c r="AW423" s="13" t="s">
        <v>33</v>
      </c>
      <c r="AX423" s="13" t="s">
        <v>84</v>
      </c>
      <c r="AY423" s="174" t="s">
        <v>134</v>
      </c>
    </row>
    <row r="424" spans="1:65" s="2" customFormat="1" ht="21.75" customHeight="1">
      <c r="A424" s="32"/>
      <c r="B424" s="157"/>
      <c r="C424" s="158">
        <v>150</v>
      </c>
      <c r="D424" s="158" t="s">
        <v>137</v>
      </c>
      <c r="E424" s="159" t="s">
        <v>715</v>
      </c>
      <c r="F424" s="160" t="s">
        <v>716</v>
      </c>
      <c r="G424" s="161" t="s">
        <v>140</v>
      </c>
      <c r="H424" s="162">
        <v>30.698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0.00021</v>
      </c>
      <c r="R424" s="168">
        <f>Q424*H424</f>
        <v>0.00644658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185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185</v>
      </c>
      <c r="BM424" s="170" t="s">
        <v>717</v>
      </c>
    </row>
    <row r="425" spans="1:65" s="2" customFormat="1" ht="21.75" customHeight="1">
      <c r="A425" s="32"/>
      <c r="B425" s="157"/>
      <c r="C425" s="158">
        <v>151</v>
      </c>
      <c r="D425" s="158" t="s">
        <v>137</v>
      </c>
      <c r="E425" s="159" t="s">
        <v>718</v>
      </c>
      <c r="F425" s="160" t="s">
        <v>719</v>
      </c>
      <c r="G425" s="161" t="s">
        <v>140</v>
      </c>
      <c r="H425" s="162">
        <v>30.698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0.00016</v>
      </c>
      <c r="R425" s="168">
        <f>Q425*H425</f>
        <v>0.004911680000000001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185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185</v>
      </c>
      <c r="BM425" s="170" t="s">
        <v>720</v>
      </c>
    </row>
    <row r="426" spans="2:63" s="12" customFormat="1" ht="25.9" customHeight="1">
      <c r="B426" s="144"/>
      <c r="D426" s="145" t="s">
        <v>75</v>
      </c>
      <c r="E426" s="146" t="s">
        <v>721</v>
      </c>
      <c r="F426" s="146" t="s">
        <v>722</v>
      </c>
      <c r="I426" s="147"/>
      <c r="J426" s="148">
        <f>BK426</f>
        <v>0</v>
      </c>
      <c r="L426" s="144"/>
      <c r="M426" s="149"/>
      <c r="N426" s="150"/>
      <c r="O426" s="150"/>
      <c r="P426" s="151">
        <f>SUM(P427:P445)</f>
        <v>0</v>
      </c>
      <c r="Q426" s="150"/>
      <c r="R426" s="151">
        <f>SUM(R427:R445)</f>
        <v>0</v>
      </c>
      <c r="S426" s="150"/>
      <c r="T426" s="152">
        <f>SUM(T427:T445)</f>
        <v>0</v>
      </c>
      <c r="AR426" s="145" t="s">
        <v>141</v>
      </c>
      <c r="AT426" s="153" t="s">
        <v>75</v>
      </c>
      <c r="AU426" s="153" t="s">
        <v>76</v>
      </c>
      <c r="AY426" s="145" t="s">
        <v>134</v>
      </c>
      <c r="BK426" s="154">
        <f>SUM(BK427:BK445)</f>
        <v>0</v>
      </c>
    </row>
    <row r="427" spans="1:65" s="2" customFormat="1" ht="16.5" customHeight="1">
      <c r="A427" s="32"/>
      <c r="B427" s="157"/>
      <c r="C427" s="158">
        <v>152</v>
      </c>
      <c r="D427" s="158" t="s">
        <v>137</v>
      </c>
      <c r="E427" s="159" t="s">
        <v>723</v>
      </c>
      <c r="F427" s="160" t="s">
        <v>724</v>
      </c>
      <c r="G427" s="161" t="s">
        <v>725</v>
      </c>
      <c r="H427" s="162">
        <v>50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726</v>
      </c>
      <c r="AT427" s="170" t="s">
        <v>137</v>
      </c>
      <c r="AU427" s="170" t="s">
        <v>84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726</v>
      </c>
      <c r="BM427" s="170" t="s">
        <v>727</v>
      </c>
    </row>
    <row r="428" spans="2:51" s="14" customFormat="1" ht="22.5">
      <c r="B428" s="181"/>
      <c r="D428" s="173" t="s">
        <v>144</v>
      </c>
      <c r="E428" s="182" t="s">
        <v>1</v>
      </c>
      <c r="F428" s="183" t="s">
        <v>728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144</v>
      </c>
      <c r="AU428" s="182" t="s">
        <v>84</v>
      </c>
      <c r="AV428" s="14" t="s">
        <v>84</v>
      </c>
      <c r="AW428" s="14" t="s">
        <v>33</v>
      </c>
      <c r="AX428" s="14" t="s">
        <v>76</v>
      </c>
      <c r="AY428" s="182" t="s">
        <v>134</v>
      </c>
    </row>
    <row r="429" spans="2:51" s="14" customFormat="1" ht="12">
      <c r="B429" s="181"/>
      <c r="D429" s="173" t="s">
        <v>144</v>
      </c>
      <c r="E429" s="182" t="s">
        <v>1</v>
      </c>
      <c r="F429" s="183" t="s">
        <v>729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134</v>
      </c>
    </row>
    <row r="430" spans="2:51" s="13" customFormat="1" ht="12">
      <c r="B430" s="172"/>
      <c r="D430" s="173" t="s">
        <v>144</v>
      </c>
      <c r="E430" s="174" t="s">
        <v>1</v>
      </c>
      <c r="F430" s="175" t="s">
        <v>185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84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12">
      <c r="B431" s="181"/>
      <c r="D431" s="173" t="s">
        <v>144</v>
      </c>
      <c r="E431" s="182" t="s">
        <v>1</v>
      </c>
      <c r="F431" s="183" t="s">
        <v>730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84</v>
      </c>
      <c r="AV431" s="14" t="s">
        <v>84</v>
      </c>
      <c r="AW431" s="14" t="s">
        <v>33</v>
      </c>
      <c r="AX431" s="14" t="s">
        <v>76</v>
      </c>
      <c r="AY431" s="182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185</v>
      </c>
      <c r="H432" s="176">
        <v>16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84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22.5">
      <c r="B433" s="181"/>
      <c r="D433" s="173" t="s">
        <v>144</v>
      </c>
      <c r="E433" s="182" t="s">
        <v>1</v>
      </c>
      <c r="F433" s="183" t="s">
        <v>731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84</v>
      </c>
      <c r="AV433" s="14" t="s">
        <v>84</v>
      </c>
      <c r="AW433" s="14" t="s">
        <v>33</v>
      </c>
      <c r="AX433" s="14" t="s">
        <v>76</v>
      </c>
      <c r="AY433" s="182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142</v>
      </c>
      <c r="H434" s="176">
        <v>2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84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2">
      <c r="B435" s="181"/>
      <c r="D435" s="173" t="s">
        <v>144</v>
      </c>
      <c r="E435" s="182" t="s">
        <v>1</v>
      </c>
      <c r="F435" s="183" t="s">
        <v>732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84</v>
      </c>
      <c r="AV435" s="14" t="s">
        <v>84</v>
      </c>
      <c r="AW435" s="14" t="s">
        <v>33</v>
      </c>
      <c r="AX435" s="14" t="s">
        <v>76</v>
      </c>
      <c r="AY435" s="182" t="s">
        <v>134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154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84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12">
      <c r="B437" s="181"/>
      <c r="D437" s="173" t="s">
        <v>144</v>
      </c>
      <c r="E437" s="182" t="s">
        <v>1</v>
      </c>
      <c r="F437" s="183" t="s">
        <v>733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134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154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84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2">
      <c r="B439" s="199"/>
      <c r="D439" s="173" t="s">
        <v>144</v>
      </c>
      <c r="E439" s="200" t="s">
        <v>1</v>
      </c>
      <c r="F439" s="201" t="s">
        <v>192</v>
      </c>
      <c r="H439" s="202">
        <v>50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144</v>
      </c>
      <c r="AU439" s="200" t="s">
        <v>84</v>
      </c>
      <c r="AV439" s="15" t="s">
        <v>141</v>
      </c>
      <c r="AW439" s="15" t="s">
        <v>33</v>
      </c>
      <c r="AX439" s="15" t="s">
        <v>84</v>
      </c>
      <c r="AY439" s="200" t="s">
        <v>134</v>
      </c>
    </row>
    <row r="440" spans="1:65" s="2" customFormat="1" ht="16.5" customHeight="1">
      <c r="A440" s="32"/>
      <c r="B440" s="157"/>
      <c r="C440" s="158">
        <v>153</v>
      </c>
      <c r="D440" s="158" t="s">
        <v>137</v>
      </c>
      <c r="E440" s="159" t="s">
        <v>734</v>
      </c>
      <c r="F440" s="160" t="s">
        <v>735</v>
      </c>
      <c r="G440" s="161" t="s">
        <v>725</v>
      </c>
      <c r="H440" s="162">
        <v>8</v>
      </c>
      <c r="I440" s="163"/>
      <c r="J440" s="164">
        <f>ROUND(I440*H440,2)</f>
        <v>0</v>
      </c>
      <c r="K440" s="165"/>
      <c r="L440" s="33"/>
      <c r="M440" s="166" t="s">
        <v>1</v>
      </c>
      <c r="N440" s="167" t="s">
        <v>42</v>
      </c>
      <c r="O440" s="58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0" t="s">
        <v>726</v>
      </c>
      <c r="AT440" s="170" t="s">
        <v>137</v>
      </c>
      <c r="AU440" s="170" t="s">
        <v>84</v>
      </c>
      <c r="AY440" s="17" t="s">
        <v>134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7" t="s">
        <v>142</v>
      </c>
      <c r="BK440" s="171">
        <f>ROUND(I440*H440,2)</f>
        <v>0</v>
      </c>
      <c r="BL440" s="17" t="s">
        <v>726</v>
      </c>
      <c r="BM440" s="170" t="s">
        <v>736</v>
      </c>
    </row>
    <row r="441" spans="2:51" s="14" customFormat="1" ht="22.5">
      <c r="B441" s="181"/>
      <c r="D441" s="173" t="s">
        <v>144</v>
      </c>
      <c r="E441" s="182" t="s">
        <v>1</v>
      </c>
      <c r="F441" s="183" t="s">
        <v>737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84</v>
      </c>
      <c r="AV441" s="14" t="s">
        <v>84</v>
      </c>
      <c r="AW441" s="14" t="s">
        <v>33</v>
      </c>
      <c r="AX441" s="14" t="s">
        <v>76</v>
      </c>
      <c r="AY441" s="182" t="s">
        <v>134</v>
      </c>
    </row>
    <row r="442" spans="2:51" s="13" customFormat="1" ht="12">
      <c r="B442" s="172"/>
      <c r="D442" s="173" t="s">
        <v>144</v>
      </c>
      <c r="E442" s="174" t="s">
        <v>1</v>
      </c>
      <c r="F442" s="175" t="s">
        <v>154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84</v>
      </c>
      <c r="AV442" s="13" t="s">
        <v>142</v>
      </c>
      <c r="AW442" s="13" t="s">
        <v>33</v>
      </c>
      <c r="AX442" s="13" t="s">
        <v>84</v>
      </c>
      <c r="AY442" s="174" t="s">
        <v>134</v>
      </c>
    </row>
    <row r="443" spans="1:65" s="2" customFormat="1" ht="16.5" customHeight="1">
      <c r="A443" s="32"/>
      <c r="B443" s="157"/>
      <c r="C443" s="158">
        <v>154</v>
      </c>
      <c r="D443" s="158" t="s">
        <v>137</v>
      </c>
      <c r="E443" s="159" t="s">
        <v>738</v>
      </c>
      <c r="F443" s="160" t="s">
        <v>739</v>
      </c>
      <c r="G443" s="161" t="s">
        <v>725</v>
      </c>
      <c r="H443" s="162">
        <v>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726</v>
      </c>
      <c r="AT443" s="170" t="s">
        <v>137</v>
      </c>
      <c r="AU443" s="170" t="s">
        <v>84</v>
      </c>
      <c r="AY443" s="17" t="s">
        <v>134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726</v>
      </c>
      <c r="BM443" s="170" t="s">
        <v>740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741</v>
      </c>
      <c r="H444" s="182" t="s">
        <v>1</v>
      </c>
      <c r="I444" s="184"/>
      <c r="L444" s="181"/>
      <c r="M444" s="185"/>
      <c r="N444" s="186"/>
      <c r="O444" s="186"/>
      <c r="P444" s="186"/>
      <c r="Q444" s="186"/>
      <c r="R444" s="186"/>
      <c r="S444" s="186"/>
      <c r="T444" s="187"/>
      <c r="AT444" s="182" t="s">
        <v>144</v>
      </c>
      <c r="AU444" s="182" t="s">
        <v>84</v>
      </c>
      <c r="AV444" s="14" t="s">
        <v>84</v>
      </c>
      <c r="AW444" s="14" t="s">
        <v>33</v>
      </c>
      <c r="AX444" s="14" t="s">
        <v>76</v>
      </c>
      <c r="AY444" s="182" t="s">
        <v>134</v>
      </c>
    </row>
    <row r="445" spans="2:51" s="13" customFormat="1" ht="12">
      <c r="B445" s="172"/>
      <c r="D445" s="173" t="s">
        <v>144</v>
      </c>
      <c r="E445" s="174" t="s">
        <v>1</v>
      </c>
      <c r="F445" s="175" t="s">
        <v>141</v>
      </c>
      <c r="H445" s="176">
        <v>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84</v>
      </c>
      <c r="AV445" s="13" t="s">
        <v>142</v>
      </c>
      <c r="AW445" s="13" t="s">
        <v>33</v>
      </c>
      <c r="AX445" s="13" t="s">
        <v>84</v>
      </c>
      <c r="AY445" s="174" t="s">
        <v>134</v>
      </c>
    </row>
    <row r="446" spans="2:63" s="12" customFormat="1" ht="25.9" customHeight="1">
      <c r="B446" s="144"/>
      <c r="D446" s="145" t="s">
        <v>75</v>
      </c>
      <c r="E446" s="146" t="s">
        <v>742</v>
      </c>
      <c r="F446" s="146" t="s">
        <v>743</v>
      </c>
      <c r="I446" s="147"/>
      <c r="J446" s="148">
        <f>BK446</f>
        <v>0</v>
      </c>
      <c r="L446" s="144"/>
      <c r="M446" s="149"/>
      <c r="N446" s="150"/>
      <c r="O446" s="150"/>
      <c r="P446" s="151">
        <f>P447+P449</f>
        <v>0</v>
      </c>
      <c r="Q446" s="150"/>
      <c r="R446" s="151">
        <f>R447+R449</f>
        <v>0</v>
      </c>
      <c r="S446" s="150"/>
      <c r="T446" s="152">
        <f>T447+T449</f>
        <v>0</v>
      </c>
      <c r="AR446" s="145" t="s">
        <v>81</v>
      </c>
      <c r="AT446" s="153" t="s">
        <v>75</v>
      </c>
      <c r="AU446" s="153" t="s">
        <v>76</v>
      </c>
      <c r="AY446" s="145" t="s">
        <v>134</v>
      </c>
      <c r="BK446" s="154">
        <f>BK447+BK449</f>
        <v>0</v>
      </c>
    </row>
    <row r="447" spans="2:63" s="12" customFormat="1" ht="22.9" customHeight="1">
      <c r="B447" s="144"/>
      <c r="D447" s="145" t="s">
        <v>75</v>
      </c>
      <c r="E447" s="155" t="s">
        <v>744</v>
      </c>
      <c r="F447" s="155" t="s">
        <v>745</v>
      </c>
      <c r="I447" s="147"/>
      <c r="J447" s="156">
        <f>BK447</f>
        <v>0</v>
      </c>
      <c r="L447" s="144"/>
      <c r="M447" s="149"/>
      <c r="N447" s="150"/>
      <c r="O447" s="150"/>
      <c r="P447" s="151">
        <f>P448</f>
        <v>0</v>
      </c>
      <c r="Q447" s="150"/>
      <c r="R447" s="151">
        <f>R448</f>
        <v>0</v>
      </c>
      <c r="S447" s="150"/>
      <c r="T447" s="152">
        <f>T448</f>
        <v>0</v>
      </c>
      <c r="AR447" s="145" t="s">
        <v>81</v>
      </c>
      <c r="AT447" s="153" t="s">
        <v>75</v>
      </c>
      <c r="AU447" s="153" t="s">
        <v>84</v>
      </c>
      <c r="AY447" s="145" t="s">
        <v>134</v>
      </c>
      <c r="BK447" s="154">
        <f>BK448</f>
        <v>0</v>
      </c>
    </row>
    <row r="448" spans="1:65" s="2" customFormat="1" ht="16.5" customHeight="1">
      <c r="A448" s="32"/>
      <c r="B448" s="157"/>
      <c r="C448" s="158">
        <v>155</v>
      </c>
      <c r="D448" s="158" t="s">
        <v>137</v>
      </c>
      <c r="E448" s="159" t="s">
        <v>746</v>
      </c>
      <c r="F448" s="160" t="s">
        <v>745</v>
      </c>
      <c r="G448" s="161" t="s">
        <v>339</v>
      </c>
      <c r="H448" s="162">
        <v>1</v>
      </c>
      <c r="I448" s="163"/>
      <c r="J448" s="164">
        <f>ROUND(I448*H448,2)</f>
        <v>0</v>
      </c>
      <c r="K448" s="165"/>
      <c r="L448" s="33"/>
      <c r="M448" s="166" t="s">
        <v>1</v>
      </c>
      <c r="N448" s="167" t="s">
        <v>42</v>
      </c>
      <c r="O448" s="58"/>
      <c r="P448" s="168">
        <f>O448*H448</f>
        <v>0</v>
      </c>
      <c r="Q448" s="168">
        <v>0</v>
      </c>
      <c r="R448" s="168">
        <f>Q448*H448</f>
        <v>0</v>
      </c>
      <c r="S448" s="168">
        <v>0</v>
      </c>
      <c r="T448" s="169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70" t="s">
        <v>747</v>
      </c>
      <c r="AT448" s="170" t="s">
        <v>137</v>
      </c>
      <c r="AU448" s="170" t="s">
        <v>142</v>
      </c>
      <c r="AY448" s="17" t="s">
        <v>134</v>
      </c>
      <c r="BE448" s="171">
        <f>IF(N448="základní",J448,0)</f>
        <v>0</v>
      </c>
      <c r="BF448" s="171">
        <f>IF(N448="snížená",J448,0)</f>
        <v>0</v>
      </c>
      <c r="BG448" s="171">
        <f>IF(N448="zákl. přenesená",J448,0)</f>
        <v>0</v>
      </c>
      <c r="BH448" s="171">
        <f>IF(N448="sníž. přenesená",J448,0)</f>
        <v>0</v>
      </c>
      <c r="BI448" s="171">
        <f>IF(N448="nulová",J448,0)</f>
        <v>0</v>
      </c>
      <c r="BJ448" s="17" t="s">
        <v>142</v>
      </c>
      <c r="BK448" s="171">
        <f>ROUND(I448*H448,2)</f>
        <v>0</v>
      </c>
      <c r="BL448" s="17" t="s">
        <v>747</v>
      </c>
      <c r="BM448" s="170" t="s">
        <v>748</v>
      </c>
    </row>
    <row r="449" spans="2:63" s="12" customFormat="1" ht="22.9" customHeight="1">
      <c r="B449" s="144"/>
      <c r="D449" s="145" t="s">
        <v>75</v>
      </c>
      <c r="E449" s="155" t="s">
        <v>749</v>
      </c>
      <c r="F449" s="155" t="s">
        <v>750</v>
      </c>
      <c r="I449" s="147"/>
      <c r="J449" s="156">
        <f>BK449</f>
        <v>0</v>
      </c>
      <c r="L449" s="144"/>
      <c r="M449" s="149"/>
      <c r="N449" s="150"/>
      <c r="O449" s="150"/>
      <c r="P449" s="151">
        <f>P450</f>
        <v>0</v>
      </c>
      <c r="Q449" s="150"/>
      <c r="R449" s="151">
        <f>R450</f>
        <v>0</v>
      </c>
      <c r="S449" s="150"/>
      <c r="T449" s="152">
        <f>T450</f>
        <v>0</v>
      </c>
      <c r="AR449" s="145" t="s">
        <v>81</v>
      </c>
      <c r="AT449" s="153" t="s">
        <v>75</v>
      </c>
      <c r="AU449" s="153" t="s">
        <v>84</v>
      </c>
      <c r="AY449" s="145" t="s">
        <v>134</v>
      </c>
      <c r="BK449" s="154">
        <f>BK450</f>
        <v>0</v>
      </c>
    </row>
    <row r="450" spans="1:65" s="2" customFormat="1" ht="16.5" customHeight="1">
      <c r="A450" s="32"/>
      <c r="B450" s="157"/>
      <c r="C450" s="158">
        <v>156</v>
      </c>
      <c r="D450" s="158" t="s">
        <v>137</v>
      </c>
      <c r="E450" s="159" t="s">
        <v>751</v>
      </c>
      <c r="F450" s="160" t="s">
        <v>750</v>
      </c>
      <c r="G450" s="161" t="s">
        <v>339</v>
      </c>
      <c r="H450" s="162">
        <v>1</v>
      </c>
      <c r="I450" s="163"/>
      <c r="J450" s="164">
        <f>ROUND(I450*H450,2)</f>
        <v>0</v>
      </c>
      <c r="K450" s="165"/>
      <c r="L450" s="33"/>
      <c r="M450" s="207" t="s">
        <v>1</v>
      </c>
      <c r="N450" s="208" t="s">
        <v>42</v>
      </c>
      <c r="O450" s="209"/>
      <c r="P450" s="210">
        <f>O450*H450</f>
        <v>0</v>
      </c>
      <c r="Q450" s="210">
        <v>0</v>
      </c>
      <c r="R450" s="210">
        <f>Q450*H450</f>
        <v>0</v>
      </c>
      <c r="S450" s="210">
        <v>0</v>
      </c>
      <c r="T450" s="211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747</v>
      </c>
      <c r="AT450" s="170" t="s">
        <v>137</v>
      </c>
      <c r="AU450" s="170" t="s">
        <v>142</v>
      </c>
      <c r="AY450" s="17" t="s">
        <v>134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142</v>
      </c>
      <c r="BK450" s="171">
        <f>ROUND(I450*H450,2)</f>
        <v>0</v>
      </c>
      <c r="BL450" s="17" t="s">
        <v>747</v>
      </c>
      <c r="BM450" s="170" t="s">
        <v>752</v>
      </c>
    </row>
    <row r="451" spans="1:31" s="2" customFormat="1" ht="6.95" customHeight="1">
      <c r="A451" s="32"/>
      <c r="B451" s="47"/>
      <c r="C451" s="48"/>
      <c r="D451" s="48"/>
      <c r="E451" s="48"/>
      <c r="F451" s="48"/>
      <c r="G451" s="48"/>
      <c r="H451" s="48"/>
      <c r="I451" s="116"/>
      <c r="J451" s="48"/>
      <c r="K451" s="48"/>
      <c r="L451" s="33"/>
      <c r="M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</row>
  </sheetData>
  <autoFilter ref="C141:K450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2022-01-26T13:59:58Z</cp:lastPrinted>
  <dcterms:created xsi:type="dcterms:W3CDTF">2020-06-02T05:05:00Z</dcterms:created>
  <dcterms:modified xsi:type="dcterms:W3CDTF">2022-01-26T14:05:14Z</dcterms:modified>
  <cp:category/>
  <cp:version/>
  <cp:contentType/>
  <cp:contentStatus/>
</cp:coreProperties>
</file>