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VON - Vedlejší a ostatní ..." sheetId="2" r:id="rId2"/>
    <sheet name="D.1 - Demolice a bourací ..."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'VON - Vedlejší a ostatní ...'!$C$121:$K$140</definedName>
    <definedName name="_xlnm.Print_Area" localSheetId="1">'VON - Vedlejší a ostatní ...'!$C$4:$J$39,'VON - Vedlejší a ostatní ...'!$C$50:$J$76,'VON - Vedlejší a ostatní ...'!$C$82:$J$103,'VON - Vedlejší a ostatní ...'!$C$109:$K$140</definedName>
    <definedName name="_xlnm.Print_Titles" localSheetId="1">'VON - Vedlejší a ostatní ...'!$121:$121</definedName>
    <definedName name="_xlnm._FilterDatabase" localSheetId="2" hidden="1">'D.1 - Demolice a bourací ...'!$C$124:$K$205</definedName>
    <definedName name="_xlnm.Print_Area" localSheetId="2">'D.1 - Demolice a bourací ...'!$C$4:$J$39,'D.1 - Demolice a bourací ...'!$C$50:$J$76,'D.1 - Demolice a bourací ...'!$C$82:$J$106,'D.1 - Demolice a bourací ...'!$C$112:$K$205</definedName>
    <definedName name="_xlnm.Print_Titles" localSheetId="2">'D.1 - Demolice a bourací ...'!$124:$124</definedName>
  </definedNames>
  <calcPr/>
</workbook>
</file>

<file path=xl/calcChain.xml><?xml version="1.0" encoding="utf-8"?>
<calcChain xmlns="http://schemas.openxmlformats.org/spreadsheetml/2006/main">
  <c i="3" l="1" r="J37"/>
  <c r="J36"/>
  <c i="1" r="AY96"/>
  <c i="3" r="J35"/>
  <c i="1" r="AX96"/>
  <c i="3" r="BI204"/>
  <c r="BH204"/>
  <c r="BG204"/>
  <c r="BF204"/>
  <c r="T204"/>
  <c r="T203"/>
  <c r="R204"/>
  <c r="R203"/>
  <c r="P204"/>
  <c r="P203"/>
  <c r="BI202"/>
  <c r="BH202"/>
  <c r="BG202"/>
  <c r="BF202"/>
  <c r="T202"/>
  <c r="T201"/>
  <c r="R202"/>
  <c r="R201"/>
  <c r="P202"/>
  <c r="P201"/>
  <c r="BI200"/>
  <c r="BH200"/>
  <c r="BG200"/>
  <c r="BF200"/>
  <c r="T200"/>
  <c r="R200"/>
  <c r="P200"/>
  <c r="BI198"/>
  <c r="BH198"/>
  <c r="BG198"/>
  <c r="BF198"/>
  <c r="T198"/>
  <c r="R198"/>
  <c r="P198"/>
  <c r="BI197"/>
  <c r="BH197"/>
  <c r="BG197"/>
  <c r="BF197"/>
  <c r="T197"/>
  <c r="R197"/>
  <c r="P197"/>
  <c r="BI195"/>
  <c r="BH195"/>
  <c r="BG195"/>
  <c r="BF195"/>
  <c r="T195"/>
  <c r="R195"/>
  <c r="P195"/>
  <c r="BI189"/>
  <c r="BH189"/>
  <c r="BG189"/>
  <c r="BF189"/>
  <c r="T189"/>
  <c r="R189"/>
  <c r="P189"/>
  <c r="BI184"/>
  <c r="BH184"/>
  <c r="BG184"/>
  <c r="BF184"/>
  <c r="T184"/>
  <c r="R184"/>
  <c r="P184"/>
  <c r="BI179"/>
  <c r="BH179"/>
  <c r="BG179"/>
  <c r="BF179"/>
  <c r="T179"/>
  <c r="R179"/>
  <c r="P179"/>
  <c r="BI175"/>
  <c r="BH175"/>
  <c r="BG175"/>
  <c r="BF175"/>
  <c r="T175"/>
  <c r="R175"/>
  <c r="P175"/>
  <c r="BI172"/>
  <c r="BH172"/>
  <c r="BG172"/>
  <c r="BF172"/>
  <c r="T172"/>
  <c r="R172"/>
  <c r="P172"/>
  <c r="BI169"/>
  <c r="BH169"/>
  <c r="BG169"/>
  <c r="BF169"/>
  <c r="T169"/>
  <c r="T168"/>
  <c r="R169"/>
  <c r="R168"/>
  <c r="P169"/>
  <c r="P168"/>
  <c r="BI164"/>
  <c r="BH164"/>
  <c r="BG164"/>
  <c r="BF164"/>
  <c r="T164"/>
  <c r="R164"/>
  <c r="P164"/>
  <c r="BI160"/>
  <c r="BH160"/>
  <c r="BG160"/>
  <c r="BF160"/>
  <c r="T160"/>
  <c r="R160"/>
  <c r="P160"/>
  <c r="BI157"/>
  <c r="BH157"/>
  <c r="BG157"/>
  <c r="BF157"/>
  <c r="T157"/>
  <c r="R157"/>
  <c r="P157"/>
  <c r="BI153"/>
  <c r="BH153"/>
  <c r="BG153"/>
  <c r="BF153"/>
  <c r="T153"/>
  <c r="R153"/>
  <c r="P153"/>
  <c r="BI150"/>
  <c r="BH150"/>
  <c r="BG150"/>
  <c r="BF150"/>
  <c r="T150"/>
  <c r="R150"/>
  <c r="P150"/>
  <c r="BI146"/>
  <c r="BH146"/>
  <c r="BG146"/>
  <c r="BF146"/>
  <c r="T146"/>
  <c r="R146"/>
  <c r="P146"/>
  <c r="BI142"/>
  <c r="BH142"/>
  <c r="BG142"/>
  <c r="BF142"/>
  <c r="T142"/>
  <c r="R142"/>
  <c r="P142"/>
  <c r="BI136"/>
  <c r="BH136"/>
  <c r="BG136"/>
  <c r="BF136"/>
  <c r="T136"/>
  <c r="R136"/>
  <c r="P136"/>
  <c r="BI133"/>
  <c r="BH133"/>
  <c r="BG133"/>
  <c r="BF133"/>
  <c r="T133"/>
  <c r="R133"/>
  <c r="P133"/>
  <c r="BI128"/>
  <c r="BH128"/>
  <c r="BG128"/>
  <c r="BF128"/>
  <c r="T128"/>
  <c r="R128"/>
  <c r="P128"/>
  <c r="J121"/>
  <c r="F121"/>
  <c r="F119"/>
  <c r="E117"/>
  <c r="J91"/>
  <c r="F91"/>
  <c r="F89"/>
  <c r="E87"/>
  <c r="J24"/>
  <c r="E24"/>
  <c r="J92"/>
  <c r="J23"/>
  <c r="J18"/>
  <c r="E18"/>
  <c r="F122"/>
  <c r="J17"/>
  <c r="J12"/>
  <c r="J119"/>
  <c r="E7"/>
  <c r="E115"/>
  <c i="2" r="J37"/>
  <c r="J36"/>
  <c i="1" r="AY95"/>
  <c i="2" r="J35"/>
  <c i="1" r="AX95"/>
  <c i="2" r="BI139"/>
  <c r="BH139"/>
  <c r="BG139"/>
  <c r="BF139"/>
  <c r="T139"/>
  <c r="T138"/>
  <c r="R139"/>
  <c r="R138"/>
  <c r="P139"/>
  <c r="P138"/>
  <c r="BI136"/>
  <c r="BH136"/>
  <c r="BG136"/>
  <c r="BF136"/>
  <c r="T136"/>
  <c r="T135"/>
  <c r="R136"/>
  <c r="R135"/>
  <c r="P136"/>
  <c r="P135"/>
  <c r="BI133"/>
  <c r="BH133"/>
  <c r="BG133"/>
  <c r="BF133"/>
  <c r="T133"/>
  <c r="R133"/>
  <c r="P133"/>
  <c r="BI131"/>
  <c r="BH131"/>
  <c r="BG131"/>
  <c r="BF131"/>
  <c r="T131"/>
  <c r="R131"/>
  <c r="P131"/>
  <c r="BI128"/>
  <c r="BH128"/>
  <c r="BG128"/>
  <c r="BF128"/>
  <c r="T128"/>
  <c r="T127"/>
  <c r="R128"/>
  <c r="R127"/>
  <c r="P128"/>
  <c r="P127"/>
  <c r="BI125"/>
  <c r="BH125"/>
  <c r="BG125"/>
  <c r="BF125"/>
  <c r="T125"/>
  <c r="T124"/>
  <c r="R125"/>
  <c r="R124"/>
  <c r="P125"/>
  <c r="P124"/>
  <c r="J118"/>
  <c r="F118"/>
  <c r="F116"/>
  <c r="E114"/>
  <c r="J91"/>
  <c r="F91"/>
  <c r="F89"/>
  <c r="E87"/>
  <c r="J24"/>
  <c r="E24"/>
  <c r="J119"/>
  <c r="J23"/>
  <c r="J18"/>
  <c r="E18"/>
  <c r="F119"/>
  <c r="J17"/>
  <c r="J12"/>
  <c r="J116"/>
  <c r="E7"/>
  <c r="E112"/>
  <c i="1" r="L90"/>
  <c r="AM90"/>
  <c r="AM89"/>
  <c r="L89"/>
  <c r="AM87"/>
  <c r="L87"/>
  <c r="L85"/>
  <c r="L84"/>
  <c i="3" r="J204"/>
  <c r="J175"/>
  <c r="BK146"/>
  <c r="BK136"/>
  <c i="2" r="J128"/>
  <c i="3" r="J202"/>
  <c r="J200"/>
  <c r="J179"/>
  <c r="BK164"/>
  <c r="J153"/>
  <c r="BK150"/>
  <c i="2" r="BK133"/>
  <c i="3" r="BK197"/>
  <c r="BK195"/>
  <c r="BK189"/>
  <c r="BK184"/>
  <c r="BK175"/>
  <c r="BK169"/>
  <c r="BK142"/>
  <c i="2" r="BK139"/>
  <c r="J136"/>
  <c i="3" r="BK204"/>
  <c r="J198"/>
  <c r="J195"/>
  <c r="J172"/>
  <c r="BK160"/>
  <c r="J150"/>
  <c r="J136"/>
  <c i="2" r="J125"/>
  <c i="3" r="BK200"/>
  <c r="J164"/>
  <c r="J133"/>
  <c r="BK128"/>
  <c i="2" r="BK136"/>
  <c r="J131"/>
  <c i="3" r="BK202"/>
  <c r="BK198"/>
  <c r="J197"/>
  <c r="J189"/>
  <c r="J169"/>
  <c r="J157"/>
  <c r="J142"/>
  <c i="2" r="BK128"/>
  <c r="BK125"/>
  <c i="1" r="AS94"/>
  <c i="3" r="J184"/>
  <c r="BK179"/>
  <c r="J128"/>
  <c r="BK172"/>
  <c r="J160"/>
  <c r="BK157"/>
  <c r="BK153"/>
  <c r="J146"/>
  <c r="BK133"/>
  <c i="2" r="J139"/>
  <c r="J133"/>
  <c r="BK131"/>
  <c l="1" r="T130"/>
  <c r="T123"/>
  <c r="T122"/>
  <c i="3" r="BK159"/>
  <c r="J159"/>
  <c r="J100"/>
  <c i="2" r="BK130"/>
  <c r="J130"/>
  <c r="J100"/>
  <c i="3" r="P141"/>
  <c r="P127"/>
  <c r="P126"/>
  <c r="P125"/>
  <c i="1" r="AU96"/>
  <c i="2" r="R130"/>
  <c r="R123"/>
  <c r="R122"/>
  <c i="3" r="R141"/>
  <c r="R127"/>
  <c r="R126"/>
  <c r="R125"/>
  <c r="T159"/>
  <c r="R171"/>
  <c r="R159"/>
  <c r="P171"/>
  <c r="P194"/>
  <c r="T141"/>
  <c r="T127"/>
  <c r="T126"/>
  <c r="T125"/>
  <c r="BK171"/>
  <c r="J171"/>
  <c r="J102"/>
  <c r="BK194"/>
  <c r="J194"/>
  <c r="J103"/>
  <c r="R194"/>
  <c i="2" r="P130"/>
  <c r="P123"/>
  <c r="P122"/>
  <c i="1" r="AU95"/>
  <c i="3" r="BK141"/>
  <c r="J141"/>
  <c r="J99"/>
  <c r="P159"/>
  <c r="T171"/>
  <c r="T194"/>
  <c i="2" r="J89"/>
  <c i="3" r="J89"/>
  <c r="BE136"/>
  <c r="BE175"/>
  <c i="2" r="BE128"/>
  <c r="BE139"/>
  <c r="BK135"/>
  <c r="J135"/>
  <c r="J101"/>
  <c i="3" r="F92"/>
  <c r="BE133"/>
  <c r="BE153"/>
  <c r="BE157"/>
  <c r="BE160"/>
  <c r="BE197"/>
  <c i="2" r="F92"/>
  <c i="3" r="BE150"/>
  <c r="BE164"/>
  <c r="BE195"/>
  <c r="BE204"/>
  <c r="BK127"/>
  <c r="J127"/>
  <c r="J98"/>
  <c i="2" r="E85"/>
  <c r="BE125"/>
  <c r="BK124"/>
  <c r="J124"/>
  <c r="J98"/>
  <c i="3" r="E85"/>
  <c r="BE146"/>
  <c r="BE169"/>
  <c r="BK168"/>
  <c r="J168"/>
  <c r="J101"/>
  <c i="2" r="J92"/>
  <c i="3" r="BE142"/>
  <c r="BE184"/>
  <c r="BE189"/>
  <c i="2" r="BK127"/>
  <c r="J127"/>
  <c r="J99"/>
  <c i="3" r="BE128"/>
  <c r="BE179"/>
  <c r="BK201"/>
  <c r="J201"/>
  <c r="J104"/>
  <c r="J122"/>
  <c r="BE172"/>
  <c r="BE198"/>
  <c r="BK203"/>
  <c r="J203"/>
  <c r="J105"/>
  <c i="2" r="BE131"/>
  <c r="BE133"/>
  <c r="BE136"/>
  <c r="BK138"/>
  <c r="J138"/>
  <c r="J102"/>
  <c i="3" r="BE200"/>
  <c r="BE202"/>
  <c r="F34"/>
  <c i="1" r="BA96"/>
  <c i="2" r="F36"/>
  <c i="1" r="BC95"/>
  <c i="3" r="F37"/>
  <c i="1" r="BD96"/>
  <c i="2" r="F35"/>
  <c i="1" r="BB95"/>
  <c i="2" r="J34"/>
  <c i="1" r="AW95"/>
  <c i="3" r="J34"/>
  <c i="1" r="AW96"/>
  <c i="3" r="F35"/>
  <c i="1" r="BB96"/>
  <c i="2" r="F37"/>
  <c i="1" r="BD95"/>
  <c i="3" r="F36"/>
  <c i="1" r="BC96"/>
  <c i="2" r="F34"/>
  <c i="1" r="BA95"/>
  <c i="2" l="1" r="BK123"/>
  <c r="BK122"/>
  <c r="J122"/>
  <c r="J96"/>
  <c i="3" r="BK126"/>
  <c r="J126"/>
  <c r="J97"/>
  <c i="2" r="F33"/>
  <c i="1" r="AZ95"/>
  <c i="3" r="F33"/>
  <c i="1" r="AZ96"/>
  <c r="AU94"/>
  <c i="2" r="J33"/>
  <c i="1" r="AV95"/>
  <c r="AT95"/>
  <c r="BC94"/>
  <c r="AY94"/>
  <c r="BB94"/>
  <c r="AX94"/>
  <c i="3" r="J33"/>
  <c i="1" r="AV96"/>
  <c r="AT96"/>
  <c r="BA94"/>
  <c r="W30"/>
  <c r="BD94"/>
  <c r="W33"/>
  <c i="3" l="1" r="BK125"/>
  <c r="J125"/>
  <c r="J96"/>
  <c i="2" r="J123"/>
  <c r="J97"/>
  <c i="1" r="AZ94"/>
  <c r="AV94"/>
  <c r="AK29"/>
  <c r="W32"/>
  <c i="2" r="J30"/>
  <c i="1" r="AG95"/>
  <c r="AN95"/>
  <c r="AW94"/>
  <c r="AK30"/>
  <c r="W31"/>
  <c i="2" l="1" r="J39"/>
  <c i="1" r="W29"/>
  <c i="3" r="J30"/>
  <c i="1" r="AG96"/>
  <c r="AN96"/>
  <c r="AT94"/>
  <c i="3" l="1" r="J39"/>
  <c i="1" r="AG94"/>
  <c r="AK26"/>
  <c r="AK35"/>
  <c l="1" r="AN94"/>
</calcChain>
</file>

<file path=xl/sharedStrings.xml><?xml version="1.0" encoding="utf-8"?>
<sst xmlns="http://schemas.openxmlformats.org/spreadsheetml/2006/main">
  <si>
    <t>Export Komplet</t>
  </si>
  <si>
    <t/>
  </si>
  <si>
    <t>2.0</t>
  </si>
  <si>
    <t>ZAMOK</t>
  </si>
  <si>
    <t>False</t>
  </si>
  <si>
    <t>{26e5cd07-9448-4db3-8197-5138e6d50c5e}</t>
  </si>
  <si>
    <t>0,01</t>
  </si>
  <si>
    <t>21</t>
  </si>
  <si>
    <t>15</t>
  </si>
  <si>
    <t>REKAPITULACE STAVBY</t>
  </si>
  <si>
    <t xml:space="preserve">v ---  níže se nacházejí doplnkové a pomocné údaje k sestavám  --- v</t>
  </si>
  <si>
    <t>Návod na vyplnění</t>
  </si>
  <si>
    <t>0,001</t>
  </si>
  <si>
    <t>Kód:</t>
  </si>
  <si>
    <t>N20-130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</si>
  <si>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</si>
  <si>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</si>
  <si>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DEMOLICE MŠ CHRJUKINOVA Č.P. 1821/11, OSTRAVA-ZÁBŘEH</t>
  </si>
  <si>
    <t>KSO:</t>
  </si>
  <si>
    <t>CC-CZ:</t>
  </si>
  <si>
    <t>Místo:</t>
  </si>
  <si>
    <t>Č.P. 1821/11, OSTRAVA-ZÁBŘEH</t>
  </si>
  <si>
    <t>Datum:</t>
  </si>
  <si>
    <t>4. 7. 2020</t>
  </si>
  <si>
    <t>Zadavatel:</t>
  </si>
  <si>
    <t>IČ:</t>
  </si>
  <si>
    <t>ÚMO Ostrava-Jih</t>
  </si>
  <si>
    <t>DIČ:</t>
  </si>
  <si>
    <t>Uchazeč:</t>
  </si>
  <si>
    <t>Vyplň údaj</t>
  </si>
  <si>
    <t>Projektant:</t>
  </si>
  <si>
    <t>INPROS FM s.r.o.</t>
  </si>
  <si>
    <t>True</t>
  </si>
  <si>
    <t>Zpracovatel:</t>
  </si>
  <si>
    <t xml:space="preserve"> </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</si>
  <si>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</si>
  <si>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</si>
  <si>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</si>
  <si>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</si>
  <si>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</si>
  <si>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</si>
  <si>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</si>
  <si>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</si>
  <si>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</si>
  <si>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</si>
  <si>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</si>
  <si>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</si>
  <si>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</si>
  <si>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</si>
  <si>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</si>
  <si>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</si>
  <si>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</si>
  <si>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</si>
  <si>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</si>
  <si>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</si>
  <si>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</si>
  <si>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</si>
  <si>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</si>
  <si>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</si>
  <si>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</si>
  <si>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</si>
  <si>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</si>
  <si>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</si>
  <si>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</si>
  <si>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</si>
  <si>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</si>
  <si>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</si>
  <si>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</si>
  <si>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</si>
  <si>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</si>
  <si>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</si>
  <si>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</si>
  <si>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</si>
  <si>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</si>
  <si>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</si>
  <si>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</si>
  <si>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</si>
  <si>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</si>
  <si>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</si>
  <si>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</si>
  <si>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</si>
  <si>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</si>
  <si>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VON</t>
  </si>
  <si>
    <t xml:space="preserve">Vedlejší a ostatní náklady </t>
  </si>
  <si>
    <t>STA</t>
  </si>
  <si>
    <t>1</t>
  </si>
  <si>
    <t>{5cb7128a-e6c9-48cb-8c98-cea2ce141e82}</t>
  </si>
  <si>
    <t>2</t>
  </si>
  <si>
    <t>D.1</t>
  </si>
  <si>
    <t xml:space="preserve">Demolice a bourací práce </t>
  </si>
  <si>
    <t>{d07d35ad-0e45-457b-82ef-9edbbb83ade9}</t>
  </si>
  <si>
    <t>KRYCÍ LIST SOUPISU PRACÍ</t>
  </si>
  <si>
    <t>Objekt:</t>
  </si>
  <si>
    <t xml:space="preserve">VON - Vedlejší a ostatní náklady </t>
  </si>
  <si>
    <t>REKAPITULACE ČLENĚNÍ SOUPISU PRACÍ</t>
  </si>
  <si>
    <t>Kód dílu - Popis</t>
  </si>
  <si>
    <t>Cena celkem [CZK]</t>
  </si>
  <si>
    <t>Náklady ze soupisu prací</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</si>
  <si>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</si>
  <si>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</si>
  <si>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</si>
  <si>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</si>
  <si>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</si>
  <si>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</si>
  <si>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</si>
  <si>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</si>
  <si>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</si>
  <si>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</si>
  <si>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</si>
  <si>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</si>
  <si>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</si>
  <si>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</si>
  <si>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</si>
  <si>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</si>
  <si>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</si>
  <si>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</si>
  <si>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</si>
  <si>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</si>
  <si>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</si>
  <si>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5</t>
  </si>
  <si>
    <t>ROZPOCET</t>
  </si>
  <si>
    <t>VRN1</t>
  </si>
  <si>
    <t>Průzkumné, geodetické a projektové práce</t>
  </si>
  <si>
    <t>K</t>
  </si>
  <si>
    <t>013244000</t>
  </si>
  <si>
    <t>Dokumentace dílenská pro realizaci stavby</t>
  </si>
  <si>
    <t>kpl.</t>
  </si>
  <si>
    <t>CS ÚRS 2020 01</t>
  </si>
  <si>
    <t>1024</t>
  </si>
  <si>
    <t>-1469294348</t>
  </si>
  <si>
    <t>P</t>
  </si>
  <si>
    <t>Poznámka k položce:_x000d_
V jednotkové ceně zahrnuty náklady na vypracování :_x000d_
-prováděcí / dílenské dokumentace pro provedení stavby _x000d_
(ZPRACOVÁNÍ KOMPLETNÍCH TECHNOLOGICKÝCH POSTUPŮ DEMOLIC A BOURACÍCH PRACÍ včetně případného staického posouzení)_x000d_
VEŠKERÉ FORMY A PŘEDÁNÍ SE ŘÍDÍ PODMÍNKAMI ZADÁVACÍ DOKUMENTACE STAVBY</t>
  </si>
  <si>
    <t>VRN2</t>
  </si>
  <si>
    <t>Příprava staveniště</t>
  </si>
  <si>
    <t>020001000</t>
  </si>
  <si>
    <t xml:space="preserve">Příprava staveniště </t>
  </si>
  <si>
    <t>1862058813</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</si>
  <si>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</si>
  <si>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</si>
  <si>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</si>
  <si>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3</t>
  </si>
  <si>
    <t>030001000</t>
  </si>
  <si>
    <t xml:space="preserve">Zařízení staveniště </t>
  </si>
  <si>
    <t>1005777836</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</si>
  <si>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</si>
  <si>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4</t>
  </si>
  <si>
    <t>039002000</t>
  </si>
  <si>
    <t>Zrušení zařízení staveniště</t>
  </si>
  <si>
    <t>-1633886599</t>
  </si>
  <si>
    <t>Poznámka k položce:_x000d_
-náklady zhotovitele spojené s kompletní likvidací zařízení staveniště vč. uvedení všech dotčených ploch do bezvadného stavu</t>
  </si>
  <si>
    <t>VRN4</t>
  </si>
  <si>
    <t>Inženýrská činnost</t>
  </si>
  <si>
    <t>045002000</t>
  </si>
  <si>
    <t xml:space="preserve">Kompletační a koordinační činnost </t>
  </si>
  <si>
    <t>-450229075</t>
  </si>
  <si>
    <t>Poznámka k položce:_x000d_
-příprava předávací dokumentace dle ZD_x000d_
-ostatní kompletační činnost</t>
  </si>
  <si>
    <t>VRN9</t>
  </si>
  <si>
    <t>Ostatní náklady</t>
  </si>
  <si>
    <t>6</t>
  </si>
  <si>
    <t>090001000</t>
  </si>
  <si>
    <t>-2090195894</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</si>
  <si>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stavu._x000d_
--------------------------------------------------------------------------------------------------------------------_x000d_
-ostatní, jinde neuvedené, náklady potřebné k provedení a předání díla objednateli _ dle PD a TZ</t>
  </si>
  <si>
    <t xml:space="preserve">D.1 - Demolice a bourací práce </t>
  </si>
  <si>
    <t>HSV - Práce a dodávky HSV</t>
  </si>
  <si>
    <t xml:space="preserve">    1 - Zemní práce</t>
  </si>
  <si>
    <t xml:space="preserve">      18 - Zemní práce - povrchové úpravy terénu</t>
  </si>
  <si>
    <t xml:space="preserve">    5 - Komunikace pozemní</t>
  </si>
  <si>
    <t xml:space="preserve">    8 - Trubní a ostatní vedení </t>
  </si>
  <si>
    <t xml:space="preserve">    9 - Ostatní konstrukce a práce, bourání</t>
  </si>
  <si>
    <t xml:space="preserve">    997 - Přesun sutě</t>
  </si>
  <si>
    <t xml:space="preserve">    998 - Přesun hmot</t>
  </si>
  <si>
    <t>N00 - Nezměřitelné práce</t>
  </si>
  <si>
    <t>HSV</t>
  </si>
  <si>
    <t>Práce a dodávky HSV</t>
  </si>
  <si>
    <t>Zemní práce</t>
  </si>
  <si>
    <t>113106144</t>
  </si>
  <si>
    <t>Rozebrání dlažeb ze zámkových dlaždic komunikací pro pěší strojně pl přes 50 m2</t>
  </si>
  <si>
    <t>m2</t>
  </si>
  <si>
    <t>-837321156</t>
  </si>
  <si>
    <t>Poznámka k položce:_x000d_
-JC obsahuje také bourání souvisejících prvků a obrub</t>
  </si>
  <si>
    <t>VV</t>
  </si>
  <si>
    <t>"plocha dle PD a TZ" 742,0</t>
  </si>
  <si>
    <t>"ostatní prvky a obruby" (0,1*742,0)</t>
  </si>
  <si>
    <t>Součet</t>
  </si>
  <si>
    <t>113107222</t>
  </si>
  <si>
    <t>Odstranění podkladu z kameniva tl 200 mm strojně pl přes 200 m2</t>
  </si>
  <si>
    <t>2068659083</t>
  </si>
  <si>
    <t>174151101</t>
  </si>
  <si>
    <t>Zásyp jam, šachet rýh nebo kolem objektů sypaninou se zhutněním</t>
  </si>
  <si>
    <t>m3</t>
  </si>
  <si>
    <t>158268801</t>
  </si>
  <si>
    <t>Poznámka k položce:_x000d_
-zásyp prostoru 1.PP_použitý materiál _ z demolice (vhodné frakce a vlastností_viz PD a TZ)</t>
  </si>
  <si>
    <t xml:space="preserve">"konstrukce 1.PP, podzemních kanálů" </t>
  </si>
  <si>
    <t>"odměřeno elektronicky" (507,0)+(2*1,8*64)+(1,0*0,5*101,9)</t>
  </si>
  <si>
    <t>18</t>
  </si>
  <si>
    <t>Zemní práce - povrchové úpravy terénu</t>
  </si>
  <si>
    <t>181151311</t>
  </si>
  <si>
    <t>Plošná úprava terénu přes 500 m2 zemina tř 1 až 4 nerovnosti do 100 mm v rovinně a svahu do 1:5</t>
  </si>
  <si>
    <t>-908695099</t>
  </si>
  <si>
    <t>"plochy po venkovních konstrukcích" 742,0+(15,5*6)+(5*2,5)+(5*2,0)</t>
  </si>
  <si>
    <t>"plochy po objektech" 938,0+6,0</t>
  </si>
  <si>
    <t>181301112</t>
  </si>
  <si>
    <t>Rozprostření ornice tl vrstvy do 200 mm pl přes 500 m2 v rovině nebo ve svahu do 1:5 strojně</t>
  </si>
  <si>
    <t>738860173</t>
  </si>
  <si>
    <t>M</t>
  </si>
  <si>
    <t>103641R10</t>
  </si>
  <si>
    <t xml:space="preserve">zemina pro terénní úpravy -  orniční vrstva</t>
  </si>
  <si>
    <t>t</t>
  </si>
  <si>
    <t>CS VLASTNÍ</t>
  </si>
  <si>
    <t>8</t>
  </si>
  <si>
    <t>1511932150</t>
  </si>
  <si>
    <t>Poznámka k položce:_x000d_
Jednotková cena obsahuje veškeré potřebné přesuny._x000d_
(objem _ pro zeminu objemové hmotnosti 1500 kg/m3)</t>
  </si>
  <si>
    <t>1801,5*0,2475 'Přepočtené koeficientem množství</t>
  </si>
  <si>
    <t>7</t>
  </si>
  <si>
    <t>181451131</t>
  </si>
  <si>
    <t>Založení parkového trávníku výsevem plochy přes 1000 m2 v rovině a ve svahu do 1:5</t>
  </si>
  <si>
    <t>-1147986243</t>
  </si>
  <si>
    <t>00572410</t>
  </si>
  <si>
    <t>osivo směs travní parková</t>
  </si>
  <si>
    <t>kg</t>
  </si>
  <si>
    <t>-1412601203</t>
  </si>
  <si>
    <t>1801,5*0,03 'Přepočtené koeficientem množství</t>
  </si>
  <si>
    <t>Komunikace pozemní</t>
  </si>
  <si>
    <t>9</t>
  </si>
  <si>
    <t>564951213</t>
  </si>
  <si>
    <t>Podklad z recyklátu tl 150 mm</t>
  </si>
  <si>
    <t>-1581917861</t>
  </si>
  <si>
    <t>Poznámka k položce:_x000d_
Podkladní vrstva _ provedení po demolici a BP</t>
  </si>
  <si>
    <t>10</t>
  </si>
  <si>
    <t>564971215</t>
  </si>
  <si>
    <t>Podklad z recyklátu tl 250 mm</t>
  </si>
  <si>
    <t>491522321</t>
  </si>
  <si>
    <t xml:space="preserve">Trubní a ostatní vedení </t>
  </si>
  <si>
    <t>11</t>
  </si>
  <si>
    <t>800015R01</t>
  </si>
  <si>
    <t>Odpojení objektů od technické infrastruktury a inženýrských sítí dle specifikace</t>
  </si>
  <si>
    <t>-625982408</t>
  </si>
  <si>
    <t xml:space="preserve">Poznámka k položce:_x000d_
Kompletní provedení dle specifikace PD a TZ včetně všech přímo souvisejících prací/činností a dodávek/doplňků a příslušenství_x000d_
------------------------------------------------------------------------------------------------------------------------------------------------------_x000d_
Specifikace a rozsah :_x000d_
Odpojení objektů od technické infrastruktury_x000d_
Před odpojením bude nutno areálové rozvody inženýrských sítí zaměřit. Odpojení bude provedeno podle požadavků vlastníků inženýrských sítí a po dohodě s nimi._x000d_
•Sdělovací kabel – investor nebo dodavatel stavby zažádá a objedná u společnosti Cetin a.s. o odpojení přípojky. Odpojení provede pracovník společnosti Cetin a.s. přestřižením metalického kabelu v rozvodné skříni na objektu._x000d_
•Elektrická energie – investor nebo dodavatel stavby zažádá a objedná u společnosti ČEZ Distribuce a.s. o odpojení přípojky. Objekt bude od přípojky NN odpojen v hlavní rozvodné skříni, provede se demontáž této skříně. Správcem sítě je společnost ČEZ Distribuce a.s. _x000d_
•Plynovod – rozvod plynu se zablinduje před objektem HUP. HUP je umístěn u zdi na severní straně objektu, zároveň bude tento objekt HUP odstraněn. Správcem sítě je GridServices, s.r.o_x000d_
•Splaškové, dešťové, (tukové přes lapač tuků) vody jsou z objektu pomocí venkovních kanalizačních rozvodů odvedeny do přilehlé kanalizační šachty, která je ve správě Ovak, a.s.. Obě napojovací místa kanalizačních přípojek budou před zaústěním do jednotné kanalizace DN 400 BET zaslepena zatažením krátké sanační vložky délky 0,6 m pomocí kanalizačního robota z nejbližší šachty. Správcem veřejné kanalizace je Ovak, a.s._x000d_
•Vodovod – vodovodní přípojka bude zaslepena v místě napojení na vodovodní řád DN 80 LT. Navrtávací pás bude odstraněn a opravované místo opatřeno opravným třmenem._x000d_
•Teplovod  –  bude provedena demontáž měřiče tepla společnosti Veolia Energie ČR, a.s., Bude odstavena a zaslepena stávající přípojka horkovodu._x000d_
•Areálové (venkovní) rozvody kanalizace – před prováděním demolic jednotlivých objektů bude provedeno jejich odpojení._x000d_
</t>
  </si>
  <si>
    <t>Ostatní konstrukce a práce, bourání</t>
  </si>
  <si>
    <t>12</t>
  </si>
  <si>
    <t>962052211</t>
  </si>
  <si>
    <t>Bourání konstrukcí nadzákladových ze ŽB přes 1 m3</t>
  </si>
  <si>
    <t>-1414625690</t>
  </si>
  <si>
    <t>"betonové terasy a rampy" 0,35*((15,5*6,0)+(5,0*2,5)+(5,0*2,0))</t>
  </si>
  <si>
    <t>13</t>
  </si>
  <si>
    <t>966071R22</t>
  </si>
  <si>
    <t>Rozebrání a demolice kompletního systému oplocení včetně betonových prvků a zasypání jam</t>
  </si>
  <si>
    <t>m</t>
  </si>
  <si>
    <t>564802298</t>
  </si>
  <si>
    <t>Poznámka k položce:_x000d_
Kompletní provedení dle specifikace PD a TZ včetně všech přímo souvisejících činností a prací</t>
  </si>
  <si>
    <t>"odměřeno elektronicky" 340,0</t>
  </si>
  <si>
    <t>14</t>
  </si>
  <si>
    <t>981013414</t>
  </si>
  <si>
    <t>Demolice budov zděných na MC nebo z betonu podíl konstrukcí do 25 % těžkou mechanizací</t>
  </si>
  <si>
    <t>-1753787986</t>
  </si>
  <si>
    <t>Poznámka k položce:_x000d_
-Jednotková cena obsahuje demolice/bourací práce kompletních staveb včetně souvisejících základových kcí (-0,5 m pod UT) a ostatních nadzemních prvků a konstrukcí</t>
  </si>
  <si>
    <t xml:space="preserve">"konstrukce úschovna nářadí" </t>
  </si>
  <si>
    <t>"odměřeno elektronicky" (2*3*3,5)</t>
  </si>
  <si>
    <t>981013415</t>
  </si>
  <si>
    <t>Demolice budov zděných na MC nebo z betonu podíl konstrukcí do 30 % těžkou mechanizací</t>
  </si>
  <si>
    <t>-1651939909</t>
  </si>
  <si>
    <t xml:space="preserve">"konstrukce objektu" </t>
  </si>
  <si>
    <t>"odměřeno elektronicky" (5407,0)-((633,75)+(2*2,3*64)+(1,0*1,0*101,9))</t>
  </si>
  <si>
    <t>16</t>
  </si>
  <si>
    <t>981013716</t>
  </si>
  <si>
    <t>Demolice budov ze železobetonu podíl konstrukcí do 35 % těžkou mechanizací</t>
  </si>
  <si>
    <t>43437623</t>
  </si>
  <si>
    <t>"odměřeno elektronicky" (633,75)+(2*2,3*64)+(1,0*1,0*101,9)</t>
  </si>
  <si>
    <t>997</t>
  </si>
  <si>
    <t>Přesun sutě</t>
  </si>
  <si>
    <t>17</t>
  </si>
  <si>
    <t>997013R31</t>
  </si>
  <si>
    <t xml:space="preserve">Poplatek za uložení na skládce (skládkovné) stavebního odpadu bez rozlišení </t>
  </si>
  <si>
    <t>-1295012562</t>
  </si>
  <si>
    <t>Poznámka k položce:_x000d_
Jednotková cena stanovena pro stavební odpad BEZ ROZLIŠENÍ _včetně nebezpečných odpadů._x000d_
----------------------------------------------------------------------------------------------------------------------</t>
  </si>
  <si>
    <t>997321511</t>
  </si>
  <si>
    <t>Vodorovná doprava suti a vybouraných hmot po suchu do 1 km</t>
  </si>
  <si>
    <t>-991286535</t>
  </si>
  <si>
    <t>19</t>
  </si>
  <si>
    <t>997321519</t>
  </si>
  <si>
    <t>Příplatek ZKD 1km vodorovné dopravy suti a vybouraných hmot po suchu</t>
  </si>
  <si>
    <t>1072290650</t>
  </si>
  <si>
    <t>3833,426*20 'Přepočtené koeficientem množství</t>
  </si>
  <si>
    <t>20</t>
  </si>
  <si>
    <t>997321611</t>
  </si>
  <si>
    <t>Nakládání nebo překládání suti a vybouraných hmot</t>
  </si>
  <si>
    <t>-132797351</t>
  </si>
  <si>
    <t>998</t>
  </si>
  <si>
    <t>Přesun hmot</t>
  </si>
  <si>
    <t>998231R11</t>
  </si>
  <si>
    <t xml:space="preserve">Přesun hmot pro plochy a úpravy území </t>
  </si>
  <si>
    <t>-868554196</t>
  </si>
  <si>
    <t>N00</t>
  </si>
  <si>
    <t>Nezměřitelné práce</t>
  </si>
  <si>
    <t>22</t>
  </si>
  <si>
    <t>N00_R01</t>
  </si>
  <si>
    <t>Kompletní vyklizení stávajících objektů _ vnitřní vybavení, mobiliář, rozvody a koncové prvky techniky prostředí staveb</t>
  </si>
  <si>
    <t>512</t>
  </si>
  <si>
    <t>-352298004</t>
  </si>
  <si>
    <t xml:space="preserve">Poznámka k položce:_x000d_
Kompletní provedení dle specifikace PD a TZ včetně všech přímo souvisejících prací a činností / likvidace odpadů dle zákona o odpadech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</si>
</sst>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71.25" customHeight="1">
      <c r="B23" s="21"/>
      <c r="C23" s="22"/>
      <c r="D23" s="22"/>
      <c r="E23" s="36" t="s">
        <v>36</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38</v>
      </c>
      <c r="M28" s="45"/>
      <c r="N28" s="45"/>
      <c r="O28" s="45"/>
      <c r="P28" s="45"/>
      <c r="Q28" s="40"/>
      <c r="R28" s="40"/>
      <c r="S28" s="40"/>
      <c r="T28" s="40"/>
      <c r="U28" s="40"/>
      <c r="V28" s="40"/>
      <c r="W28" s="45" t="s">
        <v>39</v>
      </c>
      <c r="X28" s="45"/>
      <c r="Y28" s="45"/>
      <c r="Z28" s="45"/>
      <c r="AA28" s="45"/>
      <c r="AB28" s="45"/>
      <c r="AC28" s="45"/>
      <c r="AD28" s="45"/>
      <c r="AE28" s="45"/>
      <c r="AF28" s="40"/>
      <c r="AG28" s="40"/>
      <c r="AH28" s="40"/>
      <c r="AI28" s="40"/>
      <c r="AJ28" s="40"/>
      <c r="AK28" s="45" t="s">
        <v>40</v>
      </c>
      <c r="AL28" s="45"/>
      <c r="AM28" s="45"/>
      <c r="AN28" s="45"/>
      <c r="AO28" s="45"/>
      <c r="AP28" s="40"/>
      <c r="AQ28" s="40"/>
      <c r="AR28" s="44"/>
      <c r="BE28" s="31"/>
    </row>
    <row r="29" s="3" customFormat="1" ht="14.4" customHeight="1">
      <c r="A29" s="3"/>
      <c r="B29" s="46"/>
      <c r="C29" s="47"/>
      <c r="D29" s="32" t="s">
        <v>41</v>
      </c>
      <c r="E29" s="47"/>
      <c r="F29" s="32" t="s">
        <v>42</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43</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44</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45</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46</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47</v>
      </c>
      <c r="E35" s="54"/>
      <c r="F35" s="54"/>
      <c r="G35" s="54"/>
      <c r="H35" s="54"/>
      <c r="I35" s="54"/>
      <c r="J35" s="54"/>
      <c r="K35" s="54"/>
      <c r="L35" s="54"/>
      <c r="M35" s="54"/>
      <c r="N35" s="54"/>
      <c r="O35" s="54"/>
      <c r="P35" s="54"/>
      <c r="Q35" s="54"/>
      <c r="R35" s="54"/>
      <c r="S35" s="54"/>
      <c r="T35" s="55" t="s">
        <v>48</v>
      </c>
      <c r="U35" s="54"/>
      <c r="V35" s="54"/>
      <c r="W35" s="54"/>
      <c r="X35" s="56" t="s">
        <v>49</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50</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51</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52</v>
      </c>
      <c r="E60" s="42"/>
      <c r="F60" s="42"/>
      <c r="G60" s="42"/>
      <c r="H60" s="42"/>
      <c r="I60" s="42"/>
      <c r="J60" s="42"/>
      <c r="K60" s="42"/>
      <c r="L60" s="42"/>
      <c r="M60" s="42"/>
      <c r="N60" s="42"/>
      <c r="O60" s="42"/>
      <c r="P60" s="42"/>
      <c r="Q60" s="42"/>
      <c r="R60" s="42"/>
      <c r="S60" s="42"/>
      <c r="T60" s="42"/>
      <c r="U60" s="42"/>
      <c r="V60" s="64" t="s">
        <v>53</v>
      </c>
      <c r="W60" s="42"/>
      <c r="X60" s="42"/>
      <c r="Y60" s="42"/>
      <c r="Z60" s="42"/>
      <c r="AA60" s="42"/>
      <c r="AB60" s="42"/>
      <c r="AC60" s="42"/>
      <c r="AD60" s="42"/>
      <c r="AE60" s="42"/>
      <c r="AF60" s="42"/>
      <c r="AG60" s="42"/>
      <c r="AH60" s="64" t="s">
        <v>52</v>
      </c>
      <c r="AI60" s="42"/>
      <c r="AJ60" s="42"/>
      <c r="AK60" s="42"/>
      <c r="AL60" s="42"/>
      <c r="AM60" s="64" t="s">
        <v>53</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54</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55</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52</v>
      </c>
      <c r="E75" s="42"/>
      <c r="F75" s="42"/>
      <c r="G75" s="42"/>
      <c r="H75" s="42"/>
      <c r="I75" s="42"/>
      <c r="J75" s="42"/>
      <c r="K75" s="42"/>
      <c r="L75" s="42"/>
      <c r="M75" s="42"/>
      <c r="N75" s="42"/>
      <c r="O75" s="42"/>
      <c r="P75" s="42"/>
      <c r="Q75" s="42"/>
      <c r="R75" s="42"/>
      <c r="S75" s="42"/>
      <c r="T75" s="42"/>
      <c r="U75" s="42"/>
      <c r="V75" s="64" t="s">
        <v>53</v>
      </c>
      <c r="W75" s="42"/>
      <c r="X75" s="42"/>
      <c r="Y75" s="42"/>
      <c r="Z75" s="42"/>
      <c r="AA75" s="42"/>
      <c r="AB75" s="42"/>
      <c r="AC75" s="42"/>
      <c r="AD75" s="42"/>
      <c r="AE75" s="42"/>
      <c r="AF75" s="42"/>
      <c r="AG75" s="42"/>
      <c r="AH75" s="64" t="s">
        <v>52</v>
      </c>
      <c r="AI75" s="42"/>
      <c r="AJ75" s="42"/>
      <c r="AK75" s="42"/>
      <c r="AL75" s="42"/>
      <c r="AM75" s="64" t="s">
        <v>53</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56</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N20-130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DEMOLICE MŠ CHRJUKINOVA Č.P. 1821/11, OSTRAVA-ZÁBŘEH</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Č.P. 1821/11, OSTRAVA-ZÁBŘEH</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4. 7. 2020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ÚMO Ostrava-Jih</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INPROS FM s.r.o.</v>
      </c>
      <c r="AN89" s="71"/>
      <c r="AO89" s="71"/>
      <c r="AP89" s="71"/>
      <c r="AQ89" s="40"/>
      <c r="AR89" s="44"/>
      <c r="AS89" s="81" t="s">
        <v>57</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58</v>
      </c>
      <c r="D92" s="94"/>
      <c r="E92" s="94"/>
      <c r="F92" s="94"/>
      <c r="G92" s="94"/>
      <c r="H92" s="95"/>
      <c r="I92" s="96" t="s">
        <v>59</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60</v>
      </c>
      <c r="AH92" s="94"/>
      <c r="AI92" s="94"/>
      <c r="AJ92" s="94"/>
      <c r="AK92" s="94"/>
      <c r="AL92" s="94"/>
      <c r="AM92" s="94"/>
      <c r="AN92" s="96" t="s">
        <v>61</v>
      </c>
      <c r="AO92" s="94"/>
      <c r="AP92" s="98"/>
      <c r="AQ92" s="99" t="s">
        <v>62</v>
      </c>
      <c r="AR92" s="44"/>
      <c r="AS92" s="100" t="s">
        <v>63</v>
      </c>
      <c r="AT92" s="101" t="s">
        <v>64</v>
      </c>
      <c r="AU92" s="101" t="s">
        <v>65</v>
      </c>
      <c r="AV92" s="101" t="s">
        <v>66</v>
      </c>
      <c r="AW92" s="101" t="s">
        <v>67</v>
      </c>
      <c r="AX92" s="101" t="s">
        <v>68</v>
      </c>
      <c r="AY92" s="101" t="s">
        <v>69</v>
      </c>
      <c r="AZ92" s="101" t="s">
        <v>70</v>
      </c>
      <c r="BA92" s="101" t="s">
        <v>71</v>
      </c>
      <c r="BB92" s="101" t="s">
        <v>72</v>
      </c>
      <c r="BC92" s="101" t="s">
        <v>73</v>
      </c>
      <c r="BD92" s="102" t="s">
        <v>74</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76</v>
      </c>
      <c r="BT94" s="117" t="s">
        <v>77</v>
      </c>
      <c r="BU94" s="118" t="s">
        <v>78</v>
      </c>
      <c r="BV94" s="117" t="s">
        <v>79</v>
      </c>
      <c r="BW94" s="117" t="s">
        <v>5</v>
      </c>
      <c r="BX94" s="117" t="s">
        <v>80</v>
      </c>
      <c r="CL94" s="117" t="s">
        <v>1</v>
      </c>
    </row>
    <row r="95" s="7" customFormat="1" ht="16.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'VON - Vedlejší a ostatní ...'!J30</f>
        <v>0</v>
      </c>
      <c r="AH95" s="123"/>
      <c r="AI95" s="123"/>
      <c r="AJ95" s="123"/>
      <c r="AK95" s="123"/>
      <c r="AL95" s="123"/>
      <c r="AM95" s="123"/>
      <c r="AN95" s="124">
        <f>SUM(AG95,AT95)</f>
        <v>0</v>
      </c>
      <c r="AO95" s="123"/>
      <c r="AP95" s="123"/>
      <c r="AQ95" s="125" t="s">
        <v>84</v>
      </c>
      <c r="AR95" s="126"/>
      <c r="AS95" s="127">
        <v>0</v>
      </c>
      <c r="AT95" s="128">
        <f>ROUND(SUM(AV95:AW95),2)</f>
        <v>0</v>
      </c>
      <c r="AU95" s="129">
        <f>'VON - Vedlejší a ostatní ...'!P122</f>
        <v>0</v>
      </c>
      <c r="AV95" s="128">
        <f>'VON - Vedlejší a ostatní ...'!J33</f>
        <v>0</v>
      </c>
      <c r="AW95" s="128">
        <f>'VON - Vedlejší a ostatní ...'!J34</f>
        <v>0</v>
      </c>
      <c r="AX95" s="128">
        <f>'VON - Vedlejší a ostatní ...'!J35</f>
        <v>0</v>
      </c>
      <c r="AY95" s="128">
        <f>'VON - Vedlejší a ostatní ...'!J36</f>
        <v>0</v>
      </c>
      <c r="AZ95" s="128">
        <f>'VON - Vedlejší a ostatní ...'!F33</f>
        <v>0</v>
      </c>
      <c r="BA95" s="128">
        <f>'VON - Vedlejší a ostatní ...'!F34</f>
        <v>0</v>
      </c>
      <c r="BB95" s="128">
        <f>'VON - Vedlejší a ostatní ...'!F35</f>
        <v>0</v>
      </c>
      <c r="BC95" s="128">
        <f>'VON - Vedlejší a ostatní ...'!F36</f>
        <v>0</v>
      </c>
      <c r="BD95" s="130">
        <f>'VON - Vedlejší a ostatní ...'!F37</f>
        <v>0</v>
      </c>
      <c r="BE95" s="7"/>
      <c r="BT95" s="131" t="s">
        <v>85</v>
      </c>
      <c r="BV95" s="131" t="s">
        <v>79</v>
      </c>
      <c r="BW95" s="131" t="s">
        <v>86</v>
      </c>
      <c r="BX95" s="131" t="s">
        <v>5</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'D.1 - Demolice a bourací ...'!J30</f>
        <v>0</v>
      </c>
      <c r="AH96" s="123"/>
      <c r="AI96" s="123"/>
      <c r="AJ96" s="123"/>
      <c r="AK96" s="123"/>
      <c r="AL96" s="123"/>
      <c r="AM96" s="123"/>
      <c r="AN96" s="124">
        <f>SUM(AG96,AT96)</f>
        <v>0</v>
      </c>
      <c r="AO96" s="123"/>
      <c r="AP96" s="123"/>
      <c r="AQ96" s="125" t="s">
        <v>84</v>
      </c>
      <c r="AR96" s="126"/>
      <c r="AS96" s="132">
        <v>0</v>
      </c>
      <c r="AT96" s="133">
        <f>ROUND(SUM(AV96:AW96),2)</f>
        <v>0</v>
      </c>
      <c r="AU96" s="134">
        <f>'D.1 - Demolice a bourací ...'!P125</f>
        <v>0</v>
      </c>
      <c r="AV96" s="133">
        <f>'D.1 - Demolice a bourací ...'!J33</f>
        <v>0</v>
      </c>
      <c r="AW96" s="133">
        <f>'D.1 - Demolice a bourací ...'!J34</f>
        <v>0</v>
      </c>
      <c r="AX96" s="133">
        <f>'D.1 - Demolice a bourací ...'!J35</f>
        <v>0</v>
      </c>
      <c r="AY96" s="133">
        <f>'D.1 - Demolice a bourací ...'!J36</f>
        <v>0</v>
      </c>
      <c r="AZ96" s="133">
        <f>'D.1 - Demolice a bourací ...'!F33</f>
        <v>0</v>
      </c>
      <c r="BA96" s="133">
        <f>'D.1 - Demolice a bourací ...'!F34</f>
        <v>0</v>
      </c>
      <c r="BB96" s="133">
        <f>'D.1 - Demolice a bourací ...'!F35</f>
        <v>0</v>
      </c>
      <c r="BC96" s="133">
        <f>'D.1 - Demolice a bourací ...'!F36</f>
        <v>0</v>
      </c>
      <c r="BD96" s="135">
        <f>'D.1 - Demolice a bourací ...'!F37</f>
        <v>0</v>
      </c>
      <c r="BE96" s="7"/>
      <c r="BT96" s="131" t="s">
        <v>85</v>
      </c>
      <c r="BV96" s="131" t="s">
        <v>79</v>
      </c>
      <c r="BW96" s="131" t="s">
        <v>90</v>
      </c>
      <c r="BX96" s="131" t="s">
        <v>5</v>
      </c>
      <c r="CL96" s="131" t="s">
        <v>1</v>
      </c>
      <c r="CM96" s="131" t="s">
        <v>87</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OrJodGcgEwHp85x49qKh8EaDFPOMQAV50THKFh+wZPp2iZWKFGVuMOXxT/apjByv7YDFHdRiNQUvP2c3UGf/Hg==" hashValue="pTtKpADfivRSsN0JJaK4bYWktrtISbvobO18pieJ4Q5TTMjlzafq7YXZxhFCXpEphbPkpsrA3k7uOwfvDMP/yw==" algorithmName="SHA-512" password="E78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VON - Vedlejší a ostatní ...'!C2" display="/"/>
    <hyperlink ref="A96" location="'D.1 - Demolice a bourac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86</v>
      </c>
    </row>
    <row r="3" s="1" customFormat="1" ht="6.96" customHeight="1">
      <c r="B3" s="137"/>
      <c r="C3" s="138"/>
      <c r="D3" s="138"/>
      <c r="E3" s="138"/>
      <c r="F3" s="138"/>
      <c r="G3" s="138"/>
      <c r="H3" s="138"/>
      <c r="I3" s="139"/>
      <c r="J3" s="138"/>
      <c r="K3" s="138"/>
      <c r="L3" s="20"/>
      <c r="AT3" s="17" t="s">
        <v>87</v>
      </c>
    </row>
    <row r="4" s="1" customFormat="1" ht="24.96" customHeight="1">
      <c r="B4" s="20"/>
      <c r="D4" s="140" t="s">
        <v>91</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DEMOLICE MŠ CHRJUKINOVA Č.P. 1821/11, OSTRAVA-ZÁBŘEH</v>
      </c>
      <c r="F7" s="142"/>
      <c r="G7" s="142"/>
      <c r="H7" s="142"/>
      <c r="I7" s="136"/>
      <c r="L7" s="20"/>
    </row>
    <row r="8" s="2" customFormat="1" ht="12" customHeight="1">
      <c r="A8" s="38"/>
      <c r="B8" s="44"/>
      <c r="C8" s="38"/>
      <c r="D8" s="142" t="s">
        <v>92</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93</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4. 7. 2020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31</v>
      </c>
      <c r="F21" s="38"/>
      <c r="G21" s="38"/>
      <c r="H21" s="38"/>
      <c r="I21" s="147" t="s">
        <v>27</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33</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27</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35</v>
      </c>
      <c r="E26" s="38"/>
      <c r="F26" s="38"/>
      <c r="G26" s="38"/>
      <c r="H26" s="38"/>
      <c r="I26" s="144"/>
      <c r="J26" s="38"/>
      <c r="K26" s="38"/>
      <c r="L26" s="63"/>
      <c r="S26" s="38"/>
      <c r="T26" s="38"/>
      <c r="U26" s="38"/>
      <c r="V26" s="38"/>
      <c r="W26" s="38"/>
      <c r="X26" s="38"/>
      <c r="Y26" s="38"/>
      <c r="Z26" s="38"/>
      <c r="AA26" s="38"/>
      <c r="AB26" s="38"/>
      <c r="AC26" s="38"/>
      <c r="AD26" s="38"/>
      <c r="AE26" s="38"/>
    </row>
    <row r="27" s="8" customFormat="1" ht="83.25" customHeight="1">
      <c r="A27" s="149"/>
      <c r="B27" s="150"/>
      <c r="C27" s="149"/>
      <c r="D27" s="149"/>
      <c r="E27" s="151" t="s">
        <v>36</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37</v>
      </c>
      <c r="E30" s="38"/>
      <c r="F30" s="38"/>
      <c r="G30" s="38"/>
      <c r="H30" s="38"/>
      <c r="I30" s="144"/>
      <c r="J30" s="157">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39</v>
      </c>
      <c r="G32" s="38"/>
      <c r="H32" s="38"/>
      <c r="I32" s="159" t="s">
        <v>38</v>
      </c>
      <c r="J32" s="158" t="s">
        <v>40</v>
      </c>
      <c r="K32" s="38"/>
      <c r="L32" s="63"/>
      <c r="S32" s="38"/>
      <c r="T32" s="38"/>
      <c r="U32" s="38"/>
      <c r="V32" s="38"/>
      <c r="W32" s="38"/>
      <c r="X32" s="38"/>
      <c r="Y32" s="38"/>
      <c r="Z32" s="38"/>
      <c r="AA32" s="38"/>
      <c r="AB32" s="38"/>
      <c r="AC32" s="38"/>
      <c r="AD32" s="38"/>
      <c r="AE32" s="38"/>
    </row>
    <row r="33" s="2" customFormat="1" ht="14.4" customHeight="1">
      <c r="A33" s="38"/>
      <c r="B33" s="44"/>
      <c r="C33" s="38"/>
      <c r="D33" s="160" t="s">
        <v>41</v>
      </c>
      <c r="E33" s="142" t="s">
        <v>42</v>
      </c>
      <c r="F33" s="161">
        <f>ROUND((SUM(BE122:BE140)),  2)</f>
        <v>0</v>
      </c>
      <c r="G33" s="38"/>
      <c r="H33" s="38"/>
      <c r="I33" s="162">
        <v>0.20999999999999999</v>
      </c>
      <c r="J33" s="161">
        <f>ROUND(((SUM(BE122:BE140))*I33),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43</v>
      </c>
      <c r="F34" s="161">
        <f>ROUND((SUM(BF122:BF140)),  2)</f>
        <v>0</v>
      </c>
      <c r="G34" s="38"/>
      <c r="H34" s="38"/>
      <c r="I34" s="162">
        <v>0.14999999999999999</v>
      </c>
      <c r="J34" s="161">
        <f>ROUND(((SUM(BF122:BF140))*I34),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44</v>
      </c>
      <c r="F35" s="161">
        <f>ROUND((SUM(BG122:BG140)),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45</v>
      </c>
      <c r="F36" s="161">
        <f>ROUND((SUM(BH122:BH140)),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46</v>
      </c>
      <c r="F37" s="161">
        <f>ROUND((SUM(BI122:BI140)),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47</v>
      </c>
      <c r="E39" s="165"/>
      <c r="F39" s="165"/>
      <c r="G39" s="166" t="s">
        <v>48</v>
      </c>
      <c r="H39" s="167" t="s">
        <v>49</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50</v>
      </c>
      <c r="E50" s="172"/>
      <c r="F50" s="172"/>
      <c r="G50" s="171" t="s">
        <v>51</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52</v>
      </c>
      <c r="E61" s="175"/>
      <c r="F61" s="176" t="s">
        <v>53</v>
      </c>
      <c r="G61" s="174" t="s">
        <v>52</v>
      </c>
      <c r="H61" s="175"/>
      <c r="I61" s="177"/>
      <c r="J61" s="178" t="s">
        <v>53</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54</v>
      </c>
      <c r="E65" s="179"/>
      <c r="F65" s="179"/>
      <c r="G65" s="171" t="s">
        <v>55</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52</v>
      </c>
      <c r="E76" s="175"/>
      <c r="F76" s="176" t="s">
        <v>53</v>
      </c>
      <c r="G76" s="174" t="s">
        <v>52</v>
      </c>
      <c r="H76" s="175"/>
      <c r="I76" s="177"/>
      <c r="J76" s="178" t="s">
        <v>53</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94</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DEMOLICE MŠ CHRJUKINOVA Č.P. 1821/11, OSTRAVA-ZÁBŘEH</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92</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VON - Vedlejší a ostatní náklady </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Č.P. 1821/11, OSTRAVA-ZÁBŘEH</v>
      </c>
      <c r="G89" s="40"/>
      <c r="H89" s="40"/>
      <c r="I89" s="147" t="s">
        <v>22</v>
      </c>
      <c r="J89" s="79" t="str">
        <f>IF(J12="","",J12)</f>
        <v>4. 7. 2020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ÚMO Ostrava-Jih</v>
      </c>
      <c r="G91" s="40"/>
      <c r="H91" s="40"/>
      <c r="I91" s="147" t="s">
        <v>30</v>
      </c>
      <c r="J91" s="36" t="str">
        <f>E21</f>
        <v>INPROS FM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147"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95</v>
      </c>
      <c r="D94" s="189"/>
      <c r="E94" s="189"/>
      <c r="F94" s="189"/>
      <c r="G94" s="189"/>
      <c r="H94" s="189"/>
      <c r="I94" s="190"/>
      <c r="J94" s="191" t="s">
        <v>96</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97</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98</v>
      </c>
    </row>
    <row r="97" s="9" customFormat="1" ht="24.96" customHeight="1">
      <c r="A97" s="9"/>
      <c r="B97" s="193"/>
      <c r="C97" s="194"/>
      <c r="D97" s="195" t="s">
        <v>99</v>
      </c>
      <c r="E97" s="196"/>
      <c r="F97" s="196"/>
      <c r="G97" s="196"/>
      <c r="H97" s="196"/>
      <c r="I97" s="197"/>
      <c r="J97" s="198">
        <f>J123</f>
        <v>0</v>
      </c>
      <c r="K97" s="194"/>
      <c r="L97" s="199"/>
      <c r="S97" s="9"/>
      <c r="T97" s="9"/>
      <c r="U97" s="9"/>
      <c r="V97" s="9"/>
      <c r="W97" s="9"/>
      <c r="X97" s="9"/>
      <c r="Y97" s="9"/>
      <c r="Z97" s="9"/>
      <c r="AA97" s="9"/>
      <c r="AB97" s="9"/>
      <c r="AC97" s="9"/>
      <c r="AD97" s="9"/>
      <c r="AE97" s="9"/>
    </row>
    <row r="98" s="10" customFormat="1" ht="19.92" customHeight="1">
      <c r="A98" s="10"/>
      <c r="B98" s="200"/>
      <c r="C98" s="201"/>
      <c r="D98" s="202" t="s">
        <v>100</v>
      </c>
      <c r="E98" s="203"/>
      <c r="F98" s="203"/>
      <c r="G98" s="203"/>
      <c r="H98" s="203"/>
      <c r="I98" s="204"/>
      <c r="J98" s="205">
        <f>J124</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101</v>
      </c>
      <c r="E99" s="203"/>
      <c r="F99" s="203"/>
      <c r="G99" s="203"/>
      <c r="H99" s="203"/>
      <c r="I99" s="204"/>
      <c r="J99" s="205">
        <f>J127</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102</v>
      </c>
      <c r="E100" s="203"/>
      <c r="F100" s="203"/>
      <c r="G100" s="203"/>
      <c r="H100" s="203"/>
      <c r="I100" s="204"/>
      <c r="J100" s="205">
        <f>J130</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103</v>
      </c>
      <c r="E101" s="203"/>
      <c r="F101" s="203"/>
      <c r="G101" s="203"/>
      <c r="H101" s="203"/>
      <c r="I101" s="204"/>
      <c r="J101" s="205">
        <f>J135</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104</v>
      </c>
      <c r="E102" s="203"/>
      <c r="F102" s="203"/>
      <c r="G102" s="203"/>
      <c r="H102" s="203"/>
      <c r="I102" s="204"/>
      <c r="J102" s="205">
        <f>J138</f>
        <v>0</v>
      </c>
      <c r="K102" s="201"/>
      <c r="L102" s="206"/>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105</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DEMOLICE MŠ CHRJUKINOVA Č.P. 1821/11, OSTRAVA-ZÁBŘEH</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92</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 xml:space="preserve">VON - Vedlejší a ostatní náklady </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20</v>
      </c>
      <c r="D116" s="40"/>
      <c r="E116" s="40"/>
      <c r="F116" s="27" t="str">
        <f>F12</f>
        <v>Č.P. 1821/11, OSTRAVA-ZÁBŘEH</v>
      </c>
      <c r="G116" s="40"/>
      <c r="H116" s="40"/>
      <c r="I116" s="147" t="s">
        <v>22</v>
      </c>
      <c r="J116" s="79" t="str">
        <f>IF(J12="","",J12)</f>
        <v>4. 7. 2020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24</v>
      </c>
      <c r="D118" s="40"/>
      <c r="E118" s="40"/>
      <c r="F118" s="27" t="str">
        <f>E15</f>
        <v>ÚMO Ostrava-Jih</v>
      </c>
      <c r="G118" s="40"/>
      <c r="H118" s="40"/>
      <c r="I118" s="147" t="s">
        <v>30</v>
      </c>
      <c r="J118" s="36" t="str">
        <f>E21</f>
        <v>INPROS FM s.r.o.</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28</v>
      </c>
      <c r="D119" s="40"/>
      <c r="E119" s="40"/>
      <c r="F119" s="27" t="str">
        <f>IF(E18="","",E18)</f>
        <v>Vyplň údaj</v>
      </c>
      <c r="G119" s="40"/>
      <c r="H119" s="40"/>
      <c r="I119" s="147" t="s">
        <v>33</v>
      </c>
      <c r="J119" s="36" t="str">
        <f>E24</f>
        <v xml:space="preserve"> </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106</v>
      </c>
      <c r="D121" s="210" t="s">
        <v>62</v>
      </c>
      <c r="E121" s="210" t="s">
        <v>58</v>
      </c>
      <c r="F121" s="210" t="s">
        <v>59</v>
      </c>
      <c r="G121" s="210" t="s">
        <v>107</v>
      </c>
      <c r="H121" s="210" t="s">
        <v>108</v>
      </c>
      <c r="I121" s="211" t="s">
        <v>109</v>
      </c>
      <c r="J121" s="210" t="s">
        <v>96</v>
      </c>
      <c r="K121" s="212" t="s">
        <v>110</v>
      </c>
      <c r="L121" s="213"/>
      <c r="M121" s="100" t="s">
        <v>1</v>
      </c>
      <c r="N121" s="101" t="s">
        <v>41</v>
      </c>
      <c r="O121" s="101" t="s">
        <v>111</v>
      </c>
      <c r="P121" s="101" t="s">
        <v>112</v>
      </c>
      <c r="Q121" s="101" t="s">
        <v>113</v>
      </c>
      <c r="R121" s="101" t="s">
        <v>114</v>
      </c>
      <c r="S121" s="101" t="s">
        <v>115</v>
      </c>
      <c r="T121" s="102" t="s">
        <v>116</v>
      </c>
      <c r="U121" s="207"/>
      <c r="V121" s="207"/>
      <c r="W121" s="207"/>
      <c r="X121" s="207"/>
      <c r="Y121" s="207"/>
      <c r="Z121" s="207"/>
      <c r="AA121" s="207"/>
      <c r="AB121" s="207"/>
      <c r="AC121" s="207"/>
      <c r="AD121" s="207"/>
      <c r="AE121" s="207"/>
    </row>
    <row r="122" s="2" customFormat="1" ht="22.8" customHeight="1">
      <c r="A122" s="38"/>
      <c r="B122" s="39"/>
      <c r="C122" s="107" t="s">
        <v>117</v>
      </c>
      <c r="D122" s="40"/>
      <c r="E122" s="40"/>
      <c r="F122" s="40"/>
      <c r="G122" s="40"/>
      <c r="H122" s="40"/>
      <c r="I122" s="144"/>
      <c r="J122" s="214">
        <f>BK122</f>
        <v>0</v>
      </c>
      <c r="K122" s="40"/>
      <c r="L122" s="44"/>
      <c r="M122" s="103"/>
      <c r="N122" s="215"/>
      <c r="O122" s="104"/>
      <c r="P122" s="216">
        <f>P123</f>
        <v>0</v>
      </c>
      <c r="Q122" s="104"/>
      <c r="R122" s="216">
        <f>R123</f>
        <v>0</v>
      </c>
      <c r="S122" s="104"/>
      <c r="T122" s="217">
        <f>T123</f>
        <v>0</v>
      </c>
      <c r="U122" s="38"/>
      <c r="V122" s="38"/>
      <c r="W122" s="38"/>
      <c r="X122" s="38"/>
      <c r="Y122" s="38"/>
      <c r="Z122" s="38"/>
      <c r="AA122" s="38"/>
      <c r="AB122" s="38"/>
      <c r="AC122" s="38"/>
      <c r="AD122" s="38"/>
      <c r="AE122" s="38"/>
      <c r="AT122" s="17" t="s">
        <v>76</v>
      </c>
      <c r="AU122" s="17" t="s">
        <v>98</v>
      </c>
      <c r="BK122" s="218">
        <f>BK123</f>
        <v>0</v>
      </c>
    </row>
    <row r="123" s="12" customFormat="1" ht="25.92" customHeight="1">
      <c r="A123" s="12"/>
      <c r="B123" s="219"/>
      <c r="C123" s="220"/>
      <c r="D123" s="221" t="s">
        <v>76</v>
      </c>
      <c r="E123" s="222" t="s">
        <v>118</v>
      </c>
      <c r="F123" s="222" t="s">
        <v>118</v>
      </c>
      <c r="G123" s="220"/>
      <c r="H123" s="220"/>
      <c r="I123" s="223"/>
      <c r="J123" s="224">
        <f>BK123</f>
        <v>0</v>
      </c>
      <c r="K123" s="220"/>
      <c r="L123" s="225"/>
      <c r="M123" s="226"/>
      <c r="N123" s="227"/>
      <c r="O123" s="227"/>
      <c r="P123" s="228">
        <f>P124+P127+P130+P135+P138</f>
        <v>0</v>
      </c>
      <c r="Q123" s="227"/>
      <c r="R123" s="228">
        <f>R124+R127+R130+R135+R138</f>
        <v>0</v>
      </c>
      <c r="S123" s="227"/>
      <c r="T123" s="229">
        <f>T124+T127+T130+T135+T138</f>
        <v>0</v>
      </c>
      <c r="U123" s="12"/>
      <c r="V123" s="12"/>
      <c r="W123" s="12"/>
      <c r="X123" s="12"/>
      <c r="Y123" s="12"/>
      <c r="Z123" s="12"/>
      <c r="AA123" s="12"/>
      <c r="AB123" s="12"/>
      <c r="AC123" s="12"/>
      <c r="AD123" s="12"/>
      <c r="AE123" s="12"/>
      <c r="AR123" s="230" t="s">
        <v>119</v>
      </c>
      <c r="AT123" s="231" t="s">
        <v>76</v>
      </c>
      <c r="AU123" s="231" t="s">
        <v>77</v>
      </c>
      <c r="AY123" s="230" t="s">
        <v>120</v>
      </c>
      <c r="BK123" s="232">
        <f>BK124+BK127+BK130+BK135+BK138</f>
        <v>0</v>
      </c>
    </row>
    <row r="124" s="12" customFormat="1" ht="22.8" customHeight="1">
      <c r="A124" s="12"/>
      <c r="B124" s="219"/>
      <c r="C124" s="220"/>
      <c r="D124" s="221" t="s">
        <v>76</v>
      </c>
      <c r="E124" s="233" t="s">
        <v>121</v>
      </c>
      <c r="F124" s="233" t="s">
        <v>122</v>
      </c>
      <c r="G124" s="220"/>
      <c r="H124" s="220"/>
      <c r="I124" s="223"/>
      <c r="J124" s="234">
        <f>BK124</f>
        <v>0</v>
      </c>
      <c r="K124" s="220"/>
      <c r="L124" s="225"/>
      <c r="M124" s="226"/>
      <c r="N124" s="227"/>
      <c r="O124" s="227"/>
      <c r="P124" s="228">
        <f>SUM(P125:P126)</f>
        <v>0</v>
      </c>
      <c r="Q124" s="227"/>
      <c r="R124" s="228">
        <f>SUM(R125:R126)</f>
        <v>0</v>
      </c>
      <c r="S124" s="227"/>
      <c r="T124" s="229">
        <f>SUM(T125:T126)</f>
        <v>0</v>
      </c>
      <c r="U124" s="12"/>
      <c r="V124" s="12"/>
      <c r="W124" s="12"/>
      <c r="X124" s="12"/>
      <c r="Y124" s="12"/>
      <c r="Z124" s="12"/>
      <c r="AA124" s="12"/>
      <c r="AB124" s="12"/>
      <c r="AC124" s="12"/>
      <c r="AD124" s="12"/>
      <c r="AE124" s="12"/>
      <c r="AR124" s="230" t="s">
        <v>119</v>
      </c>
      <c r="AT124" s="231" t="s">
        <v>76</v>
      </c>
      <c r="AU124" s="231" t="s">
        <v>85</v>
      </c>
      <c r="AY124" s="230" t="s">
        <v>120</v>
      </c>
      <c r="BK124" s="232">
        <f>SUM(BK125:BK126)</f>
        <v>0</v>
      </c>
    </row>
    <row r="125" s="2" customFormat="1" ht="16.5" customHeight="1">
      <c r="A125" s="38"/>
      <c r="B125" s="39"/>
      <c r="C125" s="235" t="s">
        <v>85</v>
      </c>
      <c r="D125" s="235" t="s">
        <v>123</v>
      </c>
      <c r="E125" s="236" t="s">
        <v>124</v>
      </c>
      <c r="F125" s="237" t="s">
        <v>125</v>
      </c>
      <c r="G125" s="238" t="s">
        <v>126</v>
      </c>
      <c r="H125" s="239">
        <v>1</v>
      </c>
      <c r="I125" s="240"/>
      <c r="J125" s="241">
        <f>ROUND(I125*H125,2)</f>
        <v>0</v>
      </c>
      <c r="K125" s="237" t="s">
        <v>127</v>
      </c>
      <c r="L125" s="44"/>
      <c r="M125" s="242" t="s">
        <v>1</v>
      </c>
      <c r="N125" s="243" t="s">
        <v>42</v>
      </c>
      <c r="O125" s="91"/>
      <c r="P125" s="244">
        <f>O125*H125</f>
        <v>0</v>
      </c>
      <c r="Q125" s="244">
        <v>0</v>
      </c>
      <c r="R125" s="244">
        <f>Q125*H125</f>
        <v>0</v>
      </c>
      <c r="S125" s="244">
        <v>0</v>
      </c>
      <c r="T125" s="245">
        <f>S125*H125</f>
        <v>0</v>
      </c>
      <c r="U125" s="38"/>
      <c r="V125" s="38"/>
      <c r="W125" s="38"/>
      <c r="X125" s="38"/>
      <c r="Y125" s="38"/>
      <c r="Z125" s="38"/>
      <c r="AA125" s="38"/>
      <c r="AB125" s="38"/>
      <c r="AC125" s="38"/>
      <c r="AD125" s="38"/>
      <c r="AE125" s="38"/>
      <c r="AR125" s="246" t="s">
        <v>128</v>
      </c>
      <c r="AT125" s="246" t="s">
        <v>123</v>
      </c>
      <c r="AU125" s="246" t="s">
        <v>87</v>
      </c>
      <c r="AY125" s="17" t="s">
        <v>120</v>
      </c>
      <c r="BE125" s="247">
        <f>IF(N125="základní",J125,0)</f>
        <v>0</v>
      </c>
      <c r="BF125" s="247">
        <f>IF(N125="snížená",J125,0)</f>
        <v>0</v>
      </c>
      <c r="BG125" s="247">
        <f>IF(N125="zákl. přenesená",J125,0)</f>
        <v>0</v>
      </c>
      <c r="BH125" s="247">
        <f>IF(N125="sníž. přenesená",J125,0)</f>
        <v>0</v>
      </c>
      <c r="BI125" s="247">
        <f>IF(N125="nulová",J125,0)</f>
        <v>0</v>
      </c>
      <c r="BJ125" s="17" t="s">
        <v>85</v>
      </c>
      <c r="BK125" s="247">
        <f>ROUND(I125*H125,2)</f>
        <v>0</v>
      </c>
      <c r="BL125" s="17" t="s">
        <v>128</v>
      </c>
      <c r="BM125" s="246" t="s">
        <v>129</v>
      </c>
    </row>
    <row r="126" s="2" customFormat="1">
      <c r="A126" s="38"/>
      <c r="B126" s="39"/>
      <c r="C126" s="40"/>
      <c r="D126" s="248" t="s">
        <v>130</v>
      </c>
      <c r="E126" s="40"/>
      <c r="F126" s="249" t="s">
        <v>131</v>
      </c>
      <c r="G126" s="40"/>
      <c r="H126" s="40"/>
      <c r="I126" s="144"/>
      <c r="J126" s="40"/>
      <c r="K126" s="40"/>
      <c r="L126" s="44"/>
      <c r="M126" s="250"/>
      <c r="N126" s="251"/>
      <c r="O126" s="91"/>
      <c r="P126" s="91"/>
      <c r="Q126" s="91"/>
      <c r="R126" s="91"/>
      <c r="S126" s="91"/>
      <c r="T126" s="92"/>
      <c r="U126" s="38"/>
      <c r="V126" s="38"/>
      <c r="W126" s="38"/>
      <c r="X126" s="38"/>
      <c r="Y126" s="38"/>
      <c r="Z126" s="38"/>
      <c r="AA126" s="38"/>
      <c r="AB126" s="38"/>
      <c r="AC126" s="38"/>
      <c r="AD126" s="38"/>
      <c r="AE126" s="38"/>
      <c r="AT126" s="17" t="s">
        <v>130</v>
      </c>
      <c r="AU126" s="17" t="s">
        <v>87</v>
      </c>
    </row>
    <row r="127" s="12" customFormat="1" ht="22.8" customHeight="1">
      <c r="A127" s="12"/>
      <c r="B127" s="219"/>
      <c r="C127" s="220"/>
      <c r="D127" s="221" t="s">
        <v>76</v>
      </c>
      <c r="E127" s="233" t="s">
        <v>132</v>
      </c>
      <c r="F127" s="233" t="s">
        <v>133</v>
      </c>
      <c r="G127" s="220"/>
      <c r="H127" s="220"/>
      <c r="I127" s="223"/>
      <c r="J127" s="234">
        <f>BK127</f>
        <v>0</v>
      </c>
      <c r="K127" s="220"/>
      <c r="L127" s="225"/>
      <c r="M127" s="226"/>
      <c r="N127" s="227"/>
      <c r="O127" s="227"/>
      <c r="P127" s="228">
        <f>SUM(P128:P129)</f>
        <v>0</v>
      </c>
      <c r="Q127" s="227"/>
      <c r="R127" s="228">
        <f>SUM(R128:R129)</f>
        <v>0</v>
      </c>
      <c r="S127" s="227"/>
      <c r="T127" s="229">
        <f>SUM(T128:T129)</f>
        <v>0</v>
      </c>
      <c r="U127" s="12"/>
      <c r="V127" s="12"/>
      <c r="W127" s="12"/>
      <c r="X127" s="12"/>
      <c r="Y127" s="12"/>
      <c r="Z127" s="12"/>
      <c r="AA127" s="12"/>
      <c r="AB127" s="12"/>
      <c r="AC127" s="12"/>
      <c r="AD127" s="12"/>
      <c r="AE127" s="12"/>
      <c r="AR127" s="230" t="s">
        <v>119</v>
      </c>
      <c r="AT127" s="231" t="s">
        <v>76</v>
      </c>
      <c r="AU127" s="231" t="s">
        <v>85</v>
      </c>
      <c r="AY127" s="230" t="s">
        <v>120</v>
      </c>
      <c r="BK127" s="232">
        <f>SUM(BK128:BK129)</f>
        <v>0</v>
      </c>
    </row>
    <row r="128" s="2" customFormat="1" ht="16.5" customHeight="1">
      <c r="A128" s="38"/>
      <c r="B128" s="39"/>
      <c r="C128" s="235" t="s">
        <v>87</v>
      </c>
      <c r="D128" s="235" t="s">
        <v>123</v>
      </c>
      <c r="E128" s="236" t="s">
        <v>134</v>
      </c>
      <c r="F128" s="237" t="s">
        <v>135</v>
      </c>
      <c r="G128" s="238" t="s">
        <v>126</v>
      </c>
      <c r="H128" s="239">
        <v>1</v>
      </c>
      <c r="I128" s="240"/>
      <c r="J128" s="241">
        <f>ROUND(I128*H128,2)</f>
        <v>0</v>
      </c>
      <c r="K128" s="237" t="s">
        <v>127</v>
      </c>
      <c r="L128" s="44"/>
      <c r="M128" s="242" t="s">
        <v>1</v>
      </c>
      <c r="N128" s="243" t="s">
        <v>42</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128</v>
      </c>
      <c r="AT128" s="246" t="s">
        <v>123</v>
      </c>
      <c r="AU128" s="246" t="s">
        <v>87</v>
      </c>
      <c r="AY128" s="17" t="s">
        <v>120</v>
      </c>
      <c r="BE128" s="247">
        <f>IF(N128="základní",J128,0)</f>
        <v>0</v>
      </c>
      <c r="BF128" s="247">
        <f>IF(N128="snížená",J128,0)</f>
        <v>0</v>
      </c>
      <c r="BG128" s="247">
        <f>IF(N128="zákl. přenesená",J128,0)</f>
        <v>0</v>
      </c>
      <c r="BH128" s="247">
        <f>IF(N128="sníž. přenesená",J128,0)</f>
        <v>0</v>
      </c>
      <c r="BI128" s="247">
        <f>IF(N128="nulová",J128,0)</f>
        <v>0</v>
      </c>
      <c r="BJ128" s="17" t="s">
        <v>85</v>
      </c>
      <c r="BK128" s="247">
        <f>ROUND(I128*H128,2)</f>
        <v>0</v>
      </c>
      <c r="BL128" s="17" t="s">
        <v>128</v>
      </c>
      <c r="BM128" s="246" t="s">
        <v>136</v>
      </c>
    </row>
    <row r="129" s="2" customFormat="1">
      <c r="A129" s="38"/>
      <c r="B129" s="39"/>
      <c r="C129" s="40"/>
      <c r="D129" s="248" t="s">
        <v>130</v>
      </c>
      <c r="E129" s="40"/>
      <c r="F129" s="249" t="s">
        <v>137</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130</v>
      </c>
      <c r="AU129" s="17" t="s">
        <v>87</v>
      </c>
    </row>
    <row r="130" s="12" customFormat="1" ht="22.8" customHeight="1">
      <c r="A130" s="12"/>
      <c r="B130" s="219"/>
      <c r="C130" s="220"/>
      <c r="D130" s="221" t="s">
        <v>76</v>
      </c>
      <c r="E130" s="233" t="s">
        <v>138</v>
      </c>
      <c r="F130" s="233" t="s">
        <v>139</v>
      </c>
      <c r="G130" s="220"/>
      <c r="H130" s="220"/>
      <c r="I130" s="223"/>
      <c r="J130" s="234">
        <f>BK130</f>
        <v>0</v>
      </c>
      <c r="K130" s="220"/>
      <c r="L130" s="225"/>
      <c r="M130" s="226"/>
      <c r="N130" s="227"/>
      <c r="O130" s="227"/>
      <c r="P130" s="228">
        <f>SUM(P131:P134)</f>
        <v>0</v>
      </c>
      <c r="Q130" s="227"/>
      <c r="R130" s="228">
        <f>SUM(R131:R134)</f>
        <v>0</v>
      </c>
      <c r="S130" s="227"/>
      <c r="T130" s="229">
        <f>SUM(T131:T134)</f>
        <v>0</v>
      </c>
      <c r="U130" s="12"/>
      <c r="V130" s="12"/>
      <c r="W130" s="12"/>
      <c r="X130" s="12"/>
      <c r="Y130" s="12"/>
      <c r="Z130" s="12"/>
      <c r="AA130" s="12"/>
      <c r="AB130" s="12"/>
      <c r="AC130" s="12"/>
      <c r="AD130" s="12"/>
      <c r="AE130" s="12"/>
      <c r="AR130" s="230" t="s">
        <v>119</v>
      </c>
      <c r="AT130" s="231" t="s">
        <v>76</v>
      </c>
      <c r="AU130" s="231" t="s">
        <v>85</v>
      </c>
      <c r="AY130" s="230" t="s">
        <v>120</v>
      </c>
      <c r="BK130" s="232">
        <f>SUM(BK131:BK134)</f>
        <v>0</v>
      </c>
    </row>
    <row r="131" s="2" customFormat="1" ht="16.5" customHeight="1">
      <c r="A131" s="38"/>
      <c r="B131" s="39"/>
      <c r="C131" s="235" t="s">
        <v>140</v>
      </c>
      <c r="D131" s="235" t="s">
        <v>123</v>
      </c>
      <c r="E131" s="236" t="s">
        <v>141</v>
      </c>
      <c r="F131" s="237" t="s">
        <v>142</v>
      </c>
      <c r="G131" s="238" t="s">
        <v>126</v>
      </c>
      <c r="H131" s="239">
        <v>1</v>
      </c>
      <c r="I131" s="240"/>
      <c r="J131" s="241">
        <f>ROUND(I131*H131,2)</f>
        <v>0</v>
      </c>
      <c r="K131" s="237" t="s">
        <v>127</v>
      </c>
      <c r="L131" s="44"/>
      <c r="M131" s="242" t="s">
        <v>1</v>
      </c>
      <c r="N131" s="243" t="s">
        <v>42</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128</v>
      </c>
      <c r="AT131" s="246" t="s">
        <v>123</v>
      </c>
      <c r="AU131" s="246" t="s">
        <v>87</v>
      </c>
      <c r="AY131" s="17" t="s">
        <v>120</v>
      </c>
      <c r="BE131" s="247">
        <f>IF(N131="základní",J131,0)</f>
        <v>0</v>
      </c>
      <c r="BF131" s="247">
        <f>IF(N131="snížená",J131,0)</f>
        <v>0</v>
      </c>
      <c r="BG131" s="247">
        <f>IF(N131="zákl. přenesená",J131,0)</f>
        <v>0</v>
      </c>
      <c r="BH131" s="247">
        <f>IF(N131="sníž. přenesená",J131,0)</f>
        <v>0</v>
      </c>
      <c r="BI131" s="247">
        <f>IF(N131="nulová",J131,0)</f>
        <v>0</v>
      </c>
      <c r="BJ131" s="17" t="s">
        <v>85</v>
      </c>
      <c r="BK131" s="247">
        <f>ROUND(I131*H131,2)</f>
        <v>0</v>
      </c>
      <c r="BL131" s="17" t="s">
        <v>128</v>
      </c>
      <c r="BM131" s="246" t="s">
        <v>143</v>
      </c>
    </row>
    <row r="132" s="2" customFormat="1">
      <c r="A132" s="38"/>
      <c r="B132" s="39"/>
      <c r="C132" s="40"/>
      <c r="D132" s="248" t="s">
        <v>130</v>
      </c>
      <c r="E132" s="40"/>
      <c r="F132" s="249" t="s">
        <v>144</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130</v>
      </c>
      <c r="AU132" s="17" t="s">
        <v>87</v>
      </c>
    </row>
    <row r="133" s="2" customFormat="1" ht="16.5" customHeight="1">
      <c r="A133" s="38"/>
      <c r="B133" s="39"/>
      <c r="C133" s="235" t="s">
        <v>145</v>
      </c>
      <c r="D133" s="235" t="s">
        <v>123</v>
      </c>
      <c r="E133" s="236" t="s">
        <v>146</v>
      </c>
      <c r="F133" s="237" t="s">
        <v>147</v>
      </c>
      <c r="G133" s="238" t="s">
        <v>126</v>
      </c>
      <c r="H133" s="239">
        <v>1</v>
      </c>
      <c r="I133" s="240"/>
      <c r="J133" s="241">
        <f>ROUND(I133*H133,2)</f>
        <v>0</v>
      </c>
      <c r="K133" s="237" t="s">
        <v>127</v>
      </c>
      <c r="L133" s="44"/>
      <c r="M133" s="242" t="s">
        <v>1</v>
      </c>
      <c r="N133" s="243" t="s">
        <v>42</v>
      </c>
      <c r="O133" s="91"/>
      <c r="P133" s="244">
        <f>O133*H133</f>
        <v>0</v>
      </c>
      <c r="Q133" s="244">
        <v>0</v>
      </c>
      <c r="R133" s="244">
        <f>Q133*H133</f>
        <v>0</v>
      </c>
      <c r="S133" s="244">
        <v>0</v>
      </c>
      <c r="T133" s="245">
        <f>S133*H133</f>
        <v>0</v>
      </c>
      <c r="U133" s="38"/>
      <c r="V133" s="38"/>
      <c r="W133" s="38"/>
      <c r="X133" s="38"/>
      <c r="Y133" s="38"/>
      <c r="Z133" s="38"/>
      <c r="AA133" s="38"/>
      <c r="AB133" s="38"/>
      <c r="AC133" s="38"/>
      <c r="AD133" s="38"/>
      <c r="AE133" s="38"/>
      <c r="AR133" s="246" t="s">
        <v>128</v>
      </c>
      <c r="AT133" s="246" t="s">
        <v>123</v>
      </c>
      <c r="AU133" s="246" t="s">
        <v>87</v>
      </c>
      <c r="AY133" s="17" t="s">
        <v>120</v>
      </c>
      <c r="BE133" s="247">
        <f>IF(N133="základní",J133,0)</f>
        <v>0</v>
      </c>
      <c r="BF133" s="247">
        <f>IF(N133="snížená",J133,0)</f>
        <v>0</v>
      </c>
      <c r="BG133" s="247">
        <f>IF(N133="zákl. přenesená",J133,0)</f>
        <v>0</v>
      </c>
      <c r="BH133" s="247">
        <f>IF(N133="sníž. přenesená",J133,0)</f>
        <v>0</v>
      </c>
      <c r="BI133" s="247">
        <f>IF(N133="nulová",J133,0)</f>
        <v>0</v>
      </c>
      <c r="BJ133" s="17" t="s">
        <v>85</v>
      </c>
      <c r="BK133" s="247">
        <f>ROUND(I133*H133,2)</f>
        <v>0</v>
      </c>
      <c r="BL133" s="17" t="s">
        <v>128</v>
      </c>
      <c r="BM133" s="246" t="s">
        <v>148</v>
      </c>
    </row>
    <row r="134" s="2" customFormat="1">
      <c r="A134" s="38"/>
      <c r="B134" s="39"/>
      <c r="C134" s="40"/>
      <c r="D134" s="248" t="s">
        <v>130</v>
      </c>
      <c r="E134" s="40"/>
      <c r="F134" s="249" t="s">
        <v>149</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130</v>
      </c>
      <c r="AU134" s="17" t="s">
        <v>87</v>
      </c>
    </row>
    <row r="135" s="12" customFormat="1" ht="22.8" customHeight="1">
      <c r="A135" s="12"/>
      <c r="B135" s="219"/>
      <c r="C135" s="220"/>
      <c r="D135" s="221" t="s">
        <v>76</v>
      </c>
      <c r="E135" s="233" t="s">
        <v>150</v>
      </c>
      <c r="F135" s="233" t="s">
        <v>151</v>
      </c>
      <c r="G135" s="220"/>
      <c r="H135" s="220"/>
      <c r="I135" s="223"/>
      <c r="J135" s="234">
        <f>BK135</f>
        <v>0</v>
      </c>
      <c r="K135" s="220"/>
      <c r="L135" s="225"/>
      <c r="M135" s="226"/>
      <c r="N135" s="227"/>
      <c r="O135" s="227"/>
      <c r="P135" s="228">
        <f>SUM(P136:P137)</f>
        <v>0</v>
      </c>
      <c r="Q135" s="227"/>
      <c r="R135" s="228">
        <f>SUM(R136:R137)</f>
        <v>0</v>
      </c>
      <c r="S135" s="227"/>
      <c r="T135" s="229">
        <f>SUM(T136:T137)</f>
        <v>0</v>
      </c>
      <c r="U135" s="12"/>
      <c r="V135" s="12"/>
      <c r="W135" s="12"/>
      <c r="X135" s="12"/>
      <c r="Y135" s="12"/>
      <c r="Z135" s="12"/>
      <c r="AA135" s="12"/>
      <c r="AB135" s="12"/>
      <c r="AC135" s="12"/>
      <c r="AD135" s="12"/>
      <c r="AE135" s="12"/>
      <c r="AR135" s="230" t="s">
        <v>119</v>
      </c>
      <c r="AT135" s="231" t="s">
        <v>76</v>
      </c>
      <c r="AU135" s="231" t="s">
        <v>85</v>
      </c>
      <c r="AY135" s="230" t="s">
        <v>120</v>
      </c>
      <c r="BK135" s="232">
        <f>SUM(BK136:BK137)</f>
        <v>0</v>
      </c>
    </row>
    <row r="136" s="2" customFormat="1" ht="16.5" customHeight="1">
      <c r="A136" s="38"/>
      <c r="B136" s="39"/>
      <c r="C136" s="235" t="s">
        <v>119</v>
      </c>
      <c r="D136" s="235" t="s">
        <v>123</v>
      </c>
      <c r="E136" s="236" t="s">
        <v>152</v>
      </c>
      <c r="F136" s="237" t="s">
        <v>153</v>
      </c>
      <c r="G136" s="238" t="s">
        <v>126</v>
      </c>
      <c r="H136" s="239">
        <v>1</v>
      </c>
      <c r="I136" s="240"/>
      <c r="J136" s="241">
        <f>ROUND(I136*H136,2)</f>
        <v>0</v>
      </c>
      <c r="K136" s="237" t="s">
        <v>127</v>
      </c>
      <c r="L136" s="44"/>
      <c r="M136" s="242" t="s">
        <v>1</v>
      </c>
      <c r="N136" s="243" t="s">
        <v>42</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128</v>
      </c>
      <c r="AT136" s="246" t="s">
        <v>123</v>
      </c>
      <c r="AU136" s="246" t="s">
        <v>87</v>
      </c>
      <c r="AY136" s="17" t="s">
        <v>120</v>
      </c>
      <c r="BE136" s="247">
        <f>IF(N136="základní",J136,0)</f>
        <v>0</v>
      </c>
      <c r="BF136" s="247">
        <f>IF(N136="snížená",J136,0)</f>
        <v>0</v>
      </c>
      <c r="BG136" s="247">
        <f>IF(N136="zákl. přenesená",J136,0)</f>
        <v>0</v>
      </c>
      <c r="BH136" s="247">
        <f>IF(N136="sníž. přenesená",J136,0)</f>
        <v>0</v>
      </c>
      <c r="BI136" s="247">
        <f>IF(N136="nulová",J136,0)</f>
        <v>0</v>
      </c>
      <c r="BJ136" s="17" t="s">
        <v>85</v>
      </c>
      <c r="BK136" s="247">
        <f>ROUND(I136*H136,2)</f>
        <v>0</v>
      </c>
      <c r="BL136" s="17" t="s">
        <v>128</v>
      </c>
      <c r="BM136" s="246" t="s">
        <v>154</v>
      </c>
    </row>
    <row r="137" s="2" customFormat="1">
      <c r="A137" s="38"/>
      <c r="B137" s="39"/>
      <c r="C137" s="40"/>
      <c r="D137" s="248" t="s">
        <v>130</v>
      </c>
      <c r="E137" s="40"/>
      <c r="F137" s="249" t="s">
        <v>155</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130</v>
      </c>
      <c r="AU137" s="17" t="s">
        <v>87</v>
      </c>
    </row>
    <row r="138" s="12" customFormat="1" ht="22.8" customHeight="1">
      <c r="A138" s="12"/>
      <c r="B138" s="219"/>
      <c r="C138" s="220"/>
      <c r="D138" s="221" t="s">
        <v>76</v>
      </c>
      <c r="E138" s="233" t="s">
        <v>156</v>
      </c>
      <c r="F138" s="233" t="s">
        <v>157</v>
      </c>
      <c r="G138" s="220"/>
      <c r="H138" s="220"/>
      <c r="I138" s="223"/>
      <c r="J138" s="234">
        <f>BK138</f>
        <v>0</v>
      </c>
      <c r="K138" s="220"/>
      <c r="L138" s="225"/>
      <c r="M138" s="226"/>
      <c r="N138" s="227"/>
      <c r="O138" s="227"/>
      <c r="P138" s="228">
        <f>SUM(P139:P140)</f>
        <v>0</v>
      </c>
      <c r="Q138" s="227"/>
      <c r="R138" s="228">
        <f>SUM(R139:R140)</f>
        <v>0</v>
      </c>
      <c r="S138" s="227"/>
      <c r="T138" s="229">
        <f>SUM(T139:T140)</f>
        <v>0</v>
      </c>
      <c r="U138" s="12"/>
      <c r="V138" s="12"/>
      <c r="W138" s="12"/>
      <c r="X138" s="12"/>
      <c r="Y138" s="12"/>
      <c r="Z138" s="12"/>
      <c r="AA138" s="12"/>
      <c r="AB138" s="12"/>
      <c r="AC138" s="12"/>
      <c r="AD138" s="12"/>
      <c r="AE138" s="12"/>
      <c r="AR138" s="230" t="s">
        <v>119</v>
      </c>
      <c r="AT138" s="231" t="s">
        <v>76</v>
      </c>
      <c r="AU138" s="231" t="s">
        <v>85</v>
      </c>
      <c r="AY138" s="230" t="s">
        <v>120</v>
      </c>
      <c r="BK138" s="232">
        <f>SUM(BK139:BK140)</f>
        <v>0</v>
      </c>
    </row>
    <row r="139" s="2" customFormat="1" ht="16.5" customHeight="1">
      <c r="A139" s="38"/>
      <c r="B139" s="39"/>
      <c r="C139" s="235" t="s">
        <v>158</v>
      </c>
      <c r="D139" s="235" t="s">
        <v>123</v>
      </c>
      <c r="E139" s="236" t="s">
        <v>159</v>
      </c>
      <c r="F139" s="237" t="s">
        <v>157</v>
      </c>
      <c r="G139" s="238" t="s">
        <v>126</v>
      </c>
      <c r="H139" s="239">
        <v>1</v>
      </c>
      <c r="I139" s="240"/>
      <c r="J139" s="241">
        <f>ROUND(I139*H139,2)</f>
        <v>0</v>
      </c>
      <c r="K139" s="237" t="s">
        <v>127</v>
      </c>
      <c r="L139" s="44"/>
      <c r="M139" s="242" t="s">
        <v>1</v>
      </c>
      <c r="N139" s="243" t="s">
        <v>42</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128</v>
      </c>
      <c r="AT139" s="246" t="s">
        <v>123</v>
      </c>
      <c r="AU139" s="246" t="s">
        <v>87</v>
      </c>
      <c r="AY139" s="17" t="s">
        <v>120</v>
      </c>
      <c r="BE139" s="247">
        <f>IF(N139="základní",J139,0)</f>
        <v>0</v>
      </c>
      <c r="BF139" s="247">
        <f>IF(N139="snížená",J139,0)</f>
        <v>0</v>
      </c>
      <c r="BG139" s="247">
        <f>IF(N139="zákl. přenesená",J139,0)</f>
        <v>0</v>
      </c>
      <c r="BH139" s="247">
        <f>IF(N139="sníž. přenesená",J139,0)</f>
        <v>0</v>
      </c>
      <c r="BI139" s="247">
        <f>IF(N139="nulová",J139,0)</f>
        <v>0</v>
      </c>
      <c r="BJ139" s="17" t="s">
        <v>85</v>
      </c>
      <c r="BK139" s="247">
        <f>ROUND(I139*H139,2)</f>
        <v>0</v>
      </c>
      <c r="BL139" s="17" t="s">
        <v>128</v>
      </c>
      <c r="BM139" s="246" t="s">
        <v>160</v>
      </c>
    </row>
    <row r="140" s="2" customFormat="1">
      <c r="A140" s="38"/>
      <c r="B140" s="39"/>
      <c r="C140" s="40"/>
      <c r="D140" s="248" t="s">
        <v>130</v>
      </c>
      <c r="E140" s="40"/>
      <c r="F140" s="249" t="s">
        <v>161</v>
      </c>
      <c r="G140" s="40"/>
      <c r="H140" s="40"/>
      <c r="I140" s="144"/>
      <c r="J140" s="40"/>
      <c r="K140" s="40"/>
      <c r="L140" s="44"/>
      <c r="M140" s="252"/>
      <c r="N140" s="253"/>
      <c r="O140" s="254"/>
      <c r="P140" s="254"/>
      <c r="Q140" s="254"/>
      <c r="R140" s="254"/>
      <c r="S140" s="254"/>
      <c r="T140" s="255"/>
      <c r="U140" s="38"/>
      <c r="V140" s="38"/>
      <c r="W140" s="38"/>
      <c r="X140" s="38"/>
      <c r="Y140" s="38"/>
      <c r="Z140" s="38"/>
      <c r="AA140" s="38"/>
      <c r="AB140" s="38"/>
      <c r="AC140" s="38"/>
      <c r="AD140" s="38"/>
      <c r="AE140" s="38"/>
      <c r="AT140" s="17" t="s">
        <v>130</v>
      </c>
      <c r="AU140" s="17" t="s">
        <v>87</v>
      </c>
    </row>
    <row r="141" s="2" customFormat="1" ht="6.96" customHeight="1">
      <c r="A141" s="38"/>
      <c r="B141" s="66"/>
      <c r="C141" s="67"/>
      <c r="D141" s="67"/>
      <c r="E141" s="67"/>
      <c r="F141" s="67"/>
      <c r="G141" s="67"/>
      <c r="H141" s="67"/>
      <c r="I141" s="183"/>
      <c r="J141" s="67"/>
      <c r="K141" s="67"/>
      <c r="L141" s="44"/>
      <c r="M141" s="38"/>
      <c r="O141" s="38"/>
      <c r="P141" s="38"/>
      <c r="Q141" s="38"/>
      <c r="R141" s="38"/>
      <c r="S141" s="38"/>
      <c r="T141" s="38"/>
      <c r="U141" s="38"/>
      <c r="V141" s="38"/>
      <c r="W141" s="38"/>
      <c r="X141" s="38"/>
      <c r="Y141" s="38"/>
      <c r="Z141" s="38"/>
      <c r="AA141" s="38"/>
      <c r="AB141" s="38"/>
      <c r="AC141" s="38"/>
      <c r="AD141" s="38"/>
      <c r="AE141" s="38"/>
    </row>
  </sheetData>
  <sheetProtection sheet="1" autoFilter="0" formatColumns="0" formatRows="0" objects="1" scenarios="1" spinCount="100000" saltValue="2kXNVz1hELg1BpzWtaIyN7DcXdB6oVMFFZ1xQBThg+1MILxzNHUo8Am0n496R1EcjXiG1QOtSYHdEO+3PtvI9Q==" hashValue="c8+SBNTNFvtZpc824zBxs+dtd4TBR9MWjLsLqf005GV7tUDZeO4mfq86FxXavpAJtQncxApKkids2AVirQfb8g==" algorithmName="SHA-512" password="E785"/>
  <autoFilter ref="C121:K140"/>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90</v>
      </c>
    </row>
    <row r="3" s="1" customFormat="1" ht="6.96" customHeight="1">
      <c r="B3" s="137"/>
      <c r="C3" s="138"/>
      <c r="D3" s="138"/>
      <c r="E3" s="138"/>
      <c r="F3" s="138"/>
      <c r="G3" s="138"/>
      <c r="H3" s="138"/>
      <c r="I3" s="139"/>
      <c r="J3" s="138"/>
      <c r="K3" s="138"/>
      <c r="L3" s="20"/>
      <c r="AT3" s="17" t="s">
        <v>87</v>
      </c>
    </row>
    <row r="4" s="1" customFormat="1" ht="24.96" customHeight="1">
      <c r="B4" s="20"/>
      <c r="D4" s="140" t="s">
        <v>91</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DEMOLICE MŠ CHRJUKINOVA Č.P. 1821/11, OSTRAVA-ZÁBŘEH</v>
      </c>
      <c r="F7" s="142"/>
      <c r="G7" s="142"/>
      <c r="H7" s="142"/>
      <c r="I7" s="136"/>
      <c r="L7" s="20"/>
    </row>
    <row r="8" s="2" customFormat="1" ht="12" customHeight="1">
      <c r="A8" s="38"/>
      <c r="B8" s="44"/>
      <c r="C8" s="38"/>
      <c r="D8" s="142" t="s">
        <v>92</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162</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v>
      </c>
      <c r="G11" s="38"/>
      <c r="H11" s="38"/>
      <c r="I11" s="147" t="s">
        <v>19</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20</v>
      </c>
      <c r="E12" s="38"/>
      <c r="F12" s="146" t="s">
        <v>21</v>
      </c>
      <c r="G12" s="38"/>
      <c r="H12" s="38"/>
      <c r="I12" s="147" t="s">
        <v>22</v>
      </c>
      <c r="J12" s="148" t="str">
        <f>'Rekapitulace stavby'!AN8</f>
        <v>4. 7. 2020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24</v>
      </c>
      <c r="E14" s="38"/>
      <c r="F14" s="38"/>
      <c r="G14" s="38"/>
      <c r="H14" s="38"/>
      <c r="I14" s="147" t="s">
        <v>25</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26</v>
      </c>
      <c r="F15" s="38"/>
      <c r="G15" s="38"/>
      <c r="H15" s="38"/>
      <c r="I15" s="147" t="s">
        <v>27</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7"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7" t="s">
        <v>25</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31</v>
      </c>
      <c r="F21" s="38"/>
      <c r="G21" s="38"/>
      <c r="H21" s="38"/>
      <c r="I21" s="147" t="s">
        <v>27</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33</v>
      </c>
      <c r="E23" s="38"/>
      <c r="F23" s="38"/>
      <c r="G23" s="38"/>
      <c r="H23" s="38"/>
      <c r="I23" s="147" t="s">
        <v>25</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27</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35</v>
      </c>
      <c r="E26" s="38"/>
      <c r="F26" s="38"/>
      <c r="G26" s="38"/>
      <c r="H26" s="38"/>
      <c r="I26" s="144"/>
      <c r="J26" s="38"/>
      <c r="K26" s="38"/>
      <c r="L26" s="63"/>
      <c r="S26" s="38"/>
      <c r="T26" s="38"/>
      <c r="U26" s="38"/>
      <c r="V26" s="38"/>
      <c r="W26" s="38"/>
      <c r="X26" s="38"/>
      <c r="Y26" s="38"/>
      <c r="Z26" s="38"/>
      <c r="AA26" s="38"/>
      <c r="AB26" s="38"/>
      <c r="AC26" s="38"/>
      <c r="AD26" s="38"/>
      <c r="AE26" s="38"/>
    </row>
    <row r="27" s="8" customFormat="1" ht="83.25" customHeight="1">
      <c r="A27" s="149"/>
      <c r="B27" s="150"/>
      <c r="C27" s="149"/>
      <c r="D27" s="149"/>
      <c r="E27" s="151" t="s">
        <v>36</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37</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39</v>
      </c>
      <c r="G32" s="38"/>
      <c r="H32" s="38"/>
      <c r="I32" s="159" t="s">
        <v>38</v>
      </c>
      <c r="J32" s="158" t="s">
        <v>40</v>
      </c>
      <c r="K32" s="38"/>
      <c r="L32" s="63"/>
      <c r="S32" s="38"/>
      <c r="T32" s="38"/>
      <c r="U32" s="38"/>
      <c r="V32" s="38"/>
      <c r="W32" s="38"/>
      <c r="X32" s="38"/>
      <c r="Y32" s="38"/>
      <c r="Z32" s="38"/>
      <c r="AA32" s="38"/>
      <c r="AB32" s="38"/>
      <c r="AC32" s="38"/>
      <c r="AD32" s="38"/>
      <c r="AE32" s="38"/>
    </row>
    <row r="33" s="2" customFormat="1" ht="14.4" customHeight="1">
      <c r="A33" s="38"/>
      <c r="B33" s="44"/>
      <c r="C33" s="38"/>
      <c r="D33" s="160" t="s">
        <v>41</v>
      </c>
      <c r="E33" s="142" t="s">
        <v>42</v>
      </c>
      <c r="F33" s="161">
        <f>ROUND((SUM(BE125:BE205)),  2)</f>
        <v>0</v>
      </c>
      <c r="G33" s="38"/>
      <c r="H33" s="38"/>
      <c r="I33" s="162">
        <v>0.20999999999999999</v>
      </c>
      <c r="J33" s="161">
        <f>ROUND(((SUM(BE125:BE205))*I33),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43</v>
      </c>
      <c r="F34" s="161">
        <f>ROUND((SUM(BF125:BF205)),  2)</f>
        <v>0</v>
      </c>
      <c r="G34" s="38"/>
      <c r="H34" s="38"/>
      <c r="I34" s="162">
        <v>0.14999999999999999</v>
      </c>
      <c r="J34" s="161">
        <f>ROUND(((SUM(BF125:BF205))*I34),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44</v>
      </c>
      <c r="F35" s="161">
        <f>ROUND((SUM(BG125:BG205)),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45</v>
      </c>
      <c r="F36" s="161">
        <f>ROUND((SUM(BH125:BH205)),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46</v>
      </c>
      <c r="F37" s="161">
        <f>ROUND((SUM(BI125:BI205)),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47</v>
      </c>
      <c r="E39" s="165"/>
      <c r="F39" s="165"/>
      <c r="G39" s="166" t="s">
        <v>48</v>
      </c>
      <c r="H39" s="167" t="s">
        <v>49</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50</v>
      </c>
      <c r="E50" s="172"/>
      <c r="F50" s="172"/>
      <c r="G50" s="171" t="s">
        <v>51</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52</v>
      </c>
      <c r="E61" s="175"/>
      <c r="F61" s="176" t="s">
        <v>53</v>
      </c>
      <c r="G61" s="174" t="s">
        <v>52</v>
      </c>
      <c r="H61" s="175"/>
      <c r="I61" s="177"/>
      <c r="J61" s="178" t="s">
        <v>53</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54</v>
      </c>
      <c r="E65" s="179"/>
      <c r="F65" s="179"/>
      <c r="G65" s="171" t="s">
        <v>55</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52</v>
      </c>
      <c r="E76" s="175"/>
      <c r="F76" s="176" t="s">
        <v>53</v>
      </c>
      <c r="G76" s="174" t="s">
        <v>52</v>
      </c>
      <c r="H76" s="175"/>
      <c r="I76" s="177"/>
      <c r="J76" s="178" t="s">
        <v>53</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94</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DEMOLICE MŠ CHRJUKINOVA Č.P. 1821/11, OSTRAVA-ZÁBŘEH</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92</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 xml:space="preserve">D.1 - Demolice a bourací práce </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Č.P. 1821/11, OSTRAVA-ZÁBŘEH</v>
      </c>
      <c r="G89" s="40"/>
      <c r="H89" s="40"/>
      <c r="I89" s="147" t="s">
        <v>22</v>
      </c>
      <c r="J89" s="79" t="str">
        <f>IF(J12="","",J12)</f>
        <v>4. 7. 2020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ÚMO Ostrava-Jih</v>
      </c>
      <c r="G91" s="40"/>
      <c r="H91" s="40"/>
      <c r="I91" s="147" t="s">
        <v>30</v>
      </c>
      <c r="J91" s="36" t="str">
        <f>E21</f>
        <v>INPROS FM s.r.o.</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147"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95</v>
      </c>
      <c r="D94" s="189"/>
      <c r="E94" s="189"/>
      <c r="F94" s="189"/>
      <c r="G94" s="189"/>
      <c r="H94" s="189"/>
      <c r="I94" s="190"/>
      <c r="J94" s="191" t="s">
        <v>96</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97</v>
      </c>
      <c r="D96" s="40"/>
      <c r="E96" s="40"/>
      <c r="F96" s="40"/>
      <c r="G96" s="40"/>
      <c r="H96" s="40"/>
      <c r="I96" s="144"/>
      <c r="J96" s="110">
        <f>J125</f>
        <v>0</v>
      </c>
      <c r="K96" s="40"/>
      <c r="L96" s="63"/>
      <c r="S96" s="38"/>
      <c r="T96" s="38"/>
      <c r="U96" s="38"/>
      <c r="V96" s="38"/>
      <c r="W96" s="38"/>
      <c r="X96" s="38"/>
      <c r="Y96" s="38"/>
      <c r="Z96" s="38"/>
      <c r="AA96" s="38"/>
      <c r="AB96" s="38"/>
      <c r="AC96" s="38"/>
      <c r="AD96" s="38"/>
      <c r="AE96" s="38"/>
      <c r="AU96" s="17" t="s">
        <v>98</v>
      </c>
    </row>
    <row r="97" s="9" customFormat="1" ht="24.96" customHeight="1">
      <c r="A97" s="9"/>
      <c r="B97" s="193"/>
      <c r="C97" s="194"/>
      <c r="D97" s="195" t="s">
        <v>163</v>
      </c>
      <c r="E97" s="196"/>
      <c r="F97" s="196"/>
      <c r="G97" s="196"/>
      <c r="H97" s="196"/>
      <c r="I97" s="197"/>
      <c r="J97" s="198">
        <f>J126</f>
        <v>0</v>
      </c>
      <c r="K97" s="194"/>
      <c r="L97" s="199"/>
      <c r="S97" s="9"/>
      <c r="T97" s="9"/>
      <c r="U97" s="9"/>
      <c r="V97" s="9"/>
      <c r="W97" s="9"/>
      <c r="X97" s="9"/>
      <c r="Y97" s="9"/>
      <c r="Z97" s="9"/>
      <c r="AA97" s="9"/>
      <c r="AB97" s="9"/>
      <c r="AC97" s="9"/>
      <c r="AD97" s="9"/>
      <c r="AE97" s="9"/>
    </row>
    <row r="98" s="10" customFormat="1" ht="19.92" customHeight="1">
      <c r="A98" s="10"/>
      <c r="B98" s="200"/>
      <c r="C98" s="201"/>
      <c r="D98" s="202" t="s">
        <v>164</v>
      </c>
      <c r="E98" s="203"/>
      <c r="F98" s="203"/>
      <c r="G98" s="203"/>
      <c r="H98" s="203"/>
      <c r="I98" s="204"/>
      <c r="J98" s="205">
        <f>J127</f>
        <v>0</v>
      </c>
      <c r="K98" s="201"/>
      <c r="L98" s="206"/>
      <c r="S98" s="10"/>
      <c r="T98" s="10"/>
      <c r="U98" s="10"/>
      <c r="V98" s="10"/>
      <c r="W98" s="10"/>
      <c r="X98" s="10"/>
      <c r="Y98" s="10"/>
      <c r="Z98" s="10"/>
      <c r="AA98" s="10"/>
      <c r="AB98" s="10"/>
      <c r="AC98" s="10"/>
      <c r="AD98" s="10"/>
      <c r="AE98" s="10"/>
    </row>
    <row r="99" s="10" customFormat="1" ht="14.88" customHeight="1">
      <c r="A99" s="10"/>
      <c r="B99" s="200"/>
      <c r="C99" s="201"/>
      <c r="D99" s="202" t="s">
        <v>165</v>
      </c>
      <c r="E99" s="203"/>
      <c r="F99" s="203"/>
      <c r="G99" s="203"/>
      <c r="H99" s="203"/>
      <c r="I99" s="204"/>
      <c r="J99" s="205">
        <f>J141</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166</v>
      </c>
      <c r="E100" s="203"/>
      <c r="F100" s="203"/>
      <c r="G100" s="203"/>
      <c r="H100" s="203"/>
      <c r="I100" s="204"/>
      <c r="J100" s="205">
        <f>J159</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167</v>
      </c>
      <c r="E101" s="203"/>
      <c r="F101" s="203"/>
      <c r="G101" s="203"/>
      <c r="H101" s="203"/>
      <c r="I101" s="204"/>
      <c r="J101" s="205">
        <f>J168</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168</v>
      </c>
      <c r="E102" s="203"/>
      <c r="F102" s="203"/>
      <c r="G102" s="203"/>
      <c r="H102" s="203"/>
      <c r="I102" s="204"/>
      <c r="J102" s="205">
        <f>J171</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169</v>
      </c>
      <c r="E103" s="203"/>
      <c r="F103" s="203"/>
      <c r="G103" s="203"/>
      <c r="H103" s="203"/>
      <c r="I103" s="204"/>
      <c r="J103" s="205">
        <f>J194</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170</v>
      </c>
      <c r="E104" s="203"/>
      <c r="F104" s="203"/>
      <c r="G104" s="203"/>
      <c r="H104" s="203"/>
      <c r="I104" s="204"/>
      <c r="J104" s="205">
        <f>J201</f>
        <v>0</v>
      </c>
      <c r="K104" s="201"/>
      <c r="L104" s="206"/>
      <c r="S104" s="10"/>
      <c r="T104" s="10"/>
      <c r="U104" s="10"/>
      <c r="V104" s="10"/>
      <c r="W104" s="10"/>
      <c r="X104" s="10"/>
      <c r="Y104" s="10"/>
      <c r="Z104" s="10"/>
      <c r="AA104" s="10"/>
      <c r="AB104" s="10"/>
      <c r="AC104" s="10"/>
      <c r="AD104" s="10"/>
      <c r="AE104" s="10"/>
    </row>
    <row r="105" s="9" customFormat="1" ht="24.96" customHeight="1">
      <c r="A105" s="9"/>
      <c r="B105" s="193"/>
      <c r="C105" s="194"/>
      <c r="D105" s="195" t="s">
        <v>171</v>
      </c>
      <c r="E105" s="196"/>
      <c r="F105" s="196"/>
      <c r="G105" s="196"/>
      <c r="H105" s="196"/>
      <c r="I105" s="197"/>
      <c r="J105" s="198">
        <f>J203</f>
        <v>0</v>
      </c>
      <c r="K105" s="194"/>
      <c r="L105" s="199"/>
      <c r="S105" s="9"/>
      <c r="T105" s="9"/>
      <c r="U105" s="9"/>
      <c r="V105" s="9"/>
      <c r="W105" s="9"/>
      <c r="X105" s="9"/>
      <c r="Y105" s="9"/>
      <c r="Z105" s="9"/>
      <c r="AA105" s="9"/>
      <c r="AB105" s="9"/>
      <c r="AC105" s="9"/>
      <c r="AD105" s="9"/>
      <c r="AE105" s="9"/>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105</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7" t="str">
        <f>E7</f>
        <v>DEMOLICE MŠ CHRJUKINOVA Č.P. 1821/11, OSTRAVA-ZÁBŘEH</v>
      </c>
      <c r="F115" s="32"/>
      <c r="G115" s="32"/>
      <c r="H115" s="32"/>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92</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 xml:space="preserve">D.1 - Demolice a bourací práce </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F12</f>
        <v>Č.P. 1821/11, OSTRAVA-ZÁBŘEH</v>
      </c>
      <c r="G119" s="40"/>
      <c r="H119" s="40"/>
      <c r="I119" s="147" t="s">
        <v>22</v>
      </c>
      <c r="J119" s="79" t="str">
        <f>IF(J12="","",J12)</f>
        <v>4. 7. 2020</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E15</f>
        <v>ÚMO Ostrava-Jih</v>
      </c>
      <c r="G121" s="40"/>
      <c r="H121" s="40"/>
      <c r="I121" s="147" t="s">
        <v>30</v>
      </c>
      <c r="J121" s="36" t="str">
        <f>E21</f>
        <v>INPROS FM s.r.o.</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28</v>
      </c>
      <c r="D122" s="40"/>
      <c r="E122" s="40"/>
      <c r="F122" s="27" t="str">
        <f>IF(E18="","",E18)</f>
        <v>Vyplň údaj</v>
      </c>
      <c r="G122" s="40"/>
      <c r="H122" s="40"/>
      <c r="I122" s="147" t="s">
        <v>33</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1" customFormat="1" ht="29.28" customHeight="1">
      <c r="A124" s="207"/>
      <c r="B124" s="208"/>
      <c r="C124" s="209" t="s">
        <v>106</v>
      </c>
      <c r="D124" s="210" t="s">
        <v>62</v>
      </c>
      <c r="E124" s="210" t="s">
        <v>58</v>
      </c>
      <c r="F124" s="210" t="s">
        <v>59</v>
      </c>
      <c r="G124" s="210" t="s">
        <v>107</v>
      </c>
      <c r="H124" s="210" t="s">
        <v>108</v>
      </c>
      <c r="I124" s="211" t="s">
        <v>109</v>
      </c>
      <c r="J124" s="210" t="s">
        <v>96</v>
      </c>
      <c r="K124" s="212" t="s">
        <v>110</v>
      </c>
      <c r="L124" s="213"/>
      <c r="M124" s="100" t="s">
        <v>1</v>
      </c>
      <c r="N124" s="101" t="s">
        <v>41</v>
      </c>
      <c r="O124" s="101" t="s">
        <v>111</v>
      </c>
      <c r="P124" s="101" t="s">
        <v>112</v>
      </c>
      <c r="Q124" s="101" t="s">
        <v>113</v>
      </c>
      <c r="R124" s="101" t="s">
        <v>114</v>
      </c>
      <c r="S124" s="101" t="s">
        <v>115</v>
      </c>
      <c r="T124" s="102" t="s">
        <v>116</v>
      </c>
      <c r="U124" s="207"/>
      <c r="V124" s="207"/>
      <c r="W124" s="207"/>
      <c r="X124" s="207"/>
      <c r="Y124" s="207"/>
      <c r="Z124" s="207"/>
      <c r="AA124" s="207"/>
      <c r="AB124" s="207"/>
      <c r="AC124" s="207"/>
      <c r="AD124" s="207"/>
      <c r="AE124" s="207"/>
    </row>
    <row r="125" s="2" customFormat="1" ht="22.8" customHeight="1">
      <c r="A125" s="38"/>
      <c r="B125" s="39"/>
      <c r="C125" s="107" t="s">
        <v>117</v>
      </c>
      <c r="D125" s="40"/>
      <c r="E125" s="40"/>
      <c r="F125" s="40"/>
      <c r="G125" s="40"/>
      <c r="H125" s="40"/>
      <c r="I125" s="144"/>
      <c r="J125" s="214">
        <f>BK125</f>
        <v>0</v>
      </c>
      <c r="K125" s="40"/>
      <c r="L125" s="44"/>
      <c r="M125" s="103"/>
      <c r="N125" s="215"/>
      <c r="O125" s="104"/>
      <c r="P125" s="216">
        <f>P126+P203</f>
        <v>0</v>
      </c>
      <c r="Q125" s="104"/>
      <c r="R125" s="216">
        <f>R126+R203</f>
        <v>1102.250045</v>
      </c>
      <c r="S125" s="104"/>
      <c r="T125" s="217">
        <f>T126+T203</f>
        <v>3833.4256999999989</v>
      </c>
      <c r="U125" s="38"/>
      <c r="V125" s="38"/>
      <c r="W125" s="38"/>
      <c r="X125" s="38"/>
      <c r="Y125" s="38"/>
      <c r="Z125" s="38"/>
      <c r="AA125" s="38"/>
      <c r="AB125" s="38"/>
      <c r="AC125" s="38"/>
      <c r="AD125" s="38"/>
      <c r="AE125" s="38"/>
      <c r="AT125" s="17" t="s">
        <v>76</v>
      </c>
      <c r="AU125" s="17" t="s">
        <v>98</v>
      </c>
      <c r="BK125" s="218">
        <f>BK126+BK203</f>
        <v>0</v>
      </c>
    </row>
    <row r="126" s="12" customFormat="1" ht="25.92" customHeight="1">
      <c r="A126" s="12"/>
      <c r="B126" s="219"/>
      <c r="C126" s="220"/>
      <c r="D126" s="221" t="s">
        <v>76</v>
      </c>
      <c r="E126" s="222" t="s">
        <v>172</v>
      </c>
      <c r="F126" s="222" t="s">
        <v>173</v>
      </c>
      <c r="G126" s="220"/>
      <c r="H126" s="220"/>
      <c r="I126" s="223"/>
      <c r="J126" s="224">
        <f>BK126</f>
        <v>0</v>
      </c>
      <c r="K126" s="220"/>
      <c r="L126" s="225"/>
      <c r="M126" s="226"/>
      <c r="N126" s="227"/>
      <c r="O126" s="227"/>
      <c r="P126" s="228">
        <f>P127+P159+P168+P171+P194+P201</f>
        <v>0</v>
      </c>
      <c r="Q126" s="227"/>
      <c r="R126" s="228">
        <f>R127+R159+R168+R171+R194+R201</f>
        <v>1102.250045</v>
      </c>
      <c r="S126" s="227"/>
      <c r="T126" s="229">
        <f>T127+T159+T168+T171+T194+T201</f>
        <v>3833.4256999999989</v>
      </c>
      <c r="U126" s="12"/>
      <c r="V126" s="12"/>
      <c r="W126" s="12"/>
      <c r="X126" s="12"/>
      <c r="Y126" s="12"/>
      <c r="Z126" s="12"/>
      <c r="AA126" s="12"/>
      <c r="AB126" s="12"/>
      <c r="AC126" s="12"/>
      <c r="AD126" s="12"/>
      <c r="AE126" s="12"/>
      <c r="AR126" s="230" t="s">
        <v>85</v>
      </c>
      <c r="AT126" s="231" t="s">
        <v>76</v>
      </c>
      <c r="AU126" s="231" t="s">
        <v>77</v>
      </c>
      <c r="AY126" s="230" t="s">
        <v>120</v>
      </c>
      <c r="BK126" s="232">
        <f>BK127+BK159+BK168+BK171+BK194+BK201</f>
        <v>0</v>
      </c>
    </row>
    <row r="127" s="12" customFormat="1" ht="22.8" customHeight="1">
      <c r="A127" s="12"/>
      <c r="B127" s="219"/>
      <c r="C127" s="220"/>
      <c r="D127" s="221" t="s">
        <v>76</v>
      </c>
      <c r="E127" s="233" t="s">
        <v>85</v>
      </c>
      <c r="F127" s="233" t="s">
        <v>174</v>
      </c>
      <c r="G127" s="220"/>
      <c r="H127" s="220"/>
      <c r="I127" s="223"/>
      <c r="J127" s="234">
        <f>BK127</f>
        <v>0</v>
      </c>
      <c r="K127" s="220"/>
      <c r="L127" s="225"/>
      <c r="M127" s="226"/>
      <c r="N127" s="227"/>
      <c r="O127" s="227"/>
      <c r="P127" s="228">
        <f>P128+SUM(P129:P141)</f>
        <v>0</v>
      </c>
      <c r="Q127" s="227"/>
      <c r="R127" s="228">
        <f>R128+SUM(R129:R141)</f>
        <v>445.92504499999995</v>
      </c>
      <c r="S127" s="227"/>
      <c r="T127" s="229">
        <f>T128+SUM(T129:T141)</f>
        <v>427.392</v>
      </c>
      <c r="U127" s="12"/>
      <c r="V127" s="12"/>
      <c r="W127" s="12"/>
      <c r="X127" s="12"/>
      <c r="Y127" s="12"/>
      <c r="Z127" s="12"/>
      <c r="AA127" s="12"/>
      <c r="AB127" s="12"/>
      <c r="AC127" s="12"/>
      <c r="AD127" s="12"/>
      <c r="AE127" s="12"/>
      <c r="AR127" s="230" t="s">
        <v>85</v>
      </c>
      <c r="AT127" s="231" t="s">
        <v>76</v>
      </c>
      <c r="AU127" s="231" t="s">
        <v>85</v>
      </c>
      <c r="AY127" s="230" t="s">
        <v>120</v>
      </c>
      <c r="BK127" s="232">
        <f>BK128+SUM(BK129:BK141)</f>
        <v>0</v>
      </c>
    </row>
    <row r="128" s="2" customFormat="1" ht="16.5" customHeight="1">
      <c r="A128" s="38"/>
      <c r="B128" s="39"/>
      <c r="C128" s="235" t="s">
        <v>85</v>
      </c>
      <c r="D128" s="235" t="s">
        <v>123</v>
      </c>
      <c r="E128" s="236" t="s">
        <v>175</v>
      </c>
      <c r="F128" s="237" t="s">
        <v>176</v>
      </c>
      <c r="G128" s="238" t="s">
        <v>177</v>
      </c>
      <c r="H128" s="239">
        <v>816.20000000000005</v>
      </c>
      <c r="I128" s="240"/>
      <c r="J128" s="241">
        <f>ROUND(I128*H128,2)</f>
        <v>0</v>
      </c>
      <c r="K128" s="237" t="s">
        <v>127</v>
      </c>
      <c r="L128" s="44"/>
      <c r="M128" s="242" t="s">
        <v>1</v>
      </c>
      <c r="N128" s="243" t="s">
        <v>42</v>
      </c>
      <c r="O128" s="91"/>
      <c r="P128" s="244">
        <f>O128*H128</f>
        <v>0</v>
      </c>
      <c r="Q128" s="244">
        <v>0</v>
      </c>
      <c r="R128" s="244">
        <f>Q128*H128</f>
        <v>0</v>
      </c>
      <c r="S128" s="244">
        <v>0.26000000000000001</v>
      </c>
      <c r="T128" s="245">
        <f>S128*H128</f>
        <v>212.21200000000002</v>
      </c>
      <c r="U128" s="38"/>
      <c r="V128" s="38"/>
      <c r="W128" s="38"/>
      <c r="X128" s="38"/>
      <c r="Y128" s="38"/>
      <c r="Z128" s="38"/>
      <c r="AA128" s="38"/>
      <c r="AB128" s="38"/>
      <c r="AC128" s="38"/>
      <c r="AD128" s="38"/>
      <c r="AE128" s="38"/>
      <c r="AR128" s="246" t="s">
        <v>145</v>
      </c>
      <c r="AT128" s="246" t="s">
        <v>123</v>
      </c>
      <c r="AU128" s="246" t="s">
        <v>87</v>
      </c>
      <c r="AY128" s="17" t="s">
        <v>120</v>
      </c>
      <c r="BE128" s="247">
        <f>IF(N128="základní",J128,0)</f>
        <v>0</v>
      </c>
      <c r="BF128" s="247">
        <f>IF(N128="snížená",J128,0)</f>
        <v>0</v>
      </c>
      <c r="BG128" s="247">
        <f>IF(N128="zákl. přenesená",J128,0)</f>
        <v>0</v>
      </c>
      <c r="BH128" s="247">
        <f>IF(N128="sníž. přenesená",J128,0)</f>
        <v>0</v>
      </c>
      <c r="BI128" s="247">
        <f>IF(N128="nulová",J128,0)</f>
        <v>0</v>
      </c>
      <c r="BJ128" s="17" t="s">
        <v>85</v>
      </c>
      <c r="BK128" s="247">
        <f>ROUND(I128*H128,2)</f>
        <v>0</v>
      </c>
      <c r="BL128" s="17" t="s">
        <v>145</v>
      </c>
      <c r="BM128" s="246" t="s">
        <v>178</v>
      </c>
    </row>
    <row r="129" s="2" customFormat="1">
      <c r="A129" s="38"/>
      <c r="B129" s="39"/>
      <c r="C129" s="40"/>
      <c r="D129" s="248" t="s">
        <v>130</v>
      </c>
      <c r="E129" s="40"/>
      <c r="F129" s="249" t="s">
        <v>179</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130</v>
      </c>
      <c r="AU129" s="17" t="s">
        <v>87</v>
      </c>
    </row>
    <row r="130" s="13" customFormat="1">
      <c r="A130" s="13"/>
      <c r="B130" s="256"/>
      <c r="C130" s="257"/>
      <c r="D130" s="248" t="s">
        <v>180</v>
      </c>
      <c r="E130" s="258" t="s">
        <v>1</v>
      </c>
      <c r="F130" s="259" t="s">
        <v>181</v>
      </c>
      <c r="G130" s="257"/>
      <c r="H130" s="260">
        <v>742</v>
      </c>
      <c r="I130" s="261"/>
      <c r="J130" s="257"/>
      <c r="K130" s="257"/>
      <c r="L130" s="262"/>
      <c r="M130" s="263"/>
      <c r="N130" s="264"/>
      <c r="O130" s="264"/>
      <c r="P130" s="264"/>
      <c r="Q130" s="264"/>
      <c r="R130" s="264"/>
      <c r="S130" s="264"/>
      <c r="T130" s="265"/>
      <c r="U130" s="13"/>
      <c r="V130" s="13"/>
      <c r="W130" s="13"/>
      <c r="X130" s="13"/>
      <c r="Y130" s="13"/>
      <c r="Z130" s="13"/>
      <c r="AA130" s="13"/>
      <c r="AB130" s="13"/>
      <c r="AC130" s="13"/>
      <c r="AD130" s="13"/>
      <c r="AE130" s="13"/>
      <c r="AT130" s="266" t="s">
        <v>180</v>
      </c>
      <c r="AU130" s="266" t="s">
        <v>87</v>
      </c>
      <c r="AV130" s="13" t="s">
        <v>87</v>
      </c>
      <c r="AW130" s="13" t="s">
        <v>32</v>
      </c>
      <c r="AX130" s="13" t="s">
        <v>77</v>
      </c>
      <c r="AY130" s="266" t="s">
        <v>120</v>
      </c>
    </row>
    <row r="131" s="13" customFormat="1">
      <c r="A131" s="13"/>
      <c r="B131" s="256"/>
      <c r="C131" s="257"/>
      <c r="D131" s="248" t="s">
        <v>180</v>
      </c>
      <c r="E131" s="258" t="s">
        <v>1</v>
      </c>
      <c r="F131" s="259" t="s">
        <v>182</v>
      </c>
      <c r="G131" s="257"/>
      <c r="H131" s="260">
        <v>74.200000000000003</v>
      </c>
      <c r="I131" s="261"/>
      <c r="J131" s="257"/>
      <c r="K131" s="257"/>
      <c r="L131" s="262"/>
      <c r="M131" s="263"/>
      <c r="N131" s="264"/>
      <c r="O131" s="264"/>
      <c r="P131" s="264"/>
      <c r="Q131" s="264"/>
      <c r="R131" s="264"/>
      <c r="S131" s="264"/>
      <c r="T131" s="265"/>
      <c r="U131" s="13"/>
      <c r="V131" s="13"/>
      <c r="W131" s="13"/>
      <c r="X131" s="13"/>
      <c r="Y131" s="13"/>
      <c r="Z131" s="13"/>
      <c r="AA131" s="13"/>
      <c r="AB131" s="13"/>
      <c r="AC131" s="13"/>
      <c r="AD131" s="13"/>
      <c r="AE131" s="13"/>
      <c r="AT131" s="266" t="s">
        <v>180</v>
      </c>
      <c r="AU131" s="266" t="s">
        <v>87</v>
      </c>
      <c r="AV131" s="13" t="s">
        <v>87</v>
      </c>
      <c r="AW131" s="13" t="s">
        <v>32</v>
      </c>
      <c r="AX131" s="13" t="s">
        <v>77</v>
      </c>
      <c r="AY131" s="266" t="s">
        <v>120</v>
      </c>
    </row>
    <row r="132" s="14" customFormat="1">
      <c r="A132" s="14"/>
      <c r="B132" s="267"/>
      <c r="C132" s="268"/>
      <c r="D132" s="248" t="s">
        <v>180</v>
      </c>
      <c r="E132" s="269" t="s">
        <v>1</v>
      </c>
      <c r="F132" s="270" t="s">
        <v>183</v>
      </c>
      <c r="G132" s="268"/>
      <c r="H132" s="271">
        <v>816.20000000000005</v>
      </c>
      <c r="I132" s="272"/>
      <c r="J132" s="268"/>
      <c r="K132" s="268"/>
      <c r="L132" s="273"/>
      <c r="M132" s="274"/>
      <c r="N132" s="275"/>
      <c r="O132" s="275"/>
      <c r="P132" s="275"/>
      <c r="Q132" s="275"/>
      <c r="R132" s="275"/>
      <c r="S132" s="275"/>
      <c r="T132" s="276"/>
      <c r="U132" s="14"/>
      <c r="V132" s="14"/>
      <c r="W132" s="14"/>
      <c r="X132" s="14"/>
      <c r="Y132" s="14"/>
      <c r="Z132" s="14"/>
      <c r="AA132" s="14"/>
      <c r="AB132" s="14"/>
      <c r="AC132" s="14"/>
      <c r="AD132" s="14"/>
      <c r="AE132" s="14"/>
      <c r="AT132" s="277" t="s">
        <v>180</v>
      </c>
      <c r="AU132" s="277" t="s">
        <v>87</v>
      </c>
      <c r="AV132" s="14" t="s">
        <v>145</v>
      </c>
      <c r="AW132" s="14" t="s">
        <v>32</v>
      </c>
      <c r="AX132" s="14" t="s">
        <v>85</v>
      </c>
      <c r="AY132" s="277" t="s">
        <v>120</v>
      </c>
    </row>
    <row r="133" s="2" customFormat="1" ht="16.5" customHeight="1">
      <c r="A133" s="38"/>
      <c r="B133" s="39"/>
      <c r="C133" s="235" t="s">
        <v>87</v>
      </c>
      <c r="D133" s="235" t="s">
        <v>123</v>
      </c>
      <c r="E133" s="236" t="s">
        <v>184</v>
      </c>
      <c r="F133" s="237" t="s">
        <v>185</v>
      </c>
      <c r="G133" s="238" t="s">
        <v>177</v>
      </c>
      <c r="H133" s="239">
        <v>742</v>
      </c>
      <c r="I133" s="240"/>
      <c r="J133" s="241">
        <f>ROUND(I133*H133,2)</f>
        <v>0</v>
      </c>
      <c r="K133" s="237" t="s">
        <v>127</v>
      </c>
      <c r="L133" s="44"/>
      <c r="M133" s="242" t="s">
        <v>1</v>
      </c>
      <c r="N133" s="243" t="s">
        <v>42</v>
      </c>
      <c r="O133" s="91"/>
      <c r="P133" s="244">
        <f>O133*H133</f>
        <v>0</v>
      </c>
      <c r="Q133" s="244">
        <v>0</v>
      </c>
      <c r="R133" s="244">
        <f>Q133*H133</f>
        <v>0</v>
      </c>
      <c r="S133" s="244">
        <v>0.28999999999999998</v>
      </c>
      <c r="T133" s="245">
        <f>S133*H133</f>
        <v>215.17999999999998</v>
      </c>
      <c r="U133" s="38"/>
      <c r="V133" s="38"/>
      <c r="W133" s="38"/>
      <c r="X133" s="38"/>
      <c r="Y133" s="38"/>
      <c r="Z133" s="38"/>
      <c r="AA133" s="38"/>
      <c r="AB133" s="38"/>
      <c r="AC133" s="38"/>
      <c r="AD133" s="38"/>
      <c r="AE133" s="38"/>
      <c r="AR133" s="246" t="s">
        <v>145</v>
      </c>
      <c r="AT133" s="246" t="s">
        <v>123</v>
      </c>
      <c r="AU133" s="246" t="s">
        <v>87</v>
      </c>
      <c r="AY133" s="17" t="s">
        <v>120</v>
      </c>
      <c r="BE133" s="247">
        <f>IF(N133="základní",J133,0)</f>
        <v>0</v>
      </c>
      <c r="BF133" s="247">
        <f>IF(N133="snížená",J133,0)</f>
        <v>0</v>
      </c>
      <c r="BG133" s="247">
        <f>IF(N133="zákl. přenesená",J133,0)</f>
        <v>0</v>
      </c>
      <c r="BH133" s="247">
        <f>IF(N133="sníž. přenesená",J133,0)</f>
        <v>0</v>
      </c>
      <c r="BI133" s="247">
        <f>IF(N133="nulová",J133,0)</f>
        <v>0</v>
      </c>
      <c r="BJ133" s="17" t="s">
        <v>85</v>
      </c>
      <c r="BK133" s="247">
        <f>ROUND(I133*H133,2)</f>
        <v>0</v>
      </c>
      <c r="BL133" s="17" t="s">
        <v>145</v>
      </c>
      <c r="BM133" s="246" t="s">
        <v>186</v>
      </c>
    </row>
    <row r="134" s="13" customFormat="1">
      <c r="A134" s="13"/>
      <c r="B134" s="256"/>
      <c r="C134" s="257"/>
      <c r="D134" s="248" t="s">
        <v>180</v>
      </c>
      <c r="E134" s="258" t="s">
        <v>1</v>
      </c>
      <c r="F134" s="259" t="s">
        <v>181</v>
      </c>
      <c r="G134" s="257"/>
      <c r="H134" s="260">
        <v>742</v>
      </c>
      <c r="I134" s="261"/>
      <c r="J134" s="257"/>
      <c r="K134" s="257"/>
      <c r="L134" s="262"/>
      <c r="M134" s="263"/>
      <c r="N134" s="264"/>
      <c r="O134" s="264"/>
      <c r="P134" s="264"/>
      <c r="Q134" s="264"/>
      <c r="R134" s="264"/>
      <c r="S134" s="264"/>
      <c r="T134" s="265"/>
      <c r="U134" s="13"/>
      <c r="V134" s="13"/>
      <c r="W134" s="13"/>
      <c r="X134" s="13"/>
      <c r="Y134" s="13"/>
      <c r="Z134" s="13"/>
      <c r="AA134" s="13"/>
      <c r="AB134" s="13"/>
      <c r="AC134" s="13"/>
      <c r="AD134" s="13"/>
      <c r="AE134" s="13"/>
      <c r="AT134" s="266" t="s">
        <v>180</v>
      </c>
      <c r="AU134" s="266" t="s">
        <v>87</v>
      </c>
      <c r="AV134" s="13" t="s">
        <v>87</v>
      </c>
      <c r="AW134" s="13" t="s">
        <v>32</v>
      </c>
      <c r="AX134" s="13" t="s">
        <v>77</v>
      </c>
      <c r="AY134" s="266" t="s">
        <v>120</v>
      </c>
    </row>
    <row r="135" s="14" customFormat="1">
      <c r="A135" s="14"/>
      <c r="B135" s="267"/>
      <c r="C135" s="268"/>
      <c r="D135" s="248" t="s">
        <v>180</v>
      </c>
      <c r="E135" s="269" t="s">
        <v>1</v>
      </c>
      <c r="F135" s="270" t="s">
        <v>183</v>
      </c>
      <c r="G135" s="268"/>
      <c r="H135" s="271">
        <v>742</v>
      </c>
      <c r="I135" s="272"/>
      <c r="J135" s="268"/>
      <c r="K135" s="268"/>
      <c r="L135" s="273"/>
      <c r="M135" s="274"/>
      <c r="N135" s="275"/>
      <c r="O135" s="275"/>
      <c r="P135" s="275"/>
      <c r="Q135" s="275"/>
      <c r="R135" s="275"/>
      <c r="S135" s="275"/>
      <c r="T135" s="276"/>
      <c r="U135" s="14"/>
      <c r="V135" s="14"/>
      <c r="W135" s="14"/>
      <c r="X135" s="14"/>
      <c r="Y135" s="14"/>
      <c r="Z135" s="14"/>
      <c r="AA135" s="14"/>
      <c r="AB135" s="14"/>
      <c r="AC135" s="14"/>
      <c r="AD135" s="14"/>
      <c r="AE135" s="14"/>
      <c r="AT135" s="277" t="s">
        <v>180</v>
      </c>
      <c r="AU135" s="277" t="s">
        <v>87</v>
      </c>
      <c r="AV135" s="14" t="s">
        <v>145</v>
      </c>
      <c r="AW135" s="14" t="s">
        <v>32</v>
      </c>
      <c r="AX135" s="14" t="s">
        <v>85</v>
      </c>
      <c r="AY135" s="277" t="s">
        <v>120</v>
      </c>
    </row>
    <row r="136" s="2" customFormat="1" ht="16.5" customHeight="1">
      <c r="A136" s="38"/>
      <c r="B136" s="39"/>
      <c r="C136" s="235" t="s">
        <v>140</v>
      </c>
      <c r="D136" s="235" t="s">
        <v>123</v>
      </c>
      <c r="E136" s="236" t="s">
        <v>187</v>
      </c>
      <c r="F136" s="237" t="s">
        <v>188</v>
      </c>
      <c r="G136" s="238" t="s">
        <v>189</v>
      </c>
      <c r="H136" s="239">
        <v>788.35000000000002</v>
      </c>
      <c r="I136" s="240"/>
      <c r="J136" s="241">
        <f>ROUND(I136*H136,2)</f>
        <v>0</v>
      </c>
      <c r="K136" s="237" t="s">
        <v>127</v>
      </c>
      <c r="L136" s="44"/>
      <c r="M136" s="242" t="s">
        <v>1</v>
      </c>
      <c r="N136" s="243" t="s">
        <v>42</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145</v>
      </c>
      <c r="AT136" s="246" t="s">
        <v>123</v>
      </c>
      <c r="AU136" s="246" t="s">
        <v>87</v>
      </c>
      <c r="AY136" s="17" t="s">
        <v>120</v>
      </c>
      <c r="BE136" s="247">
        <f>IF(N136="základní",J136,0)</f>
        <v>0</v>
      </c>
      <c r="BF136" s="247">
        <f>IF(N136="snížená",J136,0)</f>
        <v>0</v>
      </c>
      <c r="BG136" s="247">
        <f>IF(N136="zákl. přenesená",J136,0)</f>
        <v>0</v>
      </c>
      <c r="BH136" s="247">
        <f>IF(N136="sníž. přenesená",J136,0)</f>
        <v>0</v>
      </c>
      <c r="BI136" s="247">
        <f>IF(N136="nulová",J136,0)</f>
        <v>0</v>
      </c>
      <c r="BJ136" s="17" t="s">
        <v>85</v>
      </c>
      <c r="BK136" s="247">
        <f>ROUND(I136*H136,2)</f>
        <v>0</v>
      </c>
      <c r="BL136" s="17" t="s">
        <v>145</v>
      </c>
      <c r="BM136" s="246" t="s">
        <v>190</v>
      </c>
    </row>
    <row r="137" s="2" customFormat="1">
      <c r="A137" s="38"/>
      <c r="B137" s="39"/>
      <c r="C137" s="40"/>
      <c r="D137" s="248" t="s">
        <v>130</v>
      </c>
      <c r="E137" s="40"/>
      <c r="F137" s="249" t="s">
        <v>191</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130</v>
      </c>
      <c r="AU137" s="17" t="s">
        <v>87</v>
      </c>
    </row>
    <row r="138" s="15" customFormat="1">
      <c r="A138" s="15"/>
      <c r="B138" s="278"/>
      <c r="C138" s="279"/>
      <c r="D138" s="248" t="s">
        <v>180</v>
      </c>
      <c r="E138" s="280" t="s">
        <v>1</v>
      </c>
      <c r="F138" s="281" t="s">
        <v>192</v>
      </c>
      <c r="G138" s="279"/>
      <c r="H138" s="280" t="s">
        <v>1</v>
      </c>
      <c r="I138" s="282"/>
      <c r="J138" s="279"/>
      <c r="K138" s="279"/>
      <c r="L138" s="283"/>
      <c r="M138" s="284"/>
      <c r="N138" s="285"/>
      <c r="O138" s="285"/>
      <c r="P138" s="285"/>
      <c r="Q138" s="285"/>
      <c r="R138" s="285"/>
      <c r="S138" s="285"/>
      <c r="T138" s="286"/>
      <c r="U138" s="15"/>
      <c r="V138" s="15"/>
      <c r="W138" s="15"/>
      <c r="X138" s="15"/>
      <c r="Y138" s="15"/>
      <c r="Z138" s="15"/>
      <c r="AA138" s="15"/>
      <c r="AB138" s="15"/>
      <c r="AC138" s="15"/>
      <c r="AD138" s="15"/>
      <c r="AE138" s="15"/>
      <c r="AT138" s="287" t="s">
        <v>180</v>
      </c>
      <c r="AU138" s="287" t="s">
        <v>87</v>
      </c>
      <c r="AV138" s="15" t="s">
        <v>85</v>
      </c>
      <c r="AW138" s="15" t="s">
        <v>32</v>
      </c>
      <c r="AX138" s="15" t="s">
        <v>77</v>
      </c>
      <c r="AY138" s="287" t="s">
        <v>120</v>
      </c>
    </row>
    <row r="139" s="13" customFormat="1">
      <c r="A139" s="13"/>
      <c r="B139" s="256"/>
      <c r="C139" s="257"/>
      <c r="D139" s="248" t="s">
        <v>180</v>
      </c>
      <c r="E139" s="258" t="s">
        <v>1</v>
      </c>
      <c r="F139" s="259" t="s">
        <v>193</v>
      </c>
      <c r="G139" s="257"/>
      <c r="H139" s="260">
        <v>788.35000000000002</v>
      </c>
      <c r="I139" s="261"/>
      <c r="J139" s="257"/>
      <c r="K139" s="257"/>
      <c r="L139" s="262"/>
      <c r="M139" s="263"/>
      <c r="N139" s="264"/>
      <c r="O139" s="264"/>
      <c r="P139" s="264"/>
      <c r="Q139" s="264"/>
      <c r="R139" s="264"/>
      <c r="S139" s="264"/>
      <c r="T139" s="265"/>
      <c r="U139" s="13"/>
      <c r="V139" s="13"/>
      <c r="W139" s="13"/>
      <c r="X139" s="13"/>
      <c r="Y139" s="13"/>
      <c r="Z139" s="13"/>
      <c r="AA139" s="13"/>
      <c r="AB139" s="13"/>
      <c r="AC139" s="13"/>
      <c r="AD139" s="13"/>
      <c r="AE139" s="13"/>
      <c r="AT139" s="266" t="s">
        <v>180</v>
      </c>
      <c r="AU139" s="266" t="s">
        <v>87</v>
      </c>
      <c r="AV139" s="13" t="s">
        <v>87</v>
      </c>
      <c r="AW139" s="13" t="s">
        <v>32</v>
      </c>
      <c r="AX139" s="13" t="s">
        <v>77</v>
      </c>
      <c r="AY139" s="266" t="s">
        <v>120</v>
      </c>
    </row>
    <row r="140" s="14" customFormat="1">
      <c r="A140" s="14"/>
      <c r="B140" s="267"/>
      <c r="C140" s="268"/>
      <c r="D140" s="248" t="s">
        <v>180</v>
      </c>
      <c r="E140" s="269" t="s">
        <v>1</v>
      </c>
      <c r="F140" s="270" t="s">
        <v>183</v>
      </c>
      <c r="G140" s="268"/>
      <c r="H140" s="271">
        <v>788.35000000000002</v>
      </c>
      <c r="I140" s="272"/>
      <c r="J140" s="268"/>
      <c r="K140" s="268"/>
      <c r="L140" s="273"/>
      <c r="M140" s="274"/>
      <c r="N140" s="275"/>
      <c r="O140" s="275"/>
      <c r="P140" s="275"/>
      <c r="Q140" s="275"/>
      <c r="R140" s="275"/>
      <c r="S140" s="275"/>
      <c r="T140" s="276"/>
      <c r="U140" s="14"/>
      <c r="V140" s="14"/>
      <c r="W140" s="14"/>
      <c r="X140" s="14"/>
      <c r="Y140" s="14"/>
      <c r="Z140" s="14"/>
      <c r="AA140" s="14"/>
      <c r="AB140" s="14"/>
      <c r="AC140" s="14"/>
      <c r="AD140" s="14"/>
      <c r="AE140" s="14"/>
      <c r="AT140" s="277" t="s">
        <v>180</v>
      </c>
      <c r="AU140" s="277" t="s">
        <v>87</v>
      </c>
      <c r="AV140" s="14" t="s">
        <v>145</v>
      </c>
      <c r="AW140" s="14" t="s">
        <v>32</v>
      </c>
      <c r="AX140" s="14" t="s">
        <v>85</v>
      </c>
      <c r="AY140" s="277" t="s">
        <v>120</v>
      </c>
    </row>
    <row r="141" s="12" customFormat="1" ht="20.88" customHeight="1">
      <c r="A141" s="12"/>
      <c r="B141" s="219"/>
      <c r="C141" s="220"/>
      <c r="D141" s="221" t="s">
        <v>76</v>
      </c>
      <c r="E141" s="233" t="s">
        <v>194</v>
      </c>
      <c r="F141" s="233" t="s">
        <v>195</v>
      </c>
      <c r="G141" s="220"/>
      <c r="H141" s="220"/>
      <c r="I141" s="223"/>
      <c r="J141" s="234">
        <f>BK141</f>
        <v>0</v>
      </c>
      <c r="K141" s="220"/>
      <c r="L141" s="225"/>
      <c r="M141" s="226"/>
      <c r="N141" s="227"/>
      <c r="O141" s="227"/>
      <c r="P141" s="228">
        <f>SUM(P142:P158)</f>
        <v>0</v>
      </c>
      <c r="Q141" s="227"/>
      <c r="R141" s="228">
        <f>SUM(R142:R158)</f>
        <v>445.92504499999995</v>
      </c>
      <c r="S141" s="227"/>
      <c r="T141" s="229">
        <f>SUM(T142:T158)</f>
        <v>0</v>
      </c>
      <c r="U141" s="12"/>
      <c r="V141" s="12"/>
      <c r="W141" s="12"/>
      <c r="X141" s="12"/>
      <c r="Y141" s="12"/>
      <c r="Z141" s="12"/>
      <c r="AA141" s="12"/>
      <c r="AB141" s="12"/>
      <c r="AC141" s="12"/>
      <c r="AD141" s="12"/>
      <c r="AE141" s="12"/>
      <c r="AR141" s="230" t="s">
        <v>85</v>
      </c>
      <c r="AT141" s="231" t="s">
        <v>76</v>
      </c>
      <c r="AU141" s="231" t="s">
        <v>87</v>
      </c>
      <c r="AY141" s="230" t="s">
        <v>120</v>
      </c>
      <c r="BK141" s="232">
        <f>SUM(BK142:BK158)</f>
        <v>0</v>
      </c>
    </row>
    <row r="142" s="2" customFormat="1" ht="16.5" customHeight="1">
      <c r="A142" s="38"/>
      <c r="B142" s="39"/>
      <c r="C142" s="235" t="s">
        <v>145</v>
      </c>
      <c r="D142" s="235" t="s">
        <v>123</v>
      </c>
      <c r="E142" s="236" t="s">
        <v>196</v>
      </c>
      <c r="F142" s="237" t="s">
        <v>197</v>
      </c>
      <c r="G142" s="238" t="s">
        <v>177</v>
      </c>
      <c r="H142" s="239">
        <v>1801.5</v>
      </c>
      <c r="I142" s="240"/>
      <c r="J142" s="241">
        <f>ROUND(I142*H142,2)</f>
        <v>0</v>
      </c>
      <c r="K142" s="237" t="s">
        <v>127</v>
      </c>
      <c r="L142" s="44"/>
      <c r="M142" s="242" t="s">
        <v>1</v>
      </c>
      <c r="N142" s="243" t="s">
        <v>42</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145</v>
      </c>
      <c r="AT142" s="246" t="s">
        <v>123</v>
      </c>
      <c r="AU142" s="246" t="s">
        <v>140</v>
      </c>
      <c r="AY142" s="17" t="s">
        <v>120</v>
      </c>
      <c r="BE142" s="247">
        <f>IF(N142="základní",J142,0)</f>
        <v>0</v>
      </c>
      <c r="BF142" s="247">
        <f>IF(N142="snížená",J142,0)</f>
        <v>0</v>
      </c>
      <c r="BG142" s="247">
        <f>IF(N142="zákl. přenesená",J142,0)</f>
        <v>0</v>
      </c>
      <c r="BH142" s="247">
        <f>IF(N142="sníž. přenesená",J142,0)</f>
        <v>0</v>
      </c>
      <c r="BI142" s="247">
        <f>IF(N142="nulová",J142,0)</f>
        <v>0</v>
      </c>
      <c r="BJ142" s="17" t="s">
        <v>85</v>
      </c>
      <c r="BK142" s="247">
        <f>ROUND(I142*H142,2)</f>
        <v>0</v>
      </c>
      <c r="BL142" s="17" t="s">
        <v>145</v>
      </c>
      <c r="BM142" s="246" t="s">
        <v>198</v>
      </c>
    </row>
    <row r="143" s="13" customFormat="1">
      <c r="A143" s="13"/>
      <c r="B143" s="256"/>
      <c r="C143" s="257"/>
      <c r="D143" s="248" t="s">
        <v>180</v>
      </c>
      <c r="E143" s="258" t="s">
        <v>1</v>
      </c>
      <c r="F143" s="259" t="s">
        <v>199</v>
      </c>
      <c r="G143" s="257"/>
      <c r="H143" s="260">
        <v>857.5</v>
      </c>
      <c r="I143" s="261"/>
      <c r="J143" s="257"/>
      <c r="K143" s="257"/>
      <c r="L143" s="262"/>
      <c r="M143" s="263"/>
      <c r="N143" s="264"/>
      <c r="O143" s="264"/>
      <c r="P143" s="264"/>
      <c r="Q143" s="264"/>
      <c r="R143" s="264"/>
      <c r="S143" s="264"/>
      <c r="T143" s="265"/>
      <c r="U143" s="13"/>
      <c r="V143" s="13"/>
      <c r="W143" s="13"/>
      <c r="X143" s="13"/>
      <c r="Y143" s="13"/>
      <c r="Z143" s="13"/>
      <c r="AA143" s="13"/>
      <c r="AB143" s="13"/>
      <c r="AC143" s="13"/>
      <c r="AD143" s="13"/>
      <c r="AE143" s="13"/>
      <c r="AT143" s="266" t="s">
        <v>180</v>
      </c>
      <c r="AU143" s="266" t="s">
        <v>140</v>
      </c>
      <c r="AV143" s="13" t="s">
        <v>87</v>
      </c>
      <c r="AW143" s="13" t="s">
        <v>32</v>
      </c>
      <c r="AX143" s="13" t="s">
        <v>77</v>
      </c>
      <c r="AY143" s="266" t="s">
        <v>120</v>
      </c>
    </row>
    <row r="144" s="13" customFormat="1">
      <c r="A144" s="13"/>
      <c r="B144" s="256"/>
      <c r="C144" s="257"/>
      <c r="D144" s="248" t="s">
        <v>180</v>
      </c>
      <c r="E144" s="258" t="s">
        <v>1</v>
      </c>
      <c r="F144" s="259" t="s">
        <v>200</v>
      </c>
      <c r="G144" s="257"/>
      <c r="H144" s="260">
        <v>944</v>
      </c>
      <c r="I144" s="261"/>
      <c r="J144" s="257"/>
      <c r="K144" s="257"/>
      <c r="L144" s="262"/>
      <c r="M144" s="263"/>
      <c r="N144" s="264"/>
      <c r="O144" s="264"/>
      <c r="P144" s="264"/>
      <c r="Q144" s="264"/>
      <c r="R144" s="264"/>
      <c r="S144" s="264"/>
      <c r="T144" s="265"/>
      <c r="U144" s="13"/>
      <c r="V144" s="13"/>
      <c r="W144" s="13"/>
      <c r="X144" s="13"/>
      <c r="Y144" s="13"/>
      <c r="Z144" s="13"/>
      <c r="AA144" s="13"/>
      <c r="AB144" s="13"/>
      <c r="AC144" s="13"/>
      <c r="AD144" s="13"/>
      <c r="AE144" s="13"/>
      <c r="AT144" s="266" t="s">
        <v>180</v>
      </c>
      <c r="AU144" s="266" t="s">
        <v>140</v>
      </c>
      <c r="AV144" s="13" t="s">
        <v>87</v>
      </c>
      <c r="AW144" s="13" t="s">
        <v>32</v>
      </c>
      <c r="AX144" s="13" t="s">
        <v>77</v>
      </c>
      <c r="AY144" s="266" t="s">
        <v>120</v>
      </c>
    </row>
    <row r="145" s="14" customFormat="1">
      <c r="A145" s="14"/>
      <c r="B145" s="267"/>
      <c r="C145" s="268"/>
      <c r="D145" s="248" t="s">
        <v>180</v>
      </c>
      <c r="E145" s="269" t="s">
        <v>1</v>
      </c>
      <c r="F145" s="270" t="s">
        <v>183</v>
      </c>
      <c r="G145" s="268"/>
      <c r="H145" s="271">
        <v>1801.5</v>
      </c>
      <c r="I145" s="272"/>
      <c r="J145" s="268"/>
      <c r="K145" s="268"/>
      <c r="L145" s="273"/>
      <c r="M145" s="274"/>
      <c r="N145" s="275"/>
      <c r="O145" s="275"/>
      <c r="P145" s="275"/>
      <c r="Q145" s="275"/>
      <c r="R145" s="275"/>
      <c r="S145" s="275"/>
      <c r="T145" s="276"/>
      <c r="U145" s="14"/>
      <c r="V145" s="14"/>
      <c r="W145" s="14"/>
      <c r="X145" s="14"/>
      <c r="Y145" s="14"/>
      <c r="Z145" s="14"/>
      <c r="AA145" s="14"/>
      <c r="AB145" s="14"/>
      <c r="AC145" s="14"/>
      <c r="AD145" s="14"/>
      <c r="AE145" s="14"/>
      <c r="AT145" s="277" t="s">
        <v>180</v>
      </c>
      <c r="AU145" s="277" t="s">
        <v>140</v>
      </c>
      <c r="AV145" s="14" t="s">
        <v>145</v>
      </c>
      <c r="AW145" s="14" t="s">
        <v>32</v>
      </c>
      <c r="AX145" s="14" t="s">
        <v>85</v>
      </c>
      <c r="AY145" s="277" t="s">
        <v>120</v>
      </c>
    </row>
    <row r="146" s="2" customFormat="1" ht="16.5" customHeight="1">
      <c r="A146" s="38"/>
      <c r="B146" s="39"/>
      <c r="C146" s="235" t="s">
        <v>119</v>
      </c>
      <c r="D146" s="235" t="s">
        <v>123</v>
      </c>
      <c r="E146" s="236" t="s">
        <v>201</v>
      </c>
      <c r="F146" s="237" t="s">
        <v>202</v>
      </c>
      <c r="G146" s="238" t="s">
        <v>177</v>
      </c>
      <c r="H146" s="239">
        <v>1801.5</v>
      </c>
      <c r="I146" s="240"/>
      <c r="J146" s="241">
        <f>ROUND(I146*H146,2)</f>
        <v>0</v>
      </c>
      <c r="K146" s="237" t="s">
        <v>127</v>
      </c>
      <c r="L146" s="44"/>
      <c r="M146" s="242" t="s">
        <v>1</v>
      </c>
      <c r="N146" s="243" t="s">
        <v>42</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145</v>
      </c>
      <c r="AT146" s="246" t="s">
        <v>123</v>
      </c>
      <c r="AU146" s="246" t="s">
        <v>140</v>
      </c>
      <c r="AY146" s="17" t="s">
        <v>120</v>
      </c>
      <c r="BE146" s="247">
        <f>IF(N146="základní",J146,0)</f>
        <v>0</v>
      </c>
      <c r="BF146" s="247">
        <f>IF(N146="snížená",J146,0)</f>
        <v>0</v>
      </c>
      <c r="BG146" s="247">
        <f>IF(N146="zákl. přenesená",J146,0)</f>
        <v>0</v>
      </c>
      <c r="BH146" s="247">
        <f>IF(N146="sníž. přenesená",J146,0)</f>
        <v>0</v>
      </c>
      <c r="BI146" s="247">
        <f>IF(N146="nulová",J146,0)</f>
        <v>0</v>
      </c>
      <c r="BJ146" s="17" t="s">
        <v>85</v>
      </c>
      <c r="BK146" s="247">
        <f>ROUND(I146*H146,2)</f>
        <v>0</v>
      </c>
      <c r="BL146" s="17" t="s">
        <v>145</v>
      </c>
      <c r="BM146" s="246" t="s">
        <v>203</v>
      </c>
    </row>
    <row r="147" s="13" customFormat="1">
      <c r="A147" s="13"/>
      <c r="B147" s="256"/>
      <c r="C147" s="257"/>
      <c r="D147" s="248" t="s">
        <v>180</v>
      </c>
      <c r="E147" s="258" t="s">
        <v>1</v>
      </c>
      <c r="F147" s="259" t="s">
        <v>199</v>
      </c>
      <c r="G147" s="257"/>
      <c r="H147" s="260">
        <v>857.5</v>
      </c>
      <c r="I147" s="261"/>
      <c r="J147" s="257"/>
      <c r="K147" s="257"/>
      <c r="L147" s="262"/>
      <c r="M147" s="263"/>
      <c r="N147" s="264"/>
      <c r="O147" s="264"/>
      <c r="P147" s="264"/>
      <c r="Q147" s="264"/>
      <c r="R147" s="264"/>
      <c r="S147" s="264"/>
      <c r="T147" s="265"/>
      <c r="U147" s="13"/>
      <c r="V147" s="13"/>
      <c r="W147" s="13"/>
      <c r="X147" s="13"/>
      <c r="Y147" s="13"/>
      <c r="Z147" s="13"/>
      <c r="AA147" s="13"/>
      <c r="AB147" s="13"/>
      <c r="AC147" s="13"/>
      <c r="AD147" s="13"/>
      <c r="AE147" s="13"/>
      <c r="AT147" s="266" t="s">
        <v>180</v>
      </c>
      <c r="AU147" s="266" t="s">
        <v>140</v>
      </c>
      <c r="AV147" s="13" t="s">
        <v>87</v>
      </c>
      <c r="AW147" s="13" t="s">
        <v>32</v>
      </c>
      <c r="AX147" s="13" t="s">
        <v>77</v>
      </c>
      <c r="AY147" s="266" t="s">
        <v>120</v>
      </c>
    </row>
    <row r="148" s="13" customFormat="1">
      <c r="A148" s="13"/>
      <c r="B148" s="256"/>
      <c r="C148" s="257"/>
      <c r="D148" s="248" t="s">
        <v>180</v>
      </c>
      <c r="E148" s="258" t="s">
        <v>1</v>
      </c>
      <c r="F148" s="259" t="s">
        <v>200</v>
      </c>
      <c r="G148" s="257"/>
      <c r="H148" s="260">
        <v>944</v>
      </c>
      <c r="I148" s="261"/>
      <c r="J148" s="257"/>
      <c r="K148" s="257"/>
      <c r="L148" s="262"/>
      <c r="M148" s="263"/>
      <c r="N148" s="264"/>
      <c r="O148" s="264"/>
      <c r="P148" s="264"/>
      <c r="Q148" s="264"/>
      <c r="R148" s="264"/>
      <c r="S148" s="264"/>
      <c r="T148" s="265"/>
      <c r="U148" s="13"/>
      <c r="V148" s="13"/>
      <c r="W148" s="13"/>
      <c r="X148" s="13"/>
      <c r="Y148" s="13"/>
      <c r="Z148" s="13"/>
      <c r="AA148" s="13"/>
      <c r="AB148" s="13"/>
      <c r="AC148" s="13"/>
      <c r="AD148" s="13"/>
      <c r="AE148" s="13"/>
      <c r="AT148" s="266" t="s">
        <v>180</v>
      </c>
      <c r="AU148" s="266" t="s">
        <v>140</v>
      </c>
      <c r="AV148" s="13" t="s">
        <v>87</v>
      </c>
      <c r="AW148" s="13" t="s">
        <v>32</v>
      </c>
      <c r="AX148" s="13" t="s">
        <v>77</v>
      </c>
      <c r="AY148" s="266" t="s">
        <v>120</v>
      </c>
    </row>
    <row r="149" s="14" customFormat="1">
      <c r="A149" s="14"/>
      <c r="B149" s="267"/>
      <c r="C149" s="268"/>
      <c r="D149" s="248" t="s">
        <v>180</v>
      </c>
      <c r="E149" s="269" t="s">
        <v>1</v>
      </c>
      <c r="F149" s="270" t="s">
        <v>183</v>
      </c>
      <c r="G149" s="268"/>
      <c r="H149" s="271">
        <v>1801.5</v>
      </c>
      <c r="I149" s="272"/>
      <c r="J149" s="268"/>
      <c r="K149" s="268"/>
      <c r="L149" s="273"/>
      <c r="M149" s="274"/>
      <c r="N149" s="275"/>
      <c r="O149" s="275"/>
      <c r="P149" s="275"/>
      <c r="Q149" s="275"/>
      <c r="R149" s="275"/>
      <c r="S149" s="275"/>
      <c r="T149" s="276"/>
      <c r="U149" s="14"/>
      <c r="V149" s="14"/>
      <c r="W149" s="14"/>
      <c r="X149" s="14"/>
      <c r="Y149" s="14"/>
      <c r="Z149" s="14"/>
      <c r="AA149" s="14"/>
      <c r="AB149" s="14"/>
      <c r="AC149" s="14"/>
      <c r="AD149" s="14"/>
      <c r="AE149" s="14"/>
      <c r="AT149" s="277" t="s">
        <v>180</v>
      </c>
      <c r="AU149" s="277" t="s">
        <v>140</v>
      </c>
      <c r="AV149" s="14" t="s">
        <v>145</v>
      </c>
      <c r="AW149" s="14" t="s">
        <v>32</v>
      </c>
      <c r="AX149" s="14" t="s">
        <v>85</v>
      </c>
      <c r="AY149" s="277" t="s">
        <v>120</v>
      </c>
    </row>
    <row r="150" s="2" customFormat="1" ht="16.5" customHeight="1">
      <c r="A150" s="38"/>
      <c r="B150" s="39"/>
      <c r="C150" s="288" t="s">
        <v>158</v>
      </c>
      <c r="D150" s="288" t="s">
        <v>204</v>
      </c>
      <c r="E150" s="289" t="s">
        <v>205</v>
      </c>
      <c r="F150" s="290" t="s">
        <v>206</v>
      </c>
      <c r="G150" s="291" t="s">
        <v>207</v>
      </c>
      <c r="H150" s="292">
        <v>445.87099999999998</v>
      </c>
      <c r="I150" s="293"/>
      <c r="J150" s="294">
        <f>ROUND(I150*H150,2)</f>
        <v>0</v>
      </c>
      <c r="K150" s="290" t="s">
        <v>208</v>
      </c>
      <c r="L150" s="295"/>
      <c r="M150" s="296" t="s">
        <v>1</v>
      </c>
      <c r="N150" s="297" t="s">
        <v>42</v>
      </c>
      <c r="O150" s="91"/>
      <c r="P150" s="244">
        <f>O150*H150</f>
        <v>0</v>
      </c>
      <c r="Q150" s="244">
        <v>1</v>
      </c>
      <c r="R150" s="244">
        <f>Q150*H150</f>
        <v>445.87099999999998</v>
      </c>
      <c r="S150" s="244">
        <v>0</v>
      </c>
      <c r="T150" s="245">
        <f>S150*H150</f>
        <v>0</v>
      </c>
      <c r="U150" s="38"/>
      <c r="V150" s="38"/>
      <c r="W150" s="38"/>
      <c r="X150" s="38"/>
      <c r="Y150" s="38"/>
      <c r="Z150" s="38"/>
      <c r="AA150" s="38"/>
      <c r="AB150" s="38"/>
      <c r="AC150" s="38"/>
      <c r="AD150" s="38"/>
      <c r="AE150" s="38"/>
      <c r="AR150" s="246" t="s">
        <v>209</v>
      </c>
      <c r="AT150" s="246" t="s">
        <v>204</v>
      </c>
      <c r="AU150" s="246" t="s">
        <v>140</v>
      </c>
      <c r="AY150" s="17" t="s">
        <v>120</v>
      </c>
      <c r="BE150" s="247">
        <f>IF(N150="základní",J150,0)</f>
        <v>0</v>
      </c>
      <c r="BF150" s="247">
        <f>IF(N150="snížená",J150,0)</f>
        <v>0</v>
      </c>
      <c r="BG150" s="247">
        <f>IF(N150="zákl. přenesená",J150,0)</f>
        <v>0</v>
      </c>
      <c r="BH150" s="247">
        <f>IF(N150="sníž. přenesená",J150,0)</f>
        <v>0</v>
      </c>
      <c r="BI150" s="247">
        <f>IF(N150="nulová",J150,0)</f>
        <v>0</v>
      </c>
      <c r="BJ150" s="17" t="s">
        <v>85</v>
      </c>
      <c r="BK150" s="247">
        <f>ROUND(I150*H150,2)</f>
        <v>0</v>
      </c>
      <c r="BL150" s="17" t="s">
        <v>145</v>
      </c>
      <c r="BM150" s="246" t="s">
        <v>210</v>
      </c>
    </row>
    <row r="151" s="2" customFormat="1">
      <c r="A151" s="38"/>
      <c r="B151" s="39"/>
      <c r="C151" s="40"/>
      <c r="D151" s="248" t="s">
        <v>130</v>
      </c>
      <c r="E151" s="40"/>
      <c r="F151" s="249" t="s">
        <v>211</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130</v>
      </c>
      <c r="AU151" s="17" t="s">
        <v>140</v>
      </c>
    </row>
    <row r="152" s="13" customFormat="1">
      <c r="A152" s="13"/>
      <c r="B152" s="256"/>
      <c r="C152" s="257"/>
      <c r="D152" s="248" t="s">
        <v>180</v>
      </c>
      <c r="E152" s="257"/>
      <c r="F152" s="259" t="s">
        <v>212</v>
      </c>
      <c r="G152" s="257"/>
      <c r="H152" s="260">
        <v>445.87099999999998</v>
      </c>
      <c r="I152" s="261"/>
      <c r="J152" s="257"/>
      <c r="K152" s="257"/>
      <c r="L152" s="262"/>
      <c r="M152" s="263"/>
      <c r="N152" s="264"/>
      <c r="O152" s="264"/>
      <c r="P152" s="264"/>
      <c r="Q152" s="264"/>
      <c r="R152" s="264"/>
      <c r="S152" s="264"/>
      <c r="T152" s="265"/>
      <c r="U152" s="13"/>
      <c r="V152" s="13"/>
      <c r="W152" s="13"/>
      <c r="X152" s="13"/>
      <c r="Y152" s="13"/>
      <c r="Z152" s="13"/>
      <c r="AA152" s="13"/>
      <c r="AB152" s="13"/>
      <c r="AC152" s="13"/>
      <c r="AD152" s="13"/>
      <c r="AE152" s="13"/>
      <c r="AT152" s="266" t="s">
        <v>180</v>
      </c>
      <c r="AU152" s="266" t="s">
        <v>140</v>
      </c>
      <c r="AV152" s="13" t="s">
        <v>87</v>
      </c>
      <c r="AW152" s="13" t="s">
        <v>4</v>
      </c>
      <c r="AX152" s="13" t="s">
        <v>85</v>
      </c>
      <c r="AY152" s="266" t="s">
        <v>120</v>
      </c>
    </row>
    <row r="153" s="2" customFormat="1" ht="16.5" customHeight="1">
      <c r="A153" s="38"/>
      <c r="B153" s="39"/>
      <c r="C153" s="235" t="s">
        <v>213</v>
      </c>
      <c r="D153" s="235" t="s">
        <v>123</v>
      </c>
      <c r="E153" s="236" t="s">
        <v>214</v>
      </c>
      <c r="F153" s="237" t="s">
        <v>215</v>
      </c>
      <c r="G153" s="238" t="s">
        <v>177</v>
      </c>
      <c r="H153" s="239">
        <v>1801.5</v>
      </c>
      <c r="I153" s="240"/>
      <c r="J153" s="241">
        <f>ROUND(I153*H153,2)</f>
        <v>0</v>
      </c>
      <c r="K153" s="237" t="s">
        <v>127</v>
      </c>
      <c r="L153" s="44"/>
      <c r="M153" s="242" t="s">
        <v>1</v>
      </c>
      <c r="N153" s="243" t="s">
        <v>42</v>
      </c>
      <c r="O153" s="91"/>
      <c r="P153" s="244">
        <f>O153*H153</f>
        <v>0</v>
      </c>
      <c r="Q153" s="244">
        <v>0</v>
      </c>
      <c r="R153" s="244">
        <f>Q153*H153</f>
        <v>0</v>
      </c>
      <c r="S153" s="244">
        <v>0</v>
      </c>
      <c r="T153" s="245">
        <f>S153*H153</f>
        <v>0</v>
      </c>
      <c r="U153" s="38"/>
      <c r="V153" s="38"/>
      <c r="W153" s="38"/>
      <c r="X153" s="38"/>
      <c r="Y153" s="38"/>
      <c r="Z153" s="38"/>
      <c r="AA153" s="38"/>
      <c r="AB153" s="38"/>
      <c r="AC153" s="38"/>
      <c r="AD153" s="38"/>
      <c r="AE153" s="38"/>
      <c r="AR153" s="246" t="s">
        <v>145</v>
      </c>
      <c r="AT153" s="246" t="s">
        <v>123</v>
      </c>
      <c r="AU153" s="246" t="s">
        <v>140</v>
      </c>
      <c r="AY153" s="17" t="s">
        <v>120</v>
      </c>
      <c r="BE153" s="247">
        <f>IF(N153="základní",J153,0)</f>
        <v>0</v>
      </c>
      <c r="BF153" s="247">
        <f>IF(N153="snížená",J153,0)</f>
        <v>0</v>
      </c>
      <c r="BG153" s="247">
        <f>IF(N153="zákl. přenesená",J153,0)</f>
        <v>0</v>
      </c>
      <c r="BH153" s="247">
        <f>IF(N153="sníž. přenesená",J153,0)</f>
        <v>0</v>
      </c>
      <c r="BI153" s="247">
        <f>IF(N153="nulová",J153,0)</f>
        <v>0</v>
      </c>
      <c r="BJ153" s="17" t="s">
        <v>85</v>
      </c>
      <c r="BK153" s="247">
        <f>ROUND(I153*H153,2)</f>
        <v>0</v>
      </c>
      <c r="BL153" s="17" t="s">
        <v>145</v>
      </c>
      <c r="BM153" s="246" t="s">
        <v>216</v>
      </c>
    </row>
    <row r="154" s="13" customFormat="1">
      <c r="A154" s="13"/>
      <c r="B154" s="256"/>
      <c r="C154" s="257"/>
      <c r="D154" s="248" t="s">
        <v>180</v>
      </c>
      <c r="E154" s="258" t="s">
        <v>1</v>
      </c>
      <c r="F154" s="259" t="s">
        <v>199</v>
      </c>
      <c r="G154" s="257"/>
      <c r="H154" s="260">
        <v>857.5</v>
      </c>
      <c r="I154" s="261"/>
      <c r="J154" s="257"/>
      <c r="K154" s="257"/>
      <c r="L154" s="262"/>
      <c r="M154" s="263"/>
      <c r="N154" s="264"/>
      <c r="O154" s="264"/>
      <c r="P154" s="264"/>
      <c r="Q154" s="264"/>
      <c r="R154" s="264"/>
      <c r="S154" s="264"/>
      <c r="T154" s="265"/>
      <c r="U154" s="13"/>
      <c r="V154" s="13"/>
      <c r="W154" s="13"/>
      <c r="X154" s="13"/>
      <c r="Y154" s="13"/>
      <c r="Z154" s="13"/>
      <c r="AA154" s="13"/>
      <c r="AB154" s="13"/>
      <c r="AC154" s="13"/>
      <c r="AD154" s="13"/>
      <c r="AE154" s="13"/>
      <c r="AT154" s="266" t="s">
        <v>180</v>
      </c>
      <c r="AU154" s="266" t="s">
        <v>140</v>
      </c>
      <c r="AV154" s="13" t="s">
        <v>87</v>
      </c>
      <c r="AW154" s="13" t="s">
        <v>32</v>
      </c>
      <c r="AX154" s="13" t="s">
        <v>77</v>
      </c>
      <c r="AY154" s="266" t="s">
        <v>120</v>
      </c>
    </row>
    <row r="155" s="13" customFormat="1">
      <c r="A155" s="13"/>
      <c r="B155" s="256"/>
      <c r="C155" s="257"/>
      <c r="D155" s="248" t="s">
        <v>180</v>
      </c>
      <c r="E155" s="258" t="s">
        <v>1</v>
      </c>
      <c r="F155" s="259" t="s">
        <v>200</v>
      </c>
      <c r="G155" s="257"/>
      <c r="H155" s="260">
        <v>944</v>
      </c>
      <c r="I155" s="261"/>
      <c r="J155" s="257"/>
      <c r="K155" s="257"/>
      <c r="L155" s="262"/>
      <c r="M155" s="263"/>
      <c r="N155" s="264"/>
      <c r="O155" s="264"/>
      <c r="P155" s="264"/>
      <c r="Q155" s="264"/>
      <c r="R155" s="264"/>
      <c r="S155" s="264"/>
      <c r="T155" s="265"/>
      <c r="U155" s="13"/>
      <c r="V155" s="13"/>
      <c r="W155" s="13"/>
      <c r="X155" s="13"/>
      <c r="Y155" s="13"/>
      <c r="Z155" s="13"/>
      <c r="AA155" s="13"/>
      <c r="AB155" s="13"/>
      <c r="AC155" s="13"/>
      <c r="AD155" s="13"/>
      <c r="AE155" s="13"/>
      <c r="AT155" s="266" t="s">
        <v>180</v>
      </c>
      <c r="AU155" s="266" t="s">
        <v>140</v>
      </c>
      <c r="AV155" s="13" t="s">
        <v>87</v>
      </c>
      <c r="AW155" s="13" t="s">
        <v>32</v>
      </c>
      <c r="AX155" s="13" t="s">
        <v>77</v>
      </c>
      <c r="AY155" s="266" t="s">
        <v>120</v>
      </c>
    </row>
    <row r="156" s="14" customFormat="1">
      <c r="A156" s="14"/>
      <c r="B156" s="267"/>
      <c r="C156" s="268"/>
      <c r="D156" s="248" t="s">
        <v>180</v>
      </c>
      <c r="E156" s="269" t="s">
        <v>1</v>
      </c>
      <c r="F156" s="270" t="s">
        <v>183</v>
      </c>
      <c r="G156" s="268"/>
      <c r="H156" s="271">
        <v>1801.5</v>
      </c>
      <c r="I156" s="272"/>
      <c r="J156" s="268"/>
      <c r="K156" s="268"/>
      <c r="L156" s="273"/>
      <c r="M156" s="274"/>
      <c r="N156" s="275"/>
      <c r="O156" s="275"/>
      <c r="P156" s="275"/>
      <c r="Q156" s="275"/>
      <c r="R156" s="275"/>
      <c r="S156" s="275"/>
      <c r="T156" s="276"/>
      <c r="U156" s="14"/>
      <c r="V156" s="14"/>
      <c r="W156" s="14"/>
      <c r="X156" s="14"/>
      <c r="Y156" s="14"/>
      <c r="Z156" s="14"/>
      <c r="AA156" s="14"/>
      <c r="AB156" s="14"/>
      <c r="AC156" s="14"/>
      <c r="AD156" s="14"/>
      <c r="AE156" s="14"/>
      <c r="AT156" s="277" t="s">
        <v>180</v>
      </c>
      <c r="AU156" s="277" t="s">
        <v>140</v>
      </c>
      <c r="AV156" s="14" t="s">
        <v>145</v>
      </c>
      <c r="AW156" s="14" t="s">
        <v>32</v>
      </c>
      <c r="AX156" s="14" t="s">
        <v>85</v>
      </c>
      <c r="AY156" s="277" t="s">
        <v>120</v>
      </c>
    </row>
    <row r="157" s="2" customFormat="1" ht="16.5" customHeight="1">
      <c r="A157" s="38"/>
      <c r="B157" s="39"/>
      <c r="C157" s="288" t="s">
        <v>209</v>
      </c>
      <c r="D157" s="288" t="s">
        <v>204</v>
      </c>
      <c r="E157" s="289" t="s">
        <v>217</v>
      </c>
      <c r="F157" s="290" t="s">
        <v>218</v>
      </c>
      <c r="G157" s="291" t="s">
        <v>219</v>
      </c>
      <c r="H157" s="292">
        <v>54.045000000000002</v>
      </c>
      <c r="I157" s="293"/>
      <c r="J157" s="294">
        <f>ROUND(I157*H157,2)</f>
        <v>0</v>
      </c>
      <c r="K157" s="290" t="s">
        <v>127</v>
      </c>
      <c r="L157" s="295"/>
      <c r="M157" s="296" t="s">
        <v>1</v>
      </c>
      <c r="N157" s="297" t="s">
        <v>42</v>
      </c>
      <c r="O157" s="91"/>
      <c r="P157" s="244">
        <f>O157*H157</f>
        <v>0</v>
      </c>
      <c r="Q157" s="244">
        <v>0.001</v>
      </c>
      <c r="R157" s="244">
        <f>Q157*H157</f>
        <v>0.054045000000000003</v>
      </c>
      <c r="S157" s="244">
        <v>0</v>
      </c>
      <c r="T157" s="245">
        <f>S157*H157</f>
        <v>0</v>
      </c>
      <c r="U157" s="38"/>
      <c r="V157" s="38"/>
      <c r="W157" s="38"/>
      <c r="X157" s="38"/>
      <c r="Y157" s="38"/>
      <c r="Z157" s="38"/>
      <c r="AA157" s="38"/>
      <c r="AB157" s="38"/>
      <c r="AC157" s="38"/>
      <c r="AD157" s="38"/>
      <c r="AE157" s="38"/>
      <c r="AR157" s="246" t="s">
        <v>209</v>
      </c>
      <c r="AT157" s="246" t="s">
        <v>204</v>
      </c>
      <c r="AU157" s="246" t="s">
        <v>140</v>
      </c>
      <c r="AY157" s="17" t="s">
        <v>120</v>
      </c>
      <c r="BE157" s="247">
        <f>IF(N157="základní",J157,0)</f>
        <v>0</v>
      </c>
      <c r="BF157" s="247">
        <f>IF(N157="snížená",J157,0)</f>
        <v>0</v>
      </c>
      <c r="BG157" s="247">
        <f>IF(N157="zákl. přenesená",J157,0)</f>
        <v>0</v>
      </c>
      <c r="BH157" s="247">
        <f>IF(N157="sníž. přenesená",J157,0)</f>
        <v>0</v>
      </c>
      <c r="BI157" s="247">
        <f>IF(N157="nulová",J157,0)</f>
        <v>0</v>
      </c>
      <c r="BJ157" s="17" t="s">
        <v>85</v>
      </c>
      <c r="BK157" s="247">
        <f>ROUND(I157*H157,2)</f>
        <v>0</v>
      </c>
      <c r="BL157" s="17" t="s">
        <v>145</v>
      </c>
      <c r="BM157" s="246" t="s">
        <v>220</v>
      </c>
    </row>
    <row r="158" s="13" customFormat="1">
      <c r="A158" s="13"/>
      <c r="B158" s="256"/>
      <c r="C158" s="257"/>
      <c r="D158" s="248" t="s">
        <v>180</v>
      </c>
      <c r="E158" s="257"/>
      <c r="F158" s="259" t="s">
        <v>221</v>
      </c>
      <c r="G158" s="257"/>
      <c r="H158" s="260">
        <v>54.045000000000002</v>
      </c>
      <c r="I158" s="261"/>
      <c r="J158" s="257"/>
      <c r="K158" s="257"/>
      <c r="L158" s="262"/>
      <c r="M158" s="263"/>
      <c r="N158" s="264"/>
      <c r="O158" s="264"/>
      <c r="P158" s="264"/>
      <c r="Q158" s="264"/>
      <c r="R158" s="264"/>
      <c r="S158" s="264"/>
      <c r="T158" s="265"/>
      <c r="U158" s="13"/>
      <c r="V158" s="13"/>
      <c r="W158" s="13"/>
      <c r="X158" s="13"/>
      <c r="Y158" s="13"/>
      <c r="Z158" s="13"/>
      <c r="AA158" s="13"/>
      <c r="AB158" s="13"/>
      <c r="AC158" s="13"/>
      <c r="AD158" s="13"/>
      <c r="AE158" s="13"/>
      <c r="AT158" s="266" t="s">
        <v>180</v>
      </c>
      <c r="AU158" s="266" t="s">
        <v>140</v>
      </c>
      <c r="AV158" s="13" t="s">
        <v>87</v>
      </c>
      <c r="AW158" s="13" t="s">
        <v>4</v>
      </c>
      <c r="AX158" s="13" t="s">
        <v>85</v>
      </c>
      <c r="AY158" s="266" t="s">
        <v>120</v>
      </c>
    </row>
    <row r="159" s="12" customFormat="1" ht="22.8" customHeight="1">
      <c r="A159" s="12"/>
      <c r="B159" s="219"/>
      <c r="C159" s="220"/>
      <c r="D159" s="221" t="s">
        <v>76</v>
      </c>
      <c r="E159" s="233" t="s">
        <v>119</v>
      </c>
      <c r="F159" s="233" t="s">
        <v>222</v>
      </c>
      <c r="G159" s="220"/>
      <c r="H159" s="220"/>
      <c r="I159" s="223"/>
      <c r="J159" s="234">
        <f>BK159</f>
        <v>0</v>
      </c>
      <c r="K159" s="220"/>
      <c r="L159" s="225"/>
      <c r="M159" s="226"/>
      <c r="N159" s="227"/>
      <c r="O159" s="227"/>
      <c r="P159" s="228">
        <f>SUM(P160:P167)</f>
        <v>0</v>
      </c>
      <c r="Q159" s="227"/>
      <c r="R159" s="228">
        <f>SUM(R160:R167)</f>
        <v>656.32500000000005</v>
      </c>
      <c r="S159" s="227"/>
      <c r="T159" s="229">
        <f>SUM(T160:T167)</f>
        <v>0</v>
      </c>
      <c r="U159" s="12"/>
      <c r="V159" s="12"/>
      <c r="W159" s="12"/>
      <c r="X159" s="12"/>
      <c r="Y159" s="12"/>
      <c r="Z159" s="12"/>
      <c r="AA159" s="12"/>
      <c r="AB159" s="12"/>
      <c r="AC159" s="12"/>
      <c r="AD159" s="12"/>
      <c r="AE159" s="12"/>
      <c r="AR159" s="230" t="s">
        <v>85</v>
      </c>
      <c r="AT159" s="231" t="s">
        <v>76</v>
      </c>
      <c r="AU159" s="231" t="s">
        <v>85</v>
      </c>
      <c r="AY159" s="230" t="s">
        <v>120</v>
      </c>
      <c r="BK159" s="232">
        <f>SUM(BK160:BK167)</f>
        <v>0</v>
      </c>
    </row>
    <row r="160" s="2" customFormat="1" ht="16.5" customHeight="1">
      <c r="A160" s="38"/>
      <c r="B160" s="39"/>
      <c r="C160" s="235" t="s">
        <v>223</v>
      </c>
      <c r="D160" s="235" t="s">
        <v>123</v>
      </c>
      <c r="E160" s="236" t="s">
        <v>224</v>
      </c>
      <c r="F160" s="237" t="s">
        <v>225</v>
      </c>
      <c r="G160" s="238" t="s">
        <v>177</v>
      </c>
      <c r="H160" s="239">
        <v>857.5</v>
      </c>
      <c r="I160" s="240"/>
      <c r="J160" s="241">
        <f>ROUND(I160*H160,2)</f>
        <v>0</v>
      </c>
      <c r="K160" s="237" t="s">
        <v>127</v>
      </c>
      <c r="L160" s="44"/>
      <c r="M160" s="242" t="s">
        <v>1</v>
      </c>
      <c r="N160" s="243" t="s">
        <v>42</v>
      </c>
      <c r="O160" s="91"/>
      <c r="P160" s="244">
        <f>O160*H160</f>
        <v>0</v>
      </c>
      <c r="Q160" s="244">
        <v>0.27000000000000002</v>
      </c>
      <c r="R160" s="244">
        <f>Q160*H160</f>
        <v>231.52500000000001</v>
      </c>
      <c r="S160" s="244">
        <v>0</v>
      </c>
      <c r="T160" s="245">
        <f>S160*H160</f>
        <v>0</v>
      </c>
      <c r="U160" s="38"/>
      <c r="V160" s="38"/>
      <c r="W160" s="38"/>
      <c r="X160" s="38"/>
      <c r="Y160" s="38"/>
      <c r="Z160" s="38"/>
      <c r="AA160" s="38"/>
      <c r="AB160" s="38"/>
      <c r="AC160" s="38"/>
      <c r="AD160" s="38"/>
      <c r="AE160" s="38"/>
      <c r="AR160" s="246" t="s">
        <v>145</v>
      </c>
      <c r="AT160" s="246" t="s">
        <v>123</v>
      </c>
      <c r="AU160" s="246" t="s">
        <v>87</v>
      </c>
      <c r="AY160" s="17" t="s">
        <v>120</v>
      </c>
      <c r="BE160" s="247">
        <f>IF(N160="základní",J160,0)</f>
        <v>0</v>
      </c>
      <c r="BF160" s="247">
        <f>IF(N160="snížená",J160,0)</f>
        <v>0</v>
      </c>
      <c r="BG160" s="247">
        <f>IF(N160="zákl. přenesená",J160,0)</f>
        <v>0</v>
      </c>
      <c r="BH160" s="247">
        <f>IF(N160="sníž. přenesená",J160,0)</f>
        <v>0</v>
      </c>
      <c r="BI160" s="247">
        <f>IF(N160="nulová",J160,0)</f>
        <v>0</v>
      </c>
      <c r="BJ160" s="17" t="s">
        <v>85</v>
      </c>
      <c r="BK160" s="247">
        <f>ROUND(I160*H160,2)</f>
        <v>0</v>
      </c>
      <c r="BL160" s="17" t="s">
        <v>145</v>
      </c>
      <c r="BM160" s="246" t="s">
        <v>226</v>
      </c>
    </row>
    <row r="161" s="2" customFormat="1">
      <c r="A161" s="38"/>
      <c r="B161" s="39"/>
      <c r="C161" s="40"/>
      <c r="D161" s="248" t="s">
        <v>130</v>
      </c>
      <c r="E161" s="40"/>
      <c r="F161" s="249" t="s">
        <v>227</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130</v>
      </c>
      <c r="AU161" s="17" t="s">
        <v>87</v>
      </c>
    </row>
    <row r="162" s="13" customFormat="1">
      <c r="A162" s="13"/>
      <c r="B162" s="256"/>
      <c r="C162" s="257"/>
      <c r="D162" s="248" t="s">
        <v>180</v>
      </c>
      <c r="E162" s="258" t="s">
        <v>1</v>
      </c>
      <c r="F162" s="259" t="s">
        <v>199</v>
      </c>
      <c r="G162" s="257"/>
      <c r="H162" s="260">
        <v>857.5</v>
      </c>
      <c r="I162" s="261"/>
      <c r="J162" s="257"/>
      <c r="K162" s="257"/>
      <c r="L162" s="262"/>
      <c r="M162" s="263"/>
      <c r="N162" s="264"/>
      <c r="O162" s="264"/>
      <c r="P162" s="264"/>
      <c r="Q162" s="264"/>
      <c r="R162" s="264"/>
      <c r="S162" s="264"/>
      <c r="T162" s="265"/>
      <c r="U162" s="13"/>
      <c r="V162" s="13"/>
      <c r="W162" s="13"/>
      <c r="X162" s="13"/>
      <c r="Y162" s="13"/>
      <c r="Z162" s="13"/>
      <c r="AA162" s="13"/>
      <c r="AB162" s="13"/>
      <c r="AC162" s="13"/>
      <c r="AD162" s="13"/>
      <c r="AE162" s="13"/>
      <c r="AT162" s="266" t="s">
        <v>180</v>
      </c>
      <c r="AU162" s="266" t="s">
        <v>87</v>
      </c>
      <c r="AV162" s="13" t="s">
        <v>87</v>
      </c>
      <c r="AW162" s="13" t="s">
        <v>32</v>
      </c>
      <c r="AX162" s="13" t="s">
        <v>77</v>
      </c>
      <c r="AY162" s="266" t="s">
        <v>120</v>
      </c>
    </row>
    <row r="163" s="14" customFormat="1">
      <c r="A163" s="14"/>
      <c r="B163" s="267"/>
      <c r="C163" s="268"/>
      <c r="D163" s="248" t="s">
        <v>180</v>
      </c>
      <c r="E163" s="269" t="s">
        <v>1</v>
      </c>
      <c r="F163" s="270" t="s">
        <v>183</v>
      </c>
      <c r="G163" s="268"/>
      <c r="H163" s="271">
        <v>857.5</v>
      </c>
      <c r="I163" s="272"/>
      <c r="J163" s="268"/>
      <c r="K163" s="268"/>
      <c r="L163" s="273"/>
      <c r="M163" s="274"/>
      <c r="N163" s="275"/>
      <c r="O163" s="275"/>
      <c r="P163" s="275"/>
      <c r="Q163" s="275"/>
      <c r="R163" s="275"/>
      <c r="S163" s="275"/>
      <c r="T163" s="276"/>
      <c r="U163" s="14"/>
      <c r="V163" s="14"/>
      <c r="W163" s="14"/>
      <c r="X163" s="14"/>
      <c r="Y163" s="14"/>
      <c r="Z163" s="14"/>
      <c r="AA163" s="14"/>
      <c r="AB163" s="14"/>
      <c r="AC163" s="14"/>
      <c r="AD163" s="14"/>
      <c r="AE163" s="14"/>
      <c r="AT163" s="277" t="s">
        <v>180</v>
      </c>
      <c r="AU163" s="277" t="s">
        <v>87</v>
      </c>
      <c r="AV163" s="14" t="s">
        <v>145</v>
      </c>
      <c r="AW163" s="14" t="s">
        <v>32</v>
      </c>
      <c r="AX163" s="14" t="s">
        <v>85</v>
      </c>
      <c r="AY163" s="277" t="s">
        <v>120</v>
      </c>
    </row>
    <row r="164" s="2" customFormat="1" ht="16.5" customHeight="1">
      <c r="A164" s="38"/>
      <c r="B164" s="39"/>
      <c r="C164" s="235" t="s">
        <v>228</v>
      </c>
      <c r="D164" s="235" t="s">
        <v>123</v>
      </c>
      <c r="E164" s="236" t="s">
        <v>229</v>
      </c>
      <c r="F164" s="237" t="s">
        <v>230</v>
      </c>
      <c r="G164" s="238" t="s">
        <v>177</v>
      </c>
      <c r="H164" s="239">
        <v>944</v>
      </c>
      <c r="I164" s="240"/>
      <c r="J164" s="241">
        <f>ROUND(I164*H164,2)</f>
        <v>0</v>
      </c>
      <c r="K164" s="237" t="s">
        <v>127</v>
      </c>
      <c r="L164" s="44"/>
      <c r="M164" s="242" t="s">
        <v>1</v>
      </c>
      <c r="N164" s="243" t="s">
        <v>42</v>
      </c>
      <c r="O164" s="91"/>
      <c r="P164" s="244">
        <f>O164*H164</f>
        <v>0</v>
      </c>
      <c r="Q164" s="244">
        <v>0.45000000000000001</v>
      </c>
      <c r="R164" s="244">
        <f>Q164*H164</f>
        <v>424.80000000000001</v>
      </c>
      <c r="S164" s="244">
        <v>0</v>
      </c>
      <c r="T164" s="245">
        <f>S164*H164</f>
        <v>0</v>
      </c>
      <c r="U164" s="38"/>
      <c r="V164" s="38"/>
      <c r="W164" s="38"/>
      <c r="X164" s="38"/>
      <c r="Y164" s="38"/>
      <c r="Z164" s="38"/>
      <c r="AA164" s="38"/>
      <c r="AB164" s="38"/>
      <c r="AC164" s="38"/>
      <c r="AD164" s="38"/>
      <c r="AE164" s="38"/>
      <c r="AR164" s="246" t="s">
        <v>145</v>
      </c>
      <c r="AT164" s="246" t="s">
        <v>123</v>
      </c>
      <c r="AU164" s="246" t="s">
        <v>87</v>
      </c>
      <c r="AY164" s="17" t="s">
        <v>120</v>
      </c>
      <c r="BE164" s="247">
        <f>IF(N164="základní",J164,0)</f>
        <v>0</v>
      </c>
      <c r="BF164" s="247">
        <f>IF(N164="snížená",J164,0)</f>
        <v>0</v>
      </c>
      <c r="BG164" s="247">
        <f>IF(N164="zákl. přenesená",J164,0)</f>
        <v>0</v>
      </c>
      <c r="BH164" s="247">
        <f>IF(N164="sníž. přenesená",J164,0)</f>
        <v>0</v>
      </c>
      <c r="BI164" s="247">
        <f>IF(N164="nulová",J164,0)</f>
        <v>0</v>
      </c>
      <c r="BJ164" s="17" t="s">
        <v>85</v>
      </c>
      <c r="BK164" s="247">
        <f>ROUND(I164*H164,2)</f>
        <v>0</v>
      </c>
      <c r="BL164" s="17" t="s">
        <v>145</v>
      </c>
      <c r="BM164" s="246" t="s">
        <v>231</v>
      </c>
    </row>
    <row r="165" s="2" customFormat="1">
      <c r="A165" s="38"/>
      <c r="B165" s="39"/>
      <c r="C165" s="40"/>
      <c r="D165" s="248" t="s">
        <v>130</v>
      </c>
      <c r="E165" s="40"/>
      <c r="F165" s="249" t="s">
        <v>227</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130</v>
      </c>
      <c r="AU165" s="17" t="s">
        <v>87</v>
      </c>
    </row>
    <row r="166" s="13" customFormat="1">
      <c r="A166" s="13"/>
      <c r="B166" s="256"/>
      <c r="C166" s="257"/>
      <c r="D166" s="248" t="s">
        <v>180</v>
      </c>
      <c r="E166" s="258" t="s">
        <v>1</v>
      </c>
      <c r="F166" s="259" t="s">
        <v>200</v>
      </c>
      <c r="G166" s="257"/>
      <c r="H166" s="260">
        <v>944</v>
      </c>
      <c r="I166" s="261"/>
      <c r="J166" s="257"/>
      <c r="K166" s="257"/>
      <c r="L166" s="262"/>
      <c r="M166" s="263"/>
      <c r="N166" s="264"/>
      <c r="O166" s="264"/>
      <c r="P166" s="264"/>
      <c r="Q166" s="264"/>
      <c r="R166" s="264"/>
      <c r="S166" s="264"/>
      <c r="T166" s="265"/>
      <c r="U166" s="13"/>
      <c r="V166" s="13"/>
      <c r="W166" s="13"/>
      <c r="X166" s="13"/>
      <c r="Y166" s="13"/>
      <c r="Z166" s="13"/>
      <c r="AA166" s="13"/>
      <c r="AB166" s="13"/>
      <c r="AC166" s="13"/>
      <c r="AD166" s="13"/>
      <c r="AE166" s="13"/>
      <c r="AT166" s="266" t="s">
        <v>180</v>
      </c>
      <c r="AU166" s="266" t="s">
        <v>87</v>
      </c>
      <c r="AV166" s="13" t="s">
        <v>87</v>
      </c>
      <c r="AW166" s="13" t="s">
        <v>32</v>
      </c>
      <c r="AX166" s="13" t="s">
        <v>77</v>
      </c>
      <c r="AY166" s="266" t="s">
        <v>120</v>
      </c>
    </row>
    <row r="167" s="14" customFormat="1">
      <c r="A167" s="14"/>
      <c r="B167" s="267"/>
      <c r="C167" s="268"/>
      <c r="D167" s="248" t="s">
        <v>180</v>
      </c>
      <c r="E167" s="269" t="s">
        <v>1</v>
      </c>
      <c r="F167" s="270" t="s">
        <v>183</v>
      </c>
      <c r="G167" s="268"/>
      <c r="H167" s="271">
        <v>944</v>
      </c>
      <c r="I167" s="272"/>
      <c r="J167" s="268"/>
      <c r="K167" s="268"/>
      <c r="L167" s="273"/>
      <c r="M167" s="274"/>
      <c r="N167" s="275"/>
      <c r="O167" s="275"/>
      <c r="P167" s="275"/>
      <c r="Q167" s="275"/>
      <c r="R167" s="275"/>
      <c r="S167" s="275"/>
      <c r="T167" s="276"/>
      <c r="U167" s="14"/>
      <c r="V167" s="14"/>
      <c r="W167" s="14"/>
      <c r="X167" s="14"/>
      <c r="Y167" s="14"/>
      <c r="Z167" s="14"/>
      <c r="AA167" s="14"/>
      <c r="AB167" s="14"/>
      <c r="AC167" s="14"/>
      <c r="AD167" s="14"/>
      <c r="AE167" s="14"/>
      <c r="AT167" s="277" t="s">
        <v>180</v>
      </c>
      <c r="AU167" s="277" t="s">
        <v>87</v>
      </c>
      <c r="AV167" s="14" t="s">
        <v>145</v>
      </c>
      <c r="AW167" s="14" t="s">
        <v>32</v>
      </c>
      <c r="AX167" s="14" t="s">
        <v>85</v>
      </c>
      <c r="AY167" s="277" t="s">
        <v>120</v>
      </c>
    </row>
    <row r="168" s="12" customFormat="1" ht="22.8" customHeight="1">
      <c r="A168" s="12"/>
      <c r="B168" s="219"/>
      <c r="C168" s="220"/>
      <c r="D168" s="221" t="s">
        <v>76</v>
      </c>
      <c r="E168" s="233" t="s">
        <v>209</v>
      </c>
      <c r="F168" s="233" t="s">
        <v>232</v>
      </c>
      <c r="G168" s="220"/>
      <c r="H168" s="220"/>
      <c r="I168" s="223"/>
      <c r="J168" s="234">
        <f>BK168</f>
        <v>0</v>
      </c>
      <c r="K168" s="220"/>
      <c r="L168" s="225"/>
      <c r="M168" s="226"/>
      <c r="N168" s="227"/>
      <c r="O168" s="227"/>
      <c r="P168" s="228">
        <f>SUM(P169:P170)</f>
        <v>0</v>
      </c>
      <c r="Q168" s="227"/>
      <c r="R168" s="228">
        <f>SUM(R169:R170)</f>
        <v>0</v>
      </c>
      <c r="S168" s="227"/>
      <c r="T168" s="229">
        <f>SUM(T169:T170)</f>
        <v>0</v>
      </c>
      <c r="U168" s="12"/>
      <c r="V168" s="12"/>
      <c r="W168" s="12"/>
      <c r="X168" s="12"/>
      <c r="Y168" s="12"/>
      <c r="Z168" s="12"/>
      <c r="AA168" s="12"/>
      <c r="AB168" s="12"/>
      <c r="AC168" s="12"/>
      <c r="AD168" s="12"/>
      <c r="AE168" s="12"/>
      <c r="AR168" s="230" t="s">
        <v>85</v>
      </c>
      <c r="AT168" s="231" t="s">
        <v>76</v>
      </c>
      <c r="AU168" s="231" t="s">
        <v>85</v>
      </c>
      <c r="AY168" s="230" t="s">
        <v>120</v>
      </c>
      <c r="BK168" s="232">
        <f>SUM(BK169:BK170)</f>
        <v>0</v>
      </c>
    </row>
    <row r="169" s="2" customFormat="1" ht="16.5" customHeight="1">
      <c r="A169" s="38"/>
      <c r="B169" s="39"/>
      <c r="C169" s="235" t="s">
        <v>233</v>
      </c>
      <c r="D169" s="235" t="s">
        <v>123</v>
      </c>
      <c r="E169" s="236" t="s">
        <v>234</v>
      </c>
      <c r="F169" s="237" t="s">
        <v>235</v>
      </c>
      <c r="G169" s="238" t="s">
        <v>126</v>
      </c>
      <c r="H169" s="239">
        <v>1</v>
      </c>
      <c r="I169" s="240"/>
      <c r="J169" s="241">
        <f>ROUND(I169*H169,2)</f>
        <v>0</v>
      </c>
      <c r="K169" s="237" t="s">
        <v>208</v>
      </c>
      <c r="L169" s="44"/>
      <c r="M169" s="242" t="s">
        <v>1</v>
      </c>
      <c r="N169" s="243" t="s">
        <v>42</v>
      </c>
      <c r="O169" s="91"/>
      <c r="P169" s="244">
        <f>O169*H169</f>
        <v>0</v>
      </c>
      <c r="Q169" s="244">
        <v>0</v>
      </c>
      <c r="R169" s="244">
        <f>Q169*H169</f>
        <v>0</v>
      </c>
      <c r="S169" s="244">
        <v>0</v>
      </c>
      <c r="T169" s="245">
        <f>S169*H169</f>
        <v>0</v>
      </c>
      <c r="U169" s="38"/>
      <c r="V169" s="38"/>
      <c r="W169" s="38"/>
      <c r="X169" s="38"/>
      <c r="Y169" s="38"/>
      <c r="Z169" s="38"/>
      <c r="AA169" s="38"/>
      <c r="AB169" s="38"/>
      <c r="AC169" s="38"/>
      <c r="AD169" s="38"/>
      <c r="AE169" s="38"/>
      <c r="AR169" s="246" t="s">
        <v>145</v>
      </c>
      <c r="AT169" s="246" t="s">
        <v>123</v>
      </c>
      <c r="AU169" s="246" t="s">
        <v>87</v>
      </c>
      <c r="AY169" s="17" t="s">
        <v>120</v>
      </c>
      <c r="BE169" s="247">
        <f>IF(N169="základní",J169,0)</f>
        <v>0</v>
      </c>
      <c r="BF169" s="247">
        <f>IF(N169="snížená",J169,0)</f>
        <v>0</v>
      </c>
      <c r="BG169" s="247">
        <f>IF(N169="zákl. přenesená",J169,0)</f>
        <v>0</v>
      </c>
      <c r="BH169" s="247">
        <f>IF(N169="sníž. přenesená",J169,0)</f>
        <v>0</v>
      </c>
      <c r="BI169" s="247">
        <f>IF(N169="nulová",J169,0)</f>
        <v>0</v>
      </c>
      <c r="BJ169" s="17" t="s">
        <v>85</v>
      </c>
      <c r="BK169" s="247">
        <f>ROUND(I169*H169,2)</f>
        <v>0</v>
      </c>
      <c r="BL169" s="17" t="s">
        <v>145</v>
      </c>
      <c r="BM169" s="246" t="s">
        <v>236</v>
      </c>
    </row>
    <row r="170" s="2" customFormat="1">
      <c r="A170" s="38"/>
      <c r="B170" s="39"/>
      <c r="C170" s="40"/>
      <c r="D170" s="248" t="s">
        <v>130</v>
      </c>
      <c r="E170" s="40"/>
      <c r="F170" s="249" t="s">
        <v>237</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130</v>
      </c>
      <c r="AU170" s="17" t="s">
        <v>87</v>
      </c>
    </row>
    <row r="171" s="12" customFormat="1" ht="22.8" customHeight="1">
      <c r="A171" s="12"/>
      <c r="B171" s="219"/>
      <c r="C171" s="220"/>
      <c r="D171" s="221" t="s">
        <v>76</v>
      </c>
      <c r="E171" s="233" t="s">
        <v>223</v>
      </c>
      <c r="F171" s="233" t="s">
        <v>238</v>
      </c>
      <c r="G171" s="220"/>
      <c r="H171" s="220"/>
      <c r="I171" s="223"/>
      <c r="J171" s="234">
        <f>BK171</f>
        <v>0</v>
      </c>
      <c r="K171" s="220"/>
      <c r="L171" s="225"/>
      <c r="M171" s="226"/>
      <c r="N171" s="227"/>
      <c r="O171" s="227"/>
      <c r="P171" s="228">
        <f>SUM(P172:P193)</f>
        <v>0</v>
      </c>
      <c r="Q171" s="227"/>
      <c r="R171" s="228">
        <f>SUM(R172:R193)</f>
        <v>0</v>
      </c>
      <c r="S171" s="227"/>
      <c r="T171" s="229">
        <f>SUM(T172:T193)</f>
        <v>3406.033699999999</v>
      </c>
      <c r="U171" s="12"/>
      <c r="V171" s="12"/>
      <c r="W171" s="12"/>
      <c r="X171" s="12"/>
      <c r="Y171" s="12"/>
      <c r="Z171" s="12"/>
      <c r="AA171" s="12"/>
      <c r="AB171" s="12"/>
      <c r="AC171" s="12"/>
      <c r="AD171" s="12"/>
      <c r="AE171" s="12"/>
      <c r="AR171" s="230" t="s">
        <v>85</v>
      </c>
      <c r="AT171" s="231" t="s">
        <v>76</v>
      </c>
      <c r="AU171" s="231" t="s">
        <v>85</v>
      </c>
      <c r="AY171" s="230" t="s">
        <v>120</v>
      </c>
      <c r="BK171" s="232">
        <f>SUM(BK172:BK193)</f>
        <v>0</v>
      </c>
    </row>
    <row r="172" s="2" customFormat="1" ht="16.5" customHeight="1">
      <c r="A172" s="38"/>
      <c r="B172" s="39"/>
      <c r="C172" s="235" t="s">
        <v>239</v>
      </c>
      <c r="D172" s="235" t="s">
        <v>123</v>
      </c>
      <c r="E172" s="236" t="s">
        <v>240</v>
      </c>
      <c r="F172" s="237" t="s">
        <v>241</v>
      </c>
      <c r="G172" s="238" t="s">
        <v>189</v>
      </c>
      <c r="H172" s="239">
        <v>40.424999999999997</v>
      </c>
      <c r="I172" s="240"/>
      <c r="J172" s="241">
        <f>ROUND(I172*H172,2)</f>
        <v>0</v>
      </c>
      <c r="K172" s="237" t="s">
        <v>127</v>
      </c>
      <c r="L172" s="44"/>
      <c r="M172" s="242" t="s">
        <v>1</v>
      </c>
      <c r="N172" s="243" t="s">
        <v>42</v>
      </c>
      <c r="O172" s="91"/>
      <c r="P172" s="244">
        <f>O172*H172</f>
        <v>0</v>
      </c>
      <c r="Q172" s="244">
        <v>0</v>
      </c>
      <c r="R172" s="244">
        <f>Q172*H172</f>
        <v>0</v>
      </c>
      <c r="S172" s="244">
        <v>2.3999999999999999</v>
      </c>
      <c r="T172" s="245">
        <f>S172*H172</f>
        <v>97.019999999999996</v>
      </c>
      <c r="U172" s="38"/>
      <c r="V172" s="38"/>
      <c r="W172" s="38"/>
      <c r="X172" s="38"/>
      <c r="Y172" s="38"/>
      <c r="Z172" s="38"/>
      <c r="AA172" s="38"/>
      <c r="AB172" s="38"/>
      <c r="AC172" s="38"/>
      <c r="AD172" s="38"/>
      <c r="AE172" s="38"/>
      <c r="AR172" s="246" t="s">
        <v>145</v>
      </c>
      <c r="AT172" s="246" t="s">
        <v>123</v>
      </c>
      <c r="AU172" s="246" t="s">
        <v>87</v>
      </c>
      <c r="AY172" s="17" t="s">
        <v>120</v>
      </c>
      <c r="BE172" s="247">
        <f>IF(N172="základní",J172,0)</f>
        <v>0</v>
      </c>
      <c r="BF172" s="247">
        <f>IF(N172="snížená",J172,0)</f>
        <v>0</v>
      </c>
      <c r="BG172" s="247">
        <f>IF(N172="zákl. přenesená",J172,0)</f>
        <v>0</v>
      </c>
      <c r="BH172" s="247">
        <f>IF(N172="sníž. přenesená",J172,0)</f>
        <v>0</v>
      </c>
      <c r="BI172" s="247">
        <f>IF(N172="nulová",J172,0)</f>
        <v>0</v>
      </c>
      <c r="BJ172" s="17" t="s">
        <v>85</v>
      </c>
      <c r="BK172" s="247">
        <f>ROUND(I172*H172,2)</f>
        <v>0</v>
      </c>
      <c r="BL172" s="17" t="s">
        <v>145</v>
      </c>
      <c r="BM172" s="246" t="s">
        <v>242</v>
      </c>
    </row>
    <row r="173" s="13" customFormat="1">
      <c r="A173" s="13"/>
      <c r="B173" s="256"/>
      <c r="C173" s="257"/>
      <c r="D173" s="248" t="s">
        <v>180</v>
      </c>
      <c r="E173" s="258" t="s">
        <v>1</v>
      </c>
      <c r="F173" s="259" t="s">
        <v>243</v>
      </c>
      <c r="G173" s="257"/>
      <c r="H173" s="260">
        <v>40.424999999999997</v>
      </c>
      <c r="I173" s="261"/>
      <c r="J173" s="257"/>
      <c r="K173" s="257"/>
      <c r="L173" s="262"/>
      <c r="M173" s="263"/>
      <c r="N173" s="264"/>
      <c r="O173" s="264"/>
      <c r="P173" s="264"/>
      <c r="Q173" s="264"/>
      <c r="R173" s="264"/>
      <c r="S173" s="264"/>
      <c r="T173" s="265"/>
      <c r="U173" s="13"/>
      <c r="V173" s="13"/>
      <c r="W173" s="13"/>
      <c r="X173" s="13"/>
      <c r="Y173" s="13"/>
      <c r="Z173" s="13"/>
      <c r="AA173" s="13"/>
      <c r="AB173" s="13"/>
      <c r="AC173" s="13"/>
      <c r="AD173" s="13"/>
      <c r="AE173" s="13"/>
      <c r="AT173" s="266" t="s">
        <v>180</v>
      </c>
      <c r="AU173" s="266" t="s">
        <v>87</v>
      </c>
      <c r="AV173" s="13" t="s">
        <v>87</v>
      </c>
      <c r="AW173" s="13" t="s">
        <v>32</v>
      </c>
      <c r="AX173" s="13" t="s">
        <v>77</v>
      </c>
      <c r="AY173" s="266" t="s">
        <v>120</v>
      </c>
    </row>
    <row r="174" s="14" customFormat="1">
      <c r="A174" s="14"/>
      <c r="B174" s="267"/>
      <c r="C174" s="268"/>
      <c r="D174" s="248" t="s">
        <v>180</v>
      </c>
      <c r="E174" s="269" t="s">
        <v>1</v>
      </c>
      <c r="F174" s="270" t="s">
        <v>183</v>
      </c>
      <c r="G174" s="268"/>
      <c r="H174" s="271">
        <v>40.424999999999997</v>
      </c>
      <c r="I174" s="272"/>
      <c r="J174" s="268"/>
      <c r="K174" s="268"/>
      <c r="L174" s="273"/>
      <c r="M174" s="274"/>
      <c r="N174" s="275"/>
      <c r="O174" s="275"/>
      <c r="P174" s="275"/>
      <c r="Q174" s="275"/>
      <c r="R174" s="275"/>
      <c r="S174" s="275"/>
      <c r="T174" s="276"/>
      <c r="U174" s="14"/>
      <c r="V174" s="14"/>
      <c r="W174" s="14"/>
      <c r="X174" s="14"/>
      <c r="Y174" s="14"/>
      <c r="Z174" s="14"/>
      <c r="AA174" s="14"/>
      <c r="AB174" s="14"/>
      <c r="AC174" s="14"/>
      <c r="AD174" s="14"/>
      <c r="AE174" s="14"/>
      <c r="AT174" s="277" t="s">
        <v>180</v>
      </c>
      <c r="AU174" s="277" t="s">
        <v>87</v>
      </c>
      <c r="AV174" s="14" t="s">
        <v>145</v>
      </c>
      <c r="AW174" s="14" t="s">
        <v>32</v>
      </c>
      <c r="AX174" s="14" t="s">
        <v>85</v>
      </c>
      <c r="AY174" s="277" t="s">
        <v>120</v>
      </c>
    </row>
    <row r="175" s="2" customFormat="1" ht="16.5" customHeight="1">
      <c r="A175" s="38"/>
      <c r="B175" s="39"/>
      <c r="C175" s="235" t="s">
        <v>244</v>
      </c>
      <c r="D175" s="235" t="s">
        <v>123</v>
      </c>
      <c r="E175" s="236" t="s">
        <v>245</v>
      </c>
      <c r="F175" s="237" t="s">
        <v>246</v>
      </c>
      <c r="G175" s="238" t="s">
        <v>247</v>
      </c>
      <c r="H175" s="239">
        <v>340</v>
      </c>
      <c r="I175" s="240"/>
      <c r="J175" s="241">
        <f>ROUND(I175*H175,2)</f>
        <v>0</v>
      </c>
      <c r="K175" s="237" t="s">
        <v>208</v>
      </c>
      <c r="L175" s="44"/>
      <c r="M175" s="242" t="s">
        <v>1</v>
      </c>
      <c r="N175" s="243" t="s">
        <v>42</v>
      </c>
      <c r="O175" s="91"/>
      <c r="P175" s="244">
        <f>O175*H175</f>
        <v>0</v>
      </c>
      <c r="Q175" s="244">
        <v>0</v>
      </c>
      <c r="R175" s="244">
        <f>Q175*H175</f>
        <v>0</v>
      </c>
      <c r="S175" s="244">
        <v>0.00248</v>
      </c>
      <c r="T175" s="245">
        <f>S175*H175</f>
        <v>0.84319999999999995</v>
      </c>
      <c r="U175" s="38"/>
      <c r="V175" s="38"/>
      <c r="W175" s="38"/>
      <c r="X175" s="38"/>
      <c r="Y175" s="38"/>
      <c r="Z175" s="38"/>
      <c r="AA175" s="38"/>
      <c r="AB175" s="38"/>
      <c r="AC175" s="38"/>
      <c r="AD175" s="38"/>
      <c r="AE175" s="38"/>
      <c r="AR175" s="246" t="s">
        <v>145</v>
      </c>
      <c r="AT175" s="246" t="s">
        <v>123</v>
      </c>
      <c r="AU175" s="246" t="s">
        <v>87</v>
      </c>
      <c r="AY175" s="17" t="s">
        <v>120</v>
      </c>
      <c r="BE175" s="247">
        <f>IF(N175="základní",J175,0)</f>
        <v>0</v>
      </c>
      <c r="BF175" s="247">
        <f>IF(N175="snížená",J175,0)</f>
        <v>0</v>
      </c>
      <c r="BG175" s="247">
        <f>IF(N175="zákl. přenesená",J175,0)</f>
        <v>0</v>
      </c>
      <c r="BH175" s="247">
        <f>IF(N175="sníž. přenesená",J175,0)</f>
        <v>0</v>
      </c>
      <c r="BI175" s="247">
        <f>IF(N175="nulová",J175,0)</f>
        <v>0</v>
      </c>
      <c r="BJ175" s="17" t="s">
        <v>85</v>
      </c>
      <c r="BK175" s="247">
        <f>ROUND(I175*H175,2)</f>
        <v>0</v>
      </c>
      <c r="BL175" s="17" t="s">
        <v>145</v>
      </c>
      <c r="BM175" s="246" t="s">
        <v>248</v>
      </c>
    </row>
    <row r="176" s="2" customFormat="1">
      <c r="A176" s="38"/>
      <c r="B176" s="39"/>
      <c r="C176" s="40"/>
      <c r="D176" s="248" t="s">
        <v>130</v>
      </c>
      <c r="E176" s="40"/>
      <c r="F176" s="249" t="s">
        <v>249</v>
      </c>
      <c r="G176" s="40"/>
      <c r="H176" s="40"/>
      <c r="I176" s="144"/>
      <c r="J176" s="40"/>
      <c r="K176" s="40"/>
      <c r="L176" s="44"/>
      <c r="M176" s="250"/>
      <c r="N176" s="251"/>
      <c r="O176" s="91"/>
      <c r="P176" s="91"/>
      <c r="Q176" s="91"/>
      <c r="R176" s="91"/>
      <c r="S176" s="91"/>
      <c r="T176" s="92"/>
      <c r="U176" s="38"/>
      <c r="V176" s="38"/>
      <c r="W176" s="38"/>
      <c r="X176" s="38"/>
      <c r="Y176" s="38"/>
      <c r="Z176" s="38"/>
      <c r="AA176" s="38"/>
      <c r="AB176" s="38"/>
      <c r="AC176" s="38"/>
      <c r="AD176" s="38"/>
      <c r="AE176" s="38"/>
      <c r="AT176" s="17" t="s">
        <v>130</v>
      </c>
      <c r="AU176" s="17" t="s">
        <v>87</v>
      </c>
    </row>
    <row r="177" s="13" customFormat="1">
      <c r="A177" s="13"/>
      <c r="B177" s="256"/>
      <c r="C177" s="257"/>
      <c r="D177" s="248" t="s">
        <v>180</v>
      </c>
      <c r="E177" s="258" t="s">
        <v>1</v>
      </c>
      <c r="F177" s="259" t="s">
        <v>250</v>
      </c>
      <c r="G177" s="257"/>
      <c r="H177" s="260">
        <v>340</v>
      </c>
      <c r="I177" s="261"/>
      <c r="J177" s="257"/>
      <c r="K177" s="257"/>
      <c r="L177" s="262"/>
      <c r="M177" s="263"/>
      <c r="N177" s="264"/>
      <c r="O177" s="264"/>
      <c r="P177" s="264"/>
      <c r="Q177" s="264"/>
      <c r="R177" s="264"/>
      <c r="S177" s="264"/>
      <c r="T177" s="265"/>
      <c r="U177" s="13"/>
      <c r="V177" s="13"/>
      <c r="W177" s="13"/>
      <c r="X177" s="13"/>
      <c r="Y177" s="13"/>
      <c r="Z177" s="13"/>
      <c r="AA177" s="13"/>
      <c r="AB177" s="13"/>
      <c r="AC177" s="13"/>
      <c r="AD177" s="13"/>
      <c r="AE177" s="13"/>
      <c r="AT177" s="266" t="s">
        <v>180</v>
      </c>
      <c r="AU177" s="266" t="s">
        <v>87</v>
      </c>
      <c r="AV177" s="13" t="s">
        <v>87</v>
      </c>
      <c r="AW177" s="13" t="s">
        <v>32</v>
      </c>
      <c r="AX177" s="13" t="s">
        <v>77</v>
      </c>
      <c r="AY177" s="266" t="s">
        <v>120</v>
      </c>
    </row>
    <row r="178" s="14" customFormat="1">
      <c r="A178" s="14"/>
      <c r="B178" s="267"/>
      <c r="C178" s="268"/>
      <c r="D178" s="248" t="s">
        <v>180</v>
      </c>
      <c r="E178" s="269" t="s">
        <v>1</v>
      </c>
      <c r="F178" s="270" t="s">
        <v>183</v>
      </c>
      <c r="G178" s="268"/>
      <c r="H178" s="271">
        <v>340</v>
      </c>
      <c r="I178" s="272"/>
      <c r="J178" s="268"/>
      <c r="K178" s="268"/>
      <c r="L178" s="273"/>
      <c r="M178" s="274"/>
      <c r="N178" s="275"/>
      <c r="O178" s="275"/>
      <c r="P178" s="275"/>
      <c r="Q178" s="275"/>
      <c r="R178" s="275"/>
      <c r="S178" s="275"/>
      <c r="T178" s="276"/>
      <c r="U178" s="14"/>
      <c r="V178" s="14"/>
      <c r="W178" s="14"/>
      <c r="X178" s="14"/>
      <c r="Y178" s="14"/>
      <c r="Z178" s="14"/>
      <c r="AA178" s="14"/>
      <c r="AB178" s="14"/>
      <c r="AC178" s="14"/>
      <c r="AD178" s="14"/>
      <c r="AE178" s="14"/>
      <c r="AT178" s="277" t="s">
        <v>180</v>
      </c>
      <c r="AU178" s="277" t="s">
        <v>87</v>
      </c>
      <c r="AV178" s="14" t="s">
        <v>145</v>
      </c>
      <c r="AW178" s="14" t="s">
        <v>32</v>
      </c>
      <c r="AX178" s="14" t="s">
        <v>85</v>
      </c>
      <c r="AY178" s="277" t="s">
        <v>120</v>
      </c>
    </row>
    <row r="179" s="2" customFormat="1" ht="16.5" customHeight="1">
      <c r="A179" s="38"/>
      <c r="B179" s="39"/>
      <c r="C179" s="235" t="s">
        <v>251</v>
      </c>
      <c r="D179" s="235" t="s">
        <v>123</v>
      </c>
      <c r="E179" s="236" t="s">
        <v>252</v>
      </c>
      <c r="F179" s="237" t="s">
        <v>253</v>
      </c>
      <c r="G179" s="238" t="s">
        <v>189</v>
      </c>
      <c r="H179" s="239">
        <v>21</v>
      </c>
      <c r="I179" s="240"/>
      <c r="J179" s="241">
        <f>ROUND(I179*H179,2)</f>
        <v>0</v>
      </c>
      <c r="K179" s="237" t="s">
        <v>127</v>
      </c>
      <c r="L179" s="44"/>
      <c r="M179" s="242" t="s">
        <v>1</v>
      </c>
      <c r="N179" s="243" t="s">
        <v>42</v>
      </c>
      <c r="O179" s="91"/>
      <c r="P179" s="244">
        <f>O179*H179</f>
        <v>0</v>
      </c>
      <c r="Q179" s="244">
        <v>0</v>
      </c>
      <c r="R179" s="244">
        <f>Q179*H179</f>
        <v>0</v>
      </c>
      <c r="S179" s="244">
        <v>0.46999999999999997</v>
      </c>
      <c r="T179" s="245">
        <f>S179*H179</f>
        <v>9.8699999999999992</v>
      </c>
      <c r="U179" s="38"/>
      <c r="V179" s="38"/>
      <c r="W179" s="38"/>
      <c r="X179" s="38"/>
      <c r="Y179" s="38"/>
      <c r="Z179" s="38"/>
      <c r="AA179" s="38"/>
      <c r="AB179" s="38"/>
      <c r="AC179" s="38"/>
      <c r="AD179" s="38"/>
      <c r="AE179" s="38"/>
      <c r="AR179" s="246" t="s">
        <v>145</v>
      </c>
      <c r="AT179" s="246" t="s">
        <v>123</v>
      </c>
      <c r="AU179" s="246" t="s">
        <v>87</v>
      </c>
      <c r="AY179" s="17" t="s">
        <v>120</v>
      </c>
      <c r="BE179" s="247">
        <f>IF(N179="základní",J179,0)</f>
        <v>0</v>
      </c>
      <c r="BF179" s="247">
        <f>IF(N179="snížená",J179,0)</f>
        <v>0</v>
      </c>
      <c r="BG179" s="247">
        <f>IF(N179="zákl. přenesená",J179,0)</f>
        <v>0</v>
      </c>
      <c r="BH179" s="247">
        <f>IF(N179="sníž. přenesená",J179,0)</f>
        <v>0</v>
      </c>
      <c r="BI179" s="247">
        <f>IF(N179="nulová",J179,0)</f>
        <v>0</v>
      </c>
      <c r="BJ179" s="17" t="s">
        <v>85</v>
      </c>
      <c r="BK179" s="247">
        <f>ROUND(I179*H179,2)</f>
        <v>0</v>
      </c>
      <c r="BL179" s="17" t="s">
        <v>145</v>
      </c>
      <c r="BM179" s="246" t="s">
        <v>254</v>
      </c>
    </row>
    <row r="180" s="2" customFormat="1">
      <c r="A180" s="38"/>
      <c r="B180" s="39"/>
      <c r="C180" s="40"/>
      <c r="D180" s="248" t="s">
        <v>130</v>
      </c>
      <c r="E180" s="40"/>
      <c r="F180" s="249" t="s">
        <v>255</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130</v>
      </c>
      <c r="AU180" s="17" t="s">
        <v>87</v>
      </c>
    </row>
    <row r="181" s="15" customFormat="1">
      <c r="A181" s="15"/>
      <c r="B181" s="278"/>
      <c r="C181" s="279"/>
      <c r="D181" s="248" t="s">
        <v>180</v>
      </c>
      <c r="E181" s="280" t="s">
        <v>1</v>
      </c>
      <c r="F181" s="281" t="s">
        <v>256</v>
      </c>
      <c r="G181" s="279"/>
      <c r="H181" s="280" t="s">
        <v>1</v>
      </c>
      <c r="I181" s="282"/>
      <c r="J181" s="279"/>
      <c r="K181" s="279"/>
      <c r="L181" s="283"/>
      <c r="M181" s="284"/>
      <c r="N181" s="285"/>
      <c r="O181" s="285"/>
      <c r="P181" s="285"/>
      <c r="Q181" s="285"/>
      <c r="R181" s="285"/>
      <c r="S181" s="285"/>
      <c r="T181" s="286"/>
      <c r="U181" s="15"/>
      <c r="V181" s="15"/>
      <c r="W181" s="15"/>
      <c r="X181" s="15"/>
      <c r="Y181" s="15"/>
      <c r="Z181" s="15"/>
      <c r="AA181" s="15"/>
      <c r="AB181" s="15"/>
      <c r="AC181" s="15"/>
      <c r="AD181" s="15"/>
      <c r="AE181" s="15"/>
      <c r="AT181" s="287" t="s">
        <v>180</v>
      </c>
      <c r="AU181" s="287" t="s">
        <v>87</v>
      </c>
      <c r="AV181" s="15" t="s">
        <v>85</v>
      </c>
      <c r="AW181" s="15" t="s">
        <v>32</v>
      </c>
      <c r="AX181" s="15" t="s">
        <v>77</v>
      </c>
      <c r="AY181" s="287" t="s">
        <v>120</v>
      </c>
    </row>
    <row r="182" s="13" customFormat="1">
      <c r="A182" s="13"/>
      <c r="B182" s="256"/>
      <c r="C182" s="257"/>
      <c r="D182" s="248" t="s">
        <v>180</v>
      </c>
      <c r="E182" s="258" t="s">
        <v>1</v>
      </c>
      <c r="F182" s="259" t="s">
        <v>257</v>
      </c>
      <c r="G182" s="257"/>
      <c r="H182" s="260">
        <v>21</v>
      </c>
      <c r="I182" s="261"/>
      <c r="J182" s="257"/>
      <c r="K182" s="257"/>
      <c r="L182" s="262"/>
      <c r="M182" s="263"/>
      <c r="N182" s="264"/>
      <c r="O182" s="264"/>
      <c r="P182" s="264"/>
      <c r="Q182" s="264"/>
      <c r="R182" s="264"/>
      <c r="S182" s="264"/>
      <c r="T182" s="265"/>
      <c r="U182" s="13"/>
      <c r="V182" s="13"/>
      <c r="W182" s="13"/>
      <c r="X182" s="13"/>
      <c r="Y182" s="13"/>
      <c r="Z182" s="13"/>
      <c r="AA182" s="13"/>
      <c r="AB182" s="13"/>
      <c r="AC182" s="13"/>
      <c r="AD182" s="13"/>
      <c r="AE182" s="13"/>
      <c r="AT182" s="266" t="s">
        <v>180</v>
      </c>
      <c r="AU182" s="266" t="s">
        <v>87</v>
      </c>
      <c r="AV182" s="13" t="s">
        <v>87</v>
      </c>
      <c r="AW182" s="13" t="s">
        <v>32</v>
      </c>
      <c r="AX182" s="13" t="s">
        <v>77</v>
      </c>
      <c r="AY182" s="266" t="s">
        <v>120</v>
      </c>
    </row>
    <row r="183" s="14" customFormat="1">
      <c r="A183" s="14"/>
      <c r="B183" s="267"/>
      <c r="C183" s="268"/>
      <c r="D183" s="248" t="s">
        <v>180</v>
      </c>
      <c r="E183" s="269" t="s">
        <v>1</v>
      </c>
      <c r="F183" s="270" t="s">
        <v>183</v>
      </c>
      <c r="G183" s="268"/>
      <c r="H183" s="271">
        <v>21</v>
      </c>
      <c r="I183" s="272"/>
      <c r="J183" s="268"/>
      <c r="K183" s="268"/>
      <c r="L183" s="273"/>
      <c r="M183" s="274"/>
      <c r="N183" s="275"/>
      <c r="O183" s="275"/>
      <c r="P183" s="275"/>
      <c r="Q183" s="275"/>
      <c r="R183" s="275"/>
      <c r="S183" s="275"/>
      <c r="T183" s="276"/>
      <c r="U183" s="14"/>
      <c r="V183" s="14"/>
      <c r="W183" s="14"/>
      <c r="X183" s="14"/>
      <c r="Y183" s="14"/>
      <c r="Z183" s="14"/>
      <c r="AA183" s="14"/>
      <c r="AB183" s="14"/>
      <c r="AC183" s="14"/>
      <c r="AD183" s="14"/>
      <c r="AE183" s="14"/>
      <c r="AT183" s="277" t="s">
        <v>180</v>
      </c>
      <c r="AU183" s="277" t="s">
        <v>87</v>
      </c>
      <c r="AV183" s="14" t="s">
        <v>145</v>
      </c>
      <c r="AW183" s="14" t="s">
        <v>32</v>
      </c>
      <c r="AX183" s="14" t="s">
        <v>85</v>
      </c>
      <c r="AY183" s="277" t="s">
        <v>120</v>
      </c>
    </row>
    <row r="184" s="2" customFormat="1" ht="16.5" customHeight="1">
      <c r="A184" s="38"/>
      <c r="B184" s="39"/>
      <c r="C184" s="235" t="s">
        <v>8</v>
      </c>
      <c r="D184" s="235" t="s">
        <v>123</v>
      </c>
      <c r="E184" s="236" t="s">
        <v>258</v>
      </c>
      <c r="F184" s="237" t="s">
        <v>259</v>
      </c>
      <c r="G184" s="238" t="s">
        <v>189</v>
      </c>
      <c r="H184" s="239">
        <v>4376.9499999999998</v>
      </c>
      <c r="I184" s="240"/>
      <c r="J184" s="241">
        <f>ROUND(I184*H184,2)</f>
        <v>0</v>
      </c>
      <c r="K184" s="237" t="s">
        <v>127</v>
      </c>
      <c r="L184" s="44"/>
      <c r="M184" s="242" t="s">
        <v>1</v>
      </c>
      <c r="N184" s="243" t="s">
        <v>42</v>
      </c>
      <c r="O184" s="91"/>
      <c r="P184" s="244">
        <f>O184*H184</f>
        <v>0</v>
      </c>
      <c r="Q184" s="244">
        <v>0</v>
      </c>
      <c r="R184" s="244">
        <f>Q184*H184</f>
        <v>0</v>
      </c>
      <c r="S184" s="244">
        <v>0.56999999999999995</v>
      </c>
      <c r="T184" s="245">
        <f>S184*H184</f>
        <v>2494.8614999999995</v>
      </c>
      <c r="U184" s="38"/>
      <c r="V184" s="38"/>
      <c r="W184" s="38"/>
      <c r="X184" s="38"/>
      <c r="Y184" s="38"/>
      <c r="Z184" s="38"/>
      <c r="AA184" s="38"/>
      <c r="AB184" s="38"/>
      <c r="AC184" s="38"/>
      <c r="AD184" s="38"/>
      <c r="AE184" s="38"/>
      <c r="AR184" s="246" t="s">
        <v>145</v>
      </c>
      <c r="AT184" s="246" t="s">
        <v>123</v>
      </c>
      <c r="AU184" s="246" t="s">
        <v>87</v>
      </c>
      <c r="AY184" s="17" t="s">
        <v>120</v>
      </c>
      <c r="BE184" s="247">
        <f>IF(N184="základní",J184,0)</f>
        <v>0</v>
      </c>
      <c r="BF184" s="247">
        <f>IF(N184="snížená",J184,0)</f>
        <v>0</v>
      </c>
      <c r="BG184" s="247">
        <f>IF(N184="zákl. přenesená",J184,0)</f>
        <v>0</v>
      </c>
      <c r="BH184" s="247">
        <f>IF(N184="sníž. přenesená",J184,0)</f>
        <v>0</v>
      </c>
      <c r="BI184" s="247">
        <f>IF(N184="nulová",J184,0)</f>
        <v>0</v>
      </c>
      <c r="BJ184" s="17" t="s">
        <v>85</v>
      </c>
      <c r="BK184" s="247">
        <f>ROUND(I184*H184,2)</f>
        <v>0</v>
      </c>
      <c r="BL184" s="17" t="s">
        <v>145</v>
      </c>
      <c r="BM184" s="246" t="s">
        <v>260</v>
      </c>
    </row>
    <row r="185" s="2" customFormat="1">
      <c r="A185" s="38"/>
      <c r="B185" s="39"/>
      <c r="C185" s="40"/>
      <c r="D185" s="248" t="s">
        <v>130</v>
      </c>
      <c r="E185" s="40"/>
      <c r="F185" s="249" t="s">
        <v>255</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130</v>
      </c>
      <c r="AU185" s="17" t="s">
        <v>87</v>
      </c>
    </row>
    <row r="186" s="15" customFormat="1">
      <c r="A186" s="15"/>
      <c r="B186" s="278"/>
      <c r="C186" s="279"/>
      <c r="D186" s="248" t="s">
        <v>180</v>
      </c>
      <c r="E186" s="280" t="s">
        <v>1</v>
      </c>
      <c r="F186" s="281" t="s">
        <v>261</v>
      </c>
      <c r="G186" s="279"/>
      <c r="H186" s="280" t="s">
        <v>1</v>
      </c>
      <c r="I186" s="282"/>
      <c r="J186" s="279"/>
      <c r="K186" s="279"/>
      <c r="L186" s="283"/>
      <c r="M186" s="284"/>
      <c r="N186" s="285"/>
      <c r="O186" s="285"/>
      <c r="P186" s="285"/>
      <c r="Q186" s="285"/>
      <c r="R186" s="285"/>
      <c r="S186" s="285"/>
      <c r="T186" s="286"/>
      <c r="U186" s="15"/>
      <c r="V186" s="15"/>
      <c r="W186" s="15"/>
      <c r="X186" s="15"/>
      <c r="Y186" s="15"/>
      <c r="Z186" s="15"/>
      <c r="AA186" s="15"/>
      <c r="AB186" s="15"/>
      <c r="AC186" s="15"/>
      <c r="AD186" s="15"/>
      <c r="AE186" s="15"/>
      <c r="AT186" s="287" t="s">
        <v>180</v>
      </c>
      <c r="AU186" s="287" t="s">
        <v>87</v>
      </c>
      <c r="AV186" s="15" t="s">
        <v>85</v>
      </c>
      <c r="AW186" s="15" t="s">
        <v>32</v>
      </c>
      <c r="AX186" s="15" t="s">
        <v>77</v>
      </c>
      <c r="AY186" s="287" t="s">
        <v>120</v>
      </c>
    </row>
    <row r="187" s="13" customFormat="1">
      <c r="A187" s="13"/>
      <c r="B187" s="256"/>
      <c r="C187" s="257"/>
      <c r="D187" s="248" t="s">
        <v>180</v>
      </c>
      <c r="E187" s="258" t="s">
        <v>1</v>
      </c>
      <c r="F187" s="259" t="s">
        <v>262</v>
      </c>
      <c r="G187" s="257"/>
      <c r="H187" s="260">
        <v>4376.9499999999998</v>
      </c>
      <c r="I187" s="261"/>
      <c r="J187" s="257"/>
      <c r="K187" s="257"/>
      <c r="L187" s="262"/>
      <c r="M187" s="263"/>
      <c r="N187" s="264"/>
      <c r="O187" s="264"/>
      <c r="P187" s="264"/>
      <c r="Q187" s="264"/>
      <c r="R187" s="264"/>
      <c r="S187" s="264"/>
      <c r="T187" s="265"/>
      <c r="U187" s="13"/>
      <c r="V187" s="13"/>
      <c r="W187" s="13"/>
      <c r="X187" s="13"/>
      <c r="Y187" s="13"/>
      <c r="Z187" s="13"/>
      <c r="AA187" s="13"/>
      <c r="AB187" s="13"/>
      <c r="AC187" s="13"/>
      <c r="AD187" s="13"/>
      <c r="AE187" s="13"/>
      <c r="AT187" s="266" t="s">
        <v>180</v>
      </c>
      <c r="AU187" s="266" t="s">
        <v>87</v>
      </c>
      <c r="AV187" s="13" t="s">
        <v>87</v>
      </c>
      <c r="AW187" s="13" t="s">
        <v>32</v>
      </c>
      <c r="AX187" s="13" t="s">
        <v>77</v>
      </c>
      <c r="AY187" s="266" t="s">
        <v>120</v>
      </c>
    </row>
    <row r="188" s="14" customFormat="1">
      <c r="A188" s="14"/>
      <c r="B188" s="267"/>
      <c r="C188" s="268"/>
      <c r="D188" s="248" t="s">
        <v>180</v>
      </c>
      <c r="E188" s="269" t="s">
        <v>1</v>
      </c>
      <c r="F188" s="270" t="s">
        <v>183</v>
      </c>
      <c r="G188" s="268"/>
      <c r="H188" s="271">
        <v>4376.9499999999998</v>
      </c>
      <c r="I188" s="272"/>
      <c r="J188" s="268"/>
      <c r="K188" s="268"/>
      <c r="L188" s="273"/>
      <c r="M188" s="274"/>
      <c r="N188" s="275"/>
      <c r="O188" s="275"/>
      <c r="P188" s="275"/>
      <c r="Q188" s="275"/>
      <c r="R188" s="275"/>
      <c r="S188" s="275"/>
      <c r="T188" s="276"/>
      <c r="U188" s="14"/>
      <c r="V188" s="14"/>
      <c r="W188" s="14"/>
      <c r="X188" s="14"/>
      <c r="Y188" s="14"/>
      <c r="Z188" s="14"/>
      <c r="AA188" s="14"/>
      <c r="AB188" s="14"/>
      <c r="AC188" s="14"/>
      <c r="AD188" s="14"/>
      <c r="AE188" s="14"/>
      <c r="AT188" s="277" t="s">
        <v>180</v>
      </c>
      <c r="AU188" s="277" t="s">
        <v>87</v>
      </c>
      <c r="AV188" s="14" t="s">
        <v>145</v>
      </c>
      <c r="AW188" s="14" t="s">
        <v>32</v>
      </c>
      <c r="AX188" s="14" t="s">
        <v>85</v>
      </c>
      <c r="AY188" s="277" t="s">
        <v>120</v>
      </c>
    </row>
    <row r="189" s="2" customFormat="1" ht="16.5" customHeight="1">
      <c r="A189" s="38"/>
      <c r="B189" s="39"/>
      <c r="C189" s="235" t="s">
        <v>263</v>
      </c>
      <c r="D189" s="235" t="s">
        <v>123</v>
      </c>
      <c r="E189" s="236" t="s">
        <v>264</v>
      </c>
      <c r="F189" s="237" t="s">
        <v>265</v>
      </c>
      <c r="G189" s="238" t="s">
        <v>189</v>
      </c>
      <c r="H189" s="239">
        <v>1030.05</v>
      </c>
      <c r="I189" s="240"/>
      <c r="J189" s="241">
        <f>ROUND(I189*H189,2)</f>
        <v>0</v>
      </c>
      <c r="K189" s="237" t="s">
        <v>127</v>
      </c>
      <c r="L189" s="44"/>
      <c r="M189" s="242" t="s">
        <v>1</v>
      </c>
      <c r="N189" s="243" t="s">
        <v>42</v>
      </c>
      <c r="O189" s="91"/>
      <c r="P189" s="244">
        <f>O189*H189</f>
        <v>0</v>
      </c>
      <c r="Q189" s="244">
        <v>0</v>
      </c>
      <c r="R189" s="244">
        <f>Q189*H189</f>
        <v>0</v>
      </c>
      <c r="S189" s="244">
        <v>0.78000000000000003</v>
      </c>
      <c r="T189" s="245">
        <f>S189*H189</f>
        <v>803.43899999999996</v>
      </c>
      <c r="U189" s="38"/>
      <c r="V189" s="38"/>
      <c r="W189" s="38"/>
      <c r="X189" s="38"/>
      <c r="Y189" s="38"/>
      <c r="Z189" s="38"/>
      <c r="AA189" s="38"/>
      <c r="AB189" s="38"/>
      <c r="AC189" s="38"/>
      <c r="AD189" s="38"/>
      <c r="AE189" s="38"/>
      <c r="AR189" s="246" t="s">
        <v>145</v>
      </c>
      <c r="AT189" s="246" t="s">
        <v>123</v>
      </c>
      <c r="AU189" s="246" t="s">
        <v>87</v>
      </c>
      <c r="AY189" s="17" t="s">
        <v>120</v>
      </c>
      <c r="BE189" s="247">
        <f>IF(N189="základní",J189,0)</f>
        <v>0</v>
      </c>
      <c r="BF189" s="247">
        <f>IF(N189="snížená",J189,0)</f>
        <v>0</v>
      </c>
      <c r="BG189" s="247">
        <f>IF(N189="zákl. přenesená",J189,0)</f>
        <v>0</v>
      </c>
      <c r="BH189" s="247">
        <f>IF(N189="sníž. přenesená",J189,0)</f>
        <v>0</v>
      </c>
      <c r="BI189" s="247">
        <f>IF(N189="nulová",J189,0)</f>
        <v>0</v>
      </c>
      <c r="BJ189" s="17" t="s">
        <v>85</v>
      </c>
      <c r="BK189" s="247">
        <f>ROUND(I189*H189,2)</f>
        <v>0</v>
      </c>
      <c r="BL189" s="17" t="s">
        <v>145</v>
      </c>
      <c r="BM189" s="246" t="s">
        <v>266</v>
      </c>
    </row>
    <row r="190" s="2" customFormat="1">
      <c r="A190" s="38"/>
      <c r="B190" s="39"/>
      <c r="C190" s="40"/>
      <c r="D190" s="248" t="s">
        <v>130</v>
      </c>
      <c r="E190" s="40"/>
      <c r="F190" s="249" t="s">
        <v>255</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130</v>
      </c>
      <c r="AU190" s="17" t="s">
        <v>87</v>
      </c>
    </row>
    <row r="191" s="15" customFormat="1">
      <c r="A191" s="15"/>
      <c r="B191" s="278"/>
      <c r="C191" s="279"/>
      <c r="D191" s="248" t="s">
        <v>180</v>
      </c>
      <c r="E191" s="280" t="s">
        <v>1</v>
      </c>
      <c r="F191" s="281" t="s">
        <v>192</v>
      </c>
      <c r="G191" s="279"/>
      <c r="H191" s="280" t="s">
        <v>1</v>
      </c>
      <c r="I191" s="282"/>
      <c r="J191" s="279"/>
      <c r="K191" s="279"/>
      <c r="L191" s="283"/>
      <c r="M191" s="284"/>
      <c r="N191" s="285"/>
      <c r="O191" s="285"/>
      <c r="P191" s="285"/>
      <c r="Q191" s="285"/>
      <c r="R191" s="285"/>
      <c r="S191" s="285"/>
      <c r="T191" s="286"/>
      <c r="U191" s="15"/>
      <c r="V191" s="15"/>
      <c r="W191" s="15"/>
      <c r="X191" s="15"/>
      <c r="Y191" s="15"/>
      <c r="Z191" s="15"/>
      <c r="AA191" s="15"/>
      <c r="AB191" s="15"/>
      <c r="AC191" s="15"/>
      <c r="AD191" s="15"/>
      <c r="AE191" s="15"/>
      <c r="AT191" s="287" t="s">
        <v>180</v>
      </c>
      <c r="AU191" s="287" t="s">
        <v>87</v>
      </c>
      <c r="AV191" s="15" t="s">
        <v>85</v>
      </c>
      <c r="AW191" s="15" t="s">
        <v>32</v>
      </c>
      <c r="AX191" s="15" t="s">
        <v>77</v>
      </c>
      <c r="AY191" s="287" t="s">
        <v>120</v>
      </c>
    </row>
    <row r="192" s="13" customFormat="1">
      <c r="A192" s="13"/>
      <c r="B192" s="256"/>
      <c r="C192" s="257"/>
      <c r="D192" s="248" t="s">
        <v>180</v>
      </c>
      <c r="E192" s="258" t="s">
        <v>1</v>
      </c>
      <c r="F192" s="259" t="s">
        <v>267</v>
      </c>
      <c r="G192" s="257"/>
      <c r="H192" s="260">
        <v>1030.05</v>
      </c>
      <c r="I192" s="261"/>
      <c r="J192" s="257"/>
      <c r="K192" s="257"/>
      <c r="L192" s="262"/>
      <c r="M192" s="263"/>
      <c r="N192" s="264"/>
      <c r="O192" s="264"/>
      <c r="P192" s="264"/>
      <c r="Q192" s="264"/>
      <c r="R192" s="264"/>
      <c r="S192" s="264"/>
      <c r="T192" s="265"/>
      <c r="U192" s="13"/>
      <c r="V192" s="13"/>
      <c r="W192" s="13"/>
      <c r="X192" s="13"/>
      <c r="Y192" s="13"/>
      <c r="Z192" s="13"/>
      <c r="AA192" s="13"/>
      <c r="AB192" s="13"/>
      <c r="AC192" s="13"/>
      <c r="AD192" s="13"/>
      <c r="AE192" s="13"/>
      <c r="AT192" s="266" t="s">
        <v>180</v>
      </c>
      <c r="AU192" s="266" t="s">
        <v>87</v>
      </c>
      <c r="AV192" s="13" t="s">
        <v>87</v>
      </c>
      <c r="AW192" s="13" t="s">
        <v>32</v>
      </c>
      <c r="AX192" s="13" t="s">
        <v>77</v>
      </c>
      <c r="AY192" s="266" t="s">
        <v>120</v>
      </c>
    </row>
    <row r="193" s="14" customFormat="1">
      <c r="A193" s="14"/>
      <c r="B193" s="267"/>
      <c r="C193" s="268"/>
      <c r="D193" s="248" t="s">
        <v>180</v>
      </c>
      <c r="E193" s="269" t="s">
        <v>1</v>
      </c>
      <c r="F193" s="270" t="s">
        <v>183</v>
      </c>
      <c r="G193" s="268"/>
      <c r="H193" s="271">
        <v>1030.05</v>
      </c>
      <c r="I193" s="272"/>
      <c r="J193" s="268"/>
      <c r="K193" s="268"/>
      <c r="L193" s="273"/>
      <c r="M193" s="274"/>
      <c r="N193" s="275"/>
      <c r="O193" s="275"/>
      <c r="P193" s="275"/>
      <c r="Q193" s="275"/>
      <c r="R193" s="275"/>
      <c r="S193" s="275"/>
      <c r="T193" s="276"/>
      <c r="U193" s="14"/>
      <c r="V193" s="14"/>
      <c r="W193" s="14"/>
      <c r="X193" s="14"/>
      <c r="Y193" s="14"/>
      <c r="Z193" s="14"/>
      <c r="AA193" s="14"/>
      <c r="AB193" s="14"/>
      <c r="AC193" s="14"/>
      <c r="AD193" s="14"/>
      <c r="AE193" s="14"/>
      <c r="AT193" s="277" t="s">
        <v>180</v>
      </c>
      <c r="AU193" s="277" t="s">
        <v>87</v>
      </c>
      <c r="AV193" s="14" t="s">
        <v>145</v>
      </c>
      <c r="AW193" s="14" t="s">
        <v>32</v>
      </c>
      <c r="AX193" s="14" t="s">
        <v>85</v>
      </c>
      <c r="AY193" s="277" t="s">
        <v>120</v>
      </c>
    </row>
    <row r="194" s="12" customFormat="1" ht="22.8" customHeight="1">
      <c r="A194" s="12"/>
      <c r="B194" s="219"/>
      <c r="C194" s="220"/>
      <c r="D194" s="221" t="s">
        <v>76</v>
      </c>
      <c r="E194" s="233" t="s">
        <v>268</v>
      </c>
      <c r="F194" s="233" t="s">
        <v>269</v>
      </c>
      <c r="G194" s="220"/>
      <c r="H194" s="220"/>
      <c r="I194" s="223"/>
      <c r="J194" s="234">
        <f>BK194</f>
        <v>0</v>
      </c>
      <c r="K194" s="220"/>
      <c r="L194" s="225"/>
      <c r="M194" s="226"/>
      <c r="N194" s="227"/>
      <c r="O194" s="227"/>
      <c r="P194" s="228">
        <f>SUM(P195:P200)</f>
        <v>0</v>
      </c>
      <c r="Q194" s="227"/>
      <c r="R194" s="228">
        <f>SUM(R195:R200)</f>
        <v>0</v>
      </c>
      <c r="S194" s="227"/>
      <c r="T194" s="229">
        <f>SUM(T195:T200)</f>
        <v>0</v>
      </c>
      <c r="U194" s="12"/>
      <c r="V194" s="12"/>
      <c r="W194" s="12"/>
      <c r="X194" s="12"/>
      <c r="Y194" s="12"/>
      <c r="Z194" s="12"/>
      <c r="AA194" s="12"/>
      <c r="AB194" s="12"/>
      <c r="AC194" s="12"/>
      <c r="AD194" s="12"/>
      <c r="AE194" s="12"/>
      <c r="AR194" s="230" t="s">
        <v>85</v>
      </c>
      <c r="AT194" s="231" t="s">
        <v>76</v>
      </c>
      <c r="AU194" s="231" t="s">
        <v>85</v>
      </c>
      <c r="AY194" s="230" t="s">
        <v>120</v>
      </c>
      <c r="BK194" s="232">
        <f>SUM(BK195:BK200)</f>
        <v>0</v>
      </c>
    </row>
    <row r="195" s="2" customFormat="1" ht="16.5" customHeight="1">
      <c r="A195" s="38"/>
      <c r="B195" s="39"/>
      <c r="C195" s="235" t="s">
        <v>270</v>
      </c>
      <c r="D195" s="235" t="s">
        <v>123</v>
      </c>
      <c r="E195" s="236" t="s">
        <v>271</v>
      </c>
      <c r="F195" s="237" t="s">
        <v>272</v>
      </c>
      <c r="G195" s="238" t="s">
        <v>207</v>
      </c>
      <c r="H195" s="239">
        <v>3833.4259999999999</v>
      </c>
      <c r="I195" s="240"/>
      <c r="J195" s="241">
        <f>ROUND(I195*H195,2)</f>
        <v>0</v>
      </c>
      <c r="K195" s="237" t="s">
        <v>208</v>
      </c>
      <c r="L195" s="44"/>
      <c r="M195" s="242" t="s">
        <v>1</v>
      </c>
      <c r="N195" s="243" t="s">
        <v>42</v>
      </c>
      <c r="O195" s="91"/>
      <c r="P195" s="244">
        <f>O195*H195</f>
        <v>0</v>
      </c>
      <c r="Q195" s="244">
        <v>0</v>
      </c>
      <c r="R195" s="244">
        <f>Q195*H195</f>
        <v>0</v>
      </c>
      <c r="S195" s="244">
        <v>0</v>
      </c>
      <c r="T195" s="245">
        <f>S195*H195</f>
        <v>0</v>
      </c>
      <c r="U195" s="38"/>
      <c r="V195" s="38"/>
      <c r="W195" s="38"/>
      <c r="X195" s="38"/>
      <c r="Y195" s="38"/>
      <c r="Z195" s="38"/>
      <c r="AA195" s="38"/>
      <c r="AB195" s="38"/>
      <c r="AC195" s="38"/>
      <c r="AD195" s="38"/>
      <c r="AE195" s="38"/>
      <c r="AR195" s="246" t="s">
        <v>145</v>
      </c>
      <c r="AT195" s="246" t="s">
        <v>123</v>
      </c>
      <c r="AU195" s="246" t="s">
        <v>87</v>
      </c>
      <c r="AY195" s="17" t="s">
        <v>120</v>
      </c>
      <c r="BE195" s="247">
        <f>IF(N195="základní",J195,0)</f>
        <v>0</v>
      </c>
      <c r="BF195" s="247">
        <f>IF(N195="snížená",J195,0)</f>
        <v>0</v>
      </c>
      <c r="BG195" s="247">
        <f>IF(N195="zákl. přenesená",J195,0)</f>
        <v>0</v>
      </c>
      <c r="BH195" s="247">
        <f>IF(N195="sníž. přenesená",J195,0)</f>
        <v>0</v>
      </c>
      <c r="BI195" s="247">
        <f>IF(N195="nulová",J195,0)</f>
        <v>0</v>
      </c>
      <c r="BJ195" s="17" t="s">
        <v>85</v>
      </c>
      <c r="BK195" s="247">
        <f>ROUND(I195*H195,2)</f>
        <v>0</v>
      </c>
      <c r="BL195" s="17" t="s">
        <v>145</v>
      </c>
      <c r="BM195" s="246" t="s">
        <v>273</v>
      </c>
    </row>
    <row r="196" s="2" customFormat="1">
      <c r="A196" s="38"/>
      <c r="B196" s="39"/>
      <c r="C196" s="40"/>
      <c r="D196" s="248" t="s">
        <v>130</v>
      </c>
      <c r="E196" s="40"/>
      <c r="F196" s="249" t="s">
        <v>274</v>
      </c>
      <c r="G196" s="40"/>
      <c r="H196" s="40"/>
      <c r="I196" s="144"/>
      <c r="J196" s="40"/>
      <c r="K196" s="40"/>
      <c r="L196" s="44"/>
      <c r="M196" s="250"/>
      <c r="N196" s="251"/>
      <c r="O196" s="91"/>
      <c r="P196" s="91"/>
      <c r="Q196" s="91"/>
      <c r="R196" s="91"/>
      <c r="S196" s="91"/>
      <c r="T196" s="92"/>
      <c r="U196" s="38"/>
      <c r="V196" s="38"/>
      <c r="W196" s="38"/>
      <c r="X196" s="38"/>
      <c r="Y196" s="38"/>
      <c r="Z196" s="38"/>
      <c r="AA196" s="38"/>
      <c r="AB196" s="38"/>
      <c r="AC196" s="38"/>
      <c r="AD196" s="38"/>
      <c r="AE196" s="38"/>
      <c r="AT196" s="17" t="s">
        <v>130</v>
      </c>
      <c r="AU196" s="17" t="s">
        <v>87</v>
      </c>
    </row>
    <row r="197" s="2" customFormat="1" ht="16.5" customHeight="1">
      <c r="A197" s="38"/>
      <c r="B197" s="39"/>
      <c r="C197" s="235" t="s">
        <v>194</v>
      </c>
      <c r="D197" s="235" t="s">
        <v>123</v>
      </c>
      <c r="E197" s="236" t="s">
        <v>275</v>
      </c>
      <c r="F197" s="237" t="s">
        <v>276</v>
      </c>
      <c r="G197" s="238" t="s">
        <v>207</v>
      </c>
      <c r="H197" s="239">
        <v>3833.4259999999999</v>
      </c>
      <c r="I197" s="240"/>
      <c r="J197" s="241">
        <f>ROUND(I197*H197,2)</f>
        <v>0</v>
      </c>
      <c r="K197" s="237" t="s">
        <v>127</v>
      </c>
      <c r="L197" s="44"/>
      <c r="M197" s="242" t="s">
        <v>1</v>
      </c>
      <c r="N197" s="243" t="s">
        <v>42</v>
      </c>
      <c r="O197" s="91"/>
      <c r="P197" s="244">
        <f>O197*H197</f>
        <v>0</v>
      </c>
      <c r="Q197" s="244">
        <v>0</v>
      </c>
      <c r="R197" s="244">
        <f>Q197*H197</f>
        <v>0</v>
      </c>
      <c r="S197" s="244">
        <v>0</v>
      </c>
      <c r="T197" s="245">
        <f>S197*H197</f>
        <v>0</v>
      </c>
      <c r="U197" s="38"/>
      <c r="V197" s="38"/>
      <c r="W197" s="38"/>
      <c r="X197" s="38"/>
      <c r="Y197" s="38"/>
      <c r="Z197" s="38"/>
      <c r="AA197" s="38"/>
      <c r="AB197" s="38"/>
      <c r="AC197" s="38"/>
      <c r="AD197" s="38"/>
      <c r="AE197" s="38"/>
      <c r="AR197" s="246" t="s">
        <v>145</v>
      </c>
      <c r="AT197" s="246" t="s">
        <v>123</v>
      </c>
      <c r="AU197" s="246" t="s">
        <v>87</v>
      </c>
      <c r="AY197" s="17" t="s">
        <v>120</v>
      </c>
      <c r="BE197" s="247">
        <f>IF(N197="základní",J197,0)</f>
        <v>0</v>
      </c>
      <c r="BF197" s="247">
        <f>IF(N197="snížená",J197,0)</f>
        <v>0</v>
      </c>
      <c r="BG197" s="247">
        <f>IF(N197="zákl. přenesená",J197,0)</f>
        <v>0</v>
      </c>
      <c r="BH197" s="247">
        <f>IF(N197="sníž. přenesená",J197,0)</f>
        <v>0</v>
      </c>
      <c r="BI197" s="247">
        <f>IF(N197="nulová",J197,0)</f>
        <v>0</v>
      </c>
      <c r="BJ197" s="17" t="s">
        <v>85</v>
      </c>
      <c r="BK197" s="247">
        <f>ROUND(I197*H197,2)</f>
        <v>0</v>
      </c>
      <c r="BL197" s="17" t="s">
        <v>145</v>
      </c>
      <c r="BM197" s="246" t="s">
        <v>277</v>
      </c>
    </row>
    <row r="198" s="2" customFormat="1" ht="16.5" customHeight="1">
      <c r="A198" s="38"/>
      <c r="B198" s="39"/>
      <c r="C198" s="235" t="s">
        <v>278</v>
      </c>
      <c r="D198" s="235" t="s">
        <v>123</v>
      </c>
      <c r="E198" s="236" t="s">
        <v>279</v>
      </c>
      <c r="F198" s="237" t="s">
        <v>280</v>
      </c>
      <c r="G198" s="238" t="s">
        <v>207</v>
      </c>
      <c r="H198" s="239">
        <v>76668.520000000004</v>
      </c>
      <c r="I198" s="240"/>
      <c r="J198" s="241">
        <f>ROUND(I198*H198,2)</f>
        <v>0</v>
      </c>
      <c r="K198" s="237" t="s">
        <v>127</v>
      </c>
      <c r="L198" s="44"/>
      <c r="M198" s="242" t="s">
        <v>1</v>
      </c>
      <c r="N198" s="243" t="s">
        <v>42</v>
      </c>
      <c r="O198" s="91"/>
      <c r="P198" s="244">
        <f>O198*H198</f>
        <v>0</v>
      </c>
      <c r="Q198" s="244">
        <v>0</v>
      </c>
      <c r="R198" s="244">
        <f>Q198*H198</f>
        <v>0</v>
      </c>
      <c r="S198" s="244">
        <v>0</v>
      </c>
      <c r="T198" s="245">
        <f>S198*H198</f>
        <v>0</v>
      </c>
      <c r="U198" s="38"/>
      <c r="V198" s="38"/>
      <c r="W198" s="38"/>
      <c r="X198" s="38"/>
      <c r="Y198" s="38"/>
      <c r="Z198" s="38"/>
      <c r="AA198" s="38"/>
      <c r="AB198" s="38"/>
      <c r="AC198" s="38"/>
      <c r="AD198" s="38"/>
      <c r="AE198" s="38"/>
      <c r="AR198" s="246" t="s">
        <v>145</v>
      </c>
      <c r="AT198" s="246" t="s">
        <v>123</v>
      </c>
      <c r="AU198" s="246" t="s">
        <v>87</v>
      </c>
      <c r="AY198" s="17" t="s">
        <v>120</v>
      </c>
      <c r="BE198" s="247">
        <f>IF(N198="základní",J198,0)</f>
        <v>0</v>
      </c>
      <c r="BF198" s="247">
        <f>IF(N198="snížená",J198,0)</f>
        <v>0</v>
      </c>
      <c r="BG198" s="247">
        <f>IF(N198="zákl. přenesená",J198,0)</f>
        <v>0</v>
      </c>
      <c r="BH198" s="247">
        <f>IF(N198="sníž. přenesená",J198,0)</f>
        <v>0</v>
      </c>
      <c r="BI198" s="247">
        <f>IF(N198="nulová",J198,0)</f>
        <v>0</v>
      </c>
      <c r="BJ198" s="17" t="s">
        <v>85</v>
      </c>
      <c r="BK198" s="247">
        <f>ROUND(I198*H198,2)</f>
        <v>0</v>
      </c>
      <c r="BL198" s="17" t="s">
        <v>145</v>
      </c>
      <c r="BM198" s="246" t="s">
        <v>281</v>
      </c>
    </row>
    <row r="199" s="13" customFormat="1">
      <c r="A199" s="13"/>
      <c r="B199" s="256"/>
      <c r="C199" s="257"/>
      <c r="D199" s="248" t="s">
        <v>180</v>
      </c>
      <c r="E199" s="257"/>
      <c r="F199" s="259" t="s">
        <v>282</v>
      </c>
      <c r="G199" s="257"/>
      <c r="H199" s="260">
        <v>76668.520000000004</v>
      </c>
      <c r="I199" s="261"/>
      <c r="J199" s="257"/>
      <c r="K199" s="257"/>
      <c r="L199" s="262"/>
      <c r="M199" s="263"/>
      <c r="N199" s="264"/>
      <c r="O199" s="264"/>
      <c r="P199" s="264"/>
      <c r="Q199" s="264"/>
      <c r="R199" s="264"/>
      <c r="S199" s="264"/>
      <c r="T199" s="265"/>
      <c r="U199" s="13"/>
      <c r="V199" s="13"/>
      <c r="W199" s="13"/>
      <c r="X199" s="13"/>
      <c r="Y199" s="13"/>
      <c r="Z199" s="13"/>
      <c r="AA199" s="13"/>
      <c r="AB199" s="13"/>
      <c r="AC199" s="13"/>
      <c r="AD199" s="13"/>
      <c r="AE199" s="13"/>
      <c r="AT199" s="266" t="s">
        <v>180</v>
      </c>
      <c r="AU199" s="266" t="s">
        <v>87</v>
      </c>
      <c r="AV199" s="13" t="s">
        <v>87</v>
      </c>
      <c r="AW199" s="13" t="s">
        <v>4</v>
      </c>
      <c r="AX199" s="13" t="s">
        <v>85</v>
      </c>
      <c r="AY199" s="266" t="s">
        <v>120</v>
      </c>
    </row>
    <row r="200" s="2" customFormat="1" ht="16.5" customHeight="1">
      <c r="A200" s="38"/>
      <c r="B200" s="39"/>
      <c r="C200" s="235" t="s">
        <v>283</v>
      </c>
      <c r="D200" s="235" t="s">
        <v>123</v>
      </c>
      <c r="E200" s="236" t="s">
        <v>284</v>
      </c>
      <c r="F200" s="237" t="s">
        <v>285</v>
      </c>
      <c r="G200" s="238" t="s">
        <v>207</v>
      </c>
      <c r="H200" s="239">
        <v>3833.4259999999999</v>
      </c>
      <c r="I200" s="240"/>
      <c r="J200" s="241">
        <f>ROUND(I200*H200,2)</f>
        <v>0</v>
      </c>
      <c r="K200" s="237" t="s">
        <v>127</v>
      </c>
      <c r="L200" s="44"/>
      <c r="M200" s="242" t="s">
        <v>1</v>
      </c>
      <c r="N200" s="243" t="s">
        <v>42</v>
      </c>
      <c r="O200" s="91"/>
      <c r="P200" s="244">
        <f>O200*H200</f>
        <v>0</v>
      </c>
      <c r="Q200" s="244">
        <v>0</v>
      </c>
      <c r="R200" s="244">
        <f>Q200*H200</f>
        <v>0</v>
      </c>
      <c r="S200" s="244">
        <v>0</v>
      </c>
      <c r="T200" s="245">
        <f>S200*H200</f>
        <v>0</v>
      </c>
      <c r="U200" s="38"/>
      <c r="V200" s="38"/>
      <c r="W200" s="38"/>
      <c r="X200" s="38"/>
      <c r="Y200" s="38"/>
      <c r="Z200" s="38"/>
      <c r="AA200" s="38"/>
      <c r="AB200" s="38"/>
      <c r="AC200" s="38"/>
      <c r="AD200" s="38"/>
      <c r="AE200" s="38"/>
      <c r="AR200" s="246" t="s">
        <v>145</v>
      </c>
      <c r="AT200" s="246" t="s">
        <v>123</v>
      </c>
      <c r="AU200" s="246" t="s">
        <v>87</v>
      </c>
      <c r="AY200" s="17" t="s">
        <v>120</v>
      </c>
      <c r="BE200" s="247">
        <f>IF(N200="základní",J200,0)</f>
        <v>0</v>
      </c>
      <c r="BF200" s="247">
        <f>IF(N200="snížená",J200,0)</f>
        <v>0</v>
      </c>
      <c r="BG200" s="247">
        <f>IF(N200="zákl. přenesená",J200,0)</f>
        <v>0</v>
      </c>
      <c r="BH200" s="247">
        <f>IF(N200="sníž. přenesená",J200,0)</f>
        <v>0</v>
      </c>
      <c r="BI200" s="247">
        <f>IF(N200="nulová",J200,0)</f>
        <v>0</v>
      </c>
      <c r="BJ200" s="17" t="s">
        <v>85</v>
      </c>
      <c r="BK200" s="247">
        <f>ROUND(I200*H200,2)</f>
        <v>0</v>
      </c>
      <c r="BL200" s="17" t="s">
        <v>145</v>
      </c>
      <c r="BM200" s="246" t="s">
        <v>286</v>
      </c>
    </row>
    <row r="201" s="12" customFormat="1" ht="22.8" customHeight="1">
      <c r="A201" s="12"/>
      <c r="B201" s="219"/>
      <c r="C201" s="220"/>
      <c r="D201" s="221" t="s">
        <v>76</v>
      </c>
      <c r="E201" s="233" t="s">
        <v>287</v>
      </c>
      <c r="F201" s="233" t="s">
        <v>288</v>
      </c>
      <c r="G201" s="220"/>
      <c r="H201" s="220"/>
      <c r="I201" s="223"/>
      <c r="J201" s="234">
        <f>BK201</f>
        <v>0</v>
      </c>
      <c r="K201" s="220"/>
      <c r="L201" s="225"/>
      <c r="M201" s="226"/>
      <c r="N201" s="227"/>
      <c r="O201" s="227"/>
      <c r="P201" s="228">
        <f>P202</f>
        <v>0</v>
      </c>
      <c r="Q201" s="227"/>
      <c r="R201" s="228">
        <f>R202</f>
        <v>0</v>
      </c>
      <c r="S201" s="227"/>
      <c r="T201" s="229">
        <f>T202</f>
        <v>0</v>
      </c>
      <c r="U201" s="12"/>
      <c r="V201" s="12"/>
      <c r="W201" s="12"/>
      <c r="X201" s="12"/>
      <c r="Y201" s="12"/>
      <c r="Z201" s="12"/>
      <c r="AA201" s="12"/>
      <c r="AB201" s="12"/>
      <c r="AC201" s="12"/>
      <c r="AD201" s="12"/>
      <c r="AE201" s="12"/>
      <c r="AR201" s="230" t="s">
        <v>85</v>
      </c>
      <c r="AT201" s="231" t="s">
        <v>76</v>
      </c>
      <c r="AU201" s="231" t="s">
        <v>85</v>
      </c>
      <c r="AY201" s="230" t="s">
        <v>120</v>
      </c>
      <c r="BK201" s="232">
        <f>BK202</f>
        <v>0</v>
      </c>
    </row>
    <row r="202" s="2" customFormat="1" ht="16.5" customHeight="1">
      <c r="A202" s="38"/>
      <c r="B202" s="39"/>
      <c r="C202" s="235" t="s">
        <v>7</v>
      </c>
      <c r="D202" s="235" t="s">
        <v>123</v>
      </c>
      <c r="E202" s="236" t="s">
        <v>289</v>
      </c>
      <c r="F202" s="237" t="s">
        <v>290</v>
      </c>
      <c r="G202" s="238" t="s">
        <v>207</v>
      </c>
      <c r="H202" s="239">
        <v>1102.25</v>
      </c>
      <c r="I202" s="240"/>
      <c r="J202" s="241">
        <f>ROUND(I202*H202,2)</f>
        <v>0</v>
      </c>
      <c r="K202" s="237" t="s">
        <v>1</v>
      </c>
      <c r="L202" s="44"/>
      <c r="M202" s="242" t="s">
        <v>1</v>
      </c>
      <c r="N202" s="243" t="s">
        <v>42</v>
      </c>
      <c r="O202" s="91"/>
      <c r="P202" s="244">
        <f>O202*H202</f>
        <v>0</v>
      </c>
      <c r="Q202" s="244">
        <v>0</v>
      </c>
      <c r="R202" s="244">
        <f>Q202*H202</f>
        <v>0</v>
      </c>
      <c r="S202" s="244">
        <v>0</v>
      </c>
      <c r="T202" s="245">
        <f>S202*H202</f>
        <v>0</v>
      </c>
      <c r="U202" s="38"/>
      <c r="V202" s="38"/>
      <c r="W202" s="38"/>
      <c r="X202" s="38"/>
      <c r="Y202" s="38"/>
      <c r="Z202" s="38"/>
      <c r="AA202" s="38"/>
      <c r="AB202" s="38"/>
      <c r="AC202" s="38"/>
      <c r="AD202" s="38"/>
      <c r="AE202" s="38"/>
      <c r="AR202" s="246" t="s">
        <v>145</v>
      </c>
      <c r="AT202" s="246" t="s">
        <v>123</v>
      </c>
      <c r="AU202" s="246" t="s">
        <v>87</v>
      </c>
      <c r="AY202" s="17" t="s">
        <v>120</v>
      </c>
      <c r="BE202" s="247">
        <f>IF(N202="základní",J202,0)</f>
        <v>0</v>
      </c>
      <c r="BF202" s="247">
        <f>IF(N202="snížená",J202,0)</f>
        <v>0</v>
      </c>
      <c r="BG202" s="247">
        <f>IF(N202="zákl. přenesená",J202,0)</f>
        <v>0</v>
      </c>
      <c r="BH202" s="247">
        <f>IF(N202="sníž. přenesená",J202,0)</f>
        <v>0</v>
      </c>
      <c r="BI202" s="247">
        <f>IF(N202="nulová",J202,0)</f>
        <v>0</v>
      </c>
      <c r="BJ202" s="17" t="s">
        <v>85</v>
      </c>
      <c r="BK202" s="247">
        <f>ROUND(I202*H202,2)</f>
        <v>0</v>
      </c>
      <c r="BL202" s="17" t="s">
        <v>145</v>
      </c>
      <c r="BM202" s="246" t="s">
        <v>291</v>
      </c>
    </row>
    <row r="203" s="12" customFormat="1" ht="25.92" customHeight="1">
      <c r="A203" s="12"/>
      <c r="B203" s="219"/>
      <c r="C203" s="220"/>
      <c r="D203" s="221" t="s">
        <v>76</v>
      </c>
      <c r="E203" s="222" t="s">
        <v>292</v>
      </c>
      <c r="F203" s="222" t="s">
        <v>293</v>
      </c>
      <c r="G203" s="220"/>
      <c r="H203" s="220"/>
      <c r="I203" s="223"/>
      <c r="J203" s="224">
        <f>BK203</f>
        <v>0</v>
      </c>
      <c r="K203" s="220"/>
      <c r="L203" s="225"/>
      <c r="M203" s="226"/>
      <c r="N203" s="227"/>
      <c r="O203" s="227"/>
      <c r="P203" s="228">
        <f>SUM(P204:P205)</f>
        <v>0</v>
      </c>
      <c r="Q203" s="227"/>
      <c r="R203" s="228">
        <f>SUM(R204:R205)</f>
        <v>0</v>
      </c>
      <c r="S203" s="227"/>
      <c r="T203" s="229">
        <f>SUM(T204:T205)</f>
        <v>0</v>
      </c>
      <c r="U203" s="12"/>
      <c r="V203" s="12"/>
      <c r="W203" s="12"/>
      <c r="X203" s="12"/>
      <c r="Y203" s="12"/>
      <c r="Z203" s="12"/>
      <c r="AA203" s="12"/>
      <c r="AB203" s="12"/>
      <c r="AC203" s="12"/>
      <c r="AD203" s="12"/>
      <c r="AE203" s="12"/>
      <c r="AR203" s="230" t="s">
        <v>145</v>
      </c>
      <c r="AT203" s="231" t="s">
        <v>76</v>
      </c>
      <c r="AU203" s="231" t="s">
        <v>77</v>
      </c>
      <c r="AY203" s="230" t="s">
        <v>120</v>
      </c>
      <c r="BK203" s="232">
        <f>SUM(BK204:BK205)</f>
        <v>0</v>
      </c>
    </row>
    <row r="204" s="2" customFormat="1" ht="21.75" customHeight="1">
      <c r="A204" s="38"/>
      <c r="B204" s="39"/>
      <c r="C204" s="235" t="s">
        <v>294</v>
      </c>
      <c r="D204" s="235" t="s">
        <v>123</v>
      </c>
      <c r="E204" s="236" t="s">
        <v>295</v>
      </c>
      <c r="F204" s="237" t="s">
        <v>296</v>
      </c>
      <c r="G204" s="238" t="s">
        <v>126</v>
      </c>
      <c r="H204" s="239">
        <v>1</v>
      </c>
      <c r="I204" s="240"/>
      <c r="J204" s="241">
        <f>ROUND(I204*H204,2)</f>
        <v>0</v>
      </c>
      <c r="K204" s="237" t="s">
        <v>208</v>
      </c>
      <c r="L204" s="44"/>
      <c r="M204" s="242" t="s">
        <v>1</v>
      </c>
      <c r="N204" s="243" t="s">
        <v>42</v>
      </c>
      <c r="O204" s="91"/>
      <c r="P204" s="244">
        <f>O204*H204</f>
        <v>0</v>
      </c>
      <c r="Q204" s="244">
        <v>0</v>
      </c>
      <c r="R204" s="244">
        <f>Q204*H204</f>
        <v>0</v>
      </c>
      <c r="S204" s="244">
        <v>0</v>
      </c>
      <c r="T204" s="245">
        <f>S204*H204</f>
        <v>0</v>
      </c>
      <c r="U204" s="38"/>
      <c r="V204" s="38"/>
      <c r="W204" s="38"/>
      <c r="X204" s="38"/>
      <c r="Y204" s="38"/>
      <c r="Z204" s="38"/>
      <c r="AA204" s="38"/>
      <c r="AB204" s="38"/>
      <c r="AC204" s="38"/>
      <c r="AD204" s="38"/>
      <c r="AE204" s="38"/>
      <c r="AR204" s="246" t="s">
        <v>297</v>
      </c>
      <c r="AT204" s="246" t="s">
        <v>123</v>
      </c>
      <c r="AU204" s="246" t="s">
        <v>85</v>
      </c>
      <c r="AY204" s="17" t="s">
        <v>120</v>
      </c>
      <c r="BE204" s="247">
        <f>IF(N204="základní",J204,0)</f>
        <v>0</v>
      </c>
      <c r="BF204" s="247">
        <f>IF(N204="snížená",J204,0)</f>
        <v>0</v>
      </c>
      <c r="BG204" s="247">
        <f>IF(N204="zákl. přenesená",J204,0)</f>
        <v>0</v>
      </c>
      <c r="BH204" s="247">
        <f>IF(N204="sníž. přenesená",J204,0)</f>
        <v>0</v>
      </c>
      <c r="BI204" s="247">
        <f>IF(N204="nulová",J204,0)</f>
        <v>0</v>
      </c>
      <c r="BJ204" s="17" t="s">
        <v>85</v>
      </c>
      <c r="BK204" s="247">
        <f>ROUND(I204*H204,2)</f>
        <v>0</v>
      </c>
      <c r="BL204" s="17" t="s">
        <v>297</v>
      </c>
      <c r="BM204" s="246" t="s">
        <v>298</v>
      </c>
    </row>
    <row r="205" s="2" customFormat="1">
      <c r="A205" s="38"/>
      <c r="B205" s="39"/>
      <c r="C205" s="40"/>
      <c r="D205" s="248" t="s">
        <v>130</v>
      </c>
      <c r="E205" s="40"/>
      <c r="F205" s="249" t="s">
        <v>299</v>
      </c>
      <c r="G205" s="40"/>
      <c r="H205" s="40"/>
      <c r="I205" s="144"/>
      <c r="J205" s="40"/>
      <c r="K205" s="40"/>
      <c r="L205" s="44"/>
      <c r="M205" s="252"/>
      <c r="N205" s="253"/>
      <c r="O205" s="254"/>
      <c r="P205" s="254"/>
      <c r="Q205" s="254"/>
      <c r="R205" s="254"/>
      <c r="S205" s="254"/>
      <c r="T205" s="255"/>
      <c r="U205" s="38"/>
      <c r="V205" s="38"/>
      <c r="W205" s="38"/>
      <c r="X205" s="38"/>
      <c r="Y205" s="38"/>
      <c r="Z205" s="38"/>
      <c r="AA205" s="38"/>
      <c r="AB205" s="38"/>
      <c r="AC205" s="38"/>
      <c r="AD205" s="38"/>
      <c r="AE205" s="38"/>
      <c r="AT205" s="17" t="s">
        <v>130</v>
      </c>
      <c r="AU205" s="17" t="s">
        <v>85</v>
      </c>
    </row>
    <row r="206" s="2" customFormat="1" ht="6.96" customHeight="1">
      <c r="A206" s="38"/>
      <c r="B206" s="66"/>
      <c r="C206" s="67"/>
      <c r="D206" s="67"/>
      <c r="E206" s="67"/>
      <c r="F206" s="67"/>
      <c r="G206" s="67"/>
      <c r="H206" s="67"/>
      <c r="I206" s="183"/>
      <c r="J206" s="67"/>
      <c r="K206" s="67"/>
      <c r="L206" s="44"/>
      <c r="M206" s="38"/>
      <c r="O206" s="38"/>
      <c r="P206" s="38"/>
      <c r="Q206" s="38"/>
      <c r="R206" s="38"/>
      <c r="S206" s="38"/>
      <c r="T206" s="38"/>
      <c r="U206" s="38"/>
      <c r="V206" s="38"/>
      <c r="W206" s="38"/>
      <c r="X206" s="38"/>
      <c r="Y206" s="38"/>
      <c r="Z206" s="38"/>
      <c r="AA206" s="38"/>
      <c r="AB206" s="38"/>
      <c r="AC206" s="38"/>
      <c r="AD206" s="38"/>
      <c r="AE206" s="38"/>
    </row>
  </sheetData>
  <sheetProtection sheet="1" autoFilter="0" formatColumns="0" formatRows="0" objects="1" scenarios="1" spinCount="100000" saltValue="dyytSeZSjPXuBwWGmE7S+ckCVdIGSZqrcxFQCI+in+GvSPJ1yg9VspxQjB5a/Or4BShEaK9WlrcGY2TekmyqbA==" hashValue="EIMjcF2s6cnwdpir3ZXne+Nz6oJAtD2uU+RoOlhjRxO3HXayOOJSW88/rocx4MSuo3u4Brq3bUdkuTvs8I2Kdw==" algorithmName="SHA-512" password="E785"/>
  <autoFilter ref="C124:K205"/>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2020-07-04T11:31:14Z</dcterms:created>
  <dcterms:modified xsi:type="dcterms:W3CDTF">2020-07-04T11:31:17Z</dcterms:modified>
</cp:coreProperties>
</file>