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05" yWindow="-105" windowWidth="19440" windowHeight="12570" activeTab="1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1 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Pol'!$A$1:$X$151</definedName>
    <definedName name="_xlnm.Print_Area" localSheetId="4">'01 2 Pol'!$A$1:$X$21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0" i="1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G42"/>
  <c r="F42"/>
  <c r="G41"/>
  <c r="F41"/>
  <c r="G40"/>
  <c r="F40"/>
  <c r="G39"/>
  <c r="F39"/>
  <c r="G11" i="13"/>
  <c r="G8"/>
  <c r="O8"/>
  <c r="G9"/>
  <c r="M9" s="1"/>
  <c r="M8" s="1"/>
  <c r="I9"/>
  <c r="I8" s="1"/>
  <c r="K9"/>
  <c r="K8" s="1"/>
  <c r="O9"/>
  <c r="Q9"/>
  <c r="Q8" s="1"/>
  <c r="V9"/>
  <c r="V8" s="1"/>
  <c r="AE11"/>
  <c r="AF11"/>
  <c r="G141" i="12"/>
  <c r="BA70"/>
  <c r="G9"/>
  <c r="G8" s="1"/>
  <c r="I9"/>
  <c r="I8" s="1"/>
  <c r="K9"/>
  <c r="K8" s="1"/>
  <c r="O9"/>
  <c r="O8" s="1"/>
  <c r="Q9"/>
  <c r="Q8" s="1"/>
  <c r="V9"/>
  <c r="V8" s="1"/>
  <c r="G10"/>
  <c r="I10"/>
  <c r="K10"/>
  <c r="M10"/>
  <c r="O10"/>
  <c r="Q10"/>
  <c r="V10"/>
  <c r="G13"/>
  <c r="I13"/>
  <c r="K13"/>
  <c r="M13"/>
  <c r="O13"/>
  <c r="Q13"/>
  <c r="V13"/>
  <c r="G15"/>
  <c r="M15" s="1"/>
  <c r="I15"/>
  <c r="K15"/>
  <c r="O15"/>
  <c r="Q15"/>
  <c r="V15"/>
  <c r="G17"/>
  <c r="M17" s="1"/>
  <c r="I17"/>
  <c r="K17"/>
  <c r="O17"/>
  <c r="Q17"/>
  <c r="V17"/>
  <c r="G19"/>
  <c r="G18" s="1"/>
  <c r="I19"/>
  <c r="K19"/>
  <c r="K18" s="1"/>
  <c r="M19"/>
  <c r="O19"/>
  <c r="O18" s="1"/>
  <c r="Q19"/>
  <c r="V19"/>
  <c r="V18" s="1"/>
  <c r="G20"/>
  <c r="M20" s="1"/>
  <c r="I20"/>
  <c r="I18" s="1"/>
  <c r="K20"/>
  <c r="O20"/>
  <c r="Q20"/>
  <c r="Q18" s="1"/>
  <c r="V20"/>
  <c r="G22"/>
  <c r="M22" s="1"/>
  <c r="I22"/>
  <c r="K22"/>
  <c r="O22"/>
  <c r="Q22"/>
  <c r="V22"/>
  <c r="G24"/>
  <c r="I24"/>
  <c r="K24"/>
  <c r="M24"/>
  <c r="O24"/>
  <c r="Q24"/>
  <c r="V24"/>
  <c r="G27"/>
  <c r="I27"/>
  <c r="K27"/>
  <c r="M27"/>
  <c r="O27"/>
  <c r="Q27"/>
  <c r="V27"/>
  <c r="G32"/>
  <c r="M32" s="1"/>
  <c r="I32"/>
  <c r="K32"/>
  <c r="O32"/>
  <c r="Q32"/>
  <c r="V32"/>
  <c r="G34"/>
  <c r="M34" s="1"/>
  <c r="I34"/>
  <c r="K34"/>
  <c r="O34"/>
  <c r="Q34"/>
  <c r="V34"/>
  <c r="G36"/>
  <c r="I36"/>
  <c r="K36"/>
  <c r="M36"/>
  <c r="O36"/>
  <c r="Q36"/>
  <c r="V36"/>
  <c r="G38"/>
  <c r="I38"/>
  <c r="K38"/>
  <c r="M38"/>
  <c r="O38"/>
  <c r="Q38"/>
  <c r="V38"/>
  <c r="G39"/>
  <c r="O39"/>
  <c r="G40"/>
  <c r="M40" s="1"/>
  <c r="M39" s="1"/>
  <c r="I40"/>
  <c r="I39" s="1"/>
  <c r="K40"/>
  <c r="K39" s="1"/>
  <c r="O40"/>
  <c r="Q40"/>
  <c r="Q39" s="1"/>
  <c r="V40"/>
  <c r="V39" s="1"/>
  <c r="K42"/>
  <c r="V42"/>
  <c r="G43"/>
  <c r="G42" s="1"/>
  <c r="I43"/>
  <c r="K43"/>
  <c r="M43"/>
  <c r="O43"/>
  <c r="O42" s="1"/>
  <c r="Q43"/>
  <c r="V43"/>
  <c r="G45"/>
  <c r="M45" s="1"/>
  <c r="I45"/>
  <c r="I42" s="1"/>
  <c r="K45"/>
  <c r="O45"/>
  <c r="Q45"/>
  <c r="Q42" s="1"/>
  <c r="V45"/>
  <c r="G46"/>
  <c r="O46"/>
  <c r="G47"/>
  <c r="I47"/>
  <c r="I46" s="1"/>
  <c r="K47"/>
  <c r="K46" s="1"/>
  <c r="M47"/>
  <c r="M46" s="1"/>
  <c r="O47"/>
  <c r="Q47"/>
  <c r="Q46" s="1"/>
  <c r="V47"/>
  <c r="V46" s="1"/>
  <c r="G48"/>
  <c r="K48"/>
  <c r="O48"/>
  <c r="V48"/>
  <c r="G49"/>
  <c r="I49"/>
  <c r="I48" s="1"/>
  <c r="K49"/>
  <c r="M49"/>
  <c r="M48" s="1"/>
  <c r="O49"/>
  <c r="Q49"/>
  <c r="Q48" s="1"/>
  <c r="V49"/>
  <c r="G51"/>
  <c r="I51"/>
  <c r="I50" s="1"/>
  <c r="K51"/>
  <c r="M51"/>
  <c r="O51"/>
  <c r="Q51"/>
  <c r="Q50" s="1"/>
  <c r="V51"/>
  <c r="G54"/>
  <c r="M54" s="1"/>
  <c r="I54"/>
  <c r="K54"/>
  <c r="K50" s="1"/>
  <c r="O54"/>
  <c r="Q54"/>
  <c r="V54"/>
  <c r="V50" s="1"/>
  <c r="G55"/>
  <c r="I55"/>
  <c r="K55"/>
  <c r="M55"/>
  <c r="O55"/>
  <c r="Q55"/>
  <c r="V55"/>
  <c r="G56"/>
  <c r="G50" s="1"/>
  <c r="I56"/>
  <c r="K56"/>
  <c r="O56"/>
  <c r="O50" s="1"/>
  <c r="Q56"/>
  <c r="V56"/>
  <c r="G57"/>
  <c r="I57"/>
  <c r="K57"/>
  <c r="M57"/>
  <c r="O57"/>
  <c r="Q57"/>
  <c r="V57"/>
  <c r="G60"/>
  <c r="M60" s="1"/>
  <c r="I60"/>
  <c r="K60"/>
  <c r="O60"/>
  <c r="Q60"/>
  <c r="V60"/>
  <c r="G63"/>
  <c r="I63"/>
  <c r="K63"/>
  <c r="M63"/>
  <c r="O63"/>
  <c r="Q63"/>
  <c r="V63"/>
  <c r="G64"/>
  <c r="M64" s="1"/>
  <c r="I64"/>
  <c r="K64"/>
  <c r="O64"/>
  <c r="Q64"/>
  <c r="V64"/>
  <c r="G65"/>
  <c r="I65"/>
  <c r="K65"/>
  <c r="M65"/>
  <c r="O65"/>
  <c r="Q65"/>
  <c r="V65"/>
  <c r="G66"/>
  <c r="K66"/>
  <c r="O66"/>
  <c r="V66"/>
  <c r="G67"/>
  <c r="I67"/>
  <c r="I66" s="1"/>
  <c r="K67"/>
  <c r="M67"/>
  <c r="M66" s="1"/>
  <c r="O67"/>
  <c r="Q67"/>
  <c r="Q66" s="1"/>
  <c r="V67"/>
  <c r="G68"/>
  <c r="K68"/>
  <c r="O68"/>
  <c r="V68"/>
  <c r="G69"/>
  <c r="I69"/>
  <c r="I68" s="1"/>
  <c r="K69"/>
  <c r="M69"/>
  <c r="M68" s="1"/>
  <c r="O69"/>
  <c r="Q69"/>
  <c r="Q68" s="1"/>
  <c r="V69"/>
  <c r="G74"/>
  <c r="K74"/>
  <c r="O74"/>
  <c r="V74"/>
  <c r="G75"/>
  <c r="I75"/>
  <c r="I74" s="1"/>
  <c r="K75"/>
  <c r="M75"/>
  <c r="M74" s="1"/>
  <c r="O75"/>
  <c r="Q75"/>
  <c r="Q74" s="1"/>
  <c r="V75"/>
  <c r="G76"/>
  <c r="K76"/>
  <c r="O76"/>
  <c r="V76"/>
  <c r="G77"/>
  <c r="I77"/>
  <c r="I76" s="1"/>
  <c r="K77"/>
  <c r="M77"/>
  <c r="M76" s="1"/>
  <c r="O77"/>
  <c r="Q77"/>
  <c r="Q76" s="1"/>
  <c r="V77"/>
  <c r="G79"/>
  <c r="I79"/>
  <c r="I78" s="1"/>
  <c r="K79"/>
  <c r="M79"/>
  <c r="O79"/>
  <c r="Q79"/>
  <c r="Q78" s="1"/>
  <c r="V79"/>
  <c r="G82"/>
  <c r="G78" s="1"/>
  <c r="I82"/>
  <c r="K82"/>
  <c r="O82"/>
  <c r="O78" s="1"/>
  <c r="Q82"/>
  <c r="V82"/>
  <c r="G85"/>
  <c r="I85"/>
  <c r="K85"/>
  <c r="M85"/>
  <c r="O85"/>
  <c r="Q85"/>
  <c r="V85"/>
  <c r="G88"/>
  <c r="M88" s="1"/>
  <c r="I88"/>
  <c r="K88"/>
  <c r="K78" s="1"/>
  <c r="O88"/>
  <c r="Q88"/>
  <c r="V88"/>
  <c r="V78" s="1"/>
  <c r="G91"/>
  <c r="I91"/>
  <c r="K91"/>
  <c r="M91"/>
  <c r="O91"/>
  <c r="Q91"/>
  <c r="V91"/>
  <c r="G94"/>
  <c r="M94" s="1"/>
  <c r="I94"/>
  <c r="K94"/>
  <c r="O94"/>
  <c r="Q94"/>
  <c r="V94"/>
  <c r="I95"/>
  <c r="Q95"/>
  <c r="G96"/>
  <c r="M96" s="1"/>
  <c r="M95" s="1"/>
  <c r="I96"/>
  <c r="K96"/>
  <c r="K95" s="1"/>
  <c r="O96"/>
  <c r="O95" s="1"/>
  <c r="Q96"/>
  <c r="V96"/>
  <c r="V95" s="1"/>
  <c r="G97"/>
  <c r="I97"/>
  <c r="K97"/>
  <c r="M97"/>
  <c r="O97"/>
  <c r="Q97"/>
  <c r="V97"/>
  <c r="G99"/>
  <c r="M99" s="1"/>
  <c r="I99"/>
  <c r="K99"/>
  <c r="O99"/>
  <c r="Q99"/>
  <c r="V99"/>
  <c r="I100"/>
  <c r="Q100"/>
  <c r="G101"/>
  <c r="M101" s="1"/>
  <c r="M100" s="1"/>
  <c r="I101"/>
  <c r="K101"/>
  <c r="K100" s="1"/>
  <c r="O101"/>
  <c r="O100" s="1"/>
  <c r="Q101"/>
  <c r="V101"/>
  <c r="V100" s="1"/>
  <c r="G104"/>
  <c r="I104"/>
  <c r="K104"/>
  <c r="M104"/>
  <c r="O104"/>
  <c r="Q104"/>
  <c r="V104"/>
  <c r="G106"/>
  <c r="K106"/>
  <c r="O106"/>
  <c r="V106"/>
  <c r="G107"/>
  <c r="I107"/>
  <c r="I106" s="1"/>
  <c r="K107"/>
  <c r="M107"/>
  <c r="M106" s="1"/>
  <c r="O107"/>
  <c r="Q107"/>
  <c r="Q106" s="1"/>
  <c r="V107"/>
  <c r="G109"/>
  <c r="I109"/>
  <c r="I108" s="1"/>
  <c r="K109"/>
  <c r="M109"/>
  <c r="O109"/>
  <c r="Q109"/>
  <c r="Q108" s="1"/>
  <c r="V109"/>
  <c r="G112"/>
  <c r="G108" s="1"/>
  <c r="I112"/>
  <c r="K112"/>
  <c r="K108" s="1"/>
  <c r="O112"/>
  <c r="O108" s="1"/>
  <c r="Q112"/>
  <c r="V112"/>
  <c r="V108" s="1"/>
  <c r="G113"/>
  <c r="I113"/>
  <c r="K113"/>
  <c r="M113"/>
  <c r="O113"/>
  <c r="Q113"/>
  <c r="V113"/>
  <c r="G115"/>
  <c r="M115" s="1"/>
  <c r="I115"/>
  <c r="K115"/>
  <c r="O115"/>
  <c r="Q115"/>
  <c r="V115"/>
  <c r="G117"/>
  <c r="G116" s="1"/>
  <c r="I117"/>
  <c r="K117"/>
  <c r="K116" s="1"/>
  <c r="O117"/>
  <c r="O116" s="1"/>
  <c r="Q117"/>
  <c r="V117"/>
  <c r="V116" s="1"/>
  <c r="G122"/>
  <c r="I122"/>
  <c r="I116" s="1"/>
  <c r="K122"/>
  <c r="M122"/>
  <c r="O122"/>
  <c r="Q122"/>
  <c r="Q116" s="1"/>
  <c r="V122"/>
  <c r="G123"/>
  <c r="M123" s="1"/>
  <c r="I123"/>
  <c r="K123"/>
  <c r="O123"/>
  <c r="Q123"/>
  <c r="V123"/>
  <c r="I125"/>
  <c r="Q125"/>
  <c r="G126"/>
  <c r="G125" s="1"/>
  <c r="I126"/>
  <c r="K126"/>
  <c r="K125" s="1"/>
  <c r="O126"/>
  <c r="O125" s="1"/>
  <c r="Q126"/>
  <c r="V126"/>
  <c r="V125" s="1"/>
  <c r="G128"/>
  <c r="M128" s="1"/>
  <c r="I128"/>
  <c r="K128"/>
  <c r="K127" s="1"/>
  <c r="O128"/>
  <c r="O127" s="1"/>
  <c r="Q128"/>
  <c r="V128"/>
  <c r="V127" s="1"/>
  <c r="G129"/>
  <c r="I129"/>
  <c r="I127" s="1"/>
  <c r="K129"/>
  <c r="M129"/>
  <c r="O129"/>
  <c r="Q129"/>
  <c r="Q127" s="1"/>
  <c r="V129"/>
  <c r="G130"/>
  <c r="M130" s="1"/>
  <c r="I130"/>
  <c r="K130"/>
  <c r="O130"/>
  <c r="Q130"/>
  <c r="V130"/>
  <c r="G131"/>
  <c r="I131"/>
  <c r="K131"/>
  <c r="M131"/>
  <c r="O131"/>
  <c r="Q131"/>
  <c r="V131"/>
  <c r="G132"/>
  <c r="M132" s="1"/>
  <c r="I132"/>
  <c r="K132"/>
  <c r="O132"/>
  <c r="Q132"/>
  <c r="V132"/>
  <c r="I133"/>
  <c r="Q133"/>
  <c r="G134"/>
  <c r="G133" s="1"/>
  <c r="I134"/>
  <c r="K134"/>
  <c r="K133" s="1"/>
  <c r="O134"/>
  <c r="O133" s="1"/>
  <c r="Q134"/>
  <c r="V134"/>
  <c r="V133" s="1"/>
  <c r="I137"/>
  <c r="Q137"/>
  <c r="G138"/>
  <c r="M138" s="1"/>
  <c r="M137" s="1"/>
  <c r="I138"/>
  <c r="K138"/>
  <c r="K137" s="1"/>
  <c r="O138"/>
  <c r="O137" s="1"/>
  <c r="Q138"/>
  <c r="V138"/>
  <c r="V137" s="1"/>
  <c r="AF141"/>
  <c r="I20" i="1"/>
  <c r="I19"/>
  <c r="I18"/>
  <c r="I16"/>
  <c r="I71"/>
  <c r="J70" s="1"/>
  <c r="F43"/>
  <c r="G43"/>
  <c r="G25" s="1"/>
  <c r="A25" s="1"/>
  <c r="H42"/>
  <c r="I42" s="1"/>
  <c r="H41"/>
  <c r="I41" s="1"/>
  <c r="H40"/>
  <c r="I40" s="1"/>
  <c r="H39"/>
  <c r="H43" s="1"/>
  <c r="J28"/>
  <c r="J26"/>
  <c r="G38"/>
  <c r="F38"/>
  <c r="J23"/>
  <c r="J24"/>
  <c r="J25"/>
  <c r="J27"/>
  <c r="E24"/>
  <c r="E26"/>
  <c r="I17" l="1"/>
  <c r="J52"/>
  <c r="J62"/>
  <c r="J68"/>
  <c r="J56"/>
  <c r="J66"/>
  <c r="J60"/>
  <c r="J51"/>
  <c r="J54"/>
  <c r="J58"/>
  <c r="J64"/>
  <c r="J50"/>
  <c r="J53"/>
  <c r="J55"/>
  <c r="J57"/>
  <c r="J59"/>
  <c r="J61"/>
  <c r="J63"/>
  <c r="J65"/>
  <c r="J67"/>
  <c r="J69"/>
  <c r="A26"/>
  <c r="G26"/>
  <c r="G28"/>
  <c r="G23"/>
  <c r="M127" i="12"/>
  <c r="M42"/>
  <c r="M18"/>
  <c r="G137"/>
  <c r="M134"/>
  <c r="M133" s="1"/>
  <c r="G127"/>
  <c r="M126"/>
  <c r="M125" s="1"/>
  <c r="M117"/>
  <c r="M116" s="1"/>
  <c r="M112"/>
  <c r="M108" s="1"/>
  <c r="G100"/>
  <c r="G95"/>
  <c r="M82"/>
  <c r="M78" s="1"/>
  <c r="M56"/>
  <c r="M50" s="1"/>
  <c r="M9"/>
  <c r="M8" s="1"/>
  <c r="AE141"/>
  <c r="I21" i="1"/>
  <c r="I39"/>
  <c r="I43" s="1"/>
  <c r="J71" l="1"/>
  <c r="A23"/>
  <c r="J41"/>
  <c r="J40"/>
  <c r="J39"/>
  <c r="J42"/>
  <c r="J43" l="1"/>
  <c r="G24"/>
  <c r="A27" s="1"/>
  <c r="A24"/>
  <c r="G29" l="1"/>
  <c r="G27" s="1"/>
  <c r="A29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Dana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Dana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<sst xmlns="http://schemas.openxmlformats.org/spreadsheetml/2006/main" count="840" uniqueCount="317">
  <si>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</si>
  <si>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</si>
  <si>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</si>
  <si>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</si>
  <si>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</si>
  <si>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</si>
  <si>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</si>
  <si>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</si>
  <si>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</si>
  <si>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</si>
  <si>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</si>
  <si>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</si>
  <si>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</si>
  <si>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</si>
  <si>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</si>
  <si>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</si>
  <si>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</si>
  <si>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</si>
  <si>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</si>
  <si>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</si>
  <si>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</si>
  <si>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</si>
  <si>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</si>
  <si>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</si>
  <si>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</si>
  <si>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</si>
  <si>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</si>
  <si>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</si>
  <si>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</si>
  <si>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</si>
  <si>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</si>
  <si>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</si>
  <si>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</si>
  <si>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</si>
  <si>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</si>
  <si>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</si>
  <si>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</si>
  <si>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</si>
  <si>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</si>
  <si>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</si>
  <si>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</si>
  <si>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</si>
  <si>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</si>
  <si>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Č41-2022</t>
  </si>
  <si>
    <t>Oprava volného bytu č.2</t>
  </si>
  <si>
    <t>Stavba</t>
  </si>
  <si>
    <t>01</t>
  </si>
  <si>
    <t>Slezská 16, Ostrava - Hrabůvka</t>
  </si>
  <si>
    <t>1</t>
  </si>
  <si>
    <t>OPRAVA - Architektonicko-stavební řešení</t>
  </si>
  <si>
    <t>2</t>
  </si>
  <si>
    <t>INVESTICE - Architektonicko-stavební řešení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</si>
  <si>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</si>
  <si>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</si>
  <si>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</si>
  <si>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</si>
  <si>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</si>
  <si>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</si>
  <si>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</si>
  <si>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</si>
  <si>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</si>
  <si>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</si>
  <si>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</si>
  <si>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</si>
  <si>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</si>
  <si>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</si>
  <si>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</si>
  <si>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</si>
  <si>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</si>
  <si>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</si>
  <si>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</si>
  <si>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</si>
  <si>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</si>
  <si>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</si>
  <si>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</si>
  <si>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</si>
  <si>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</si>
  <si>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</si>
  <si>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</si>
  <si>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</si>
  <si>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</si>
  <si>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</si>
  <si>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</si>
  <si>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</si>
  <si>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</si>
  <si>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</si>
  <si>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</si>
  <si>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</si>
  <si>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</si>
  <si>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</si>
  <si>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</si>
  <si>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</si>
  <si>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</si>
  <si>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</si>
  <si>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</si>
  <si>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</si>
  <si>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</si>
  <si>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</si>
  <si>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</si>
  <si>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</si>
  <si>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</si>
  <si>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</si>
  <si>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</si>
  <si>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</si>
  <si>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</si>
  <si>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</si>
  <si>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</si>
  <si>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</si>
  <si>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</si>
  <si>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</si>
  <si>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</si>
  <si>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</si>
  <si>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</si>
  <si>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</si>
  <si>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</si>
  <si>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</si>
  <si>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</si>
  <si>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</si>
  <si>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</si>
  <si>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</si>
  <si>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</si>
  <si>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</si>
  <si>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</si>
  <si>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</si>
  <si>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310237261RT1</t>
  </si>
  <si>
    <t>Zazdívka otvorů pl. 0,25 m2 cihlami, tl. zdi 60 cm s použitím suché maltové směsi</t>
  </si>
  <si>
    <t>kus</t>
  </si>
  <si>
    <t>RTS 22/ I</t>
  </si>
  <si>
    <t>Práce</t>
  </si>
  <si>
    <t>POL1_</t>
  </si>
  <si>
    <t>310238211RT1</t>
  </si>
  <si>
    <t>Zazdívka otvorů plochy do 1 m2 cihlami na MVC s použitím suché maltové směsi</t>
  </si>
  <si>
    <t>m3</t>
  </si>
  <si>
    <t>0,2*0,2*0,6</t>
  </si>
  <si>
    <t>VV</t>
  </si>
  <si>
    <t>0,15*0,3*0,2*2</t>
  </si>
  <si>
    <t>346244313R00</t>
  </si>
  <si>
    <t>Obezdívky van z desek Ytong tl.100 mm</t>
  </si>
  <si>
    <t>m2</t>
  </si>
  <si>
    <t>1,5*0,7</t>
  </si>
  <si>
    <t>342266111RV3</t>
  </si>
  <si>
    <t>Obklad stěn sádrokartonem na ocelovou konstrukci desky standard. impreg. tl. 15 mm</t>
  </si>
  <si>
    <t>(0,6+0,2)*1,2</t>
  </si>
  <si>
    <t>342267111RT1</t>
  </si>
  <si>
    <t>Obklad trámů sádrokartonem dvoustranný do 0,5/0,5m desky standard tl. 12,5 mm</t>
  </si>
  <si>
    <t>m</t>
  </si>
  <si>
    <t>601011141RT3</t>
  </si>
  <si>
    <t>Štuk na stropech ručně tloušťka vrstvy 4 mm</t>
  </si>
  <si>
    <t>601016191R00</t>
  </si>
  <si>
    <t xml:space="preserve">Penetrační nátěr stropů </t>
  </si>
  <si>
    <t>3,3+1,73+17,2+3,9</t>
  </si>
  <si>
    <t>602011112RT1</t>
  </si>
  <si>
    <t>Omítka jádrová, ručně tloušťka vrstvy 10 mm</t>
  </si>
  <si>
    <t>pod obklad : (1,75+2,33)*2*2</t>
  </si>
  <si>
    <t>602011141RT1</t>
  </si>
  <si>
    <t>Štuk na stěnách vnitřní, ručně tloušťka vrstvy 2 mm</t>
  </si>
  <si>
    <t>RTS 21/ II</t>
  </si>
  <si>
    <t>vč. ostění</t>
  </si>
  <si>
    <t>POP</t>
  </si>
  <si>
    <t>105,669-18,564</t>
  </si>
  <si>
    <t>602031101R00</t>
  </si>
  <si>
    <t xml:space="preserve">Přilnavostní a penetrační nátěr stěn </t>
  </si>
  <si>
    <t>stěny : (4,11+5,31)*2*2,95</t>
  </si>
  <si>
    <t>(1,6+2,51+0,3)*2*2,95</t>
  </si>
  <si>
    <t>(1,75+2,33)*2*2,95</t>
  </si>
  <si>
    <t>610991111R00</t>
  </si>
  <si>
    <t>Zakrývání výplní vnitřních otvorů</t>
  </si>
  <si>
    <t>1,2*1,46*3</t>
  </si>
  <si>
    <t>612473185R00</t>
  </si>
  <si>
    <t>Příplatek za zabudované rohové lišty v ploše stěn</t>
  </si>
  <si>
    <t>612481211RT2</t>
  </si>
  <si>
    <t xml:space="preserve">Montáž výztužné sítě(perlinky)do stěrky-vnit.stěny včetně výztužné sítě a stěrkového tmelu </t>
  </si>
  <si>
    <t>61-001.RXX</t>
  </si>
  <si>
    <t>Oprava stěn/ omítek po vybouraných zárubních a zazděných otvorů</t>
  </si>
  <si>
    <t>soub</t>
  </si>
  <si>
    <t>Vlastní</t>
  </si>
  <si>
    <t>Indiv</t>
  </si>
  <si>
    <t>62-001.RXX</t>
  </si>
  <si>
    <t>Oprava fasády po zazdívce vybouraných otvorů</t>
  </si>
  <si>
    <t>0,5*2</t>
  </si>
  <si>
    <t>631343891R00</t>
  </si>
  <si>
    <t>Penetrace podlah</t>
  </si>
  <si>
    <t>632415110RT2</t>
  </si>
  <si>
    <t>Potěr samonivelační ručně tl. do 10 mm vyrovnávací</t>
  </si>
  <si>
    <t>941955001R00</t>
  </si>
  <si>
    <t>Lešení lehké pomocné, výška podlahy do 1,2 m</t>
  </si>
  <si>
    <t>952901111R00</t>
  </si>
  <si>
    <t>Vyčištění budov o výšce podlaží do 4 m</t>
  </si>
  <si>
    <t>962031116R00</t>
  </si>
  <si>
    <t>Bourání příček z cihel pálených plných tl. do 140 mm</t>
  </si>
  <si>
    <t>obezdívka vany : 1,7*0,7</t>
  </si>
  <si>
    <t>příčka : 0,3*2,95</t>
  </si>
  <si>
    <t>965048250R00</t>
  </si>
  <si>
    <t>Dočištění povrchu po vybourání dlažeb, MC do 50%</t>
  </si>
  <si>
    <t>965081713RT1</t>
  </si>
  <si>
    <t>Bourání dlažeb keramických tl.10 mm, nad 1 m2 ručně, dlaždice keramické</t>
  </si>
  <si>
    <t>968061125R00</t>
  </si>
  <si>
    <t>Vyvěšení dřevěných dveřních křídel pl. do 2 m2</t>
  </si>
  <si>
    <t>968072455R00</t>
  </si>
  <si>
    <t>Vybourání kovových dveřních zárubní pl. do 2 m2</t>
  </si>
  <si>
    <t>D4 : 0,8*2*2</t>
  </si>
  <si>
    <t>D5 : 0,6*2*1</t>
  </si>
  <si>
    <t>978059531R00</t>
  </si>
  <si>
    <t>Odsekání vnitřních obkladů stěn nad 2 m2</t>
  </si>
  <si>
    <t>(0,9+1,94+0,9)*1</t>
  </si>
  <si>
    <t>(1,75+2,35)*2*1,8</t>
  </si>
  <si>
    <t>96-001.RXX</t>
  </si>
  <si>
    <t>Demontáž kuchyňské linky dl. 1400 mm vč. elektr. sporáku a digestoře vč. likvidace</t>
  </si>
  <si>
    <t>96-002.RXX</t>
  </si>
  <si>
    <t>Demontáž vestavěné skříně 600x400x2950 mm vč. likvidace</t>
  </si>
  <si>
    <t>96-003.RXX</t>
  </si>
  <si>
    <t>Demontáž vestavěné skříně 1200x2950 mm vč. likvidace</t>
  </si>
  <si>
    <t>999281108R00</t>
  </si>
  <si>
    <t>Přesun hmot pro opravy a údržbu do výšky 12 m</t>
  </si>
  <si>
    <t>t</t>
  </si>
  <si>
    <t>Přesun hmot</t>
  </si>
  <si>
    <t>POL7_</t>
  </si>
  <si>
    <t>711210020RA0</t>
  </si>
  <si>
    <t>Stěrka hydroizolační těsnicí hmotou</t>
  </si>
  <si>
    <t>Součtová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</si>
  <si>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</si>
  <si>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</si>
  <si>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</si>
  <si>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>3,9</t>
  </si>
  <si>
    <t>(1,75+2,33)*2*0,3</t>
  </si>
  <si>
    <t>(1,75+1+1)*1,7</t>
  </si>
  <si>
    <t>720-001.RXX</t>
  </si>
  <si>
    <t>Zdravotechnická instalace - vč. demontáží (likvidace ) a zednické výpomoci viz samostatný položkový rozpočet</t>
  </si>
  <si>
    <t>730-001.RXX</t>
  </si>
  <si>
    <t>Vytápění - OPRAVA - vč. demontáží (likvidace ) a zednické výpomoci viz samostatný položkový rozpočet</t>
  </si>
  <si>
    <t>766-001.RXX</t>
  </si>
  <si>
    <t>D+M vnitřních dveří 600/1970 mm vč. ocelové zárubně (nátěr), kování a zámku, bukového prahu hliníková mřížka 500x100 mm</t>
  </si>
  <si>
    <t>Kompletní provedení a dodávka dle výpisu prvků.</t>
  </si>
  <si>
    <t>1/T : 1</t>
  </si>
  <si>
    <t>766-002.RXX</t>
  </si>
  <si>
    <t>D+M vnitřních dveří 800/1970 mm vč. ocelové zárubně (nátěr), kování a zámku, bukového prahu</t>
  </si>
  <si>
    <t>2/T : 1</t>
  </si>
  <si>
    <t>766-003.RXX</t>
  </si>
  <si>
    <t>D+M vchodové dveří 800/1970 mm (EI 30DP3) vč.ocelové zárubně (nátěr), kování a zámku, bukového prahu bezpečnostní vložka, kukátko</t>
  </si>
  <si>
    <t>3/T : 1</t>
  </si>
  <si>
    <t>766-004.RXX</t>
  </si>
  <si>
    <t>D+M kuchyňská linka délky 1900 mm vč. spotřebičů</t>
  </si>
  <si>
    <t>4/T : 1</t>
  </si>
  <si>
    <t>766-005.RXX</t>
  </si>
  <si>
    <t>D+M vestavěná policová skříň 600x300x2950 + 600x600x2950 mm</t>
  </si>
  <si>
    <t>5/T : 1</t>
  </si>
  <si>
    <t>998766202R00</t>
  </si>
  <si>
    <t>Přesun hmot pro truhlářské konstr., výšky do 12 m</t>
  </si>
  <si>
    <t>771575109R00</t>
  </si>
  <si>
    <t>Montáž podlah keram.,hladké, tmel, 30x30 cm</t>
  </si>
  <si>
    <t>59782032R</t>
  </si>
  <si>
    <t>Dlaždice</t>
  </si>
  <si>
    <t>SPCM</t>
  </si>
  <si>
    <t>Specifikace</t>
  </si>
  <si>
    <t>POL3_</t>
  </si>
  <si>
    <t>3,9*1,12</t>
  </si>
  <si>
    <t>998771102R00</t>
  </si>
  <si>
    <t>Přesun hmot pro podlahy z dlaždic, výšky do 12 m</t>
  </si>
  <si>
    <t>775561800R00</t>
  </si>
  <si>
    <t>Demontáž podlah lamelových včetně lišt</t>
  </si>
  <si>
    <t>včetně soklových lišt a podkladní podložky.</t>
  </si>
  <si>
    <t>3,3+1,73+17,2</t>
  </si>
  <si>
    <t>775540040RAC</t>
  </si>
  <si>
    <t>Podlaha vinylová Floor, dekor dřeva tl. 5 mm vč. soklíku a podložky</t>
  </si>
  <si>
    <t>776511820RT3</t>
  </si>
  <si>
    <t>Odstranění PVC lepených se soklíkem</t>
  </si>
  <si>
    <t>781475116R00</t>
  </si>
  <si>
    <t>Obklad vnitřní stěn keramický, do tmele, 40x20 cm</t>
  </si>
  <si>
    <t>(1,75+2,33)*2*2</t>
  </si>
  <si>
    <t>(0,9+1,94+0,9)*0,6</t>
  </si>
  <si>
    <t>781497121RS3</t>
  </si>
  <si>
    <t>Lišta hliníková rohová k obkladům v ploše</t>
  </si>
  <si>
    <t>597813753R</t>
  </si>
  <si>
    <t xml:space="preserve">Obkládačka </t>
  </si>
  <si>
    <t>18,564*1,12</t>
  </si>
  <si>
    <t>998781102R00</t>
  </si>
  <si>
    <t>Přesun hmot pro obklady keramické, výšky do 12 m</t>
  </si>
  <si>
    <t>784402801R00</t>
  </si>
  <si>
    <t>Odstranění malby oškrábáním v místnosti H do 3,8 m</t>
  </si>
  <si>
    <t>strop : 3,3+1,73+17,2+3,9</t>
  </si>
  <si>
    <t>(1,75+2,33)*2*1,15</t>
  </si>
  <si>
    <t>784011222RT2</t>
  </si>
  <si>
    <t>Zakrytí podlah včetně papírové lepenky</t>
  </si>
  <si>
    <t>784450010RAB</t>
  </si>
  <si>
    <t>Malba z malíř. směsí jednobarevná dvojnásobná + penetrace</t>
  </si>
  <si>
    <t>87,105+26,13</t>
  </si>
  <si>
    <t>M21-001.RXX</t>
  </si>
  <si>
    <t>Elektroinstalace - vč. demontáží (likvidace) a zednické výpomoci viz samsotatný položkový rozpočet</t>
  </si>
  <si>
    <t>979086112R00</t>
  </si>
  <si>
    <t>Nakládání nebo překládání suti a vybouraných hmot</t>
  </si>
  <si>
    <t>Přesun suti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</si>
  <si>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</si>
  <si>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</si>
  <si>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</si>
  <si>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</si>
  <si>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</si>
  <si>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</si>
  <si>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</si>
  <si>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979990103R00</t>
  </si>
  <si>
    <t xml:space="preserve">Poplatek za skládku suti </t>
  </si>
  <si>
    <t>005124010R</t>
  </si>
  <si>
    <t>Koordinační a kompletační činnost</t>
  </si>
  <si>
    <t>Soubor</t>
  </si>
  <si>
    <t>VRN</t>
  </si>
  <si>
    <t>POL99_8</t>
  </si>
  <si>
    <t>Koordinace stavebních a technologických dodávek stavby.</t>
  </si>
  <si>
    <t>Kompletační činnost, dokumentace skutečného stavu, vzorkování, zkoušky, revize aj...</t>
  </si>
  <si>
    <t>005121 R</t>
  </si>
  <si>
    <t>Zařízení staveniště</t>
  </si>
  <si>
    <t>Veškeré náklady spojené s vybudováním, provozem a odstraněním zařízení staveniště.</t>
  </si>
  <si>
    <t>SUM</t>
  </si>
  <si>
    <t>Poznámky uchazeče k zadání</t>
  </si>
  <si>
    <t>POPUZIV</t>
  </si>
  <si>
    <t>END</t>
  </si>
  <si>
    <t>Vytápění - INVESTICE - vč. demontáží (likvidace ) a zednické výpomoci viz samostatný položkový rozpočet</t>
  </si>
  <si>
    <t xml:space="preserve">OPRAVA </t>
  </si>
  <si>
    <t xml:space="preserve">INVESTICE 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</si>
</sst>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40</v>
      </c>
    </row>
    <row r="2" spans="1:7" ht="57.75" customHeight="1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4"/>
  <sheetViews>
    <sheetView showGridLines="0" tabSelected="1" topLeftCell="B29" zoomScaleNormal="100" zoomScaleSheetLayoutView="75" workbookViewId="0">
      <selection activeCell="M41" sqref="M4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194" t="s">
        <v>4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>
      <c r="A2" s="2"/>
      <c r="B2" s="76" t="s">
        <v>24</v>
      </c>
      <c r="C2" s="77"/>
      <c r="D2" s="78" t="s">
        <v>43</v>
      </c>
      <c r="E2" s="203" t="s">
        <v>44</v>
      </c>
      <c r="F2" s="204"/>
      <c r="G2" s="204"/>
      <c r="H2" s="204"/>
      <c r="I2" s="204"/>
      <c r="J2" s="205"/>
      <c r="O2" s="1"/>
    </row>
    <row r="3" spans="1:15" ht="27" hidden="1" customHeight="1">
      <c r="A3" s="2"/>
      <c r="B3" s="79"/>
      <c r="C3" s="77"/>
      <c r="D3" s="80"/>
      <c r="E3" s="206"/>
      <c r="F3" s="207"/>
      <c r="G3" s="207"/>
      <c r="H3" s="207"/>
      <c r="I3" s="207"/>
      <c r="J3" s="208"/>
    </row>
    <row r="4" spans="1:15" ht="23.25" customHeight="1">
      <c r="A4" s="2"/>
      <c r="B4" s="81"/>
      <c r="C4" s="82"/>
      <c r="D4" s="83"/>
      <c r="E4" s="216"/>
      <c r="F4" s="216"/>
      <c r="G4" s="216"/>
      <c r="H4" s="216"/>
      <c r="I4" s="216"/>
      <c r="J4" s="217"/>
    </row>
    <row r="5" spans="1:15" ht="24" customHeight="1">
      <c r="A5" s="2"/>
      <c r="B5" s="31" t="s">
        <v>23</v>
      </c>
      <c r="D5" s="220"/>
      <c r="E5" s="221"/>
      <c r="F5" s="221"/>
      <c r="G5" s="221"/>
      <c r="H5" s="18" t="s">
        <v>42</v>
      </c>
      <c r="I5" s="22"/>
      <c r="J5" s="8"/>
    </row>
    <row r="6" spans="1:15" ht="15.75" customHeight="1">
      <c r="A6" s="2"/>
      <c r="B6" s="28"/>
      <c r="C6" s="55"/>
      <c r="D6" s="222"/>
      <c r="E6" s="223"/>
      <c r="F6" s="223"/>
      <c r="G6" s="223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10"/>
      <c r="E11" s="210"/>
      <c r="F11" s="210"/>
      <c r="G11" s="210"/>
      <c r="H11" s="18" t="s">
        <v>42</v>
      </c>
      <c r="I11" s="85"/>
      <c r="J11" s="8"/>
    </row>
    <row r="12" spans="1:15" ht="15.75" customHeight="1">
      <c r="A12" s="2"/>
      <c r="B12" s="28"/>
      <c r="C12" s="55"/>
      <c r="D12" s="215"/>
      <c r="E12" s="215"/>
      <c r="F12" s="215"/>
      <c r="G12" s="215"/>
      <c r="H12" s="18" t="s">
        <v>36</v>
      </c>
      <c r="I12" s="85"/>
      <c r="J12" s="8"/>
    </row>
    <row r="13" spans="1:15" ht="15.75" customHeight="1">
      <c r="A13" s="2"/>
      <c r="B13" s="29"/>
      <c r="C13" s="56"/>
      <c r="D13" s="84"/>
      <c r="E13" s="218"/>
      <c r="F13" s="219"/>
      <c r="G13" s="219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09"/>
      <c r="F15" s="209"/>
      <c r="G15" s="211"/>
      <c r="H15" s="211"/>
      <c r="I15" s="211" t="s">
        <v>31</v>
      </c>
      <c r="J15" s="212"/>
    </row>
    <row r="16" spans="1:15" ht="23.25" customHeight="1">
      <c r="A16" s="138" t="s">
        <v>26</v>
      </c>
      <c r="B16" s="38" t="s">
        <v>26</v>
      </c>
      <c r="C16" s="62"/>
      <c r="D16" s="63"/>
      <c r="E16" s="200"/>
      <c r="F16" s="201"/>
      <c r="G16" s="200"/>
      <c r="H16" s="201"/>
      <c r="I16" s="200">
        <f>SUMIF(F50:F70,A16,I50:I70)+SUMIF(F50:F70,"PSU",I50:I70)</f>
        <v>0</v>
      </c>
      <c r="J16" s="202"/>
    </row>
    <row r="17" spans="1:10" ht="23.25" customHeight="1">
      <c r="A17" s="138" t="s">
        <v>27</v>
      </c>
      <c r="B17" s="38" t="s">
        <v>27</v>
      </c>
      <c r="C17" s="62"/>
      <c r="D17" s="63"/>
      <c r="E17" s="200"/>
      <c r="F17" s="201"/>
      <c r="G17" s="200"/>
      <c r="H17" s="201"/>
      <c r="I17" s="200">
        <f>SUMIF(F50:F70,A17,I50:I70)</f>
        <v>0</v>
      </c>
      <c r="J17" s="202"/>
    </row>
    <row r="18" spans="1:10" ht="23.25" customHeight="1">
      <c r="A18" s="138" t="s">
        <v>28</v>
      </c>
      <c r="B18" s="38" t="s">
        <v>28</v>
      </c>
      <c r="C18" s="62"/>
      <c r="D18" s="63"/>
      <c r="E18" s="200"/>
      <c r="F18" s="201"/>
      <c r="G18" s="200"/>
      <c r="H18" s="201"/>
      <c r="I18" s="200">
        <f>SUMIF(F50:F70,A18,I50:I70)</f>
        <v>0</v>
      </c>
      <c r="J18" s="202"/>
    </row>
    <row r="19" spans="1:10" ht="23.25" customHeight="1">
      <c r="A19" s="138" t="s">
        <v>95</v>
      </c>
      <c r="B19" s="38" t="s">
        <v>29</v>
      </c>
      <c r="C19" s="62"/>
      <c r="D19" s="63"/>
      <c r="E19" s="200"/>
      <c r="F19" s="201"/>
      <c r="G19" s="200"/>
      <c r="H19" s="201"/>
      <c r="I19" s="200">
        <f>SUMIF(F50:F70,A19,I50:I70)</f>
        <v>0</v>
      </c>
      <c r="J19" s="202"/>
    </row>
    <row r="20" spans="1:10" ht="23.25" customHeight="1">
      <c r="A20" s="138" t="s">
        <v>96</v>
      </c>
      <c r="B20" s="38" t="s">
        <v>30</v>
      </c>
      <c r="C20" s="62"/>
      <c r="D20" s="63"/>
      <c r="E20" s="200"/>
      <c r="F20" s="201"/>
      <c r="G20" s="200"/>
      <c r="H20" s="201"/>
      <c r="I20" s="200">
        <f>SUMIF(F50:F70,A20,I50:I70)</f>
        <v>0</v>
      </c>
      <c r="J20" s="202"/>
    </row>
    <row r="21" spans="1:10" ht="23.25" customHeight="1">
      <c r="A21" s="2"/>
      <c r="B21" s="48" t="s">
        <v>31</v>
      </c>
      <c r="C21" s="64"/>
      <c r="D21" s="65"/>
      <c r="E21" s="213"/>
      <c r="F21" s="214"/>
      <c r="G21" s="213"/>
      <c r="H21" s="214"/>
      <c r="I21" s="213">
        <f>SUM(I16:J20)</f>
        <v>0</v>
      </c>
      <c r="J21" s="231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9">
        <f>ZakladDPHSniVypocet</f>
        <v>0</v>
      </c>
      <c r="H23" s="230"/>
      <c r="I23" s="230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7">
        <f>A23</f>
        <v>0</v>
      </c>
      <c r="H24" s="228"/>
      <c r="I24" s="228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9">
        <f>ZakladDPHZaklVypocet</f>
        <v>0</v>
      </c>
      <c r="H25" s="230"/>
      <c r="I25" s="230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7">
        <f>A25</f>
        <v>0</v>
      </c>
      <c r="H26" s="198"/>
      <c r="I26" s="198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9">
        <f>CenaCelkem-(ZakladDPHSni+DPHSni+ZakladDPHZakl+DPHZakl)</f>
        <v>0</v>
      </c>
      <c r="H27" s="199"/>
      <c r="I27" s="199"/>
      <c r="J27" s="41" t="str">
        <f t="shared" si="0"/>
        <v>CZK</v>
      </c>
    </row>
    <row r="28" spans="1:10" ht="27.75" hidden="1" customHeight="1" thickBot="1">
      <c r="A28" s="2"/>
      <c r="B28" s="112" t="s">
        <v>25</v>
      </c>
      <c r="C28" s="113"/>
      <c r="D28" s="113"/>
      <c r="E28" s="114"/>
      <c r="F28" s="115"/>
      <c r="G28" s="233">
        <f>ZakladDPHSniVypocet+ZakladDPHZaklVypocet</f>
        <v>0</v>
      </c>
      <c r="H28" s="233"/>
      <c r="I28" s="233"/>
      <c r="J28" s="116" t="str">
        <f t="shared" si="0"/>
        <v>CZK</v>
      </c>
    </row>
    <row r="29" spans="1:10" ht="27.75" customHeight="1" thickBot="1">
      <c r="A29" s="2">
        <f>(A27-INT(A27))*100</f>
        <v>0</v>
      </c>
      <c r="B29" s="112" t="s">
        <v>37</v>
      </c>
      <c r="C29" s="117"/>
      <c r="D29" s="117"/>
      <c r="E29" s="117"/>
      <c r="F29" s="118"/>
      <c r="G29" s="232">
        <f>A27</f>
        <v>0</v>
      </c>
      <c r="H29" s="232"/>
      <c r="I29" s="232"/>
      <c r="J29" s="119" t="s">
        <v>53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34"/>
      <c r="E34" s="235"/>
      <c r="G34" s="236"/>
      <c r="H34" s="237"/>
      <c r="I34" s="237"/>
      <c r="J34" s="25"/>
    </row>
    <row r="35" spans="1:10" ht="12.75" customHeight="1">
      <c r="A35" s="2"/>
      <c r="B35" s="2"/>
      <c r="D35" s="226" t="s">
        <v>2</v>
      </c>
      <c r="E35" s="226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>
      <c r="A39" s="88">
        <v>1</v>
      </c>
      <c r="B39" s="98" t="s">
        <v>45</v>
      </c>
      <c r="C39" s="238"/>
      <c r="D39" s="238"/>
      <c r="E39" s="238"/>
      <c r="F39" s="99">
        <f>'01 1 Pol'!AE141+'01 2 Pol'!AE11</f>
        <v>0</v>
      </c>
      <c r="G39" s="100">
        <f>'01 1 Pol'!AF141+'01 2 Pol'!AF11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customHeight="1">
      <c r="A40" s="88">
        <v>2</v>
      </c>
      <c r="B40" s="103" t="s">
        <v>46</v>
      </c>
      <c r="C40" s="239" t="s">
        <v>47</v>
      </c>
      <c r="D40" s="239"/>
      <c r="E40" s="239"/>
      <c r="F40" s="104">
        <f>'01 1 Pol'!AE141+'01 2 Pol'!AE11</f>
        <v>0</v>
      </c>
      <c r="G40" s="105">
        <f>'01 1 Pol'!AF141+'01 2 Pol'!AF11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customHeight="1">
      <c r="A41" s="88">
        <v>3</v>
      </c>
      <c r="B41" s="107" t="s">
        <v>48</v>
      </c>
      <c r="C41" s="238" t="s">
        <v>315</v>
      </c>
      <c r="D41" s="238"/>
      <c r="E41" s="238"/>
      <c r="F41" s="108">
        <f>'01 1 Pol'!AE141</f>
        <v>0</v>
      </c>
      <c r="G41" s="101">
        <f>'01 1 Pol'!AF141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customHeight="1">
      <c r="A42" s="88">
        <v>3</v>
      </c>
      <c r="B42" s="107" t="s">
        <v>50</v>
      </c>
      <c r="C42" s="238" t="s">
        <v>316</v>
      </c>
      <c r="D42" s="238"/>
      <c r="E42" s="238"/>
      <c r="F42" s="108">
        <f>'01 2 Pol'!AE11</f>
        <v>0</v>
      </c>
      <c r="G42" s="101">
        <f>'01 2 Pol'!AF11</f>
        <v>0</v>
      </c>
      <c r="H42" s="101">
        <f>(F42*SazbaDPH1/100)+(G42*SazbaDPH2/100)</f>
        <v>0</v>
      </c>
      <c r="I42" s="101">
        <f>F42+G42+H42</f>
        <v>0</v>
      </c>
      <c r="J42" s="102" t="e">
        <f ca="1">IF(_xlfn.SINGLE(CenaCelkemVypocet)=0,"",I42/_xlfn.SINGLE(CenaCelkemVypocet)*100)</f>
        <v>#NAME?</v>
      </c>
    </row>
    <row r="43" spans="1:10" ht="25.5" customHeight="1">
      <c r="A43" s="88"/>
      <c r="B43" s="240" t="s">
        <v>52</v>
      </c>
      <c r="C43" s="241"/>
      <c r="D43" s="241"/>
      <c r="E43" s="242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 t="e">
        <f ca="1">SUMIF(A39:A42,"=1",J39:J42)</f>
        <v>#NAME?</v>
      </c>
    </row>
    <row r="47" spans="1:10" ht="15.75">
      <c r="B47" s="120" t="s">
        <v>54</v>
      </c>
    </row>
    <row r="49" spans="1:10" ht="25.5" customHeight="1">
      <c r="A49" s="122"/>
      <c r="B49" s="125" t="s">
        <v>18</v>
      </c>
      <c r="C49" s="125" t="s">
        <v>6</v>
      </c>
      <c r="D49" s="126"/>
      <c r="E49" s="126"/>
      <c r="F49" s="127" t="s">
        <v>55</v>
      </c>
      <c r="G49" s="127"/>
      <c r="H49" s="127"/>
      <c r="I49" s="127" t="s">
        <v>31</v>
      </c>
      <c r="J49" s="127" t="s">
        <v>0</v>
      </c>
    </row>
    <row r="50" spans="1:10" ht="36.75" customHeight="1">
      <c r="A50" s="123"/>
      <c r="B50" s="128" t="s">
        <v>56</v>
      </c>
      <c r="C50" s="243" t="s">
        <v>57</v>
      </c>
      <c r="D50" s="244"/>
      <c r="E50" s="244"/>
      <c r="F50" s="134" t="s">
        <v>26</v>
      </c>
      <c r="G50" s="135"/>
      <c r="H50" s="135"/>
      <c r="I50" s="135">
        <f>'01 1 Pol'!G8</f>
        <v>0</v>
      </c>
      <c r="J50" s="132" t="str">
        <f>IF(I71=0,"",I50/I71*100)</f>
        <v/>
      </c>
    </row>
    <row r="51" spans="1:10" ht="36.75" customHeight="1">
      <c r="A51" s="123"/>
      <c r="B51" s="128" t="s">
        <v>58</v>
      </c>
      <c r="C51" s="243" t="s">
        <v>59</v>
      </c>
      <c r="D51" s="244"/>
      <c r="E51" s="244"/>
      <c r="F51" s="134" t="s">
        <v>26</v>
      </c>
      <c r="G51" s="135"/>
      <c r="H51" s="135"/>
      <c r="I51" s="135">
        <f>'01 1 Pol'!G18</f>
        <v>0</v>
      </c>
      <c r="J51" s="132" t="str">
        <f>IF(I71=0,"",I51/I71*100)</f>
        <v/>
      </c>
    </row>
    <row r="52" spans="1:10" ht="36.75" customHeight="1">
      <c r="A52" s="123"/>
      <c r="B52" s="128" t="s">
        <v>60</v>
      </c>
      <c r="C52" s="243" t="s">
        <v>61</v>
      </c>
      <c r="D52" s="244"/>
      <c r="E52" s="244"/>
      <c r="F52" s="134" t="s">
        <v>26</v>
      </c>
      <c r="G52" s="135"/>
      <c r="H52" s="135"/>
      <c r="I52" s="135">
        <f>'01 1 Pol'!G39</f>
        <v>0</v>
      </c>
      <c r="J52" s="132" t="str">
        <f>IF(I71=0,"",I52/I71*100)</f>
        <v/>
      </c>
    </row>
    <row r="53" spans="1:10" ht="36.75" customHeight="1">
      <c r="A53" s="123"/>
      <c r="B53" s="128" t="s">
        <v>62</v>
      </c>
      <c r="C53" s="243" t="s">
        <v>63</v>
      </c>
      <c r="D53" s="244"/>
      <c r="E53" s="244"/>
      <c r="F53" s="134" t="s">
        <v>26</v>
      </c>
      <c r="G53" s="135"/>
      <c r="H53" s="135"/>
      <c r="I53" s="135">
        <f>'01 1 Pol'!G42</f>
        <v>0</v>
      </c>
      <c r="J53" s="132" t="str">
        <f>IF(I71=0,"",I53/I71*100)</f>
        <v/>
      </c>
    </row>
    <row r="54" spans="1:10" ht="36.75" customHeight="1">
      <c r="A54" s="123"/>
      <c r="B54" s="128" t="s">
        <v>64</v>
      </c>
      <c r="C54" s="243" t="s">
        <v>65</v>
      </c>
      <c r="D54" s="244"/>
      <c r="E54" s="244"/>
      <c r="F54" s="134" t="s">
        <v>26</v>
      </c>
      <c r="G54" s="135"/>
      <c r="H54" s="135"/>
      <c r="I54" s="135">
        <f>'01 1 Pol'!G46</f>
        <v>0</v>
      </c>
      <c r="J54" s="132" t="str">
        <f>IF(I71=0,"",I54/I71*100)</f>
        <v/>
      </c>
    </row>
    <row r="55" spans="1:10" ht="36.75" customHeight="1">
      <c r="A55" s="123"/>
      <c r="B55" s="128" t="s">
        <v>66</v>
      </c>
      <c r="C55" s="243" t="s">
        <v>67</v>
      </c>
      <c r="D55" s="244"/>
      <c r="E55" s="244"/>
      <c r="F55" s="134" t="s">
        <v>26</v>
      </c>
      <c r="G55" s="135"/>
      <c r="H55" s="135"/>
      <c r="I55" s="135">
        <f>'01 1 Pol'!G48</f>
        <v>0</v>
      </c>
      <c r="J55" s="132" t="str">
        <f>IF(I71=0,"",I55/I71*100)</f>
        <v/>
      </c>
    </row>
    <row r="56" spans="1:10" ht="36.75" customHeight="1">
      <c r="A56" s="123"/>
      <c r="B56" s="128" t="s">
        <v>68</v>
      </c>
      <c r="C56" s="243" t="s">
        <v>69</v>
      </c>
      <c r="D56" s="244"/>
      <c r="E56" s="244"/>
      <c r="F56" s="134" t="s">
        <v>26</v>
      </c>
      <c r="G56" s="135"/>
      <c r="H56" s="135"/>
      <c r="I56" s="135">
        <f>'01 1 Pol'!G50</f>
        <v>0</v>
      </c>
      <c r="J56" s="132" t="str">
        <f>IF(I71=0,"",I56/I71*100)</f>
        <v/>
      </c>
    </row>
    <row r="57" spans="1:10" ht="36.75" customHeight="1">
      <c r="A57" s="123"/>
      <c r="B57" s="128" t="s">
        <v>70</v>
      </c>
      <c r="C57" s="243" t="s">
        <v>71</v>
      </c>
      <c r="D57" s="244"/>
      <c r="E57" s="244"/>
      <c r="F57" s="134" t="s">
        <v>26</v>
      </c>
      <c r="G57" s="135"/>
      <c r="H57" s="135"/>
      <c r="I57" s="135">
        <f>'01 1 Pol'!G66</f>
        <v>0</v>
      </c>
      <c r="J57" s="132" t="str">
        <f>IF(I71=0,"",I57/I71*100)</f>
        <v/>
      </c>
    </row>
    <row r="58" spans="1:10" ht="36.75" customHeight="1">
      <c r="A58" s="123"/>
      <c r="B58" s="128" t="s">
        <v>72</v>
      </c>
      <c r="C58" s="243" t="s">
        <v>73</v>
      </c>
      <c r="D58" s="244"/>
      <c r="E58" s="244"/>
      <c r="F58" s="134" t="s">
        <v>27</v>
      </c>
      <c r="G58" s="135"/>
      <c r="H58" s="135"/>
      <c r="I58" s="135">
        <f>'01 1 Pol'!G68</f>
        <v>0</v>
      </c>
      <c r="J58" s="132" t="str">
        <f>IF(I71=0,"",I58/I71*100)</f>
        <v/>
      </c>
    </row>
    <row r="59" spans="1:10" ht="36.75" customHeight="1">
      <c r="A59" s="123"/>
      <c r="B59" s="128" t="s">
        <v>74</v>
      </c>
      <c r="C59" s="243" t="s">
        <v>75</v>
      </c>
      <c r="D59" s="244"/>
      <c r="E59" s="244"/>
      <c r="F59" s="134" t="s">
        <v>27</v>
      </c>
      <c r="G59" s="135"/>
      <c r="H59" s="135"/>
      <c r="I59" s="135">
        <f>'01 1 Pol'!G74</f>
        <v>0</v>
      </c>
      <c r="J59" s="132" t="str">
        <f>IF(I71=0,"",I59/I71*100)</f>
        <v/>
      </c>
    </row>
    <row r="60" spans="1:10" ht="36.75" customHeight="1">
      <c r="A60" s="123"/>
      <c r="B60" s="128" t="s">
        <v>76</v>
      </c>
      <c r="C60" s="243" t="s">
        <v>77</v>
      </c>
      <c r="D60" s="244"/>
      <c r="E60" s="244"/>
      <c r="F60" s="134" t="s">
        <v>27</v>
      </c>
      <c r="G60" s="135"/>
      <c r="H60" s="135"/>
      <c r="I60" s="135">
        <f>'01 1 Pol'!G76+'01 2 Pol'!G8</f>
        <v>0</v>
      </c>
      <c r="J60" s="132" t="str">
        <f>IF(I71=0,"",I60/I71*100)</f>
        <v/>
      </c>
    </row>
    <row r="61" spans="1:10" ht="36.75" customHeight="1">
      <c r="A61" s="123"/>
      <c r="B61" s="128" t="s">
        <v>78</v>
      </c>
      <c r="C61" s="243" t="s">
        <v>79</v>
      </c>
      <c r="D61" s="244"/>
      <c r="E61" s="244"/>
      <c r="F61" s="134" t="s">
        <v>27</v>
      </c>
      <c r="G61" s="135"/>
      <c r="H61" s="135"/>
      <c r="I61" s="135">
        <f>'01 1 Pol'!G78</f>
        <v>0</v>
      </c>
      <c r="J61" s="132" t="str">
        <f>IF(I71=0,"",I61/I71*100)</f>
        <v/>
      </c>
    </row>
    <row r="62" spans="1:10" ht="36.75" customHeight="1">
      <c r="A62" s="123"/>
      <c r="B62" s="128" t="s">
        <v>80</v>
      </c>
      <c r="C62" s="243" t="s">
        <v>81</v>
      </c>
      <c r="D62" s="244"/>
      <c r="E62" s="244"/>
      <c r="F62" s="134" t="s">
        <v>27</v>
      </c>
      <c r="G62" s="135"/>
      <c r="H62" s="135"/>
      <c r="I62" s="135">
        <f>'01 1 Pol'!G95</f>
        <v>0</v>
      </c>
      <c r="J62" s="132" t="str">
        <f>IF(I71=0,"",I62/I71*100)</f>
        <v/>
      </c>
    </row>
    <row r="63" spans="1:10" ht="36.75" customHeight="1">
      <c r="A63" s="123"/>
      <c r="B63" s="128" t="s">
        <v>82</v>
      </c>
      <c r="C63" s="243" t="s">
        <v>83</v>
      </c>
      <c r="D63" s="244"/>
      <c r="E63" s="244"/>
      <c r="F63" s="134" t="s">
        <v>27</v>
      </c>
      <c r="G63" s="135"/>
      <c r="H63" s="135"/>
      <c r="I63" s="135">
        <f>'01 1 Pol'!G100</f>
        <v>0</v>
      </c>
      <c r="J63" s="132" t="str">
        <f>IF(I71=0,"",I63/I71*100)</f>
        <v/>
      </c>
    </row>
    <row r="64" spans="1:10" ht="36.75" customHeight="1">
      <c r="A64" s="123"/>
      <c r="B64" s="128" t="s">
        <v>84</v>
      </c>
      <c r="C64" s="243" t="s">
        <v>85</v>
      </c>
      <c r="D64" s="244"/>
      <c r="E64" s="244"/>
      <c r="F64" s="134" t="s">
        <v>27</v>
      </c>
      <c r="G64" s="135"/>
      <c r="H64" s="135"/>
      <c r="I64" s="135">
        <f>'01 1 Pol'!G106</f>
        <v>0</v>
      </c>
      <c r="J64" s="132" t="str">
        <f>IF(I71=0,"",I64/I71*100)</f>
        <v/>
      </c>
    </row>
    <row r="65" spans="1:10" ht="36.75" customHeight="1">
      <c r="A65" s="123"/>
      <c r="B65" s="128" t="s">
        <v>86</v>
      </c>
      <c r="C65" s="243" t="s">
        <v>87</v>
      </c>
      <c r="D65" s="244"/>
      <c r="E65" s="244"/>
      <c r="F65" s="134" t="s">
        <v>27</v>
      </c>
      <c r="G65" s="135"/>
      <c r="H65" s="135"/>
      <c r="I65" s="135">
        <f>'01 1 Pol'!G108</f>
        <v>0</v>
      </c>
      <c r="J65" s="132" t="str">
        <f>IF(I71=0,"",I65/I71*100)</f>
        <v/>
      </c>
    </row>
    <row r="66" spans="1:10" ht="36.75" customHeight="1">
      <c r="A66" s="123"/>
      <c r="B66" s="128" t="s">
        <v>88</v>
      </c>
      <c r="C66" s="243" t="s">
        <v>89</v>
      </c>
      <c r="D66" s="244"/>
      <c r="E66" s="244"/>
      <c r="F66" s="134" t="s">
        <v>27</v>
      </c>
      <c r="G66" s="135"/>
      <c r="H66" s="135"/>
      <c r="I66" s="135">
        <f>'01 1 Pol'!G116</f>
        <v>0</v>
      </c>
      <c r="J66" s="132" t="str">
        <f>IF(I71=0,"",I66/I71*100)</f>
        <v/>
      </c>
    </row>
    <row r="67" spans="1:10" ht="36.75" customHeight="1">
      <c r="A67" s="123"/>
      <c r="B67" s="128" t="s">
        <v>90</v>
      </c>
      <c r="C67" s="243" t="s">
        <v>91</v>
      </c>
      <c r="D67" s="244"/>
      <c r="E67" s="244"/>
      <c r="F67" s="134" t="s">
        <v>28</v>
      </c>
      <c r="G67" s="135"/>
      <c r="H67" s="135"/>
      <c r="I67" s="135">
        <f>'01 1 Pol'!G125</f>
        <v>0</v>
      </c>
      <c r="J67" s="132" t="str">
        <f>IF(I71=0,"",I67/I71*100)</f>
        <v/>
      </c>
    </row>
    <row r="68" spans="1:10" ht="36.75" customHeight="1">
      <c r="A68" s="123"/>
      <c r="B68" s="128" t="s">
        <v>92</v>
      </c>
      <c r="C68" s="243" t="s">
        <v>93</v>
      </c>
      <c r="D68" s="244"/>
      <c r="E68" s="244"/>
      <c r="F68" s="134" t="s">
        <v>94</v>
      </c>
      <c r="G68" s="135"/>
      <c r="H68" s="135"/>
      <c r="I68" s="135">
        <f>'01 1 Pol'!G127</f>
        <v>0</v>
      </c>
      <c r="J68" s="132" t="str">
        <f>IF(I71=0,"",I68/I71*100)</f>
        <v/>
      </c>
    </row>
    <row r="69" spans="1:10" ht="36.75" customHeight="1">
      <c r="A69" s="123"/>
      <c r="B69" s="128" t="s">
        <v>95</v>
      </c>
      <c r="C69" s="243" t="s">
        <v>29</v>
      </c>
      <c r="D69" s="244"/>
      <c r="E69" s="244"/>
      <c r="F69" s="134" t="s">
        <v>95</v>
      </c>
      <c r="G69" s="135"/>
      <c r="H69" s="135"/>
      <c r="I69" s="135">
        <f>'01 1 Pol'!G133</f>
        <v>0</v>
      </c>
      <c r="J69" s="132" t="str">
        <f>IF(I71=0,"",I69/I71*100)</f>
        <v/>
      </c>
    </row>
    <row r="70" spans="1:10" ht="36.75" customHeight="1">
      <c r="A70" s="123"/>
      <c r="B70" s="128" t="s">
        <v>96</v>
      </c>
      <c r="C70" s="243" t="s">
        <v>30</v>
      </c>
      <c r="D70" s="244"/>
      <c r="E70" s="244"/>
      <c r="F70" s="134" t="s">
        <v>96</v>
      </c>
      <c r="G70" s="135"/>
      <c r="H70" s="135"/>
      <c r="I70" s="135">
        <f>'01 1 Pol'!G137</f>
        <v>0</v>
      </c>
      <c r="J70" s="132" t="str">
        <f>IF(I71=0,"",I70/I71*100)</f>
        <v/>
      </c>
    </row>
    <row r="71" spans="1:10" ht="25.5" customHeight="1">
      <c r="A71" s="124"/>
      <c r="B71" s="129" t="s">
        <v>1</v>
      </c>
      <c r="C71" s="130"/>
      <c r="D71" s="131"/>
      <c r="E71" s="131"/>
      <c r="F71" s="136"/>
      <c r="G71" s="137"/>
      <c r="H71" s="137"/>
      <c r="I71" s="137">
        <f>SUM(I50:I70)</f>
        <v>0</v>
      </c>
      <c r="J71" s="133">
        <f>SUM(J50:J70)</f>
        <v>0</v>
      </c>
    </row>
    <row r="72" spans="1:10">
      <c r="F72" s="86"/>
      <c r="G72" s="86"/>
      <c r="H72" s="86"/>
      <c r="I72" s="86"/>
      <c r="J72" s="87"/>
    </row>
    <row r="73" spans="1:10">
      <c r="F73" s="86"/>
      <c r="G73" s="86"/>
      <c r="H73" s="86"/>
      <c r="I73" s="86"/>
      <c r="J73" s="87"/>
    </row>
    <row r="74" spans="1:10">
      <c r="F74" s="86"/>
      <c r="G74" s="86"/>
      <c r="H74" s="86"/>
      <c r="I74" s="86"/>
      <c r="J74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>
      <c r="A2" s="50" t="s">
        <v>8</v>
      </c>
      <c r="B2" s="49"/>
      <c r="C2" s="247"/>
      <c r="D2" s="247"/>
      <c r="E2" s="247"/>
      <c r="F2" s="247"/>
      <c r="G2" s="248"/>
    </row>
    <row r="3" spans="1:7" ht="24.95" customHeight="1">
      <c r="A3" s="50" t="s">
        <v>9</v>
      </c>
      <c r="B3" s="49"/>
      <c r="C3" s="247"/>
      <c r="D3" s="247"/>
      <c r="E3" s="247"/>
      <c r="F3" s="247"/>
      <c r="G3" s="248"/>
    </row>
    <row r="4" spans="1:7" ht="24.95" customHeight="1">
      <c r="A4" s="50" t="s">
        <v>10</v>
      </c>
      <c r="B4" s="49"/>
      <c r="C4" s="247"/>
      <c r="D4" s="247"/>
      <c r="E4" s="247"/>
      <c r="F4" s="247"/>
      <c r="G4" s="248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7109375" style="121" customWidth="1"/>
    <col min="3" max="3" width="38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63" t="s">
        <v>7</v>
      </c>
      <c r="B1" s="263"/>
      <c r="C1" s="263"/>
      <c r="D1" s="263"/>
      <c r="E1" s="263"/>
      <c r="F1" s="263"/>
      <c r="G1" s="263"/>
      <c r="AG1" t="s">
        <v>97</v>
      </c>
    </row>
    <row r="2" spans="1:60" ht="25.15" customHeight="1">
      <c r="A2" s="139" t="s">
        <v>8</v>
      </c>
      <c r="B2" s="49" t="s">
        <v>43</v>
      </c>
      <c r="C2" s="264" t="s">
        <v>44</v>
      </c>
      <c r="D2" s="265"/>
      <c r="E2" s="265"/>
      <c r="F2" s="265"/>
      <c r="G2" s="266"/>
      <c r="AG2" t="s">
        <v>98</v>
      </c>
    </row>
    <row r="3" spans="1:60" ht="25.15" customHeight="1">
      <c r="A3" s="139" t="s">
        <v>9</v>
      </c>
      <c r="B3" s="49" t="s">
        <v>46</v>
      </c>
      <c r="C3" s="264" t="s">
        <v>47</v>
      </c>
      <c r="D3" s="265"/>
      <c r="E3" s="265"/>
      <c r="F3" s="265"/>
      <c r="G3" s="266"/>
      <c r="AC3" s="121" t="s">
        <v>98</v>
      </c>
      <c r="AG3" t="s">
        <v>99</v>
      </c>
    </row>
    <row r="4" spans="1:60" ht="25.15" customHeight="1">
      <c r="A4" s="140" t="s">
        <v>10</v>
      </c>
      <c r="B4" s="141" t="s">
        <v>48</v>
      </c>
      <c r="C4" s="267" t="s">
        <v>49</v>
      </c>
      <c r="D4" s="268"/>
      <c r="E4" s="268"/>
      <c r="F4" s="268"/>
      <c r="G4" s="269"/>
      <c r="AG4" t="s">
        <v>100</v>
      </c>
    </row>
    <row r="5" spans="1:60">
      <c r="D5" s="10"/>
    </row>
    <row r="6" spans="1:60" ht="38.25">
      <c r="A6" s="143" t="s">
        <v>101</v>
      </c>
      <c r="B6" s="145" t="s">
        <v>102</v>
      </c>
      <c r="C6" s="145" t="s">
        <v>103</v>
      </c>
      <c r="D6" s="144" t="s">
        <v>104</v>
      </c>
      <c r="E6" s="143" t="s">
        <v>105</v>
      </c>
      <c r="F6" s="142" t="s">
        <v>106</v>
      </c>
      <c r="G6" s="143" t="s">
        <v>31</v>
      </c>
      <c r="H6" s="146" t="s">
        <v>32</v>
      </c>
      <c r="I6" s="146" t="s">
        <v>107</v>
      </c>
      <c r="J6" s="146" t="s">
        <v>33</v>
      </c>
      <c r="K6" s="146" t="s">
        <v>108</v>
      </c>
      <c r="L6" s="146" t="s">
        <v>109</v>
      </c>
      <c r="M6" s="146" t="s">
        <v>110</v>
      </c>
      <c r="N6" s="146" t="s">
        <v>111</v>
      </c>
      <c r="O6" s="146" t="s">
        <v>112</v>
      </c>
      <c r="P6" s="146" t="s">
        <v>113</v>
      </c>
      <c r="Q6" s="146" t="s">
        <v>114</v>
      </c>
      <c r="R6" s="146" t="s">
        <v>115</v>
      </c>
      <c r="S6" s="146" t="s">
        <v>116</v>
      </c>
      <c r="T6" s="146" t="s">
        <v>117</v>
      </c>
      <c r="U6" s="146" t="s">
        <v>118</v>
      </c>
      <c r="V6" s="146" t="s">
        <v>119</v>
      </c>
      <c r="W6" s="146" t="s">
        <v>120</v>
      </c>
      <c r="X6" s="146" t="s">
        <v>121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60">
      <c r="A8" s="164" t="s">
        <v>122</v>
      </c>
      <c r="B8" s="165" t="s">
        <v>56</v>
      </c>
      <c r="C8" s="185" t="s">
        <v>57</v>
      </c>
      <c r="D8" s="166"/>
      <c r="E8" s="167"/>
      <c r="F8" s="168"/>
      <c r="G8" s="169">
        <f>SUMIF(AG9:AG17,"&lt;&gt;NOR",G9:G17)</f>
        <v>0</v>
      </c>
      <c r="H8" s="163"/>
      <c r="I8" s="163">
        <f>SUM(I9:I17)</f>
        <v>0</v>
      </c>
      <c r="J8" s="163"/>
      <c r="K8" s="163">
        <f>SUM(K9:K17)</f>
        <v>0</v>
      </c>
      <c r="L8" s="163"/>
      <c r="M8" s="163">
        <f>SUM(M9:M17)</f>
        <v>0</v>
      </c>
      <c r="N8" s="162"/>
      <c r="O8" s="162">
        <f>SUM(O9:O17)</f>
        <v>0.41000000000000009</v>
      </c>
      <c r="P8" s="162"/>
      <c r="Q8" s="162">
        <f>SUM(Q9:Q17)</f>
        <v>0</v>
      </c>
      <c r="R8" s="163"/>
      <c r="S8" s="163"/>
      <c r="T8" s="163"/>
      <c r="U8" s="163"/>
      <c r="V8" s="163">
        <f>SUM(V9:V17)</f>
        <v>5.12</v>
      </c>
      <c r="W8" s="163"/>
      <c r="X8" s="163"/>
      <c r="AG8" t="s">
        <v>123</v>
      </c>
    </row>
    <row r="9" spans="1:60" ht="22.5" outlineLevel="1">
      <c r="A9" s="176">
        <v>1</v>
      </c>
      <c r="B9" s="177" t="s">
        <v>124</v>
      </c>
      <c r="C9" s="186" t="s">
        <v>125</v>
      </c>
      <c r="D9" s="178" t="s">
        <v>126</v>
      </c>
      <c r="E9" s="179">
        <v>1</v>
      </c>
      <c r="F9" s="180"/>
      <c r="G9" s="181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7">
        <v>0.22375999999999999</v>
      </c>
      <c r="O9" s="157">
        <f>ROUND(E9*N9,2)</f>
        <v>0.22</v>
      </c>
      <c r="P9" s="157">
        <v>0</v>
      </c>
      <c r="Q9" s="157">
        <f>ROUND(E9*P9,2)</f>
        <v>0</v>
      </c>
      <c r="R9" s="158"/>
      <c r="S9" s="158" t="s">
        <v>127</v>
      </c>
      <c r="T9" s="158" t="s">
        <v>127</v>
      </c>
      <c r="U9" s="158">
        <v>0.98640000000000005</v>
      </c>
      <c r="V9" s="158">
        <f>ROUND(E9*U9,2)</f>
        <v>0.99</v>
      </c>
      <c r="W9" s="158"/>
      <c r="X9" s="158" t="s">
        <v>128</v>
      </c>
      <c r="Y9" s="147"/>
      <c r="Z9" s="147"/>
      <c r="AA9" s="147"/>
      <c r="AB9" s="147"/>
      <c r="AC9" s="147"/>
      <c r="AD9" s="147"/>
      <c r="AE9" s="147"/>
      <c r="AF9" s="147"/>
      <c r="AG9" s="147" t="s">
        <v>129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>
      <c r="A10" s="170">
        <v>2</v>
      </c>
      <c r="B10" s="171" t="s">
        <v>130</v>
      </c>
      <c r="C10" s="187" t="s">
        <v>131</v>
      </c>
      <c r="D10" s="172" t="s">
        <v>132</v>
      </c>
      <c r="E10" s="173">
        <v>4.2000000000000003E-2</v>
      </c>
      <c r="F10" s="174"/>
      <c r="G10" s="175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15</v>
      </c>
      <c r="M10" s="158">
        <f>G10*(1+L10/100)</f>
        <v>0</v>
      </c>
      <c r="N10" s="157">
        <v>1.62836</v>
      </c>
      <c r="O10" s="157">
        <f>ROUND(E10*N10,2)</f>
        <v>7.0000000000000007E-2</v>
      </c>
      <c r="P10" s="157">
        <v>0</v>
      </c>
      <c r="Q10" s="157">
        <f>ROUND(E10*P10,2)</f>
        <v>0</v>
      </c>
      <c r="R10" s="158"/>
      <c r="S10" s="158" t="s">
        <v>127</v>
      </c>
      <c r="T10" s="158" t="s">
        <v>127</v>
      </c>
      <c r="U10" s="158">
        <v>4.8899999999999997</v>
      </c>
      <c r="V10" s="158">
        <f>ROUND(E10*U10,2)</f>
        <v>0.21</v>
      </c>
      <c r="W10" s="158"/>
      <c r="X10" s="158" t="s">
        <v>128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129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>
      <c r="A11" s="154"/>
      <c r="B11" s="155"/>
      <c r="C11" s="188" t="s">
        <v>133</v>
      </c>
      <c r="D11" s="160"/>
      <c r="E11" s="161">
        <v>2.4E-2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47"/>
      <c r="Z11" s="147"/>
      <c r="AA11" s="147"/>
      <c r="AB11" s="147"/>
      <c r="AC11" s="147"/>
      <c r="AD11" s="147"/>
      <c r="AE11" s="147"/>
      <c r="AF11" s="147"/>
      <c r="AG11" s="147" t="s">
        <v>134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>
      <c r="A12" s="154"/>
      <c r="B12" s="155"/>
      <c r="C12" s="188" t="s">
        <v>135</v>
      </c>
      <c r="D12" s="160"/>
      <c r="E12" s="161">
        <v>1.7999999999999999E-2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47"/>
      <c r="Z12" s="147"/>
      <c r="AA12" s="147"/>
      <c r="AB12" s="147"/>
      <c r="AC12" s="147"/>
      <c r="AD12" s="147"/>
      <c r="AE12" s="147"/>
      <c r="AF12" s="147"/>
      <c r="AG12" s="147" t="s">
        <v>134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>
      <c r="A13" s="170">
        <v>3</v>
      </c>
      <c r="B13" s="171" t="s">
        <v>136</v>
      </c>
      <c r="C13" s="187" t="s">
        <v>137</v>
      </c>
      <c r="D13" s="172" t="s">
        <v>138</v>
      </c>
      <c r="E13" s="173">
        <v>1.05</v>
      </c>
      <c r="F13" s="174"/>
      <c r="G13" s="175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15</v>
      </c>
      <c r="M13" s="158">
        <f>G13*(1+L13/100)</f>
        <v>0</v>
      </c>
      <c r="N13" s="157">
        <v>7.392E-2</v>
      </c>
      <c r="O13" s="157">
        <f>ROUND(E13*N13,2)</f>
        <v>0.08</v>
      </c>
      <c r="P13" s="157">
        <v>0</v>
      </c>
      <c r="Q13" s="157">
        <f>ROUND(E13*P13,2)</f>
        <v>0</v>
      </c>
      <c r="R13" s="158"/>
      <c r="S13" s="158" t="s">
        <v>127</v>
      </c>
      <c r="T13" s="158" t="s">
        <v>127</v>
      </c>
      <c r="U13" s="158">
        <v>0.77700000000000002</v>
      </c>
      <c r="V13" s="158">
        <f>ROUND(E13*U13,2)</f>
        <v>0.82</v>
      </c>
      <c r="W13" s="158"/>
      <c r="X13" s="158" t="s">
        <v>128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129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>
      <c r="A14" s="154"/>
      <c r="B14" s="155"/>
      <c r="C14" s="188" t="s">
        <v>139</v>
      </c>
      <c r="D14" s="160"/>
      <c r="E14" s="161">
        <v>1.05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7"/>
      <c r="Z14" s="147"/>
      <c r="AA14" s="147"/>
      <c r="AB14" s="147"/>
      <c r="AC14" s="147"/>
      <c r="AD14" s="147"/>
      <c r="AE14" s="147"/>
      <c r="AF14" s="147"/>
      <c r="AG14" s="147" t="s">
        <v>134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>
      <c r="A15" s="170">
        <v>4</v>
      </c>
      <c r="B15" s="171" t="s">
        <v>140</v>
      </c>
      <c r="C15" s="187" t="s">
        <v>141</v>
      </c>
      <c r="D15" s="172" t="s">
        <v>138</v>
      </c>
      <c r="E15" s="173">
        <v>0.96</v>
      </c>
      <c r="F15" s="174"/>
      <c r="G15" s="175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7">
        <v>1.619E-2</v>
      </c>
      <c r="O15" s="157">
        <f>ROUND(E15*N15,2)</f>
        <v>0.02</v>
      </c>
      <c r="P15" s="157">
        <v>0</v>
      </c>
      <c r="Q15" s="157">
        <f>ROUND(E15*P15,2)</f>
        <v>0</v>
      </c>
      <c r="R15" s="158"/>
      <c r="S15" s="158" t="s">
        <v>127</v>
      </c>
      <c r="T15" s="158" t="s">
        <v>127</v>
      </c>
      <c r="U15" s="158">
        <v>0.98399999999999999</v>
      </c>
      <c r="V15" s="158">
        <f>ROUND(E15*U15,2)</f>
        <v>0.94</v>
      </c>
      <c r="W15" s="158"/>
      <c r="X15" s="158" t="s">
        <v>128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129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>
      <c r="A16" s="154"/>
      <c r="B16" s="155"/>
      <c r="C16" s="188" t="s">
        <v>142</v>
      </c>
      <c r="D16" s="160"/>
      <c r="E16" s="161">
        <v>0.96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47"/>
      <c r="Z16" s="147"/>
      <c r="AA16" s="147"/>
      <c r="AB16" s="147"/>
      <c r="AC16" s="147"/>
      <c r="AD16" s="147"/>
      <c r="AE16" s="147"/>
      <c r="AF16" s="147"/>
      <c r="AG16" s="147" t="s">
        <v>134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>
      <c r="A17" s="176">
        <v>5</v>
      </c>
      <c r="B17" s="177" t="s">
        <v>143</v>
      </c>
      <c r="C17" s="186" t="s">
        <v>144</v>
      </c>
      <c r="D17" s="178" t="s">
        <v>145</v>
      </c>
      <c r="E17" s="179">
        <v>1.3</v>
      </c>
      <c r="F17" s="180"/>
      <c r="G17" s="181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7">
        <v>1.1560000000000001E-2</v>
      </c>
      <c r="O17" s="157">
        <f>ROUND(E17*N17,2)</f>
        <v>0.02</v>
      </c>
      <c r="P17" s="157">
        <v>0</v>
      </c>
      <c r="Q17" s="157">
        <f>ROUND(E17*P17,2)</f>
        <v>0</v>
      </c>
      <c r="R17" s="158"/>
      <c r="S17" s="158" t="s">
        <v>127</v>
      </c>
      <c r="T17" s="158" t="s">
        <v>127</v>
      </c>
      <c r="U17" s="158">
        <v>1.6579999999999999</v>
      </c>
      <c r="V17" s="158">
        <f>ROUND(E17*U17,2)</f>
        <v>2.16</v>
      </c>
      <c r="W17" s="158"/>
      <c r="X17" s="158" t="s">
        <v>128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129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>
      <c r="A18" s="164" t="s">
        <v>122</v>
      </c>
      <c r="B18" s="165" t="s">
        <v>58</v>
      </c>
      <c r="C18" s="185" t="s">
        <v>59</v>
      </c>
      <c r="D18" s="166"/>
      <c r="E18" s="167"/>
      <c r="F18" s="168"/>
      <c r="G18" s="169">
        <f>SUMIF(AG19:AG38,"&lt;&gt;NOR",G19:G38)</f>
        <v>0</v>
      </c>
      <c r="H18" s="163"/>
      <c r="I18" s="163">
        <f>SUM(I19:I38)</f>
        <v>0</v>
      </c>
      <c r="J18" s="163"/>
      <c r="K18" s="163">
        <f>SUM(K19:K38)</f>
        <v>0</v>
      </c>
      <c r="L18" s="163"/>
      <c r="M18" s="163">
        <f>SUM(M19:M38)</f>
        <v>0</v>
      </c>
      <c r="N18" s="162"/>
      <c r="O18" s="162">
        <f>SUM(O19:O38)</f>
        <v>1.28</v>
      </c>
      <c r="P18" s="162"/>
      <c r="Q18" s="162">
        <f>SUM(Q19:Q38)</f>
        <v>0</v>
      </c>
      <c r="R18" s="163"/>
      <c r="S18" s="163"/>
      <c r="T18" s="163"/>
      <c r="U18" s="163"/>
      <c r="V18" s="163">
        <f>SUM(V19:V38)</f>
        <v>48.84</v>
      </c>
      <c r="W18" s="163"/>
      <c r="X18" s="163"/>
      <c r="AG18" t="s">
        <v>123</v>
      </c>
    </row>
    <row r="19" spans="1:60" outlineLevel="1">
      <c r="A19" s="176">
        <v>6</v>
      </c>
      <c r="B19" s="177" t="s">
        <v>146</v>
      </c>
      <c r="C19" s="186" t="s">
        <v>147</v>
      </c>
      <c r="D19" s="178" t="s">
        <v>138</v>
      </c>
      <c r="E19" s="179">
        <v>26.13</v>
      </c>
      <c r="F19" s="180"/>
      <c r="G19" s="181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15</v>
      </c>
      <c r="M19" s="158">
        <f>G19*(1+L19/100)</f>
        <v>0</v>
      </c>
      <c r="N19" s="157">
        <v>5.5900000000000004E-3</v>
      </c>
      <c r="O19" s="157">
        <f>ROUND(E19*N19,2)</f>
        <v>0.15</v>
      </c>
      <c r="P19" s="157">
        <v>0</v>
      </c>
      <c r="Q19" s="157">
        <f>ROUND(E19*P19,2)</f>
        <v>0</v>
      </c>
      <c r="R19" s="158"/>
      <c r="S19" s="158" t="s">
        <v>127</v>
      </c>
      <c r="T19" s="158" t="s">
        <v>127</v>
      </c>
      <c r="U19" s="158">
        <v>0.32</v>
      </c>
      <c r="V19" s="158">
        <f>ROUND(E19*U19,2)</f>
        <v>8.36</v>
      </c>
      <c r="W19" s="158"/>
      <c r="X19" s="158" t="s">
        <v>128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129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>
      <c r="A20" s="170">
        <v>7</v>
      </c>
      <c r="B20" s="171" t="s">
        <v>148</v>
      </c>
      <c r="C20" s="187" t="s">
        <v>149</v>
      </c>
      <c r="D20" s="172" t="s">
        <v>138</v>
      </c>
      <c r="E20" s="173">
        <v>26.13</v>
      </c>
      <c r="F20" s="174"/>
      <c r="G20" s="175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7">
        <v>2.9999999999999997E-4</v>
      </c>
      <c r="O20" s="157">
        <f>ROUND(E20*N20,2)</f>
        <v>0.01</v>
      </c>
      <c r="P20" s="157">
        <v>0</v>
      </c>
      <c r="Q20" s="157">
        <f>ROUND(E20*P20,2)</f>
        <v>0</v>
      </c>
      <c r="R20" s="158"/>
      <c r="S20" s="158" t="s">
        <v>127</v>
      </c>
      <c r="T20" s="158" t="s">
        <v>127</v>
      </c>
      <c r="U20" s="158">
        <v>8.8999999999999996E-2</v>
      </c>
      <c r="V20" s="158">
        <f>ROUND(E20*U20,2)</f>
        <v>2.33</v>
      </c>
      <c r="W20" s="158"/>
      <c r="X20" s="158" t="s">
        <v>128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129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>
      <c r="A21" s="154"/>
      <c r="B21" s="155"/>
      <c r="C21" s="188" t="s">
        <v>150</v>
      </c>
      <c r="D21" s="160"/>
      <c r="E21" s="161">
        <v>26.13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47"/>
      <c r="Z21" s="147"/>
      <c r="AA21" s="147"/>
      <c r="AB21" s="147"/>
      <c r="AC21" s="147"/>
      <c r="AD21" s="147"/>
      <c r="AE21" s="147"/>
      <c r="AF21" s="147"/>
      <c r="AG21" s="147" t="s">
        <v>134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>
      <c r="A22" s="170">
        <v>8</v>
      </c>
      <c r="B22" s="171" t="s">
        <v>151</v>
      </c>
      <c r="C22" s="187" t="s">
        <v>152</v>
      </c>
      <c r="D22" s="172" t="s">
        <v>138</v>
      </c>
      <c r="E22" s="173">
        <v>16.32</v>
      </c>
      <c r="F22" s="174"/>
      <c r="G22" s="175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7">
        <v>1.7000000000000001E-2</v>
      </c>
      <c r="O22" s="157">
        <f>ROUND(E22*N22,2)</f>
        <v>0.28000000000000003</v>
      </c>
      <c r="P22" s="157">
        <v>0</v>
      </c>
      <c r="Q22" s="157">
        <f>ROUND(E22*P22,2)</f>
        <v>0</v>
      </c>
      <c r="R22" s="158"/>
      <c r="S22" s="158" t="s">
        <v>127</v>
      </c>
      <c r="T22" s="158" t="s">
        <v>127</v>
      </c>
      <c r="U22" s="158">
        <v>0.36</v>
      </c>
      <c r="V22" s="158">
        <f>ROUND(E22*U22,2)</f>
        <v>5.88</v>
      </c>
      <c r="W22" s="158"/>
      <c r="X22" s="158" t="s">
        <v>128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129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>
      <c r="A23" s="154"/>
      <c r="B23" s="155"/>
      <c r="C23" s="188" t="s">
        <v>153</v>
      </c>
      <c r="D23" s="160"/>
      <c r="E23" s="161">
        <v>16.32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47"/>
      <c r="Z23" s="147"/>
      <c r="AA23" s="147"/>
      <c r="AB23" s="147"/>
      <c r="AC23" s="147"/>
      <c r="AD23" s="147"/>
      <c r="AE23" s="147"/>
      <c r="AF23" s="147"/>
      <c r="AG23" s="147" t="s">
        <v>134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>
      <c r="A24" s="170">
        <v>9</v>
      </c>
      <c r="B24" s="171" t="s">
        <v>154</v>
      </c>
      <c r="C24" s="187" t="s">
        <v>155</v>
      </c>
      <c r="D24" s="172" t="s">
        <v>138</v>
      </c>
      <c r="E24" s="173">
        <v>87.105000000000004</v>
      </c>
      <c r="F24" s="174"/>
      <c r="G24" s="175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15</v>
      </c>
      <c r="M24" s="158">
        <f>G24*(1+L24/100)</f>
        <v>0</v>
      </c>
      <c r="N24" s="157">
        <v>2.5000000000000001E-3</v>
      </c>
      <c r="O24" s="157">
        <f>ROUND(E24*N24,2)</f>
        <v>0.22</v>
      </c>
      <c r="P24" s="157">
        <v>0</v>
      </c>
      <c r="Q24" s="157">
        <f>ROUND(E24*P24,2)</f>
        <v>0</v>
      </c>
      <c r="R24" s="158"/>
      <c r="S24" s="158" t="s">
        <v>127</v>
      </c>
      <c r="T24" s="158" t="s">
        <v>156</v>
      </c>
      <c r="U24" s="158">
        <v>0.24</v>
      </c>
      <c r="V24" s="158">
        <f>ROUND(E24*U24,2)</f>
        <v>20.91</v>
      </c>
      <c r="W24" s="158"/>
      <c r="X24" s="158" t="s">
        <v>128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129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>
      <c r="A25" s="154"/>
      <c r="B25" s="155"/>
      <c r="C25" s="261" t="s">
        <v>157</v>
      </c>
      <c r="D25" s="262"/>
      <c r="E25" s="262"/>
      <c r="F25" s="262"/>
      <c r="G25" s="262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47"/>
      <c r="Z25" s="147"/>
      <c r="AA25" s="147"/>
      <c r="AB25" s="147"/>
      <c r="AC25" s="147"/>
      <c r="AD25" s="147"/>
      <c r="AE25" s="147"/>
      <c r="AF25" s="147"/>
      <c r="AG25" s="147" t="s">
        <v>158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>
      <c r="A26" s="154"/>
      <c r="B26" s="155"/>
      <c r="C26" s="188" t="s">
        <v>159</v>
      </c>
      <c r="D26" s="160"/>
      <c r="E26" s="161">
        <v>87.105000000000004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7"/>
      <c r="Z26" s="147"/>
      <c r="AA26" s="147"/>
      <c r="AB26" s="147"/>
      <c r="AC26" s="147"/>
      <c r="AD26" s="147"/>
      <c r="AE26" s="147"/>
      <c r="AF26" s="147"/>
      <c r="AG26" s="147" t="s">
        <v>134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>
      <c r="A27" s="170">
        <v>10</v>
      </c>
      <c r="B27" s="171" t="s">
        <v>160</v>
      </c>
      <c r="C27" s="187" t="s">
        <v>161</v>
      </c>
      <c r="D27" s="172" t="s">
        <v>138</v>
      </c>
      <c r="E27" s="173">
        <v>105.669</v>
      </c>
      <c r="F27" s="174"/>
      <c r="G27" s="175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7">
        <v>5.7800000000000004E-3</v>
      </c>
      <c r="O27" s="157">
        <f>ROUND(E27*N27,2)</f>
        <v>0.61</v>
      </c>
      <c r="P27" s="157">
        <v>0</v>
      </c>
      <c r="Q27" s="157">
        <f>ROUND(E27*P27,2)</f>
        <v>0</v>
      </c>
      <c r="R27" s="158"/>
      <c r="S27" s="158" t="s">
        <v>127</v>
      </c>
      <c r="T27" s="158" t="s">
        <v>156</v>
      </c>
      <c r="U27" s="158">
        <v>0.1</v>
      </c>
      <c r="V27" s="158">
        <f>ROUND(E27*U27,2)</f>
        <v>10.57</v>
      </c>
      <c r="W27" s="158"/>
      <c r="X27" s="158" t="s">
        <v>128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129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>
      <c r="A28" s="154"/>
      <c r="B28" s="155"/>
      <c r="C28" s="261" t="s">
        <v>157</v>
      </c>
      <c r="D28" s="262"/>
      <c r="E28" s="262"/>
      <c r="F28" s="262"/>
      <c r="G28" s="262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47"/>
      <c r="Z28" s="147"/>
      <c r="AA28" s="147"/>
      <c r="AB28" s="147"/>
      <c r="AC28" s="147"/>
      <c r="AD28" s="147"/>
      <c r="AE28" s="147"/>
      <c r="AF28" s="147"/>
      <c r="AG28" s="147" t="s">
        <v>158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>
      <c r="A29" s="154"/>
      <c r="B29" s="155"/>
      <c r="C29" s="188" t="s">
        <v>162</v>
      </c>
      <c r="D29" s="160"/>
      <c r="E29" s="161">
        <v>55.578000000000003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47"/>
      <c r="Z29" s="147"/>
      <c r="AA29" s="147"/>
      <c r="AB29" s="147"/>
      <c r="AC29" s="147"/>
      <c r="AD29" s="147"/>
      <c r="AE29" s="147"/>
      <c r="AF29" s="147"/>
      <c r="AG29" s="147" t="s">
        <v>134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>
      <c r="A30" s="154"/>
      <c r="B30" s="155"/>
      <c r="C30" s="188" t="s">
        <v>163</v>
      </c>
      <c r="D30" s="160"/>
      <c r="E30" s="161">
        <v>26.018999999999998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7"/>
      <c r="Z30" s="147"/>
      <c r="AA30" s="147"/>
      <c r="AB30" s="147"/>
      <c r="AC30" s="147"/>
      <c r="AD30" s="147"/>
      <c r="AE30" s="147"/>
      <c r="AF30" s="147"/>
      <c r="AG30" s="147" t="s">
        <v>134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>
      <c r="A31" s="154"/>
      <c r="B31" s="155"/>
      <c r="C31" s="188" t="s">
        <v>164</v>
      </c>
      <c r="D31" s="160"/>
      <c r="E31" s="161">
        <v>24.071999999999999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7"/>
      <c r="Z31" s="147"/>
      <c r="AA31" s="147"/>
      <c r="AB31" s="147"/>
      <c r="AC31" s="147"/>
      <c r="AD31" s="147"/>
      <c r="AE31" s="147"/>
      <c r="AF31" s="147"/>
      <c r="AG31" s="147" t="s">
        <v>134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>
      <c r="A32" s="170">
        <v>11</v>
      </c>
      <c r="B32" s="171" t="s">
        <v>165</v>
      </c>
      <c r="C32" s="187" t="s">
        <v>166</v>
      </c>
      <c r="D32" s="172" t="s">
        <v>138</v>
      </c>
      <c r="E32" s="173">
        <v>5.2560000000000002</v>
      </c>
      <c r="F32" s="174"/>
      <c r="G32" s="175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15</v>
      </c>
      <c r="M32" s="158">
        <f>G32*(1+L32/100)</f>
        <v>0</v>
      </c>
      <c r="N32" s="157">
        <v>4.0000000000000003E-5</v>
      </c>
      <c r="O32" s="157">
        <f>ROUND(E32*N32,2)</f>
        <v>0</v>
      </c>
      <c r="P32" s="157">
        <v>0</v>
      </c>
      <c r="Q32" s="157">
        <f>ROUND(E32*P32,2)</f>
        <v>0</v>
      </c>
      <c r="R32" s="158"/>
      <c r="S32" s="158" t="s">
        <v>127</v>
      </c>
      <c r="T32" s="158" t="s">
        <v>127</v>
      </c>
      <c r="U32" s="158">
        <v>7.8E-2</v>
      </c>
      <c r="V32" s="158">
        <f>ROUND(E32*U32,2)</f>
        <v>0.41</v>
      </c>
      <c r="W32" s="158"/>
      <c r="X32" s="158" t="s">
        <v>128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129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>
      <c r="A33" s="154"/>
      <c r="B33" s="155"/>
      <c r="C33" s="188" t="s">
        <v>167</v>
      </c>
      <c r="D33" s="160"/>
      <c r="E33" s="161">
        <v>5.2560000000000002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7"/>
      <c r="Z33" s="147"/>
      <c r="AA33" s="147"/>
      <c r="AB33" s="147"/>
      <c r="AC33" s="147"/>
      <c r="AD33" s="147"/>
      <c r="AE33" s="147"/>
      <c r="AF33" s="147"/>
      <c r="AG33" s="147" t="s">
        <v>134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>
      <c r="A34" s="170">
        <v>12</v>
      </c>
      <c r="B34" s="171" t="s">
        <v>168</v>
      </c>
      <c r="C34" s="187" t="s">
        <v>169</v>
      </c>
      <c r="D34" s="172" t="s">
        <v>138</v>
      </c>
      <c r="E34" s="173">
        <v>105.669</v>
      </c>
      <c r="F34" s="174"/>
      <c r="G34" s="175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7">
        <v>8.0000000000000007E-5</v>
      </c>
      <c r="O34" s="157">
        <f>ROUND(E34*N34,2)</f>
        <v>0.01</v>
      </c>
      <c r="P34" s="157">
        <v>0</v>
      </c>
      <c r="Q34" s="157">
        <f>ROUND(E34*P34,2)</f>
        <v>0</v>
      </c>
      <c r="R34" s="158"/>
      <c r="S34" s="158" t="s">
        <v>127</v>
      </c>
      <c r="T34" s="158" t="s">
        <v>156</v>
      </c>
      <c r="U34" s="158">
        <v>0</v>
      </c>
      <c r="V34" s="158">
        <f>ROUND(E34*U34,2)</f>
        <v>0</v>
      </c>
      <c r="W34" s="158"/>
      <c r="X34" s="158" t="s">
        <v>128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129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>
      <c r="A35" s="154"/>
      <c r="B35" s="155"/>
      <c r="C35" s="261" t="s">
        <v>157</v>
      </c>
      <c r="D35" s="262"/>
      <c r="E35" s="262"/>
      <c r="F35" s="262"/>
      <c r="G35" s="262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47"/>
      <c r="Z35" s="147"/>
      <c r="AA35" s="147"/>
      <c r="AB35" s="147"/>
      <c r="AC35" s="147"/>
      <c r="AD35" s="147"/>
      <c r="AE35" s="147"/>
      <c r="AF35" s="147"/>
      <c r="AG35" s="147" t="s">
        <v>158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>
      <c r="A36" s="170">
        <v>13</v>
      </c>
      <c r="B36" s="171" t="s">
        <v>170</v>
      </c>
      <c r="C36" s="187" t="s">
        <v>171</v>
      </c>
      <c r="D36" s="172" t="s">
        <v>138</v>
      </c>
      <c r="E36" s="173">
        <v>1.05</v>
      </c>
      <c r="F36" s="174"/>
      <c r="G36" s="175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7">
        <v>3.6700000000000001E-3</v>
      </c>
      <c r="O36" s="157">
        <f>ROUND(E36*N36,2)</f>
        <v>0</v>
      </c>
      <c r="P36" s="157">
        <v>0</v>
      </c>
      <c r="Q36" s="157">
        <f>ROUND(E36*P36,2)</f>
        <v>0</v>
      </c>
      <c r="R36" s="158"/>
      <c r="S36" s="158" t="s">
        <v>127</v>
      </c>
      <c r="T36" s="158" t="s">
        <v>127</v>
      </c>
      <c r="U36" s="158">
        <v>0.36199999999999999</v>
      </c>
      <c r="V36" s="158">
        <f>ROUND(E36*U36,2)</f>
        <v>0.38</v>
      </c>
      <c r="W36" s="158"/>
      <c r="X36" s="158" t="s">
        <v>128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129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>
      <c r="A37" s="154"/>
      <c r="B37" s="155"/>
      <c r="C37" s="188" t="s">
        <v>139</v>
      </c>
      <c r="D37" s="160"/>
      <c r="E37" s="161">
        <v>1.05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47"/>
      <c r="Z37" s="147"/>
      <c r="AA37" s="147"/>
      <c r="AB37" s="147"/>
      <c r="AC37" s="147"/>
      <c r="AD37" s="147"/>
      <c r="AE37" s="147"/>
      <c r="AF37" s="147"/>
      <c r="AG37" s="147" t="s">
        <v>134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>
      <c r="A38" s="176">
        <v>14</v>
      </c>
      <c r="B38" s="177" t="s">
        <v>172</v>
      </c>
      <c r="C38" s="186" t="s">
        <v>173</v>
      </c>
      <c r="D38" s="178" t="s">
        <v>174</v>
      </c>
      <c r="E38" s="179">
        <v>1</v>
      </c>
      <c r="F38" s="180"/>
      <c r="G38" s="181">
        <f>ROUND(E38*F38,2)</f>
        <v>0</v>
      </c>
      <c r="H38" s="159"/>
      <c r="I38" s="158">
        <f>ROUND(E38*H38,2)</f>
        <v>0</v>
      </c>
      <c r="J38" s="159"/>
      <c r="K38" s="158">
        <f>ROUND(E38*J38,2)</f>
        <v>0</v>
      </c>
      <c r="L38" s="158">
        <v>15</v>
      </c>
      <c r="M38" s="158">
        <f>G38*(1+L38/100)</f>
        <v>0</v>
      </c>
      <c r="N38" s="157">
        <v>0</v>
      </c>
      <c r="O38" s="157">
        <f>ROUND(E38*N38,2)</f>
        <v>0</v>
      </c>
      <c r="P38" s="157">
        <v>0</v>
      </c>
      <c r="Q38" s="157">
        <f>ROUND(E38*P38,2)</f>
        <v>0</v>
      </c>
      <c r="R38" s="158"/>
      <c r="S38" s="158" t="s">
        <v>175</v>
      </c>
      <c r="T38" s="158" t="s">
        <v>176</v>
      </c>
      <c r="U38" s="158">
        <v>0</v>
      </c>
      <c r="V38" s="158">
        <f>ROUND(E38*U38,2)</f>
        <v>0</v>
      </c>
      <c r="W38" s="158"/>
      <c r="X38" s="158" t="s">
        <v>128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129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>
      <c r="A39" s="164" t="s">
        <v>122</v>
      </c>
      <c r="B39" s="165" t="s">
        <v>60</v>
      </c>
      <c r="C39" s="185" t="s">
        <v>61</v>
      </c>
      <c r="D39" s="166"/>
      <c r="E39" s="167"/>
      <c r="F39" s="168"/>
      <c r="G39" s="169">
        <f>SUMIF(AG40:AG41,"&lt;&gt;NOR",G40:G41)</f>
        <v>0</v>
      </c>
      <c r="H39" s="163"/>
      <c r="I39" s="163">
        <f>SUM(I40:I41)</f>
        <v>0</v>
      </c>
      <c r="J39" s="163"/>
      <c r="K39" s="163">
        <f>SUM(K40:K41)</f>
        <v>0</v>
      </c>
      <c r="L39" s="163"/>
      <c r="M39" s="163">
        <f>SUM(M40:M41)</f>
        <v>0</v>
      </c>
      <c r="N39" s="162"/>
      <c r="O39" s="162">
        <f>SUM(O40:O41)</f>
        <v>0</v>
      </c>
      <c r="P39" s="162"/>
      <c r="Q39" s="162">
        <f>SUM(Q40:Q41)</f>
        <v>0</v>
      </c>
      <c r="R39" s="163"/>
      <c r="S39" s="163"/>
      <c r="T39" s="163"/>
      <c r="U39" s="163"/>
      <c r="V39" s="163">
        <f>SUM(V40:V41)</f>
        <v>0</v>
      </c>
      <c r="W39" s="163"/>
      <c r="X39" s="163"/>
      <c r="AG39" t="s">
        <v>123</v>
      </c>
    </row>
    <row r="40" spans="1:60" outlineLevel="1">
      <c r="A40" s="170">
        <v>15</v>
      </c>
      <c r="B40" s="171" t="s">
        <v>177</v>
      </c>
      <c r="C40" s="187" t="s">
        <v>178</v>
      </c>
      <c r="D40" s="172" t="s">
        <v>138</v>
      </c>
      <c r="E40" s="173">
        <v>1</v>
      </c>
      <c r="F40" s="174"/>
      <c r="G40" s="175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15</v>
      </c>
      <c r="M40" s="158">
        <f>G40*(1+L40/100)</f>
        <v>0</v>
      </c>
      <c r="N40" s="157">
        <v>0</v>
      </c>
      <c r="O40" s="157">
        <f>ROUND(E40*N40,2)</f>
        <v>0</v>
      </c>
      <c r="P40" s="157">
        <v>0</v>
      </c>
      <c r="Q40" s="157">
        <f>ROUND(E40*P40,2)</f>
        <v>0</v>
      </c>
      <c r="R40" s="158"/>
      <c r="S40" s="158" t="s">
        <v>175</v>
      </c>
      <c r="T40" s="158" t="s">
        <v>176</v>
      </c>
      <c r="U40" s="158">
        <v>0</v>
      </c>
      <c r="V40" s="158">
        <f>ROUND(E40*U40,2)</f>
        <v>0</v>
      </c>
      <c r="W40" s="158"/>
      <c r="X40" s="158" t="s">
        <v>128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129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>
      <c r="A41" s="154"/>
      <c r="B41" s="155"/>
      <c r="C41" s="188" t="s">
        <v>179</v>
      </c>
      <c r="D41" s="160"/>
      <c r="E41" s="161">
        <v>1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47"/>
      <c r="Z41" s="147"/>
      <c r="AA41" s="147"/>
      <c r="AB41" s="147"/>
      <c r="AC41" s="147"/>
      <c r="AD41" s="147"/>
      <c r="AE41" s="147"/>
      <c r="AF41" s="147"/>
      <c r="AG41" s="147" t="s">
        <v>134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>
      <c r="A42" s="164" t="s">
        <v>122</v>
      </c>
      <c r="B42" s="165" t="s">
        <v>62</v>
      </c>
      <c r="C42" s="185" t="s">
        <v>63</v>
      </c>
      <c r="D42" s="166"/>
      <c r="E42" s="167"/>
      <c r="F42" s="168"/>
      <c r="G42" s="169">
        <f>SUMIF(AG43:AG45,"&lt;&gt;NOR",G43:G45)</f>
        <v>0</v>
      </c>
      <c r="H42" s="163"/>
      <c r="I42" s="163">
        <f>SUM(I43:I45)</f>
        <v>0</v>
      </c>
      <c r="J42" s="163"/>
      <c r="K42" s="163">
        <f>SUM(K43:K45)</f>
        <v>0</v>
      </c>
      <c r="L42" s="163"/>
      <c r="M42" s="163">
        <f>SUM(M43:M45)</f>
        <v>0</v>
      </c>
      <c r="N42" s="162"/>
      <c r="O42" s="162">
        <f>SUM(O43:O45)</f>
        <v>0.46</v>
      </c>
      <c r="P42" s="162"/>
      <c r="Q42" s="162">
        <f>SUM(Q43:Q45)</f>
        <v>0</v>
      </c>
      <c r="R42" s="163"/>
      <c r="S42" s="163"/>
      <c r="T42" s="163"/>
      <c r="U42" s="163"/>
      <c r="V42" s="163">
        <f>SUM(V43:V45)</f>
        <v>12.02</v>
      </c>
      <c r="W42" s="163"/>
      <c r="X42" s="163"/>
      <c r="AG42" t="s">
        <v>123</v>
      </c>
    </row>
    <row r="43" spans="1:60" outlineLevel="1">
      <c r="A43" s="170">
        <v>16</v>
      </c>
      <c r="B43" s="171" t="s">
        <v>180</v>
      </c>
      <c r="C43" s="187" t="s">
        <v>181</v>
      </c>
      <c r="D43" s="172" t="s">
        <v>138</v>
      </c>
      <c r="E43" s="173">
        <v>26.13</v>
      </c>
      <c r="F43" s="174"/>
      <c r="G43" s="175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15</v>
      </c>
      <c r="M43" s="158">
        <f>G43*(1+L43/100)</f>
        <v>0</v>
      </c>
      <c r="N43" s="157">
        <v>2.1000000000000001E-4</v>
      </c>
      <c r="O43" s="157">
        <f>ROUND(E43*N43,2)</f>
        <v>0.01</v>
      </c>
      <c r="P43" s="157">
        <v>0</v>
      </c>
      <c r="Q43" s="157">
        <f>ROUND(E43*P43,2)</f>
        <v>0</v>
      </c>
      <c r="R43" s="158"/>
      <c r="S43" s="158" t="s">
        <v>127</v>
      </c>
      <c r="T43" s="158" t="s">
        <v>156</v>
      </c>
      <c r="U43" s="158">
        <v>0.09</v>
      </c>
      <c r="V43" s="158">
        <f>ROUND(E43*U43,2)</f>
        <v>2.35</v>
      </c>
      <c r="W43" s="158"/>
      <c r="X43" s="158" t="s">
        <v>128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129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>
      <c r="A44" s="154"/>
      <c r="B44" s="155"/>
      <c r="C44" s="188" t="s">
        <v>150</v>
      </c>
      <c r="D44" s="160"/>
      <c r="E44" s="161">
        <v>26.13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47"/>
      <c r="Z44" s="147"/>
      <c r="AA44" s="147"/>
      <c r="AB44" s="147"/>
      <c r="AC44" s="147"/>
      <c r="AD44" s="147"/>
      <c r="AE44" s="147"/>
      <c r="AF44" s="147"/>
      <c r="AG44" s="147" t="s">
        <v>134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>
      <c r="A45" s="176">
        <v>17</v>
      </c>
      <c r="B45" s="177" t="s">
        <v>182</v>
      </c>
      <c r="C45" s="186" t="s">
        <v>183</v>
      </c>
      <c r="D45" s="178" t="s">
        <v>138</v>
      </c>
      <c r="E45" s="179">
        <v>26.13</v>
      </c>
      <c r="F45" s="180"/>
      <c r="G45" s="181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15</v>
      </c>
      <c r="M45" s="158">
        <f>G45*(1+L45/100)</f>
        <v>0</v>
      </c>
      <c r="N45" s="157">
        <v>1.7149999999999999E-2</v>
      </c>
      <c r="O45" s="157">
        <f>ROUND(E45*N45,2)</f>
        <v>0.45</v>
      </c>
      <c r="P45" s="157">
        <v>0</v>
      </c>
      <c r="Q45" s="157">
        <f>ROUND(E45*P45,2)</f>
        <v>0</v>
      </c>
      <c r="R45" s="158"/>
      <c r="S45" s="158" t="s">
        <v>127</v>
      </c>
      <c r="T45" s="158" t="s">
        <v>156</v>
      </c>
      <c r="U45" s="158">
        <v>0.37</v>
      </c>
      <c r="V45" s="158">
        <f>ROUND(E45*U45,2)</f>
        <v>9.67</v>
      </c>
      <c r="W45" s="158"/>
      <c r="X45" s="158" t="s">
        <v>128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129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>
      <c r="A46" s="164" t="s">
        <v>122</v>
      </c>
      <c r="B46" s="165" t="s">
        <v>64</v>
      </c>
      <c r="C46" s="185" t="s">
        <v>65</v>
      </c>
      <c r="D46" s="166"/>
      <c r="E46" s="167"/>
      <c r="F46" s="168"/>
      <c r="G46" s="169">
        <f>SUMIF(AG47:AG47,"&lt;&gt;NOR",G47:G47)</f>
        <v>0</v>
      </c>
      <c r="H46" s="163"/>
      <c r="I46" s="163">
        <f>SUM(I47:I47)</f>
        <v>0</v>
      </c>
      <c r="J46" s="163"/>
      <c r="K46" s="163">
        <f>SUM(K47:K47)</f>
        <v>0</v>
      </c>
      <c r="L46" s="163"/>
      <c r="M46" s="163">
        <f>SUM(M47:M47)</f>
        <v>0</v>
      </c>
      <c r="N46" s="162"/>
      <c r="O46" s="162">
        <f>SUM(O47:O47)</f>
        <v>0.03</v>
      </c>
      <c r="P46" s="162"/>
      <c r="Q46" s="162">
        <f>SUM(Q47:Q47)</f>
        <v>0</v>
      </c>
      <c r="R46" s="163"/>
      <c r="S46" s="163"/>
      <c r="T46" s="163"/>
      <c r="U46" s="163"/>
      <c r="V46" s="163">
        <f>SUM(V47:V47)</f>
        <v>4.63</v>
      </c>
      <c r="W46" s="163"/>
      <c r="X46" s="163"/>
      <c r="AG46" t="s">
        <v>123</v>
      </c>
    </row>
    <row r="47" spans="1:60" outlineLevel="1">
      <c r="A47" s="176">
        <v>18</v>
      </c>
      <c r="B47" s="177" t="s">
        <v>184</v>
      </c>
      <c r="C47" s="186" t="s">
        <v>185</v>
      </c>
      <c r="D47" s="178" t="s">
        <v>138</v>
      </c>
      <c r="E47" s="179">
        <v>26.13</v>
      </c>
      <c r="F47" s="180"/>
      <c r="G47" s="181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15</v>
      </c>
      <c r="M47" s="158">
        <f>G47*(1+L47/100)</f>
        <v>0</v>
      </c>
      <c r="N47" s="157">
        <v>1.2099999999999999E-3</v>
      </c>
      <c r="O47" s="157">
        <f>ROUND(E47*N47,2)</f>
        <v>0.03</v>
      </c>
      <c r="P47" s="157">
        <v>0</v>
      </c>
      <c r="Q47" s="157">
        <f>ROUND(E47*P47,2)</f>
        <v>0</v>
      </c>
      <c r="R47" s="158"/>
      <c r="S47" s="158" t="s">
        <v>127</v>
      </c>
      <c r="T47" s="158" t="s">
        <v>156</v>
      </c>
      <c r="U47" s="158">
        <v>0.17699999999999999</v>
      </c>
      <c r="V47" s="158">
        <f>ROUND(E47*U47,2)</f>
        <v>4.63</v>
      </c>
      <c r="W47" s="158"/>
      <c r="X47" s="158" t="s">
        <v>128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129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5.5">
      <c r="A48" s="164" t="s">
        <v>122</v>
      </c>
      <c r="B48" s="165" t="s">
        <v>66</v>
      </c>
      <c r="C48" s="185" t="s">
        <v>67</v>
      </c>
      <c r="D48" s="166"/>
      <c r="E48" s="167"/>
      <c r="F48" s="168"/>
      <c r="G48" s="169">
        <f>SUMIF(AG49:AG49,"&lt;&gt;NOR",G49:G49)</f>
        <v>0</v>
      </c>
      <c r="H48" s="163"/>
      <c r="I48" s="163">
        <f>SUM(I49:I49)</f>
        <v>0</v>
      </c>
      <c r="J48" s="163"/>
      <c r="K48" s="163">
        <f>SUM(K49:K49)</f>
        <v>0</v>
      </c>
      <c r="L48" s="163"/>
      <c r="M48" s="163">
        <f>SUM(M49:M49)</f>
        <v>0</v>
      </c>
      <c r="N48" s="162"/>
      <c r="O48" s="162">
        <f>SUM(O49:O49)</f>
        <v>0</v>
      </c>
      <c r="P48" s="162"/>
      <c r="Q48" s="162">
        <f>SUM(Q49:Q49)</f>
        <v>0</v>
      </c>
      <c r="R48" s="163"/>
      <c r="S48" s="163"/>
      <c r="T48" s="163"/>
      <c r="U48" s="163"/>
      <c r="V48" s="163">
        <f>SUM(V49:V49)</f>
        <v>4.97</v>
      </c>
      <c r="W48" s="163"/>
      <c r="X48" s="163"/>
      <c r="AG48" t="s">
        <v>123</v>
      </c>
    </row>
    <row r="49" spans="1:60" outlineLevel="1">
      <c r="A49" s="176">
        <v>19</v>
      </c>
      <c r="B49" s="177" t="s">
        <v>186</v>
      </c>
      <c r="C49" s="186" t="s">
        <v>187</v>
      </c>
      <c r="D49" s="178" t="s">
        <v>138</v>
      </c>
      <c r="E49" s="179">
        <v>16.13</v>
      </c>
      <c r="F49" s="180"/>
      <c r="G49" s="181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15</v>
      </c>
      <c r="M49" s="158">
        <f>G49*(1+L49/100)</f>
        <v>0</v>
      </c>
      <c r="N49" s="157">
        <v>4.0000000000000003E-5</v>
      </c>
      <c r="O49" s="157">
        <f>ROUND(E49*N49,2)</f>
        <v>0</v>
      </c>
      <c r="P49" s="157">
        <v>0</v>
      </c>
      <c r="Q49" s="157">
        <f>ROUND(E49*P49,2)</f>
        <v>0</v>
      </c>
      <c r="R49" s="158"/>
      <c r="S49" s="158" t="s">
        <v>127</v>
      </c>
      <c r="T49" s="158" t="s">
        <v>156</v>
      </c>
      <c r="U49" s="158">
        <v>0.308</v>
      </c>
      <c r="V49" s="158">
        <f>ROUND(E49*U49,2)</f>
        <v>4.97</v>
      </c>
      <c r="W49" s="158"/>
      <c r="X49" s="158" t="s">
        <v>128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129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>
      <c r="A50" s="164" t="s">
        <v>122</v>
      </c>
      <c r="B50" s="165" t="s">
        <v>68</v>
      </c>
      <c r="C50" s="185" t="s">
        <v>69</v>
      </c>
      <c r="D50" s="166"/>
      <c r="E50" s="167"/>
      <c r="F50" s="168"/>
      <c r="G50" s="169">
        <f>SUMIF(AG51:AG65,"&lt;&gt;NOR",G51:G65)</f>
        <v>0</v>
      </c>
      <c r="H50" s="163"/>
      <c r="I50" s="163">
        <f>SUM(I51:I65)</f>
        <v>0</v>
      </c>
      <c r="J50" s="163"/>
      <c r="K50" s="163">
        <f>SUM(K51:K65)</f>
        <v>0</v>
      </c>
      <c r="L50" s="163"/>
      <c r="M50" s="163">
        <f>SUM(M51:M65)</f>
        <v>0</v>
      </c>
      <c r="N50" s="162"/>
      <c r="O50" s="162">
        <f>SUM(O51:O65)</f>
        <v>0.01</v>
      </c>
      <c r="P50" s="162"/>
      <c r="Q50" s="162">
        <f>SUM(Q51:Q65)</f>
        <v>2.4299999999999997</v>
      </c>
      <c r="R50" s="163"/>
      <c r="S50" s="163"/>
      <c r="T50" s="163"/>
      <c r="U50" s="163"/>
      <c r="V50" s="163">
        <f>SUM(V51:V65)</f>
        <v>11.85</v>
      </c>
      <c r="W50" s="163"/>
      <c r="X50" s="163"/>
      <c r="AG50" t="s">
        <v>123</v>
      </c>
    </row>
    <row r="51" spans="1:60" outlineLevel="1">
      <c r="A51" s="170">
        <v>20</v>
      </c>
      <c r="B51" s="171" t="s">
        <v>188</v>
      </c>
      <c r="C51" s="187" t="s">
        <v>189</v>
      </c>
      <c r="D51" s="172" t="s">
        <v>138</v>
      </c>
      <c r="E51" s="173">
        <v>2.0750000000000002</v>
      </c>
      <c r="F51" s="174"/>
      <c r="G51" s="175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15</v>
      </c>
      <c r="M51" s="158">
        <f>G51*(1+L51/100)</f>
        <v>0</v>
      </c>
      <c r="N51" s="157">
        <v>6.7000000000000002E-4</v>
      </c>
      <c r="O51" s="157">
        <f>ROUND(E51*N51,2)</f>
        <v>0</v>
      </c>
      <c r="P51" s="157">
        <v>0.31900000000000001</v>
      </c>
      <c r="Q51" s="157">
        <f>ROUND(E51*P51,2)</f>
        <v>0.66</v>
      </c>
      <c r="R51" s="158"/>
      <c r="S51" s="158" t="s">
        <v>127</v>
      </c>
      <c r="T51" s="158" t="s">
        <v>127</v>
      </c>
      <c r="U51" s="158">
        <v>0.32</v>
      </c>
      <c r="V51" s="158">
        <f>ROUND(E51*U51,2)</f>
        <v>0.66</v>
      </c>
      <c r="W51" s="158"/>
      <c r="X51" s="158" t="s">
        <v>128</v>
      </c>
      <c r="Y51" s="147"/>
      <c r="Z51" s="147"/>
      <c r="AA51" s="147"/>
      <c r="AB51" s="147"/>
      <c r="AC51" s="147"/>
      <c r="AD51" s="147"/>
      <c r="AE51" s="147"/>
      <c r="AF51" s="147"/>
      <c r="AG51" s="147" t="s">
        <v>129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>
      <c r="A52" s="154"/>
      <c r="B52" s="155"/>
      <c r="C52" s="188" t="s">
        <v>190</v>
      </c>
      <c r="D52" s="160"/>
      <c r="E52" s="161">
        <v>1.19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47"/>
      <c r="Z52" s="147"/>
      <c r="AA52" s="147"/>
      <c r="AB52" s="147"/>
      <c r="AC52" s="147"/>
      <c r="AD52" s="147"/>
      <c r="AE52" s="147"/>
      <c r="AF52" s="147"/>
      <c r="AG52" s="147" t="s">
        <v>134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>
      <c r="A53" s="154"/>
      <c r="B53" s="155"/>
      <c r="C53" s="188" t="s">
        <v>191</v>
      </c>
      <c r="D53" s="160"/>
      <c r="E53" s="161">
        <v>0.88500000000000001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47"/>
      <c r="Z53" s="147"/>
      <c r="AA53" s="147"/>
      <c r="AB53" s="147"/>
      <c r="AC53" s="147"/>
      <c r="AD53" s="147"/>
      <c r="AE53" s="147"/>
      <c r="AF53" s="147"/>
      <c r="AG53" s="147" t="s">
        <v>134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>
      <c r="A54" s="176">
        <v>21</v>
      </c>
      <c r="B54" s="177" t="s">
        <v>192</v>
      </c>
      <c r="C54" s="186" t="s">
        <v>193</v>
      </c>
      <c r="D54" s="178" t="s">
        <v>138</v>
      </c>
      <c r="E54" s="179">
        <v>3.9</v>
      </c>
      <c r="F54" s="180"/>
      <c r="G54" s="181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15</v>
      </c>
      <c r="M54" s="158">
        <f>G54*(1+L54/100)</f>
        <v>0</v>
      </c>
      <c r="N54" s="157">
        <v>0</v>
      </c>
      <c r="O54" s="157">
        <f>ROUND(E54*N54,2)</f>
        <v>0</v>
      </c>
      <c r="P54" s="157">
        <v>2.5510000000000001E-2</v>
      </c>
      <c r="Q54" s="157">
        <f>ROUND(E54*P54,2)</f>
        <v>0.1</v>
      </c>
      <c r="R54" s="158"/>
      <c r="S54" s="158" t="s">
        <v>127</v>
      </c>
      <c r="T54" s="158" t="s">
        <v>127</v>
      </c>
      <c r="U54" s="158">
        <v>0.11550000000000001</v>
      </c>
      <c r="V54" s="158">
        <f>ROUND(E54*U54,2)</f>
        <v>0.45</v>
      </c>
      <c r="W54" s="158"/>
      <c r="X54" s="158" t="s">
        <v>128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129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2.5" outlineLevel="1">
      <c r="A55" s="176">
        <v>22</v>
      </c>
      <c r="B55" s="177" t="s">
        <v>194</v>
      </c>
      <c r="C55" s="186" t="s">
        <v>195</v>
      </c>
      <c r="D55" s="178" t="s">
        <v>138</v>
      </c>
      <c r="E55" s="179">
        <v>3.9</v>
      </c>
      <c r="F55" s="180"/>
      <c r="G55" s="181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15</v>
      </c>
      <c r="M55" s="158">
        <f>G55*(1+L55/100)</f>
        <v>0</v>
      </c>
      <c r="N55" s="157">
        <v>0</v>
      </c>
      <c r="O55" s="157">
        <f>ROUND(E55*N55,2)</f>
        <v>0</v>
      </c>
      <c r="P55" s="157">
        <v>0.02</v>
      </c>
      <c r="Q55" s="157">
        <f>ROUND(E55*P55,2)</f>
        <v>0.08</v>
      </c>
      <c r="R55" s="158"/>
      <c r="S55" s="158" t="s">
        <v>127</v>
      </c>
      <c r="T55" s="158" t="s">
        <v>156</v>
      </c>
      <c r="U55" s="158">
        <v>0.23</v>
      </c>
      <c r="V55" s="158">
        <f>ROUND(E55*U55,2)</f>
        <v>0.9</v>
      </c>
      <c r="W55" s="158"/>
      <c r="X55" s="158" t="s">
        <v>128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129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>
      <c r="A56" s="176">
        <v>23</v>
      </c>
      <c r="B56" s="177" t="s">
        <v>196</v>
      </c>
      <c r="C56" s="186" t="s">
        <v>197</v>
      </c>
      <c r="D56" s="178" t="s">
        <v>126</v>
      </c>
      <c r="E56" s="179">
        <v>3</v>
      </c>
      <c r="F56" s="180"/>
      <c r="G56" s="181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15</v>
      </c>
      <c r="M56" s="158">
        <f>G56*(1+L56/100)</f>
        <v>0</v>
      </c>
      <c r="N56" s="157">
        <v>0</v>
      </c>
      <c r="O56" s="157">
        <f>ROUND(E56*N56,2)</f>
        <v>0</v>
      </c>
      <c r="P56" s="157">
        <v>0</v>
      </c>
      <c r="Q56" s="157">
        <f>ROUND(E56*P56,2)</f>
        <v>0</v>
      </c>
      <c r="R56" s="158"/>
      <c r="S56" s="158" t="s">
        <v>127</v>
      </c>
      <c r="T56" s="158" t="s">
        <v>156</v>
      </c>
      <c r="U56" s="158">
        <v>0.05</v>
      </c>
      <c r="V56" s="158">
        <f>ROUND(E56*U56,2)</f>
        <v>0.15</v>
      </c>
      <c r="W56" s="158"/>
      <c r="X56" s="158" t="s">
        <v>128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129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>
      <c r="A57" s="170">
        <v>24</v>
      </c>
      <c r="B57" s="171" t="s">
        <v>198</v>
      </c>
      <c r="C57" s="187" t="s">
        <v>199</v>
      </c>
      <c r="D57" s="172" t="s">
        <v>138</v>
      </c>
      <c r="E57" s="173">
        <v>4.4000000000000004</v>
      </c>
      <c r="F57" s="174"/>
      <c r="G57" s="175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15</v>
      </c>
      <c r="M57" s="158">
        <f>G57*(1+L57/100)</f>
        <v>0</v>
      </c>
      <c r="N57" s="157">
        <v>1.17E-3</v>
      </c>
      <c r="O57" s="157">
        <f>ROUND(E57*N57,2)</f>
        <v>0.01</v>
      </c>
      <c r="P57" s="157">
        <v>7.5999999999999998E-2</v>
      </c>
      <c r="Q57" s="157">
        <f>ROUND(E57*P57,2)</f>
        <v>0.33</v>
      </c>
      <c r="R57" s="158"/>
      <c r="S57" s="158" t="s">
        <v>127</v>
      </c>
      <c r="T57" s="158" t="s">
        <v>156</v>
      </c>
      <c r="U57" s="158">
        <v>0.94</v>
      </c>
      <c r="V57" s="158">
        <f>ROUND(E57*U57,2)</f>
        <v>4.1399999999999997</v>
      </c>
      <c r="W57" s="158"/>
      <c r="X57" s="158" t="s">
        <v>128</v>
      </c>
      <c r="Y57" s="147"/>
      <c r="Z57" s="147"/>
      <c r="AA57" s="147"/>
      <c r="AB57" s="147"/>
      <c r="AC57" s="147"/>
      <c r="AD57" s="147"/>
      <c r="AE57" s="147"/>
      <c r="AF57" s="147"/>
      <c r="AG57" s="147" t="s">
        <v>129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>
      <c r="A58" s="154"/>
      <c r="B58" s="155"/>
      <c r="C58" s="188" t="s">
        <v>200</v>
      </c>
      <c r="D58" s="160"/>
      <c r="E58" s="161">
        <v>3.2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47"/>
      <c r="Z58" s="147"/>
      <c r="AA58" s="147"/>
      <c r="AB58" s="147"/>
      <c r="AC58" s="147"/>
      <c r="AD58" s="147"/>
      <c r="AE58" s="147"/>
      <c r="AF58" s="147"/>
      <c r="AG58" s="147" t="s">
        <v>134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>
      <c r="A59" s="154"/>
      <c r="B59" s="155"/>
      <c r="C59" s="188" t="s">
        <v>201</v>
      </c>
      <c r="D59" s="160"/>
      <c r="E59" s="161">
        <v>1.2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47"/>
      <c r="Z59" s="147"/>
      <c r="AA59" s="147"/>
      <c r="AB59" s="147"/>
      <c r="AC59" s="147"/>
      <c r="AD59" s="147"/>
      <c r="AE59" s="147"/>
      <c r="AF59" s="147"/>
      <c r="AG59" s="147" t="s">
        <v>134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>
      <c r="A60" s="170">
        <v>25</v>
      </c>
      <c r="B60" s="171" t="s">
        <v>202</v>
      </c>
      <c r="C60" s="187" t="s">
        <v>203</v>
      </c>
      <c r="D60" s="172" t="s">
        <v>138</v>
      </c>
      <c r="E60" s="173">
        <v>18.5</v>
      </c>
      <c r="F60" s="174"/>
      <c r="G60" s="175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15</v>
      </c>
      <c r="M60" s="158">
        <f>G60*(1+L60/100)</f>
        <v>0</v>
      </c>
      <c r="N60" s="157">
        <v>0</v>
      </c>
      <c r="O60" s="157">
        <f>ROUND(E60*N60,2)</f>
        <v>0</v>
      </c>
      <c r="P60" s="157">
        <v>6.8000000000000005E-2</v>
      </c>
      <c r="Q60" s="157">
        <f>ROUND(E60*P60,2)</f>
        <v>1.26</v>
      </c>
      <c r="R60" s="158"/>
      <c r="S60" s="158" t="s">
        <v>127</v>
      </c>
      <c r="T60" s="158" t="s">
        <v>156</v>
      </c>
      <c r="U60" s="158">
        <v>0.3</v>
      </c>
      <c r="V60" s="158">
        <f>ROUND(E60*U60,2)</f>
        <v>5.55</v>
      </c>
      <c r="W60" s="158"/>
      <c r="X60" s="158" t="s">
        <v>128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129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>
      <c r="A61" s="154"/>
      <c r="B61" s="155"/>
      <c r="C61" s="188" t="s">
        <v>204</v>
      </c>
      <c r="D61" s="160"/>
      <c r="E61" s="161">
        <v>3.74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47"/>
      <c r="Z61" s="147"/>
      <c r="AA61" s="147"/>
      <c r="AB61" s="147"/>
      <c r="AC61" s="147"/>
      <c r="AD61" s="147"/>
      <c r="AE61" s="147"/>
      <c r="AF61" s="147"/>
      <c r="AG61" s="147" t="s">
        <v>134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>
      <c r="A62" s="154"/>
      <c r="B62" s="155"/>
      <c r="C62" s="188" t="s">
        <v>205</v>
      </c>
      <c r="D62" s="160"/>
      <c r="E62" s="161">
        <v>14.76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47"/>
      <c r="Z62" s="147"/>
      <c r="AA62" s="147"/>
      <c r="AB62" s="147"/>
      <c r="AC62" s="147"/>
      <c r="AD62" s="147"/>
      <c r="AE62" s="147"/>
      <c r="AF62" s="147"/>
      <c r="AG62" s="147" t="s">
        <v>134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22.5" outlineLevel="1">
      <c r="A63" s="176">
        <v>26</v>
      </c>
      <c r="B63" s="177" t="s">
        <v>206</v>
      </c>
      <c r="C63" s="186" t="s">
        <v>207</v>
      </c>
      <c r="D63" s="178" t="s">
        <v>174</v>
      </c>
      <c r="E63" s="179">
        <v>1</v>
      </c>
      <c r="F63" s="180"/>
      <c r="G63" s="181">
        <f>ROUND(E63*F63,2)</f>
        <v>0</v>
      </c>
      <c r="H63" s="159"/>
      <c r="I63" s="158">
        <f>ROUND(E63*H63,2)</f>
        <v>0</v>
      </c>
      <c r="J63" s="159"/>
      <c r="K63" s="158">
        <f>ROUND(E63*J63,2)</f>
        <v>0</v>
      </c>
      <c r="L63" s="158">
        <v>15</v>
      </c>
      <c r="M63" s="158">
        <f>G63*(1+L63/100)</f>
        <v>0</v>
      </c>
      <c r="N63" s="157">
        <v>0</v>
      </c>
      <c r="O63" s="157">
        <f>ROUND(E63*N63,2)</f>
        <v>0</v>
      </c>
      <c r="P63" s="157">
        <v>0</v>
      </c>
      <c r="Q63" s="157">
        <f>ROUND(E63*P63,2)</f>
        <v>0</v>
      </c>
      <c r="R63" s="158"/>
      <c r="S63" s="158" t="s">
        <v>175</v>
      </c>
      <c r="T63" s="158" t="s">
        <v>176</v>
      </c>
      <c r="U63" s="158">
        <v>0</v>
      </c>
      <c r="V63" s="158">
        <f>ROUND(E63*U63,2)</f>
        <v>0</v>
      </c>
      <c r="W63" s="158"/>
      <c r="X63" s="158" t="s">
        <v>128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129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>
      <c r="A64" s="176">
        <v>27</v>
      </c>
      <c r="B64" s="177" t="s">
        <v>208</v>
      </c>
      <c r="C64" s="186" t="s">
        <v>209</v>
      </c>
      <c r="D64" s="178" t="s">
        <v>174</v>
      </c>
      <c r="E64" s="179">
        <v>1</v>
      </c>
      <c r="F64" s="180"/>
      <c r="G64" s="181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7">
        <v>0</v>
      </c>
      <c r="O64" s="157">
        <f>ROUND(E64*N64,2)</f>
        <v>0</v>
      </c>
      <c r="P64" s="157">
        <v>0</v>
      </c>
      <c r="Q64" s="157">
        <f>ROUND(E64*P64,2)</f>
        <v>0</v>
      </c>
      <c r="R64" s="158"/>
      <c r="S64" s="158" t="s">
        <v>175</v>
      </c>
      <c r="T64" s="158" t="s">
        <v>176</v>
      </c>
      <c r="U64" s="158">
        <v>0</v>
      </c>
      <c r="V64" s="158">
        <f>ROUND(E64*U64,2)</f>
        <v>0</v>
      </c>
      <c r="W64" s="158"/>
      <c r="X64" s="158" t="s">
        <v>128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129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2.5" outlineLevel="1">
      <c r="A65" s="176">
        <v>28</v>
      </c>
      <c r="B65" s="177" t="s">
        <v>210</v>
      </c>
      <c r="C65" s="186" t="s">
        <v>211</v>
      </c>
      <c r="D65" s="178" t="s">
        <v>174</v>
      </c>
      <c r="E65" s="179">
        <v>1</v>
      </c>
      <c r="F65" s="180"/>
      <c r="G65" s="181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7">
        <v>0</v>
      </c>
      <c r="O65" s="157">
        <f>ROUND(E65*N65,2)</f>
        <v>0</v>
      </c>
      <c r="P65" s="157">
        <v>0</v>
      </c>
      <c r="Q65" s="157">
        <f>ROUND(E65*P65,2)</f>
        <v>0</v>
      </c>
      <c r="R65" s="158"/>
      <c r="S65" s="158" t="s">
        <v>175</v>
      </c>
      <c r="T65" s="158" t="s">
        <v>176</v>
      </c>
      <c r="U65" s="158">
        <v>0</v>
      </c>
      <c r="V65" s="158">
        <f>ROUND(E65*U65,2)</f>
        <v>0</v>
      </c>
      <c r="W65" s="158"/>
      <c r="X65" s="158" t="s">
        <v>128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129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>
      <c r="A66" s="164" t="s">
        <v>122</v>
      </c>
      <c r="B66" s="165" t="s">
        <v>70</v>
      </c>
      <c r="C66" s="185" t="s">
        <v>71</v>
      </c>
      <c r="D66" s="166"/>
      <c r="E66" s="167"/>
      <c r="F66" s="168"/>
      <c r="G66" s="169">
        <f>SUMIF(AG67:AG67,"&lt;&gt;NOR",G67:G67)</f>
        <v>0</v>
      </c>
      <c r="H66" s="163"/>
      <c r="I66" s="163">
        <f>SUM(I67:I67)</f>
        <v>0</v>
      </c>
      <c r="J66" s="163"/>
      <c r="K66" s="163">
        <f>SUM(K67:K67)</f>
        <v>0</v>
      </c>
      <c r="L66" s="163"/>
      <c r="M66" s="163">
        <f>SUM(M67:M67)</f>
        <v>0</v>
      </c>
      <c r="N66" s="162"/>
      <c r="O66" s="162">
        <f>SUM(O67:O67)</f>
        <v>0</v>
      </c>
      <c r="P66" s="162"/>
      <c r="Q66" s="162">
        <f>SUM(Q67:Q67)</f>
        <v>0</v>
      </c>
      <c r="R66" s="163"/>
      <c r="S66" s="163"/>
      <c r="T66" s="163"/>
      <c r="U66" s="163"/>
      <c r="V66" s="163">
        <f>SUM(V67:V67)</f>
        <v>4.0999999999999996</v>
      </c>
      <c r="W66" s="163"/>
      <c r="X66" s="163"/>
      <c r="AG66" t="s">
        <v>123</v>
      </c>
    </row>
    <row r="67" spans="1:60" outlineLevel="1">
      <c r="A67" s="176">
        <v>29</v>
      </c>
      <c r="B67" s="177" t="s">
        <v>212</v>
      </c>
      <c r="C67" s="186" t="s">
        <v>213</v>
      </c>
      <c r="D67" s="178" t="s">
        <v>214</v>
      </c>
      <c r="E67" s="179">
        <v>2.1651500000000001</v>
      </c>
      <c r="F67" s="180"/>
      <c r="G67" s="181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7">
        <v>0</v>
      </c>
      <c r="O67" s="157">
        <f>ROUND(E67*N67,2)</f>
        <v>0</v>
      </c>
      <c r="P67" s="157">
        <v>0</v>
      </c>
      <c r="Q67" s="157">
        <f>ROUND(E67*P67,2)</f>
        <v>0</v>
      </c>
      <c r="R67" s="158"/>
      <c r="S67" s="158" t="s">
        <v>127</v>
      </c>
      <c r="T67" s="158" t="s">
        <v>156</v>
      </c>
      <c r="U67" s="158">
        <v>1.8919999999999999</v>
      </c>
      <c r="V67" s="158">
        <f>ROUND(E67*U67,2)</f>
        <v>4.0999999999999996</v>
      </c>
      <c r="W67" s="158"/>
      <c r="X67" s="158" t="s">
        <v>215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216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>
      <c r="A68" s="164" t="s">
        <v>122</v>
      </c>
      <c r="B68" s="165" t="s">
        <v>72</v>
      </c>
      <c r="C68" s="185" t="s">
        <v>73</v>
      </c>
      <c r="D68" s="166"/>
      <c r="E68" s="167"/>
      <c r="F68" s="168"/>
      <c r="G68" s="169">
        <f>SUMIF(AG69:AG73,"&lt;&gt;NOR",G69:G73)</f>
        <v>0</v>
      </c>
      <c r="H68" s="163"/>
      <c r="I68" s="163">
        <f>SUM(I69:I73)</f>
        <v>0</v>
      </c>
      <c r="J68" s="163"/>
      <c r="K68" s="163">
        <f>SUM(K69:K73)</f>
        <v>0</v>
      </c>
      <c r="L68" s="163"/>
      <c r="M68" s="163">
        <f>SUM(M69:M73)</f>
        <v>0</v>
      </c>
      <c r="N68" s="162"/>
      <c r="O68" s="162">
        <f>SUM(O69:O73)</f>
        <v>0.05</v>
      </c>
      <c r="P68" s="162"/>
      <c r="Q68" s="162">
        <f>SUM(Q69:Q73)</f>
        <v>0</v>
      </c>
      <c r="R68" s="163"/>
      <c r="S68" s="163"/>
      <c r="T68" s="163"/>
      <c r="U68" s="163"/>
      <c r="V68" s="163">
        <f>SUM(V69:V73)</f>
        <v>0</v>
      </c>
      <c r="W68" s="163"/>
      <c r="X68" s="163"/>
      <c r="AG68" t="s">
        <v>123</v>
      </c>
    </row>
    <row r="69" spans="1:60" outlineLevel="1">
      <c r="A69" s="170">
        <v>30</v>
      </c>
      <c r="B69" s="171" t="s">
        <v>217</v>
      </c>
      <c r="C69" s="187" t="s">
        <v>218</v>
      </c>
      <c r="D69" s="172" t="s">
        <v>138</v>
      </c>
      <c r="E69" s="173">
        <v>12.723000000000001</v>
      </c>
      <c r="F69" s="174"/>
      <c r="G69" s="175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15</v>
      </c>
      <c r="M69" s="158">
        <f>G69*(1+L69/100)</f>
        <v>0</v>
      </c>
      <c r="N69" s="157">
        <v>3.7799999999999999E-3</v>
      </c>
      <c r="O69" s="157">
        <f>ROUND(E69*N69,2)</f>
        <v>0.05</v>
      </c>
      <c r="P69" s="157">
        <v>0</v>
      </c>
      <c r="Q69" s="157">
        <f>ROUND(E69*P69,2)</f>
        <v>0</v>
      </c>
      <c r="R69" s="158"/>
      <c r="S69" s="158" t="s">
        <v>127</v>
      </c>
      <c r="T69" s="158" t="s">
        <v>219</v>
      </c>
      <c r="U69" s="158">
        <v>0</v>
      </c>
      <c r="V69" s="158">
        <f>ROUND(E69*U69,2)</f>
        <v>0</v>
      </c>
      <c r="W69" s="158"/>
      <c r="X69" s="158" t="s">
        <v>220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221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22.5" outlineLevel="1">
      <c r="A70" s="154"/>
      <c r="B70" s="155"/>
      <c r="C70" s="261" t="s">
        <v>222</v>
      </c>
      <c r="D70" s="262"/>
      <c r="E70" s="262"/>
      <c r="F70" s="262"/>
      <c r="G70" s="262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47"/>
      <c r="Z70" s="147"/>
      <c r="AA70" s="147"/>
      <c r="AB70" s="147"/>
      <c r="AC70" s="147"/>
      <c r="AD70" s="147"/>
      <c r="AE70" s="147"/>
      <c r="AF70" s="147"/>
      <c r="AG70" s="147" t="s">
        <v>158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82" t="str">
        <f>C70</f>
        <v>Nanesení hydroizolační stěrky ve dvou vrstvách. Vlepení těsnicí pásky do spoje podlaha-stěna, přitlačení a uhlazení, přetažení pásky další vrstvou izolační stěrky.</v>
      </c>
      <c r="BB70" s="147"/>
      <c r="BC70" s="147"/>
      <c r="BD70" s="147"/>
      <c r="BE70" s="147"/>
      <c r="BF70" s="147"/>
      <c r="BG70" s="147"/>
      <c r="BH70" s="147"/>
    </row>
    <row r="71" spans="1:60" outlineLevel="1">
      <c r="A71" s="154"/>
      <c r="B71" s="155"/>
      <c r="C71" s="188" t="s">
        <v>223</v>
      </c>
      <c r="D71" s="160"/>
      <c r="E71" s="161">
        <v>3.9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47"/>
      <c r="Z71" s="147"/>
      <c r="AA71" s="147"/>
      <c r="AB71" s="147"/>
      <c r="AC71" s="147"/>
      <c r="AD71" s="147"/>
      <c r="AE71" s="147"/>
      <c r="AF71" s="147"/>
      <c r="AG71" s="147" t="s">
        <v>134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>
      <c r="A72" s="154"/>
      <c r="B72" s="155"/>
      <c r="C72" s="188" t="s">
        <v>224</v>
      </c>
      <c r="D72" s="160"/>
      <c r="E72" s="161">
        <v>2.448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47"/>
      <c r="Z72" s="147"/>
      <c r="AA72" s="147"/>
      <c r="AB72" s="147"/>
      <c r="AC72" s="147"/>
      <c r="AD72" s="147"/>
      <c r="AE72" s="147"/>
      <c r="AF72" s="147"/>
      <c r="AG72" s="147" t="s">
        <v>134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>
      <c r="A73" s="154"/>
      <c r="B73" s="155"/>
      <c r="C73" s="188" t="s">
        <v>225</v>
      </c>
      <c r="D73" s="160"/>
      <c r="E73" s="161">
        <v>6.375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47"/>
      <c r="Z73" s="147"/>
      <c r="AA73" s="147"/>
      <c r="AB73" s="147"/>
      <c r="AC73" s="147"/>
      <c r="AD73" s="147"/>
      <c r="AE73" s="147"/>
      <c r="AF73" s="147"/>
      <c r="AG73" s="147" t="s">
        <v>134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>
      <c r="A74" s="164" t="s">
        <v>122</v>
      </c>
      <c r="B74" s="165" t="s">
        <v>74</v>
      </c>
      <c r="C74" s="185" t="s">
        <v>75</v>
      </c>
      <c r="D74" s="166"/>
      <c r="E74" s="167"/>
      <c r="F74" s="168"/>
      <c r="G74" s="169">
        <f>SUMIF(AG75:AG75,"&lt;&gt;NOR",G75:G75)</f>
        <v>0</v>
      </c>
      <c r="H74" s="163"/>
      <c r="I74" s="163">
        <f>SUM(I75:I75)</f>
        <v>0</v>
      </c>
      <c r="J74" s="163"/>
      <c r="K74" s="163">
        <f>SUM(K75:K75)</f>
        <v>0</v>
      </c>
      <c r="L74" s="163"/>
      <c r="M74" s="163">
        <f>SUM(M75:M75)</f>
        <v>0</v>
      </c>
      <c r="N74" s="162"/>
      <c r="O74" s="162">
        <f>SUM(O75:O75)</f>
        <v>0</v>
      </c>
      <c r="P74" s="162"/>
      <c r="Q74" s="162">
        <f>SUM(Q75:Q75)</f>
        <v>0</v>
      </c>
      <c r="R74" s="163"/>
      <c r="S74" s="163"/>
      <c r="T74" s="163"/>
      <c r="U74" s="163"/>
      <c r="V74" s="163">
        <f>SUM(V75:V75)</f>
        <v>0</v>
      </c>
      <c r="W74" s="163"/>
      <c r="X74" s="163"/>
      <c r="AG74" t="s">
        <v>123</v>
      </c>
    </row>
    <row r="75" spans="1:60" ht="33.75" outlineLevel="1">
      <c r="A75" s="176">
        <v>31</v>
      </c>
      <c r="B75" s="177" t="s">
        <v>226</v>
      </c>
      <c r="C75" s="186" t="s">
        <v>227</v>
      </c>
      <c r="D75" s="178" t="s">
        <v>174</v>
      </c>
      <c r="E75" s="179">
        <v>1</v>
      </c>
      <c r="F75" s="180"/>
      <c r="G75" s="181">
        <f>ROUND(E75*F75,2)</f>
        <v>0</v>
      </c>
      <c r="H75" s="159"/>
      <c r="I75" s="158">
        <f>ROUND(E75*H75,2)</f>
        <v>0</v>
      </c>
      <c r="J75" s="159"/>
      <c r="K75" s="158">
        <f>ROUND(E75*J75,2)</f>
        <v>0</v>
      </c>
      <c r="L75" s="158">
        <v>15</v>
      </c>
      <c r="M75" s="158">
        <f>G75*(1+L75/100)</f>
        <v>0</v>
      </c>
      <c r="N75" s="157">
        <v>0</v>
      </c>
      <c r="O75" s="157">
        <f>ROUND(E75*N75,2)</f>
        <v>0</v>
      </c>
      <c r="P75" s="157">
        <v>0</v>
      </c>
      <c r="Q75" s="157">
        <f>ROUND(E75*P75,2)</f>
        <v>0</v>
      </c>
      <c r="R75" s="158"/>
      <c r="S75" s="158" t="s">
        <v>175</v>
      </c>
      <c r="T75" s="158" t="s">
        <v>176</v>
      </c>
      <c r="U75" s="158">
        <v>0</v>
      </c>
      <c r="V75" s="158">
        <f>ROUND(E75*U75,2)</f>
        <v>0</v>
      </c>
      <c r="W75" s="158"/>
      <c r="X75" s="158" t="s">
        <v>128</v>
      </c>
      <c r="Y75" s="147"/>
      <c r="Z75" s="147"/>
      <c r="AA75" s="147"/>
      <c r="AB75" s="147"/>
      <c r="AC75" s="147"/>
      <c r="AD75" s="147"/>
      <c r="AE75" s="147"/>
      <c r="AF75" s="147"/>
      <c r="AG75" s="147" t="s">
        <v>129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>
      <c r="A76" s="164" t="s">
        <v>122</v>
      </c>
      <c r="B76" s="165" t="s">
        <v>76</v>
      </c>
      <c r="C76" s="185" t="s">
        <v>77</v>
      </c>
      <c r="D76" s="166"/>
      <c r="E76" s="167"/>
      <c r="F76" s="168"/>
      <c r="G76" s="169">
        <f>SUMIF(AG77:AG77,"&lt;&gt;NOR",G77:G77)</f>
        <v>0</v>
      </c>
      <c r="H76" s="163"/>
      <c r="I76" s="163">
        <f>SUM(I77:I77)</f>
        <v>0</v>
      </c>
      <c r="J76" s="163"/>
      <c r="K76" s="163">
        <f>SUM(K77:K77)</f>
        <v>0</v>
      </c>
      <c r="L76" s="163"/>
      <c r="M76" s="163">
        <f>SUM(M77:M77)</f>
        <v>0</v>
      </c>
      <c r="N76" s="162"/>
      <c r="O76" s="162">
        <f>SUM(O77:O77)</f>
        <v>0</v>
      </c>
      <c r="P76" s="162"/>
      <c r="Q76" s="162">
        <f>SUM(Q77:Q77)</f>
        <v>0</v>
      </c>
      <c r="R76" s="163"/>
      <c r="S76" s="163"/>
      <c r="T76" s="163"/>
      <c r="U76" s="163"/>
      <c r="V76" s="163">
        <f>SUM(V77:V77)</f>
        <v>0</v>
      </c>
      <c r="W76" s="163"/>
      <c r="X76" s="163"/>
      <c r="AG76" t="s">
        <v>123</v>
      </c>
    </row>
    <row r="77" spans="1:60" ht="33.75" outlineLevel="1">
      <c r="A77" s="176">
        <v>32</v>
      </c>
      <c r="B77" s="177" t="s">
        <v>228</v>
      </c>
      <c r="C77" s="186" t="s">
        <v>229</v>
      </c>
      <c r="D77" s="178" t="s">
        <v>174</v>
      </c>
      <c r="E77" s="179">
        <v>1</v>
      </c>
      <c r="F77" s="180"/>
      <c r="G77" s="181">
        <f>ROUND(E77*F77,2)</f>
        <v>0</v>
      </c>
      <c r="H77" s="159"/>
      <c r="I77" s="158">
        <f>ROUND(E77*H77,2)</f>
        <v>0</v>
      </c>
      <c r="J77" s="159"/>
      <c r="K77" s="158">
        <f>ROUND(E77*J77,2)</f>
        <v>0</v>
      </c>
      <c r="L77" s="158">
        <v>15</v>
      </c>
      <c r="M77" s="158">
        <f>G77*(1+L77/100)</f>
        <v>0</v>
      </c>
      <c r="N77" s="157">
        <v>0</v>
      </c>
      <c r="O77" s="157">
        <f>ROUND(E77*N77,2)</f>
        <v>0</v>
      </c>
      <c r="P77" s="157">
        <v>0</v>
      </c>
      <c r="Q77" s="157">
        <f>ROUND(E77*P77,2)</f>
        <v>0</v>
      </c>
      <c r="R77" s="158"/>
      <c r="S77" s="158" t="s">
        <v>175</v>
      </c>
      <c r="T77" s="158" t="s">
        <v>176</v>
      </c>
      <c r="U77" s="158">
        <v>0</v>
      </c>
      <c r="V77" s="158">
        <f>ROUND(E77*U77,2)</f>
        <v>0</v>
      </c>
      <c r="W77" s="158"/>
      <c r="X77" s="158" t="s">
        <v>128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129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>
      <c r="A78" s="164" t="s">
        <v>122</v>
      </c>
      <c r="B78" s="165" t="s">
        <v>78</v>
      </c>
      <c r="C78" s="185" t="s">
        <v>79</v>
      </c>
      <c r="D78" s="166"/>
      <c r="E78" s="167"/>
      <c r="F78" s="168"/>
      <c r="G78" s="169">
        <f>SUMIF(AG79:AG94,"&lt;&gt;NOR",G79:G94)</f>
        <v>0</v>
      </c>
      <c r="H78" s="163"/>
      <c r="I78" s="163">
        <f>SUM(I79:I94)</f>
        <v>0</v>
      </c>
      <c r="J78" s="163"/>
      <c r="K78" s="163">
        <f>SUM(K79:K94)</f>
        <v>0</v>
      </c>
      <c r="L78" s="163"/>
      <c r="M78" s="163">
        <f>SUM(M79:M94)</f>
        <v>0</v>
      </c>
      <c r="N78" s="162"/>
      <c r="O78" s="162">
        <f>SUM(O79:O94)</f>
        <v>0</v>
      </c>
      <c r="P78" s="162"/>
      <c r="Q78" s="162">
        <f>SUM(Q79:Q94)</f>
        <v>0</v>
      </c>
      <c r="R78" s="163"/>
      <c r="S78" s="163"/>
      <c r="T78" s="163"/>
      <c r="U78" s="163"/>
      <c r="V78" s="163">
        <f>SUM(V79:V94)</f>
        <v>0</v>
      </c>
      <c r="W78" s="163"/>
      <c r="X78" s="163"/>
      <c r="AG78" t="s">
        <v>123</v>
      </c>
    </row>
    <row r="79" spans="1:60" ht="33.75" outlineLevel="1">
      <c r="A79" s="170">
        <v>33</v>
      </c>
      <c r="B79" s="171" t="s">
        <v>230</v>
      </c>
      <c r="C79" s="187" t="s">
        <v>231</v>
      </c>
      <c r="D79" s="172" t="s">
        <v>126</v>
      </c>
      <c r="E79" s="173">
        <v>1</v>
      </c>
      <c r="F79" s="174"/>
      <c r="G79" s="175">
        <f>ROUND(E79*F79,2)</f>
        <v>0</v>
      </c>
      <c r="H79" s="159"/>
      <c r="I79" s="158">
        <f>ROUND(E79*H79,2)</f>
        <v>0</v>
      </c>
      <c r="J79" s="159"/>
      <c r="K79" s="158">
        <f>ROUND(E79*J79,2)</f>
        <v>0</v>
      </c>
      <c r="L79" s="158">
        <v>15</v>
      </c>
      <c r="M79" s="158">
        <f>G79*(1+L79/100)</f>
        <v>0</v>
      </c>
      <c r="N79" s="157">
        <v>0</v>
      </c>
      <c r="O79" s="157">
        <f>ROUND(E79*N79,2)</f>
        <v>0</v>
      </c>
      <c r="P79" s="157">
        <v>0</v>
      </c>
      <c r="Q79" s="157">
        <f>ROUND(E79*P79,2)</f>
        <v>0</v>
      </c>
      <c r="R79" s="158"/>
      <c r="S79" s="158" t="s">
        <v>175</v>
      </c>
      <c r="T79" s="158" t="s">
        <v>176</v>
      </c>
      <c r="U79" s="158">
        <v>0</v>
      </c>
      <c r="V79" s="158">
        <f>ROUND(E79*U79,2)</f>
        <v>0</v>
      </c>
      <c r="W79" s="158"/>
      <c r="X79" s="158" t="s">
        <v>128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129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>
      <c r="A80" s="154"/>
      <c r="B80" s="155"/>
      <c r="C80" s="261" t="s">
        <v>232</v>
      </c>
      <c r="D80" s="262"/>
      <c r="E80" s="262"/>
      <c r="F80" s="262"/>
      <c r="G80" s="262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47"/>
      <c r="Z80" s="147"/>
      <c r="AA80" s="147"/>
      <c r="AB80" s="147"/>
      <c r="AC80" s="147"/>
      <c r="AD80" s="147"/>
      <c r="AE80" s="147"/>
      <c r="AF80" s="147"/>
      <c r="AG80" s="147" t="s">
        <v>158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>
      <c r="A81" s="154"/>
      <c r="B81" s="155"/>
      <c r="C81" s="188" t="s">
        <v>233</v>
      </c>
      <c r="D81" s="160"/>
      <c r="E81" s="161">
        <v>1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47"/>
      <c r="Z81" s="147"/>
      <c r="AA81" s="147"/>
      <c r="AB81" s="147"/>
      <c r="AC81" s="147"/>
      <c r="AD81" s="147"/>
      <c r="AE81" s="147"/>
      <c r="AF81" s="147"/>
      <c r="AG81" s="147" t="s">
        <v>134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ht="22.5" outlineLevel="1">
      <c r="A82" s="170">
        <v>34</v>
      </c>
      <c r="B82" s="171" t="s">
        <v>234</v>
      </c>
      <c r="C82" s="187" t="s">
        <v>235</v>
      </c>
      <c r="D82" s="172" t="s">
        <v>126</v>
      </c>
      <c r="E82" s="173">
        <v>1</v>
      </c>
      <c r="F82" s="174"/>
      <c r="G82" s="175">
        <f>ROUND(E82*F82,2)</f>
        <v>0</v>
      </c>
      <c r="H82" s="159"/>
      <c r="I82" s="158">
        <f>ROUND(E82*H82,2)</f>
        <v>0</v>
      </c>
      <c r="J82" s="159"/>
      <c r="K82" s="158">
        <f>ROUND(E82*J82,2)</f>
        <v>0</v>
      </c>
      <c r="L82" s="158">
        <v>15</v>
      </c>
      <c r="M82" s="158">
        <f>G82*(1+L82/100)</f>
        <v>0</v>
      </c>
      <c r="N82" s="157">
        <v>0</v>
      </c>
      <c r="O82" s="157">
        <f>ROUND(E82*N82,2)</f>
        <v>0</v>
      </c>
      <c r="P82" s="157">
        <v>0</v>
      </c>
      <c r="Q82" s="157">
        <f>ROUND(E82*P82,2)</f>
        <v>0</v>
      </c>
      <c r="R82" s="158"/>
      <c r="S82" s="158" t="s">
        <v>175</v>
      </c>
      <c r="T82" s="158" t="s">
        <v>176</v>
      </c>
      <c r="U82" s="158">
        <v>0</v>
      </c>
      <c r="V82" s="158">
        <f>ROUND(E82*U82,2)</f>
        <v>0</v>
      </c>
      <c r="W82" s="158"/>
      <c r="X82" s="158" t="s">
        <v>128</v>
      </c>
      <c r="Y82" s="147"/>
      <c r="Z82" s="147"/>
      <c r="AA82" s="147"/>
      <c r="AB82" s="147"/>
      <c r="AC82" s="147"/>
      <c r="AD82" s="147"/>
      <c r="AE82" s="147"/>
      <c r="AF82" s="147"/>
      <c r="AG82" s="147" t="s">
        <v>129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>
      <c r="A83" s="154"/>
      <c r="B83" s="155"/>
      <c r="C83" s="261" t="s">
        <v>232</v>
      </c>
      <c r="D83" s="262"/>
      <c r="E83" s="262"/>
      <c r="F83" s="262"/>
      <c r="G83" s="262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47"/>
      <c r="Z83" s="147"/>
      <c r="AA83" s="147"/>
      <c r="AB83" s="147"/>
      <c r="AC83" s="147"/>
      <c r="AD83" s="147"/>
      <c r="AE83" s="147"/>
      <c r="AF83" s="147"/>
      <c r="AG83" s="147" t="s">
        <v>158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>
      <c r="A84" s="154"/>
      <c r="B84" s="155"/>
      <c r="C84" s="188" t="s">
        <v>236</v>
      </c>
      <c r="D84" s="160"/>
      <c r="E84" s="161">
        <v>1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47"/>
      <c r="Z84" s="147"/>
      <c r="AA84" s="147"/>
      <c r="AB84" s="147"/>
      <c r="AC84" s="147"/>
      <c r="AD84" s="147"/>
      <c r="AE84" s="147"/>
      <c r="AF84" s="147"/>
      <c r="AG84" s="147" t="s">
        <v>134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ht="33.75" outlineLevel="1">
      <c r="A85" s="170">
        <v>35</v>
      </c>
      <c r="B85" s="171" t="s">
        <v>237</v>
      </c>
      <c r="C85" s="187" t="s">
        <v>238</v>
      </c>
      <c r="D85" s="172" t="s">
        <v>126</v>
      </c>
      <c r="E85" s="173">
        <v>1</v>
      </c>
      <c r="F85" s="174"/>
      <c r="G85" s="175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15</v>
      </c>
      <c r="M85" s="158">
        <f>G85*(1+L85/100)</f>
        <v>0</v>
      </c>
      <c r="N85" s="157">
        <v>0</v>
      </c>
      <c r="O85" s="157">
        <f>ROUND(E85*N85,2)</f>
        <v>0</v>
      </c>
      <c r="P85" s="157">
        <v>0</v>
      </c>
      <c r="Q85" s="157">
        <f>ROUND(E85*P85,2)</f>
        <v>0</v>
      </c>
      <c r="R85" s="158"/>
      <c r="S85" s="158" t="s">
        <v>175</v>
      </c>
      <c r="T85" s="158" t="s">
        <v>176</v>
      </c>
      <c r="U85" s="158">
        <v>0</v>
      </c>
      <c r="V85" s="158">
        <f>ROUND(E85*U85,2)</f>
        <v>0</v>
      </c>
      <c r="W85" s="158"/>
      <c r="X85" s="158" t="s">
        <v>128</v>
      </c>
      <c r="Y85" s="147"/>
      <c r="Z85" s="147"/>
      <c r="AA85" s="147"/>
      <c r="AB85" s="147"/>
      <c r="AC85" s="147"/>
      <c r="AD85" s="147"/>
      <c r="AE85" s="147"/>
      <c r="AF85" s="147"/>
      <c r="AG85" s="147" t="s">
        <v>129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>
      <c r="A86" s="154"/>
      <c r="B86" s="155"/>
      <c r="C86" s="261" t="s">
        <v>232</v>
      </c>
      <c r="D86" s="262"/>
      <c r="E86" s="262"/>
      <c r="F86" s="262"/>
      <c r="G86" s="262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47"/>
      <c r="Z86" s="147"/>
      <c r="AA86" s="147"/>
      <c r="AB86" s="147"/>
      <c r="AC86" s="147"/>
      <c r="AD86" s="147"/>
      <c r="AE86" s="147"/>
      <c r="AF86" s="147"/>
      <c r="AG86" s="147" t="s">
        <v>158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>
      <c r="A87" s="154"/>
      <c r="B87" s="155"/>
      <c r="C87" s="188" t="s">
        <v>239</v>
      </c>
      <c r="D87" s="160"/>
      <c r="E87" s="161">
        <v>1</v>
      </c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47"/>
      <c r="Z87" s="147"/>
      <c r="AA87" s="147"/>
      <c r="AB87" s="147"/>
      <c r="AC87" s="147"/>
      <c r="AD87" s="147"/>
      <c r="AE87" s="147"/>
      <c r="AF87" s="147"/>
      <c r="AG87" s="147" t="s">
        <v>134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>
      <c r="A88" s="170">
        <v>36</v>
      </c>
      <c r="B88" s="171" t="s">
        <v>240</v>
      </c>
      <c r="C88" s="187" t="s">
        <v>241</v>
      </c>
      <c r="D88" s="172" t="s">
        <v>126</v>
      </c>
      <c r="E88" s="173">
        <v>1</v>
      </c>
      <c r="F88" s="174"/>
      <c r="G88" s="175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7">
        <v>0</v>
      </c>
      <c r="O88" s="157">
        <f>ROUND(E88*N88,2)</f>
        <v>0</v>
      </c>
      <c r="P88" s="157">
        <v>0</v>
      </c>
      <c r="Q88" s="157">
        <f>ROUND(E88*P88,2)</f>
        <v>0</v>
      </c>
      <c r="R88" s="158"/>
      <c r="S88" s="158" t="s">
        <v>175</v>
      </c>
      <c r="T88" s="158" t="s">
        <v>176</v>
      </c>
      <c r="U88" s="158">
        <v>0</v>
      </c>
      <c r="V88" s="158">
        <f>ROUND(E88*U88,2)</f>
        <v>0</v>
      </c>
      <c r="W88" s="158"/>
      <c r="X88" s="158" t="s">
        <v>128</v>
      </c>
      <c r="Y88" s="147"/>
      <c r="Z88" s="147"/>
      <c r="AA88" s="147"/>
      <c r="AB88" s="147"/>
      <c r="AC88" s="147"/>
      <c r="AD88" s="147"/>
      <c r="AE88" s="147"/>
      <c r="AF88" s="147"/>
      <c r="AG88" s="147" t="s">
        <v>129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>
      <c r="A89" s="154"/>
      <c r="B89" s="155"/>
      <c r="C89" s="261" t="s">
        <v>232</v>
      </c>
      <c r="D89" s="262"/>
      <c r="E89" s="262"/>
      <c r="F89" s="262"/>
      <c r="G89" s="262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47"/>
      <c r="Z89" s="147"/>
      <c r="AA89" s="147"/>
      <c r="AB89" s="147"/>
      <c r="AC89" s="147"/>
      <c r="AD89" s="147"/>
      <c r="AE89" s="147"/>
      <c r="AF89" s="147"/>
      <c r="AG89" s="147" t="s">
        <v>158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>
      <c r="A90" s="154"/>
      <c r="B90" s="155"/>
      <c r="C90" s="188" t="s">
        <v>242</v>
      </c>
      <c r="D90" s="160"/>
      <c r="E90" s="161">
        <v>1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47"/>
      <c r="Z90" s="147"/>
      <c r="AA90" s="147"/>
      <c r="AB90" s="147"/>
      <c r="AC90" s="147"/>
      <c r="AD90" s="147"/>
      <c r="AE90" s="147"/>
      <c r="AF90" s="147"/>
      <c r="AG90" s="147" t="s">
        <v>134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ht="22.5" outlineLevel="1">
      <c r="A91" s="170">
        <v>37</v>
      </c>
      <c r="B91" s="171" t="s">
        <v>243</v>
      </c>
      <c r="C91" s="187" t="s">
        <v>244</v>
      </c>
      <c r="D91" s="172" t="s">
        <v>126</v>
      </c>
      <c r="E91" s="173">
        <v>1</v>
      </c>
      <c r="F91" s="174"/>
      <c r="G91" s="175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15</v>
      </c>
      <c r="M91" s="158">
        <f>G91*(1+L91/100)</f>
        <v>0</v>
      </c>
      <c r="N91" s="157">
        <v>0</v>
      </c>
      <c r="O91" s="157">
        <f>ROUND(E91*N91,2)</f>
        <v>0</v>
      </c>
      <c r="P91" s="157">
        <v>0</v>
      </c>
      <c r="Q91" s="157">
        <f>ROUND(E91*P91,2)</f>
        <v>0</v>
      </c>
      <c r="R91" s="158"/>
      <c r="S91" s="158" t="s">
        <v>175</v>
      </c>
      <c r="T91" s="158" t="s">
        <v>176</v>
      </c>
      <c r="U91" s="158">
        <v>0</v>
      </c>
      <c r="V91" s="158">
        <f>ROUND(E91*U91,2)</f>
        <v>0</v>
      </c>
      <c r="W91" s="158"/>
      <c r="X91" s="158" t="s">
        <v>128</v>
      </c>
      <c r="Y91" s="147"/>
      <c r="Z91" s="147"/>
      <c r="AA91" s="147"/>
      <c r="AB91" s="147"/>
      <c r="AC91" s="147"/>
      <c r="AD91" s="147"/>
      <c r="AE91" s="147"/>
      <c r="AF91" s="147"/>
      <c r="AG91" s="147" t="s">
        <v>129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>
      <c r="A92" s="154"/>
      <c r="B92" s="155"/>
      <c r="C92" s="261" t="s">
        <v>232</v>
      </c>
      <c r="D92" s="262"/>
      <c r="E92" s="262"/>
      <c r="F92" s="262"/>
      <c r="G92" s="262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47"/>
      <c r="Z92" s="147"/>
      <c r="AA92" s="147"/>
      <c r="AB92" s="147"/>
      <c r="AC92" s="147"/>
      <c r="AD92" s="147"/>
      <c r="AE92" s="147"/>
      <c r="AF92" s="147"/>
      <c r="AG92" s="147" t="s">
        <v>158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>
      <c r="A93" s="154"/>
      <c r="B93" s="155"/>
      <c r="C93" s="188" t="s">
        <v>245</v>
      </c>
      <c r="D93" s="160"/>
      <c r="E93" s="161">
        <v>1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47"/>
      <c r="Z93" s="147"/>
      <c r="AA93" s="147"/>
      <c r="AB93" s="147"/>
      <c r="AC93" s="147"/>
      <c r="AD93" s="147"/>
      <c r="AE93" s="147"/>
      <c r="AF93" s="147"/>
      <c r="AG93" s="147" t="s">
        <v>134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>
      <c r="A94" s="154">
        <v>38</v>
      </c>
      <c r="B94" s="155" t="s">
        <v>246</v>
      </c>
      <c r="C94" s="189" t="s">
        <v>247</v>
      </c>
      <c r="D94" s="156" t="s">
        <v>0</v>
      </c>
      <c r="E94" s="183"/>
      <c r="F94" s="159"/>
      <c r="G94" s="158">
        <f>ROUND(E94*F94,2)</f>
        <v>0</v>
      </c>
      <c r="H94" s="159"/>
      <c r="I94" s="158">
        <f>ROUND(E94*H94,2)</f>
        <v>0</v>
      </c>
      <c r="J94" s="159"/>
      <c r="K94" s="158">
        <f>ROUND(E94*J94,2)</f>
        <v>0</v>
      </c>
      <c r="L94" s="158">
        <v>15</v>
      </c>
      <c r="M94" s="158">
        <f>G94*(1+L94/100)</f>
        <v>0</v>
      </c>
      <c r="N94" s="157">
        <v>0</v>
      </c>
      <c r="O94" s="157">
        <f>ROUND(E94*N94,2)</f>
        <v>0</v>
      </c>
      <c r="P94" s="157">
        <v>0</v>
      </c>
      <c r="Q94" s="157">
        <f>ROUND(E94*P94,2)</f>
        <v>0</v>
      </c>
      <c r="R94" s="158"/>
      <c r="S94" s="158" t="s">
        <v>127</v>
      </c>
      <c r="T94" s="158" t="s">
        <v>156</v>
      </c>
      <c r="U94" s="158">
        <v>0</v>
      </c>
      <c r="V94" s="158">
        <f>ROUND(E94*U94,2)</f>
        <v>0</v>
      </c>
      <c r="W94" s="158"/>
      <c r="X94" s="158" t="s">
        <v>215</v>
      </c>
      <c r="Y94" s="147"/>
      <c r="Z94" s="147"/>
      <c r="AA94" s="147"/>
      <c r="AB94" s="147"/>
      <c r="AC94" s="147"/>
      <c r="AD94" s="147"/>
      <c r="AE94" s="147"/>
      <c r="AF94" s="147"/>
      <c r="AG94" s="147" t="s">
        <v>216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>
      <c r="A95" s="164" t="s">
        <v>122</v>
      </c>
      <c r="B95" s="165" t="s">
        <v>80</v>
      </c>
      <c r="C95" s="185" t="s">
        <v>81</v>
      </c>
      <c r="D95" s="166"/>
      <c r="E95" s="167"/>
      <c r="F95" s="168"/>
      <c r="G95" s="169">
        <f>SUMIF(AG96:AG99,"&lt;&gt;NOR",G96:G99)</f>
        <v>0</v>
      </c>
      <c r="H95" s="163"/>
      <c r="I95" s="163">
        <f>SUM(I96:I99)</f>
        <v>0</v>
      </c>
      <c r="J95" s="163"/>
      <c r="K95" s="163">
        <f>SUM(K96:K99)</f>
        <v>0</v>
      </c>
      <c r="L95" s="163"/>
      <c r="M95" s="163">
        <f>SUM(M96:M99)</f>
        <v>0</v>
      </c>
      <c r="N95" s="162"/>
      <c r="O95" s="162">
        <f>SUM(O96:O99)</f>
        <v>0.11</v>
      </c>
      <c r="P95" s="162"/>
      <c r="Q95" s="162">
        <f>SUM(Q96:Q99)</f>
        <v>0</v>
      </c>
      <c r="R95" s="163"/>
      <c r="S95" s="163"/>
      <c r="T95" s="163"/>
      <c r="U95" s="163"/>
      <c r="V95" s="163">
        <f>SUM(V96:V99)</f>
        <v>3.95</v>
      </c>
      <c r="W95" s="163"/>
      <c r="X95" s="163"/>
      <c r="AG95" t="s">
        <v>123</v>
      </c>
    </row>
    <row r="96" spans="1:60" outlineLevel="1">
      <c r="A96" s="176">
        <v>39</v>
      </c>
      <c r="B96" s="177" t="s">
        <v>248</v>
      </c>
      <c r="C96" s="186" t="s">
        <v>249</v>
      </c>
      <c r="D96" s="178" t="s">
        <v>138</v>
      </c>
      <c r="E96" s="179">
        <v>3.9</v>
      </c>
      <c r="F96" s="180"/>
      <c r="G96" s="181">
        <f>ROUND(E96*F96,2)</f>
        <v>0</v>
      </c>
      <c r="H96" s="159"/>
      <c r="I96" s="158">
        <f>ROUND(E96*H96,2)</f>
        <v>0</v>
      </c>
      <c r="J96" s="159"/>
      <c r="K96" s="158">
        <f>ROUND(E96*J96,2)</f>
        <v>0</v>
      </c>
      <c r="L96" s="158">
        <v>15</v>
      </c>
      <c r="M96" s="158">
        <f>G96*(1+L96/100)</f>
        <v>0</v>
      </c>
      <c r="N96" s="157">
        <v>5.0400000000000002E-3</v>
      </c>
      <c r="O96" s="157">
        <f>ROUND(E96*N96,2)</f>
        <v>0.02</v>
      </c>
      <c r="P96" s="157">
        <v>0</v>
      </c>
      <c r="Q96" s="157">
        <f>ROUND(E96*P96,2)</f>
        <v>0</v>
      </c>
      <c r="R96" s="158"/>
      <c r="S96" s="158" t="s">
        <v>127</v>
      </c>
      <c r="T96" s="158" t="s">
        <v>127</v>
      </c>
      <c r="U96" s="158">
        <v>0.97799999999999998</v>
      </c>
      <c r="V96" s="158">
        <f>ROUND(E96*U96,2)</f>
        <v>3.81</v>
      </c>
      <c r="W96" s="158"/>
      <c r="X96" s="158" t="s">
        <v>128</v>
      </c>
      <c r="Y96" s="147"/>
      <c r="Z96" s="147"/>
      <c r="AA96" s="147"/>
      <c r="AB96" s="147"/>
      <c r="AC96" s="147"/>
      <c r="AD96" s="147"/>
      <c r="AE96" s="147"/>
      <c r="AF96" s="147"/>
      <c r="AG96" s="147" t="s">
        <v>129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>
      <c r="A97" s="170">
        <v>40</v>
      </c>
      <c r="B97" s="171" t="s">
        <v>250</v>
      </c>
      <c r="C97" s="187" t="s">
        <v>251</v>
      </c>
      <c r="D97" s="172" t="s">
        <v>138</v>
      </c>
      <c r="E97" s="173">
        <v>4.3680000000000003</v>
      </c>
      <c r="F97" s="174"/>
      <c r="G97" s="17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7">
        <v>2.07E-2</v>
      </c>
      <c r="O97" s="157">
        <f>ROUND(E97*N97,2)</f>
        <v>0.09</v>
      </c>
      <c r="P97" s="157">
        <v>0</v>
      </c>
      <c r="Q97" s="157">
        <f>ROUND(E97*P97,2)</f>
        <v>0</v>
      </c>
      <c r="R97" s="158" t="s">
        <v>252</v>
      </c>
      <c r="S97" s="158" t="s">
        <v>127</v>
      </c>
      <c r="T97" s="158" t="s">
        <v>156</v>
      </c>
      <c r="U97" s="158">
        <v>0</v>
      </c>
      <c r="V97" s="158">
        <f>ROUND(E97*U97,2)</f>
        <v>0</v>
      </c>
      <c r="W97" s="158"/>
      <c r="X97" s="158" t="s">
        <v>253</v>
      </c>
      <c r="Y97" s="147"/>
      <c r="Z97" s="147"/>
      <c r="AA97" s="147"/>
      <c r="AB97" s="147"/>
      <c r="AC97" s="147"/>
      <c r="AD97" s="147"/>
      <c r="AE97" s="147"/>
      <c r="AF97" s="147"/>
      <c r="AG97" s="147" t="s">
        <v>254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>
      <c r="A98" s="154"/>
      <c r="B98" s="155"/>
      <c r="C98" s="188" t="s">
        <v>255</v>
      </c>
      <c r="D98" s="160"/>
      <c r="E98" s="161">
        <v>4.3680000000000003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47"/>
      <c r="Z98" s="147"/>
      <c r="AA98" s="147"/>
      <c r="AB98" s="147"/>
      <c r="AC98" s="147"/>
      <c r="AD98" s="147"/>
      <c r="AE98" s="147"/>
      <c r="AF98" s="147"/>
      <c r="AG98" s="147" t="s">
        <v>134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>
      <c r="A99" s="176">
        <v>41</v>
      </c>
      <c r="B99" s="177" t="s">
        <v>256</v>
      </c>
      <c r="C99" s="186" t="s">
        <v>257</v>
      </c>
      <c r="D99" s="178" t="s">
        <v>214</v>
      </c>
      <c r="E99" s="179">
        <v>0.11007</v>
      </c>
      <c r="F99" s="180"/>
      <c r="G99" s="181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7">
        <v>0</v>
      </c>
      <c r="O99" s="157">
        <f>ROUND(E99*N99,2)</f>
        <v>0</v>
      </c>
      <c r="P99" s="157">
        <v>0</v>
      </c>
      <c r="Q99" s="157">
        <f>ROUND(E99*P99,2)</f>
        <v>0</v>
      </c>
      <c r="R99" s="158"/>
      <c r="S99" s="158" t="s">
        <v>127</v>
      </c>
      <c r="T99" s="158" t="s">
        <v>156</v>
      </c>
      <c r="U99" s="158">
        <v>1.2649999999999999</v>
      </c>
      <c r="V99" s="158">
        <f>ROUND(E99*U99,2)</f>
        <v>0.14000000000000001</v>
      </c>
      <c r="W99" s="158"/>
      <c r="X99" s="158" t="s">
        <v>215</v>
      </c>
      <c r="Y99" s="147"/>
      <c r="Z99" s="147"/>
      <c r="AA99" s="147"/>
      <c r="AB99" s="147"/>
      <c r="AC99" s="147"/>
      <c r="AD99" s="147"/>
      <c r="AE99" s="147"/>
      <c r="AF99" s="147"/>
      <c r="AG99" s="147" t="s">
        <v>216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>
      <c r="A100" s="164" t="s">
        <v>122</v>
      </c>
      <c r="B100" s="165" t="s">
        <v>82</v>
      </c>
      <c r="C100" s="185" t="s">
        <v>83</v>
      </c>
      <c r="D100" s="166"/>
      <c r="E100" s="167"/>
      <c r="F100" s="168"/>
      <c r="G100" s="169">
        <f>SUMIF(AG101:AG105,"&lt;&gt;NOR",G101:G105)</f>
        <v>0</v>
      </c>
      <c r="H100" s="163"/>
      <c r="I100" s="163">
        <f>SUM(I101:I105)</f>
        <v>0</v>
      </c>
      <c r="J100" s="163"/>
      <c r="K100" s="163">
        <f>SUM(K101:K105)</f>
        <v>0</v>
      </c>
      <c r="L100" s="163"/>
      <c r="M100" s="163">
        <f>SUM(M101:M105)</f>
        <v>0</v>
      </c>
      <c r="N100" s="162"/>
      <c r="O100" s="162">
        <f>SUM(O101:O105)</f>
        <v>0.21</v>
      </c>
      <c r="P100" s="162"/>
      <c r="Q100" s="162">
        <f>SUM(Q101:Q105)</f>
        <v>0.2</v>
      </c>
      <c r="R100" s="163"/>
      <c r="S100" s="163"/>
      <c r="T100" s="163"/>
      <c r="U100" s="163"/>
      <c r="V100" s="163">
        <f>SUM(V101:V105)</f>
        <v>4</v>
      </c>
      <c r="W100" s="163"/>
      <c r="X100" s="163"/>
      <c r="AG100" t="s">
        <v>123</v>
      </c>
    </row>
    <row r="101" spans="1:60" outlineLevel="1">
      <c r="A101" s="170">
        <v>42</v>
      </c>
      <c r="B101" s="171" t="s">
        <v>258</v>
      </c>
      <c r="C101" s="187" t="s">
        <v>259</v>
      </c>
      <c r="D101" s="172" t="s">
        <v>138</v>
      </c>
      <c r="E101" s="173">
        <v>22.23</v>
      </c>
      <c r="F101" s="174"/>
      <c r="G101" s="175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7">
        <v>0</v>
      </c>
      <c r="O101" s="157">
        <f>ROUND(E101*N101,2)</f>
        <v>0</v>
      </c>
      <c r="P101" s="157">
        <v>8.9499999999999996E-3</v>
      </c>
      <c r="Q101" s="157">
        <f>ROUND(E101*P101,2)</f>
        <v>0.2</v>
      </c>
      <c r="R101" s="158"/>
      <c r="S101" s="158" t="s">
        <v>127</v>
      </c>
      <c r="T101" s="158" t="s">
        <v>127</v>
      </c>
      <c r="U101" s="158">
        <v>0.18</v>
      </c>
      <c r="V101" s="158">
        <f>ROUND(E101*U101,2)</f>
        <v>4</v>
      </c>
      <c r="W101" s="158"/>
      <c r="X101" s="158" t="s">
        <v>128</v>
      </c>
      <c r="Y101" s="147"/>
      <c r="Z101" s="147"/>
      <c r="AA101" s="147"/>
      <c r="AB101" s="147"/>
      <c r="AC101" s="147"/>
      <c r="AD101" s="147"/>
      <c r="AE101" s="147"/>
      <c r="AF101" s="147"/>
      <c r="AG101" s="147" t="s">
        <v>129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>
      <c r="A102" s="154"/>
      <c r="B102" s="155"/>
      <c r="C102" s="261" t="s">
        <v>260</v>
      </c>
      <c r="D102" s="262"/>
      <c r="E102" s="262"/>
      <c r="F102" s="262"/>
      <c r="G102" s="262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158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>
      <c r="A103" s="154"/>
      <c r="B103" s="155"/>
      <c r="C103" s="188" t="s">
        <v>261</v>
      </c>
      <c r="D103" s="160"/>
      <c r="E103" s="161">
        <v>22.23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134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>
      <c r="A104" s="170">
        <v>43</v>
      </c>
      <c r="B104" s="171" t="s">
        <v>262</v>
      </c>
      <c r="C104" s="187" t="s">
        <v>263</v>
      </c>
      <c r="D104" s="172" t="s">
        <v>138</v>
      </c>
      <c r="E104" s="173">
        <v>22.23</v>
      </c>
      <c r="F104" s="174"/>
      <c r="G104" s="175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7">
        <v>9.6500000000000006E-3</v>
      </c>
      <c r="O104" s="157">
        <f>ROUND(E104*N104,2)</f>
        <v>0.21</v>
      </c>
      <c r="P104" s="157">
        <v>0</v>
      </c>
      <c r="Q104" s="157">
        <f>ROUND(E104*P104,2)</f>
        <v>0</v>
      </c>
      <c r="R104" s="158"/>
      <c r="S104" s="158" t="s">
        <v>127</v>
      </c>
      <c r="T104" s="158" t="s">
        <v>219</v>
      </c>
      <c r="U104" s="158">
        <v>0</v>
      </c>
      <c r="V104" s="158">
        <f>ROUND(E104*U104,2)</f>
        <v>0</v>
      </c>
      <c r="W104" s="158"/>
      <c r="X104" s="158" t="s">
        <v>220</v>
      </c>
      <c r="Y104" s="147"/>
      <c r="Z104" s="147"/>
      <c r="AA104" s="147"/>
      <c r="AB104" s="147"/>
      <c r="AC104" s="147"/>
      <c r="AD104" s="147"/>
      <c r="AE104" s="147"/>
      <c r="AF104" s="147"/>
      <c r="AG104" s="147" t="s">
        <v>221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>
      <c r="A105" s="154"/>
      <c r="B105" s="155"/>
      <c r="C105" s="188" t="s">
        <v>261</v>
      </c>
      <c r="D105" s="160"/>
      <c r="E105" s="161">
        <v>22.23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134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>
      <c r="A106" s="164" t="s">
        <v>122</v>
      </c>
      <c r="B106" s="165" t="s">
        <v>84</v>
      </c>
      <c r="C106" s="185" t="s">
        <v>85</v>
      </c>
      <c r="D106" s="166"/>
      <c r="E106" s="167"/>
      <c r="F106" s="168"/>
      <c r="G106" s="169">
        <f>SUMIF(AG107:AG107,"&lt;&gt;NOR",G107:G107)</f>
        <v>0</v>
      </c>
      <c r="H106" s="163"/>
      <c r="I106" s="163">
        <f>SUM(I107:I107)</f>
        <v>0</v>
      </c>
      <c r="J106" s="163"/>
      <c r="K106" s="163">
        <f>SUM(K107:K107)</f>
        <v>0</v>
      </c>
      <c r="L106" s="163"/>
      <c r="M106" s="163">
        <f>SUM(M107:M107)</f>
        <v>0</v>
      </c>
      <c r="N106" s="162"/>
      <c r="O106" s="162">
        <f>SUM(O107:O107)</f>
        <v>0</v>
      </c>
      <c r="P106" s="162"/>
      <c r="Q106" s="162">
        <f>SUM(Q107:Q107)</f>
        <v>0</v>
      </c>
      <c r="R106" s="163"/>
      <c r="S106" s="163"/>
      <c r="T106" s="163"/>
      <c r="U106" s="163"/>
      <c r="V106" s="163">
        <f>SUM(V107:V107)</f>
        <v>1.0900000000000001</v>
      </c>
      <c r="W106" s="163"/>
      <c r="X106" s="163"/>
      <c r="AG106" t="s">
        <v>123</v>
      </c>
    </row>
    <row r="107" spans="1:60" outlineLevel="1">
      <c r="A107" s="176">
        <v>44</v>
      </c>
      <c r="B107" s="177" t="s">
        <v>264</v>
      </c>
      <c r="C107" s="186" t="s">
        <v>265</v>
      </c>
      <c r="D107" s="178" t="s">
        <v>138</v>
      </c>
      <c r="E107" s="179">
        <v>3.9</v>
      </c>
      <c r="F107" s="180"/>
      <c r="G107" s="181">
        <f>ROUND(E107*F107,2)</f>
        <v>0</v>
      </c>
      <c r="H107" s="159"/>
      <c r="I107" s="158">
        <f>ROUND(E107*H107,2)</f>
        <v>0</v>
      </c>
      <c r="J107" s="159"/>
      <c r="K107" s="158">
        <f>ROUND(E107*J107,2)</f>
        <v>0</v>
      </c>
      <c r="L107" s="158">
        <v>15</v>
      </c>
      <c r="M107" s="158">
        <f>G107*(1+L107/100)</f>
        <v>0</v>
      </c>
      <c r="N107" s="157">
        <v>0</v>
      </c>
      <c r="O107" s="157">
        <f>ROUND(E107*N107,2)</f>
        <v>0</v>
      </c>
      <c r="P107" s="157">
        <v>1E-3</v>
      </c>
      <c r="Q107" s="157">
        <f>ROUND(E107*P107,2)</f>
        <v>0</v>
      </c>
      <c r="R107" s="158"/>
      <c r="S107" s="158" t="s">
        <v>127</v>
      </c>
      <c r="T107" s="158" t="s">
        <v>156</v>
      </c>
      <c r="U107" s="158">
        <v>0.28000000000000003</v>
      </c>
      <c r="V107" s="158">
        <f>ROUND(E107*U107,2)</f>
        <v>1.0900000000000001</v>
      </c>
      <c r="W107" s="158"/>
      <c r="X107" s="158" t="s">
        <v>128</v>
      </c>
      <c r="Y107" s="147"/>
      <c r="Z107" s="147"/>
      <c r="AA107" s="147"/>
      <c r="AB107" s="147"/>
      <c r="AC107" s="147"/>
      <c r="AD107" s="147"/>
      <c r="AE107" s="147"/>
      <c r="AF107" s="147"/>
      <c r="AG107" s="147" t="s">
        <v>129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>
      <c r="A108" s="164" t="s">
        <v>122</v>
      </c>
      <c r="B108" s="165" t="s">
        <v>86</v>
      </c>
      <c r="C108" s="185" t="s">
        <v>87</v>
      </c>
      <c r="D108" s="166"/>
      <c r="E108" s="167"/>
      <c r="F108" s="168"/>
      <c r="G108" s="169">
        <f>SUMIF(AG109:AG115,"&lt;&gt;NOR",G109:G115)</f>
        <v>0</v>
      </c>
      <c r="H108" s="163"/>
      <c r="I108" s="163">
        <f>SUM(I109:I115)</f>
        <v>0</v>
      </c>
      <c r="J108" s="163"/>
      <c r="K108" s="163">
        <f>SUM(K109:K115)</f>
        <v>0</v>
      </c>
      <c r="L108" s="163"/>
      <c r="M108" s="163">
        <f>SUM(M109:M115)</f>
        <v>0</v>
      </c>
      <c r="N108" s="162"/>
      <c r="O108" s="162">
        <f>SUM(O109:O115)</f>
        <v>0.5</v>
      </c>
      <c r="P108" s="162"/>
      <c r="Q108" s="162">
        <f>SUM(Q109:Q115)</f>
        <v>0</v>
      </c>
      <c r="R108" s="163"/>
      <c r="S108" s="163"/>
      <c r="T108" s="163"/>
      <c r="U108" s="163"/>
      <c r="V108" s="163">
        <f>SUM(V109:V115)</f>
        <v>20.69</v>
      </c>
      <c r="W108" s="163"/>
      <c r="X108" s="163"/>
      <c r="AG108" t="s">
        <v>123</v>
      </c>
    </row>
    <row r="109" spans="1:60" outlineLevel="1">
      <c r="A109" s="170">
        <v>45</v>
      </c>
      <c r="B109" s="171" t="s">
        <v>266</v>
      </c>
      <c r="C109" s="187" t="s">
        <v>267</v>
      </c>
      <c r="D109" s="172" t="s">
        <v>138</v>
      </c>
      <c r="E109" s="173">
        <v>18.564</v>
      </c>
      <c r="F109" s="174"/>
      <c r="G109" s="175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15</v>
      </c>
      <c r="M109" s="158">
        <f>G109*(1+L109/100)</f>
        <v>0</v>
      </c>
      <c r="N109" s="157">
        <v>5.2399999999999999E-3</v>
      </c>
      <c r="O109" s="157">
        <f>ROUND(E109*N109,2)</f>
        <v>0.1</v>
      </c>
      <c r="P109" s="157">
        <v>0</v>
      </c>
      <c r="Q109" s="157">
        <f>ROUND(E109*P109,2)</f>
        <v>0</v>
      </c>
      <c r="R109" s="158"/>
      <c r="S109" s="158" t="s">
        <v>127</v>
      </c>
      <c r="T109" s="158" t="s">
        <v>127</v>
      </c>
      <c r="U109" s="158">
        <v>0.96</v>
      </c>
      <c r="V109" s="158">
        <f>ROUND(E109*U109,2)</f>
        <v>17.82</v>
      </c>
      <c r="W109" s="158"/>
      <c r="X109" s="158" t="s">
        <v>128</v>
      </c>
      <c r="Y109" s="147"/>
      <c r="Z109" s="147"/>
      <c r="AA109" s="147"/>
      <c r="AB109" s="147"/>
      <c r="AC109" s="147"/>
      <c r="AD109" s="147"/>
      <c r="AE109" s="147"/>
      <c r="AF109" s="147"/>
      <c r="AG109" s="147" t="s">
        <v>129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>
      <c r="A110" s="154"/>
      <c r="B110" s="155"/>
      <c r="C110" s="188" t="s">
        <v>268</v>
      </c>
      <c r="D110" s="160"/>
      <c r="E110" s="161">
        <v>16.32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47"/>
      <c r="Z110" s="147"/>
      <c r="AA110" s="147"/>
      <c r="AB110" s="147"/>
      <c r="AC110" s="147"/>
      <c r="AD110" s="147"/>
      <c r="AE110" s="147"/>
      <c r="AF110" s="147"/>
      <c r="AG110" s="147" t="s">
        <v>134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>
      <c r="A111" s="154"/>
      <c r="B111" s="155"/>
      <c r="C111" s="188" t="s">
        <v>269</v>
      </c>
      <c r="D111" s="160"/>
      <c r="E111" s="161">
        <v>2.2440000000000002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134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>
      <c r="A112" s="176">
        <v>46</v>
      </c>
      <c r="B112" s="177" t="s">
        <v>270</v>
      </c>
      <c r="C112" s="186" t="s">
        <v>271</v>
      </c>
      <c r="D112" s="178" t="s">
        <v>138</v>
      </c>
      <c r="E112" s="179">
        <v>18.564</v>
      </c>
      <c r="F112" s="180"/>
      <c r="G112" s="181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7">
        <v>1.7000000000000001E-4</v>
      </c>
      <c r="O112" s="157">
        <f>ROUND(E112*N112,2)</f>
        <v>0</v>
      </c>
      <c r="P112" s="157">
        <v>0</v>
      </c>
      <c r="Q112" s="157">
        <f>ROUND(E112*P112,2)</f>
        <v>0</v>
      </c>
      <c r="R112" s="158"/>
      <c r="S112" s="158" t="s">
        <v>127</v>
      </c>
      <c r="T112" s="158" t="s">
        <v>176</v>
      </c>
      <c r="U112" s="158">
        <v>0.12</v>
      </c>
      <c r="V112" s="158">
        <f>ROUND(E112*U112,2)</f>
        <v>2.23</v>
      </c>
      <c r="W112" s="158"/>
      <c r="X112" s="158" t="s">
        <v>128</v>
      </c>
      <c r="Y112" s="147"/>
      <c r="Z112" s="147"/>
      <c r="AA112" s="147"/>
      <c r="AB112" s="147"/>
      <c r="AC112" s="147"/>
      <c r="AD112" s="147"/>
      <c r="AE112" s="147"/>
      <c r="AF112" s="147"/>
      <c r="AG112" s="147" t="s">
        <v>129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>
      <c r="A113" s="170">
        <v>47</v>
      </c>
      <c r="B113" s="171" t="s">
        <v>272</v>
      </c>
      <c r="C113" s="187" t="s">
        <v>273</v>
      </c>
      <c r="D113" s="172" t="s">
        <v>138</v>
      </c>
      <c r="E113" s="173">
        <v>20.791679999999999</v>
      </c>
      <c r="F113" s="174"/>
      <c r="G113" s="175">
        <f>ROUND(E113*F113,2)</f>
        <v>0</v>
      </c>
      <c r="H113" s="159"/>
      <c r="I113" s="158">
        <f>ROUND(E113*H113,2)</f>
        <v>0</v>
      </c>
      <c r="J113" s="159"/>
      <c r="K113" s="158">
        <f>ROUND(E113*J113,2)</f>
        <v>0</v>
      </c>
      <c r="L113" s="158">
        <v>15</v>
      </c>
      <c r="M113" s="158">
        <f>G113*(1+L113/100)</f>
        <v>0</v>
      </c>
      <c r="N113" s="157">
        <v>1.9429999999999999E-2</v>
      </c>
      <c r="O113" s="157">
        <f>ROUND(E113*N113,2)</f>
        <v>0.4</v>
      </c>
      <c r="P113" s="157">
        <v>0</v>
      </c>
      <c r="Q113" s="157">
        <f>ROUND(E113*P113,2)</f>
        <v>0</v>
      </c>
      <c r="R113" s="158" t="s">
        <v>252</v>
      </c>
      <c r="S113" s="158" t="s">
        <v>127</v>
      </c>
      <c r="T113" s="158" t="s">
        <v>156</v>
      </c>
      <c r="U113" s="158">
        <v>0</v>
      </c>
      <c r="V113" s="158">
        <f>ROUND(E113*U113,2)</f>
        <v>0</v>
      </c>
      <c r="W113" s="158"/>
      <c r="X113" s="158" t="s">
        <v>253</v>
      </c>
      <c r="Y113" s="147"/>
      <c r="Z113" s="147"/>
      <c r="AA113" s="147"/>
      <c r="AB113" s="147"/>
      <c r="AC113" s="147"/>
      <c r="AD113" s="147"/>
      <c r="AE113" s="147"/>
      <c r="AF113" s="147"/>
      <c r="AG113" s="147" t="s">
        <v>254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>
      <c r="A114" s="154"/>
      <c r="B114" s="155"/>
      <c r="C114" s="188" t="s">
        <v>274</v>
      </c>
      <c r="D114" s="160"/>
      <c r="E114" s="161">
        <v>20.791679999999999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134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>
      <c r="A115" s="176">
        <v>48</v>
      </c>
      <c r="B115" s="177" t="s">
        <v>275</v>
      </c>
      <c r="C115" s="186" t="s">
        <v>276</v>
      </c>
      <c r="D115" s="178" t="s">
        <v>214</v>
      </c>
      <c r="E115" s="179">
        <v>0.50441000000000003</v>
      </c>
      <c r="F115" s="180"/>
      <c r="G115" s="181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15</v>
      </c>
      <c r="M115" s="158">
        <f>G115*(1+L115/100)</f>
        <v>0</v>
      </c>
      <c r="N115" s="157">
        <v>0</v>
      </c>
      <c r="O115" s="157">
        <f>ROUND(E115*N115,2)</f>
        <v>0</v>
      </c>
      <c r="P115" s="157">
        <v>0</v>
      </c>
      <c r="Q115" s="157">
        <f>ROUND(E115*P115,2)</f>
        <v>0</v>
      </c>
      <c r="R115" s="158"/>
      <c r="S115" s="158" t="s">
        <v>127</v>
      </c>
      <c r="T115" s="158" t="s">
        <v>156</v>
      </c>
      <c r="U115" s="158">
        <v>1.2649999999999999</v>
      </c>
      <c r="V115" s="158">
        <f>ROUND(E115*U115,2)</f>
        <v>0.64</v>
      </c>
      <c r="W115" s="158"/>
      <c r="X115" s="158" t="s">
        <v>215</v>
      </c>
      <c r="Y115" s="147"/>
      <c r="Z115" s="147"/>
      <c r="AA115" s="147"/>
      <c r="AB115" s="147"/>
      <c r="AC115" s="147"/>
      <c r="AD115" s="147"/>
      <c r="AE115" s="147"/>
      <c r="AF115" s="147"/>
      <c r="AG115" s="147" t="s">
        <v>216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>
      <c r="A116" s="164" t="s">
        <v>122</v>
      </c>
      <c r="B116" s="165" t="s">
        <v>88</v>
      </c>
      <c r="C116" s="185" t="s">
        <v>89</v>
      </c>
      <c r="D116" s="166"/>
      <c r="E116" s="167"/>
      <c r="F116" s="168"/>
      <c r="G116" s="169">
        <f>SUMIF(AG117:AG124,"&lt;&gt;NOR",G117:G124)</f>
        <v>0</v>
      </c>
      <c r="H116" s="163"/>
      <c r="I116" s="163">
        <f>SUM(I117:I124)</f>
        <v>0</v>
      </c>
      <c r="J116" s="163"/>
      <c r="K116" s="163">
        <f>SUM(K117:K124)</f>
        <v>0</v>
      </c>
      <c r="L116" s="163"/>
      <c r="M116" s="163">
        <f>SUM(M117:M124)</f>
        <v>0</v>
      </c>
      <c r="N116" s="162"/>
      <c r="O116" s="162">
        <f>SUM(O117:O124)</f>
        <v>0.03</v>
      </c>
      <c r="P116" s="162"/>
      <c r="Q116" s="162">
        <f>SUM(Q117:Q124)</f>
        <v>0</v>
      </c>
      <c r="R116" s="163"/>
      <c r="S116" s="163"/>
      <c r="T116" s="163"/>
      <c r="U116" s="163"/>
      <c r="V116" s="163">
        <f>SUM(V117:V124)</f>
        <v>8.5499999999999989</v>
      </c>
      <c r="W116" s="163"/>
      <c r="X116" s="163"/>
      <c r="AG116" t="s">
        <v>123</v>
      </c>
    </row>
    <row r="117" spans="1:60" outlineLevel="1">
      <c r="A117" s="170">
        <v>49</v>
      </c>
      <c r="B117" s="171" t="s">
        <v>277</v>
      </c>
      <c r="C117" s="187" t="s">
        <v>278</v>
      </c>
      <c r="D117" s="172" t="s">
        <v>138</v>
      </c>
      <c r="E117" s="173">
        <v>117.111</v>
      </c>
      <c r="F117" s="174"/>
      <c r="G117" s="175">
        <f>ROUND(E117*F117,2)</f>
        <v>0</v>
      </c>
      <c r="H117" s="159"/>
      <c r="I117" s="158">
        <f>ROUND(E117*H117,2)</f>
        <v>0</v>
      </c>
      <c r="J117" s="159"/>
      <c r="K117" s="158">
        <f>ROUND(E117*J117,2)</f>
        <v>0</v>
      </c>
      <c r="L117" s="158">
        <v>15</v>
      </c>
      <c r="M117" s="158">
        <f>G117*(1+L117/100)</f>
        <v>0</v>
      </c>
      <c r="N117" s="157">
        <v>0</v>
      </c>
      <c r="O117" s="157">
        <f>ROUND(E117*N117,2)</f>
        <v>0</v>
      </c>
      <c r="P117" s="157">
        <v>0</v>
      </c>
      <c r="Q117" s="157">
        <f>ROUND(E117*P117,2)</f>
        <v>0</v>
      </c>
      <c r="R117" s="158"/>
      <c r="S117" s="158" t="s">
        <v>127</v>
      </c>
      <c r="T117" s="158" t="s">
        <v>156</v>
      </c>
      <c r="U117" s="158">
        <v>7.0000000000000007E-2</v>
      </c>
      <c r="V117" s="158">
        <f>ROUND(E117*U117,2)</f>
        <v>8.1999999999999993</v>
      </c>
      <c r="W117" s="158"/>
      <c r="X117" s="158" t="s">
        <v>128</v>
      </c>
      <c r="Y117" s="147"/>
      <c r="Z117" s="147"/>
      <c r="AA117" s="147"/>
      <c r="AB117" s="147"/>
      <c r="AC117" s="147"/>
      <c r="AD117" s="147"/>
      <c r="AE117" s="147"/>
      <c r="AF117" s="147"/>
      <c r="AG117" s="147" t="s">
        <v>129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>
      <c r="A118" s="154"/>
      <c r="B118" s="155"/>
      <c r="C118" s="188" t="s">
        <v>279</v>
      </c>
      <c r="D118" s="160"/>
      <c r="E118" s="161">
        <v>26.13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47"/>
      <c r="Z118" s="147"/>
      <c r="AA118" s="147"/>
      <c r="AB118" s="147"/>
      <c r="AC118" s="147"/>
      <c r="AD118" s="147"/>
      <c r="AE118" s="147"/>
      <c r="AF118" s="147"/>
      <c r="AG118" s="147" t="s">
        <v>134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>
      <c r="A119" s="154"/>
      <c r="B119" s="155"/>
      <c r="C119" s="188" t="s">
        <v>162</v>
      </c>
      <c r="D119" s="160"/>
      <c r="E119" s="161">
        <v>55.578000000000003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134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>
      <c r="A120" s="154"/>
      <c r="B120" s="155"/>
      <c r="C120" s="188" t="s">
        <v>163</v>
      </c>
      <c r="D120" s="160"/>
      <c r="E120" s="161">
        <v>26.018999999999998</v>
      </c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134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>
      <c r="A121" s="154"/>
      <c r="B121" s="155"/>
      <c r="C121" s="188" t="s">
        <v>280</v>
      </c>
      <c r="D121" s="160"/>
      <c r="E121" s="161">
        <v>9.3840000000000003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134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>
      <c r="A122" s="176">
        <v>50</v>
      </c>
      <c r="B122" s="177" t="s">
        <v>281</v>
      </c>
      <c r="C122" s="186" t="s">
        <v>282</v>
      </c>
      <c r="D122" s="178" t="s">
        <v>138</v>
      </c>
      <c r="E122" s="179">
        <v>26.13</v>
      </c>
      <c r="F122" s="180"/>
      <c r="G122" s="181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7">
        <v>3.5E-4</v>
      </c>
      <c r="O122" s="157">
        <f>ROUND(E122*N122,2)</f>
        <v>0.01</v>
      </c>
      <c r="P122" s="157">
        <v>0</v>
      </c>
      <c r="Q122" s="157">
        <f>ROUND(E122*P122,2)</f>
        <v>0</v>
      </c>
      <c r="R122" s="158"/>
      <c r="S122" s="158" t="s">
        <v>127</v>
      </c>
      <c r="T122" s="158" t="s">
        <v>156</v>
      </c>
      <c r="U122" s="158">
        <v>1.35E-2</v>
      </c>
      <c r="V122" s="158">
        <f>ROUND(E122*U122,2)</f>
        <v>0.35</v>
      </c>
      <c r="W122" s="158"/>
      <c r="X122" s="158" t="s">
        <v>128</v>
      </c>
      <c r="Y122" s="147"/>
      <c r="Z122" s="147"/>
      <c r="AA122" s="147"/>
      <c r="AB122" s="147"/>
      <c r="AC122" s="147"/>
      <c r="AD122" s="147"/>
      <c r="AE122" s="147"/>
      <c r="AF122" s="147"/>
      <c r="AG122" s="147" t="s">
        <v>129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ht="22.5" outlineLevel="1">
      <c r="A123" s="170">
        <v>51</v>
      </c>
      <c r="B123" s="171" t="s">
        <v>283</v>
      </c>
      <c r="C123" s="187" t="s">
        <v>284</v>
      </c>
      <c r="D123" s="172" t="s">
        <v>138</v>
      </c>
      <c r="E123" s="173">
        <v>113.235</v>
      </c>
      <c r="F123" s="174"/>
      <c r="G123" s="175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7">
        <v>2.2000000000000001E-4</v>
      </c>
      <c r="O123" s="157">
        <f>ROUND(E123*N123,2)</f>
        <v>0.02</v>
      </c>
      <c r="P123" s="157">
        <v>0</v>
      </c>
      <c r="Q123" s="157">
        <f>ROUND(E123*P123,2)</f>
        <v>0</v>
      </c>
      <c r="R123" s="158"/>
      <c r="S123" s="158" t="s">
        <v>127</v>
      </c>
      <c r="T123" s="158" t="s">
        <v>219</v>
      </c>
      <c r="U123" s="158">
        <v>0</v>
      </c>
      <c r="V123" s="158">
        <f>ROUND(E123*U123,2)</f>
        <v>0</v>
      </c>
      <c r="W123" s="158"/>
      <c r="X123" s="158" t="s">
        <v>220</v>
      </c>
      <c r="Y123" s="147"/>
      <c r="Z123" s="147"/>
      <c r="AA123" s="147"/>
      <c r="AB123" s="147"/>
      <c r="AC123" s="147"/>
      <c r="AD123" s="147"/>
      <c r="AE123" s="147"/>
      <c r="AF123" s="147"/>
      <c r="AG123" s="147" t="s">
        <v>221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>
      <c r="A124" s="154"/>
      <c r="B124" s="155"/>
      <c r="C124" s="188" t="s">
        <v>285</v>
      </c>
      <c r="D124" s="160"/>
      <c r="E124" s="161">
        <v>113.235</v>
      </c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134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>
      <c r="A125" s="164" t="s">
        <v>122</v>
      </c>
      <c r="B125" s="165" t="s">
        <v>90</v>
      </c>
      <c r="C125" s="185" t="s">
        <v>91</v>
      </c>
      <c r="D125" s="166"/>
      <c r="E125" s="167"/>
      <c r="F125" s="168"/>
      <c r="G125" s="169">
        <f>SUMIF(AG126:AG126,"&lt;&gt;NOR",G126:G126)</f>
        <v>0</v>
      </c>
      <c r="H125" s="163"/>
      <c r="I125" s="163">
        <f>SUM(I126:I126)</f>
        <v>0</v>
      </c>
      <c r="J125" s="163"/>
      <c r="K125" s="163">
        <f>SUM(K126:K126)</f>
        <v>0</v>
      </c>
      <c r="L125" s="163"/>
      <c r="M125" s="163">
        <f>SUM(M126:M126)</f>
        <v>0</v>
      </c>
      <c r="N125" s="162"/>
      <c r="O125" s="162">
        <f>SUM(O126:O126)</f>
        <v>0</v>
      </c>
      <c r="P125" s="162"/>
      <c r="Q125" s="162">
        <f>SUM(Q126:Q126)</f>
        <v>0</v>
      </c>
      <c r="R125" s="163"/>
      <c r="S125" s="163"/>
      <c r="T125" s="163"/>
      <c r="U125" s="163"/>
      <c r="V125" s="163">
        <f>SUM(V126:V126)</f>
        <v>0</v>
      </c>
      <c r="W125" s="163"/>
      <c r="X125" s="163"/>
      <c r="AG125" t="s">
        <v>123</v>
      </c>
    </row>
    <row r="126" spans="1:60" ht="33.75" outlineLevel="1">
      <c r="A126" s="176">
        <v>52</v>
      </c>
      <c r="B126" s="177" t="s">
        <v>286</v>
      </c>
      <c r="C126" s="186" t="s">
        <v>287</v>
      </c>
      <c r="D126" s="178" t="s">
        <v>174</v>
      </c>
      <c r="E126" s="179">
        <v>1</v>
      </c>
      <c r="F126" s="180"/>
      <c r="G126" s="181">
        <f>ROUND(E126*F126,2)</f>
        <v>0</v>
      </c>
      <c r="H126" s="159"/>
      <c r="I126" s="158">
        <f>ROUND(E126*H126,2)</f>
        <v>0</v>
      </c>
      <c r="J126" s="159"/>
      <c r="K126" s="158">
        <f>ROUND(E126*J126,2)</f>
        <v>0</v>
      </c>
      <c r="L126" s="158">
        <v>15</v>
      </c>
      <c r="M126" s="158">
        <f>G126*(1+L126/100)</f>
        <v>0</v>
      </c>
      <c r="N126" s="157">
        <v>0</v>
      </c>
      <c r="O126" s="157">
        <f>ROUND(E126*N126,2)</f>
        <v>0</v>
      </c>
      <c r="P126" s="157">
        <v>0</v>
      </c>
      <c r="Q126" s="157">
        <f>ROUND(E126*P126,2)</f>
        <v>0</v>
      </c>
      <c r="R126" s="158"/>
      <c r="S126" s="158" t="s">
        <v>175</v>
      </c>
      <c r="T126" s="158" t="s">
        <v>176</v>
      </c>
      <c r="U126" s="158">
        <v>0</v>
      </c>
      <c r="V126" s="158">
        <f>ROUND(E126*U126,2)</f>
        <v>0</v>
      </c>
      <c r="W126" s="158"/>
      <c r="X126" s="158" t="s">
        <v>128</v>
      </c>
      <c r="Y126" s="147"/>
      <c r="Z126" s="147"/>
      <c r="AA126" s="147"/>
      <c r="AB126" s="147"/>
      <c r="AC126" s="147"/>
      <c r="AD126" s="147"/>
      <c r="AE126" s="147"/>
      <c r="AF126" s="147"/>
      <c r="AG126" s="147" t="s">
        <v>129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>
      <c r="A127" s="164" t="s">
        <v>122</v>
      </c>
      <c r="B127" s="165" t="s">
        <v>92</v>
      </c>
      <c r="C127" s="185" t="s">
        <v>93</v>
      </c>
      <c r="D127" s="166"/>
      <c r="E127" s="167"/>
      <c r="F127" s="168"/>
      <c r="G127" s="169">
        <f>SUMIF(AG128:AG132,"&lt;&gt;NOR",G128:G132)</f>
        <v>0</v>
      </c>
      <c r="H127" s="163"/>
      <c r="I127" s="163">
        <f>SUM(I128:I132)</f>
        <v>0</v>
      </c>
      <c r="J127" s="163"/>
      <c r="K127" s="163">
        <f>SUM(K128:K132)</f>
        <v>0</v>
      </c>
      <c r="L127" s="163"/>
      <c r="M127" s="163">
        <f>SUM(M128:M132)</f>
        <v>0</v>
      </c>
      <c r="N127" s="162"/>
      <c r="O127" s="162">
        <f>SUM(O128:O132)</f>
        <v>0</v>
      </c>
      <c r="P127" s="162"/>
      <c r="Q127" s="162">
        <f>SUM(Q128:Q132)</f>
        <v>0</v>
      </c>
      <c r="R127" s="163"/>
      <c r="S127" s="163"/>
      <c r="T127" s="163"/>
      <c r="U127" s="163"/>
      <c r="V127" s="163">
        <f>SUM(V128:V132)</f>
        <v>28.509999999999998</v>
      </c>
      <c r="W127" s="163"/>
      <c r="X127" s="163"/>
      <c r="AG127" t="s">
        <v>123</v>
      </c>
    </row>
    <row r="128" spans="1:60" outlineLevel="1">
      <c r="A128" s="176">
        <v>53</v>
      </c>
      <c r="B128" s="177" t="s">
        <v>288</v>
      </c>
      <c r="C128" s="186" t="s">
        <v>289</v>
      </c>
      <c r="D128" s="178" t="s">
        <v>214</v>
      </c>
      <c r="E128" s="179">
        <v>2.6346699999999998</v>
      </c>
      <c r="F128" s="180"/>
      <c r="G128" s="181">
        <f>ROUND(E128*F128,2)</f>
        <v>0</v>
      </c>
      <c r="H128" s="159"/>
      <c r="I128" s="158">
        <f>ROUND(E128*H128,2)</f>
        <v>0</v>
      </c>
      <c r="J128" s="159"/>
      <c r="K128" s="158">
        <f>ROUND(E128*J128,2)</f>
        <v>0</v>
      </c>
      <c r="L128" s="158">
        <v>15</v>
      </c>
      <c r="M128" s="158">
        <f>G128*(1+L128/100)</f>
        <v>0</v>
      </c>
      <c r="N128" s="157">
        <v>0</v>
      </c>
      <c r="O128" s="157">
        <f>ROUND(E128*N128,2)</f>
        <v>0</v>
      </c>
      <c r="P128" s="157">
        <v>0</v>
      </c>
      <c r="Q128" s="157">
        <f>ROUND(E128*P128,2)</f>
        <v>0</v>
      </c>
      <c r="R128" s="158"/>
      <c r="S128" s="158" t="s">
        <v>127</v>
      </c>
      <c r="T128" s="158" t="s">
        <v>156</v>
      </c>
      <c r="U128" s="158">
        <v>0.28000000000000003</v>
      </c>
      <c r="V128" s="158">
        <f>ROUND(E128*U128,2)</f>
        <v>0.74</v>
      </c>
      <c r="W128" s="158"/>
      <c r="X128" s="158" t="s">
        <v>290</v>
      </c>
      <c r="Y128" s="147"/>
      <c r="Z128" s="147"/>
      <c r="AA128" s="147"/>
      <c r="AB128" s="147"/>
      <c r="AC128" s="147"/>
      <c r="AD128" s="147"/>
      <c r="AE128" s="147"/>
      <c r="AF128" s="147"/>
      <c r="AG128" s="147" t="s">
        <v>291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>
      <c r="A129" s="176">
        <v>54</v>
      </c>
      <c r="B129" s="177" t="s">
        <v>292</v>
      </c>
      <c r="C129" s="186" t="s">
        <v>293</v>
      </c>
      <c r="D129" s="178" t="s">
        <v>214</v>
      </c>
      <c r="E129" s="179">
        <v>13.173360000000001</v>
      </c>
      <c r="F129" s="180"/>
      <c r="G129" s="181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15</v>
      </c>
      <c r="M129" s="158">
        <f>G129*(1+L129/100)</f>
        <v>0</v>
      </c>
      <c r="N129" s="157">
        <v>0</v>
      </c>
      <c r="O129" s="157">
        <f>ROUND(E129*N129,2)</f>
        <v>0</v>
      </c>
      <c r="P129" s="157">
        <v>0</v>
      </c>
      <c r="Q129" s="157">
        <f>ROUND(E129*P129,2)</f>
        <v>0</v>
      </c>
      <c r="R129" s="158"/>
      <c r="S129" s="158" t="s">
        <v>127</v>
      </c>
      <c r="T129" s="158" t="s">
        <v>156</v>
      </c>
      <c r="U129" s="158">
        <v>2.0099999999999998</v>
      </c>
      <c r="V129" s="158">
        <f>ROUND(E129*U129,2)</f>
        <v>26.48</v>
      </c>
      <c r="W129" s="158"/>
      <c r="X129" s="158" t="s">
        <v>290</v>
      </c>
      <c r="Y129" s="147"/>
      <c r="Z129" s="147"/>
      <c r="AA129" s="147"/>
      <c r="AB129" s="147"/>
      <c r="AC129" s="147"/>
      <c r="AD129" s="147"/>
      <c r="AE129" s="147"/>
      <c r="AF129" s="147"/>
      <c r="AG129" s="147" t="s">
        <v>291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>
      <c r="A130" s="176">
        <v>55</v>
      </c>
      <c r="B130" s="177" t="s">
        <v>294</v>
      </c>
      <c r="C130" s="186" t="s">
        <v>295</v>
      </c>
      <c r="D130" s="178" t="s">
        <v>214</v>
      </c>
      <c r="E130" s="179">
        <v>2.6346699999999998</v>
      </c>
      <c r="F130" s="180"/>
      <c r="G130" s="181">
        <f>ROUND(E130*F130,2)</f>
        <v>0</v>
      </c>
      <c r="H130" s="159"/>
      <c r="I130" s="158">
        <f>ROUND(E130*H130,2)</f>
        <v>0</v>
      </c>
      <c r="J130" s="159"/>
      <c r="K130" s="158">
        <f>ROUND(E130*J130,2)</f>
        <v>0</v>
      </c>
      <c r="L130" s="158">
        <v>15</v>
      </c>
      <c r="M130" s="158">
        <f>G130*(1+L130/100)</f>
        <v>0</v>
      </c>
      <c r="N130" s="157">
        <v>0</v>
      </c>
      <c r="O130" s="157">
        <f>ROUND(E130*N130,2)</f>
        <v>0</v>
      </c>
      <c r="P130" s="157">
        <v>0</v>
      </c>
      <c r="Q130" s="157">
        <f>ROUND(E130*P130,2)</f>
        <v>0</v>
      </c>
      <c r="R130" s="158"/>
      <c r="S130" s="158" t="s">
        <v>127</v>
      </c>
      <c r="T130" s="158" t="s">
        <v>156</v>
      </c>
      <c r="U130" s="158">
        <v>0.49</v>
      </c>
      <c r="V130" s="158">
        <f>ROUND(E130*U130,2)</f>
        <v>1.29</v>
      </c>
      <c r="W130" s="158"/>
      <c r="X130" s="158" t="s">
        <v>290</v>
      </c>
      <c r="Y130" s="147"/>
      <c r="Z130" s="147"/>
      <c r="AA130" s="147"/>
      <c r="AB130" s="147"/>
      <c r="AC130" s="147"/>
      <c r="AD130" s="147"/>
      <c r="AE130" s="147"/>
      <c r="AF130" s="147"/>
      <c r="AG130" s="147" t="s">
        <v>291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>
      <c r="A131" s="176">
        <v>56</v>
      </c>
      <c r="B131" s="177" t="s">
        <v>296</v>
      </c>
      <c r="C131" s="186" t="s">
        <v>297</v>
      </c>
      <c r="D131" s="178" t="s">
        <v>214</v>
      </c>
      <c r="E131" s="179">
        <v>2.6346699999999998</v>
      </c>
      <c r="F131" s="180"/>
      <c r="G131" s="181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15</v>
      </c>
      <c r="M131" s="158">
        <f>G131*(1+L131/100)</f>
        <v>0</v>
      </c>
      <c r="N131" s="157">
        <v>0</v>
      </c>
      <c r="O131" s="157">
        <f>ROUND(E131*N131,2)</f>
        <v>0</v>
      </c>
      <c r="P131" s="157">
        <v>0</v>
      </c>
      <c r="Q131" s="157">
        <f>ROUND(E131*P131,2)</f>
        <v>0</v>
      </c>
      <c r="R131" s="158"/>
      <c r="S131" s="158" t="s">
        <v>127</v>
      </c>
      <c r="T131" s="158" t="s">
        <v>156</v>
      </c>
      <c r="U131" s="158">
        <v>0</v>
      </c>
      <c r="V131" s="158">
        <f>ROUND(E131*U131,2)</f>
        <v>0</v>
      </c>
      <c r="W131" s="158"/>
      <c r="X131" s="158" t="s">
        <v>290</v>
      </c>
      <c r="Y131" s="147"/>
      <c r="Z131" s="147"/>
      <c r="AA131" s="147"/>
      <c r="AB131" s="147"/>
      <c r="AC131" s="147"/>
      <c r="AD131" s="147"/>
      <c r="AE131" s="147"/>
      <c r="AF131" s="147"/>
      <c r="AG131" s="147" t="s">
        <v>291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>
      <c r="A132" s="176">
        <v>57</v>
      </c>
      <c r="B132" s="177" t="s">
        <v>298</v>
      </c>
      <c r="C132" s="186" t="s">
        <v>299</v>
      </c>
      <c r="D132" s="178" t="s">
        <v>214</v>
      </c>
      <c r="E132" s="179">
        <v>2.6346699999999998</v>
      </c>
      <c r="F132" s="180"/>
      <c r="G132" s="181">
        <f>ROUND(E132*F132,2)</f>
        <v>0</v>
      </c>
      <c r="H132" s="159"/>
      <c r="I132" s="158">
        <f>ROUND(E132*H132,2)</f>
        <v>0</v>
      </c>
      <c r="J132" s="159"/>
      <c r="K132" s="158">
        <f>ROUND(E132*J132,2)</f>
        <v>0</v>
      </c>
      <c r="L132" s="158">
        <v>15</v>
      </c>
      <c r="M132" s="158">
        <f>G132*(1+L132/100)</f>
        <v>0</v>
      </c>
      <c r="N132" s="157">
        <v>0</v>
      </c>
      <c r="O132" s="157">
        <f>ROUND(E132*N132,2)</f>
        <v>0</v>
      </c>
      <c r="P132" s="157">
        <v>0</v>
      </c>
      <c r="Q132" s="157">
        <f>ROUND(E132*P132,2)</f>
        <v>0</v>
      </c>
      <c r="R132" s="158"/>
      <c r="S132" s="158" t="s">
        <v>127</v>
      </c>
      <c r="T132" s="158" t="s">
        <v>156</v>
      </c>
      <c r="U132" s="158">
        <v>0</v>
      </c>
      <c r="V132" s="158">
        <f>ROUND(E132*U132,2)</f>
        <v>0</v>
      </c>
      <c r="W132" s="158"/>
      <c r="X132" s="158" t="s">
        <v>290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291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>
      <c r="A133" s="164" t="s">
        <v>122</v>
      </c>
      <c r="B133" s="165" t="s">
        <v>95</v>
      </c>
      <c r="C133" s="185" t="s">
        <v>29</v>
      </c>
      <c r="D133" s="166"/>
      <c r="E133" s="167"/>
      <c r="F133" s="168"/>
      <c r="G133" s="169">
        <f>SUMIF(AG134:AG136,"&lt;&gt;NOR",G134:G136)</f>
        <v>0</v>
      </c>
      <c r="H133" s="163"/>
      <c r="I133" s="163">
        <f>SUM(I134:I136)</f>
        <v>0</v>
      </c>
      <c r="J133" s="163"/>
      <c r="K133" s="163">
        <f>SUM(K134:K136)</f>
        <v>0</v>
      </c>
      <c r="L133" s="163"/>
      <c r="M133" s="163">
        <f>SUM(M134:M136)</f>
        <v>0</v>
      </c>
      <c r="N133" s="162"/>
      <c r="O133" s="162">
        <f>SUM(O134:O136)</f>
        <v>0</v>
      </c>
      <c r="P133" s="162"/>
      <c r="Q133" s="162">
        <f>SUM(Q134:Q136)</f>
        <v>0</v>
      </c>
      <c r="R133" s="163"/>
      <c r="S133" s="163"/>
      <c r="T133" s="163"/>
      <c r="U133" s="163"/>
      <c r="V133" s="163">
        <f>SUM(V134:V136)</f>
        <v>0</v>
      </c>
      <c r="W133" s="163"/>
      <c r="X133" s="163"/>
      <c r="AG133" t="s">
        <v>123</v>
      </c>
    </row>
    <row r="134" spans="1:60" outlineLevel="1">
      <c r="A134" s="170">
        <v>58</v>
      </c>
      <c r="B134" s="171" t="s">
        <v>300</v>
      </c>
      <c r="C134" s="187" t="s">
        <v>301</v>
      </c>
      <c r="D134" s="172" t="s">
        <v>302</v>
      </c>
      <c r="E134" s="173">
        <v>1</v>
      </c>
      <c r="F134" s="174"/>
      <c r="G134" s="175">
        <f>ROUND(E134*F134,2)</f>
        <v>0</v>
      </c>
      <c r="H134" s="159"/>
      <c r="I134" s="158">
        <f>ROUND(E134*H134,2)</f>
        <v>0</v>
      </c>
      <c r="J134" s="159"/>
      <c r="K134" s="158">
        <f>ROUND(E134*J134,2)</f>
        <v>0</v>
      </c>
      <c r="L134" s="158">
        <v>15</v>
      </c>
      <c r="M134" s="158">
        <f>G134*(1+L134/100)</f>
        <v>0</v>
      </c>
      <c r="N134" s="157">
        <v>0</v>
      </c>
      <c r="O134" s="157">
        <f>ROUND(E134*N134,2)</f>
        <v>0</v>
      </c>
      <c r="P134" s="157">
        <v>0</v>
      </c>
      <c r="Q134" s="157">
        <f>ROUND(E134*P134,2)</f>
        <v>0</v>
      </c>
      <c r="R134" s="158"/>
      <c r="S134" s="158" t="s">
        <v>127</v>
      </c>
      <c r="T134" s="158" t="s">
        <v>176</v>
      </c>
      <c r="U134" s="158">
        <v>0</v>
      </c>
      <c r="V134" s="158">
        <f>ROUND(E134*U134,2)</f>
        <v>0</v>
      </c>
      <c r="W134" s="158"/>
      <c r="X134" s="158" t="s">
        <v>303</v>
      </c>
      <c r="Y134" s="147"/>
      <c r="Z134" s="147"/>
      <c r="AA134" s="147"/>
      <c r="AB134" s="147"/>
      <c r="AC134" s="147"/>
      <c r="AD134" s="147"/>
      <c r="AE134" s="147"/>
      <c r="AF134" s="147"/>
      <c r="AG134" s="147" t="s">
        <v>304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>
      <c r="A135" s="154"/>
      <c r="B135" s="155"/>
      <c r="C135" s="261" t="s">
        <v>305</v>
      </c>
      <c r="D135" s="262"/>
      <c r="E135" s="262"/>
      <c r="F135" s="262"/>
      <c r="G135" s="262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158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>
      <c r="A136" s="154"/>
      <c r="B136" s="155"/>
      <c r="C136" s="272" t="s">
        <v>306</v>
      </c>
      <c r="D136" s="273"/>
      <c r="E136" s="273"/>
      <c r="F136" s="273"/>
      <c r="G136" s="273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158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>
      <c r="A137" s="164" t="s">
        <v>122</v>
      </c>
      <c r="B137" s="165" t="s">
        <v>96</v>
      </c>
      <c r="C137" s="185" t="s">
        <v>30</v>
      </c>
      <c r="D137" s="166"/>
      <c r="E137" s="167"/>
      <c r="F137" s="168"/>
      <c r="G137" s="169">
        <f>SUMIF(AG138:AG139,"&lt;&gt;NOR",G138:G139)</f>
        <v>0</v>
      </c>
      <c r="H137" s="163"/>
      <c r="I137" s="163">
        <f>SUM(I138:I139)</f>
        <v>0</v>
      </c>
      <c r="J137" s="163"/>
      <c r="K137" s="163">
        <f>SUM(K138:K139)</f>
        <v>0</v>
      </c>
      <c r="L137" s="163"/>
      <c r="M137" s="163">
        <f>SUM(M138:M139)</f>
        <v>0</v>
      </c>
      <c r="N137" s="162"/>
      <c r="O137" s="162">
        <f>SUM(O138:O139)</f>
        <v>0</v>
      </c>
      <c r="P137" s="162"/>
      <c r="Q137" s="162">
        <f>SUM(Q138:Q139)</f>
        <v>0</v>
      </c>
      <c r="R137" s="163"/>
      <c r="S137" s="163"/>
      <c r="T137" s="163"/>
      <c r="U137" s="163"/>
      <c r="V137" s="163">
        <f>SUM(V138:V139)</f>
        <v>0</v>
      </c>
      <c r="W137" s="163"/>
      <c r="X137" s="163"/>
      <c r="AG137" t="s">
        <v>123</v>
      </c>
    </row>
    <row r="138" spans="1:60" outlineLevel="1">
      <c r="A138" s="170">
        <v>59</v>
      </c>
      <c r="B138" s="171" t="s">
        <v>307</v>
      </c>
      <c r="C138" s="187" t="s">
        <v>308</v>
      </c>
      <c r="D138" s="172" t="s">
        <v>302</v>
      </c>
      <c r="E138" s="173">
        <v>1</v>
      </c>
      <c r="F138" s="174"/>
      <c r="G138" s="175">
        <f>ROUND(E138*F138,2)</f>
        <v>0</v>
      </c>
      <c r="H138" s="159"/>
      <c r="I138" s="158">
        <f>ROUND(E138*H138,2)</f>
        <v>0</v>
      </c>
      <c r="J138" s="159"/>
      <c r="K138" s="158">
        <f>ROUND(E138*J138,2)</f>
        <v>0</v>
      </c>
      <c r="L138" s="158">
        <v>15</v>
      </c>
      <c r="M138" s="158">
        <f>G138*(1+L138/100)</f>
        <v>0</v>
      </c>
      <c r="N138" s="157">
        <v>0</v>
      </c>
      <c r="O138" s="157">
        <f>ROUND(E138*N138,2)</f>
        <v>0</v>
      </c>
      <c r="P138" s="157">
        <v>0</v>
      </c>
      <c r="Q138" s="157">
        <f>ROUND(E138*P138,2)</f>
        <v>0</v>
      </c>
      <c r="R138" s="158"/>
      <c r="S138" s="158" t="s">
        <v>127</v>
      </c>
      <c r="T138" s="158" t="s">
        <v>176</v>
      </c>
      <c r="U138" s="158">
        <v>0</v>
      </c>
      <c r="V138" s="158">
        <f>ROUND(E138*U138,2)</f>
        <v>0</v>
      </c>
      <c r="W138" s="158"/>
      <c r="X138" s="158" t="s">
        <v>303</v>
      </c>
      <c r="Y138" s="147"/>
      <c r="Z138" s="147"/>
      <c r="AA138" s="147"/>
      <c r="AB138" s="147"/>
      <c r="AC138" s="147"/>
      <c r="AD138" s="147"/>
      <c r="AE138" s="147"/>
      <c r="AF138" s="147"/>
      <c r="AG138" s="147" t="s">
        <v>304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>
      <c r="A139" s="154"/>
      <c r="B139" s="155"/>
      <c r="C139" s="261" t="s">
        <v>309</v>
      </c>
      <c r="D139" s="262"/>
      <c r="E139" s="262"/>
      <c r="F139" s="262"/>
      <c r="G139" s="262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47"/>
      <c r="Z139" s="147"/>
      <c r="AA139" s="147"/>
      <c r="AB139" s="147"/>
      <c r="AC139" s="147"/>
      <c r="AD139" s="147"/>
      <c r="AE139" s="147"/>
      <c r="AF139" s="147"/>
      <c r="AG139" s="147" t="s">
        <v>158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>
      <c r="A140" s="3"/>
      <c r="B140" s="4"/>
      <c r="C140" s="190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v>15</v>
      </c>
      <c r="AF140">
        <v>21</v>
      </c>
      <c r="AG140" t="s">
        <v>109</v>
      </c>
    </row>
    <row r="141" spans="1:60">
      <c r="A141" s="150"/>
      <c r="B141" s="151" t="s">
        <v>31</v>
      </c>
      <c r="C141" s="191"/>
      <c r="D141" s="152"/>
      <c r="E141" s="153"/>
      <c r="F141" s="153"/>
      <c r="G141" s="184">
        <f>G8+G18+G39+G42+G46+G48+G50+G66+G68+G74+G76+G78+G95+G100+G106+G108+G116+G125+G127+G133+G137</f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f>SUMIF(L7:L139,AE140,G7:G139)</f>
        <v>0</v>
      </c>
      <c r="AF141">
        <f>SUMIF(L7:L139,AF140,G7:G139)</f>
        <v>0</v>
      </c>
      <c r="AG141" t="s">
        <v>310</v>
      </c>
    </row>
    <row r="142" spans="1:60">
      <c r="A142" s="3"/>
      <c r="B142" s="4"/>
      <c r="C142" s="190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>
      <c r="A143" s="3"/>
      <c r="B143" s="4"/>
      <c r="C143" s="190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>
      <c r="A144" s="270" t="s">
        <v>311</v>
      </c>
      <c r="B144" s="270"/>
      <c r="C144" s="271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>
      <c r="A145" s="249"/>
      <c r="B145" s="250"/>
      <c r="C145" s="251"/>
      <c r="D145" s="250"/>
      <c r="E145" s="250"/>
      <c r="F145" s="250"/>
      <c r="G145" s="252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G145" t="s">
        <v>312</v>
      </c>
    </row>
    <row r="146" spans="1:33">
      <c r="A146" s="253"/>
      <c r="B146" s="254"/>
      <c r="C146" s="255"/>
      <c r="D146" s="254"/>
      <c r="E146" s="254"/>
      <c r="F146" s="254"/>
      <c r="G146" s="256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>
      <c r="A147" s="253"/>
      <c r="B147" s="254"/>
      <c r="C147" s="255"/>
      <c r="D147" s="254"/>
      <c r="E147" s="254"/>
      <c r="F147" s="254"/>
      <c r="G147" s="256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>
      <c r="A148" s="253"/>
      <c r="B148" s="254"/>
      <c r="C148" s="255"/>
      <c r="D148" s="254"/>
      <c r="E148" s="254"/>
      <c r="F148" s="254"/>
      <c r="G148" s="256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>
      <c r="A149" s="257"/>
      <c r="B149" s="258"/>
      <c r="C149" s="259"/>
      <c r="D149" s="258"/>
      <c r="E149" s="258"/>
      <c r="F149" s="258"/>
      <c r="G149" s="260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>
      <c r="A150" s="3"/>
      <c r="B150" s="4"/>
      <c r="C150" s="190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>
      <c r="C151" s="192"/>
      <c r="D151" s="10"/>
      <c r="AG151" t="s">
        <v>313</v>
      </c>
    </row>
    <row r="152" spans="1:33">
      <c r="D152" s="10"/>
    </row>
    <row r="153" spans="1:33">
      <c r="D153" s="10"/>
    </row>
    <row r="154" spans="1:33">
      <c r="D154" s="10"/>
    </row>
    <row r="155" spans="1:33">
      <c r="D155" s="10"/>
    </row>
    <row r="156" spans="1:33">
      <c r="D156" s="10"/>
    </row>
    <row r="157" spans="1:33">
      <c r="D157" s="10"/>
    </row>
    <row r="158" spans="1:33">
      <c r="D158" s="10"/>
    </row>
    <row r="159" spans="1:33">
      <c r="D159" s="10"/>
    </row>
    <row r="160" spans="1:33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9">
    <mergeCell ref="A1:G1"/>
    <mergeCell ref="C2:G2"/>
    <mergeCell ref="C3:G3"/>
    <mergeCell ref="C4:G4"/>
    <mergeCell ref="A144:C144"/>
    <mergeCell ref="C135:G135"/>
    <mergeCell ref="C136:G136"/>
    <mergeCell ref="C139:G139"/>
    <mergeCell ref="C80:G80"/>
    <mergeCell ref="C83:G83"/>
    <mergeCell ref="C86:G86"/>
    <mergeCell ref="C89:G89"/>
    <mergeCell ref="C92:G92"/>
    <mergeCell ref="C102:G102"/>
    <mergeCell ref="A145:G149"/>
    <mergeCell ref="C25:G25"/>
    <mergeCell ref="C28:G28"/>
    <mergeCell ref="C35:G35"/>
    <mergeCell ref="C70:G7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7109375" style="121" customWidth="1"/>
    <col min="3" max="3" width="38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63" t="s">
        <v>7</v>
      </c>
      <c r="B1" s="263"/>
      <c r="C1" s="263"/>
      <c r="D1" s="263"/>
      <c r="E1" s="263"/>
      <c r="F1" s="263"/>
      <c r="G1" s="263"/>
      <c r="AG1" t="s">
        <v>97</v>
      </c>
    </row>
    <row r="2" spans="1:60" ht="25.15" customHeight="1">
      <c r="A2" s="139" t="s">
        <v>8</v>
      </c>
      <c r="B2" s="49" t="s">
        <v>43</v>
      </c>
      <c r="C2" s="264" t="s">
        <v>44</v>
      </c>
      <c r="D2" s="265"/>
      <c r="E2" s="265"/>
      <c r="F2" s="265"/>
      <c r="G2" s="266"/>
      <c r="AG2" t="s">
        <v>98</v>
      </c>
    </row>
    <row r="3" spans="1:60" ht="25.15" customHeight="1">
      <c r="A3" s="139" t="s">
        <v>9</v>
      </c>
      <c r="B3" s="49" t="s">
        <v>46</v>
      </c>
      <c r="C3" s="264" t="s">
        <v>47</v>
      </c>
      <c r="D3" s="265"/>
      <c r="E3" s="265"/>
      <c r="F3" s="265"/>
      <c r="G3" s="266"/>
      <c r="AC3" s="121" t="s">
        <v>98</v>
      </c>
      <c r="AG3" t="s">
        <v>99</v>
      </c>
    </row>
    <row r="4" spans="1:60" ht="25.15" customHeight="1">
      <c r="A4" s="140" t="s">
        <v>10</v>
      </c>
      <c r="B4" s="141" t="s">
        <v>50</v>
      </c>
      <c r="C4" s="267" t="s">
        <v>51</v>
      </c>
      <c r="D4" s="268"/>
      <c r="E4" s="268"/>
      <c r="F4" s="268"/>
      <c r="G4" s="269"/>
      <c r="AG4" t="s">
        <v>100</v>
      </c>
    </row>
    <row r="5" spans="1:60">
      <c r="D5" s="10"/>
    </row>
    <row r="6" spans="1:60" ht="38.25">
      <c r="A6" s="143" t="s">
        <v>101</v>
      </c>
      <c r="B6" s="145" t="s">
        <v>102</v>
      </c>
      <c r="C6" s="145" t="s">
        <v>103</v>
      </c>
      <c r="D6" s="144" t="s">
        <v>104</v>
      </c>
      <c r="E6" s="143" t="s">
        <v>105</v>
      </c>
      <c r="F6" s="142" t="s">
        <v>106</v>
      </c>
      <c r="G6" s="143" t="s">
        <v>31</v>
      </c>
      <c r="H6" s="146" t="s">
        <v>32</v>
      </c>
      <c r="I6" s="146" t="s">
        <v>107</v>
      </c>
      <c r="J6" s="146" t="s">
        <v>33</v>
      </c>
      <c r="K6" s="146" t="s">
        <v>108</v>
      </c>
      <c r="L6" s="146" t="s">
        <v>109</v>
      </c>
      <c r="M6" s="146" t="s">
        <v>110</v>
      </c>
      <c r="N6" s="146" t="s">
        <v>111</v>
      </c>
      <c r="O6" s="146" t="s">
        <v>112</v>
      </c>
      <c r="P6" s="146" t="s">
        <v>113</v>
      </c>
      <c r="Q6" s="146" t="s">
        <v>114</v>
      </c>
      <c r="R6" s="146" t="s">
        <v>115</v>
      </c>
      <c r="S6" s="146" t="s">
        <v>116</v>
      </c>
      <c r="T6" s="146" t="s">
        <v>117</v>
      </c>
      <c r="U6" s="146" t="s">
        <v>118</v>
      </c>
      <c r="V6" s="146" t="s">
        <v>119</v>
      </c>
      <c r="W6" s="146" t="s">
        <v>120</v>
      </c>
      <c r="X6" s="146" t="s">
        <v>121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60">
      <c r="A8" s="164" t="s">
        <v>122</v>
      </c>
      <c r="B8" s="165" t="s">
        <v>76</v>
      </c>
      <c r="C8" s="185" t="s">
        <v>77</v>
      </c>
      <c r="D8" s="166"/>
      <c r="E8" s="167"/>
      <c r="F8" s="168"/>
      <c r="G8" s="169">
        <f>SUMIF(AG9:AG9,"&lt;&gt;NOR",G9:G9)</f>
        <v>0</v>
      </c>
      <c r="H8" s="163"/>
      <c r="I8" s="163">
        <f>SUM(I9:I9)</f>
        <v>0</v>
      </c>
      <c r="J8" s="163"/>
      <c r="K8" s="163">
        <f>SUM(K9:K9)</f>
        <v>0</v>
      </c>
      <c r="L8" s="163"/>
      <c r="M8" s="163">
        <f>SUM(M9:M9)</f>
        <v>0</v>
      </c>
      <c r="N8" s="162"/>
      <c r="O8" s="162">
        <f>SUM(O9:O9)</f>
        <v>0</v>
      </c>
      <c r="P8" s="162"/>
      <c r="Q8" s="162">
        <f>SUM(Q9:Q9)</f>
        <v>0</v>
      </c>
      <c r="R8" s="163"/>
      <c r="S8" s="163"/>
      <c r="T8" s="163"/>
      <c r="U8" s="163"/>
      <c r="V8" s="163">
        <f>SUM(V9:V9)</f>
        <v>0</v>
      </c>
      <c r="W8" s="163"/>
      <c r="X8" s="163"/>
      <c r="AG8" t="s">
        <v>123</v>
      </c>
    </row>
    <row r="9" spans="1:60" ht="33.75" outlineLevel="1">
      <c r="A9" s="170">
        <v>1</v>
      </c>
      <c r="B9" s="171" t="s">
        <v>228</v>
      </c>
      <c r="C9" s="187" t="s">
        <v>314</v>
      </c>
      <c r="D9" s="172" t="s">
        <v>174</v>
      </c>
      <c r="E9" s="173">
        <v>1</v>
      </c>
      <c r="F9" s="174"/>
      <c r="G9" s="175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8"/>
      <c r="S9" s="158" t="s">
        <v>175</v>
      </c>
      <c r="T9" s="158" t="s">
        <v>176</v>
      </c>
      <c r="U9" s="158">
        <v>0</v>
      </c>
      <c r="V9" s="158">
        <f>ROUND(E9*U9,2)</f>
        <v>0</v>
      </c>
      <c r="W9" s="158"/>
      <c r="X9" s="158" t="s">
        <v>128</v>
      </c>
      <c r="Y9" s="147"/>
      <c r="Z9" s="147"/>
      <c r="AA9" s="147"/>
      <c r="AB9" s="147"/>
      <c r="AC9" s="147"/>
      <c r="AD9" s="147"/>
      <c r="AE9" s="147"/>
      <c r="AF9" s="147"/>
      <c r="AG9" s="147" t="s">
        <v>129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>
      <c r="A10" s="3"/>
      <c r="B10" s="4"/>
      <c r="C10" s="190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AE10">
        <v>15</v>
      </c>
      <c r="AF10">
        <v>21</v>
      </c>
      <c r="AG10" t="s">
        <v>109</v>
      </c>
    </row>
    <row r="11" spans="1:60">
      <c r="A11" s="150"/>
      <c r="B11" s="151" t="s">
        <v>31</v>
      </c>
      <c r="C11" s="191"/>
      <c r="D11" s="152"/>
      <c r="E11" s="153"/>
      <c r="F11" s="153"/>
      <c r="G11" s="184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f>SUMIF(L7:L9,AE10,G7:G9)</f>
        <v>0</v>
      </c>
      <c r="AF11">
        <f>SUMIF(L7:L9,AF10,G7:G9)</f>
        <v>0</v>
      </c>
      <c r="AG11" t="s">
        <v>310</v>
      </c>
    </row>
    <row r="12" spans="1:60">
      <c r="A12" s="3"/>
      <c r="B12" s="4"/>
      <c r="C12" s="190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60">
      <c r="A13" s="3"/>
      <c r="B13" s="4"/>
      <c r="C13" s="190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60">
      <c r="A14" s="270" t="s">
        <v>311</v>
      </c>
      <c r="B14" s="270"/>
      <c r="C14" s="271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60">
      <c r="A15" s="249"/>
      <c r="B15" s="250"/>
      <c r="C15" s="251"/>
      <c r="D15" s="250"/>
      <c r="E15" s="250"/>
      <c r="F15" s="250"/>
      <c r="G15" s="25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G15" t="s">
        <v>312</v>
      </c>
    </row>
    <row r="16" spans="1:60">
      <c r="A16" s="253"/>
      <c r="B16" s="254"/>
      <c r="C16" s="255"/>
      <c r="D16" s="254"/>
      <c r="E16" s="254"/>
      <c r="F16" s="254"/>
      <c r="G16" s="256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33">
      <c r="A17" s="253"/>
      <c r="B17" s="254"/>
      <c r="C17" s="255"/>
      <c r="D17" s="254"/>
      <c r="E17" s="254"/>
      <c r="F17" s="254"/>
      <c r="G17" s="256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33">
      <c r="A18" s="253"/>
      <c r="B18" s="254"/>
      <c r="C18" s="255"/>
      <c r="D18" s="254"/>
      <c r="E18" s="254"/>
      <c r="F18" s="254"/>
      <c r="G18" s="256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>
      <c r="A19" s="257"/>
      <c r="B19" s="258"/>
      <c r="C19" s="259"/>
      <c r="D19" s="258"/>
      <c r="E19" s="258"/>
      <c r="F19" s="258"/>
      <c r="G19" s="260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>
      <c r="A20" s="3"/>
      <c r="B20" s="4"/>
      <c r="C20" s="190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>
      <c r="C21" s="192"/>
      <c r="D21" s="10"/>
      <c r="AG21" t="s">
        <v>313</v>
      </c>
    </row>
    <row r="22" spans="1:33">
      <c r="D22" s="10"/>
    </row>
    <row r="23" spans="1:33">
      <c r="D23" s="10"/>
    </row>
    <row r="24" spans="1:33">
      <c r="D24" s="10"/>
    </row>
    <row r="25" spans="1:33">
      <c r="D25" s="10"/>
    </row>
    <row r="26" spans="1:33">
      <c r="D26" s="10"/>
    </row>
    <row r="27" spans="1:33">
      <c r="D27" s="10"/>
    </row>
    <row r="28" spans="1:33">
      <c r="D28" s="10"/>
    </row>
    <row r="29" spans="1:33">
      <c r="D29" s="10"/>
    </row>
    <row r="30" spans="1:33">
      <c r="D30" s="10"/>
    </row>
    <row r="31" spans="1:33">
      <c r="D31" s="10"/>
    </row>
    <row r="32" spans="1:33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Pol</vt:lpstr>
      <vt:lpstr>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'01 2 Pol'!Názvy_tisku</vt:lpstr>
      <vt:lpstr>oadresa</vt:lpstr>
      <vt:lpstr>Stavba!Objednatel</vt:lpstr>
      <vt:lpstr>Stavba!Objekt</vt:lpstr>
      <vt:lpstr>'01 1 Pol'!Oblast_tisku</vt:lpstr>
      <vt:lpstr>'01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cp:lastPrinted>2019-03-19T12:27:02Z</cp:lastPrinted>
  <dcterms:created xsi:type="dcterms:W3CDTF">2009-04-08T07:15:50Z</dcterms:created>
  <dcterms:modified xsi:type="dcterms:W3CDTF">2022-01-29T15:58:29Z</dcterms:modified>
</cp:coreProperties>
</file>