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ike\OneDrive\Plocha\"/>
    </mc:Choice>
  </mc:AlternateContent>
  <xr:revisionPtr revIDLastSave="0" documentId="13_ncr:1_{4A97E49F-7015-41CC-A690-8906CBC6DA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Položky!$A$1:$G$21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3" l="1"/>
  <c r="G11" i="3"/>
  <c r="G35" i="3"/>
  <c r="G24" i="3" l="1"/>
  <c r="G25" i="3"/>
  <c r="G26" i="3"/>
  <c r="G18" i="3"/>
  <c r="G23" i="3"/>
  <c r="G8" i="3" l="1"/>
  <c r="G9" i="3"/>
  <c r="G10" i="3"/>
  <c r="G29" i="3"/>
  <c r="G27" i="3"/>
  <c r="G28" i="3"/>
  <c r="G30" i="3"/>
  <c r="G17" i="3"/>
  <c r="G16" i="3"/>
  <c r="G15" i="3"/>
  <c r="G31" i="3" l="1"/>
  <c r="G32" i="3" s="1"/>
  <c r="G33" i="3" s="1"/>
  <c r="F9" i="2" s="1"/>
  <c r="G19" i="3" l="1"/>
  <c r="G20" i="3" s="1"/>
  <c r="G21" i="3" s="1"/>
  <c r="F8" i="2" s="1"/>
  <c r="G36" i="3"/>
  <c r="G37" i="3" l="1"/>
  <c r="F10" i="2" s="1"/>
  <c r="D21" i="1"/>
  <c r="D20" i="1"/>
  <c r="D19" i="1"/>
  <c r="D18" i="1"/>
  <c r="D17" i="1"/>
  <c r="D16" i="1"/>
  <c r="D15" i="1"/>
  <c r="BE12" i="3"/>
  <c r="BD12" i="3"/>
  <c r="BC12" i="3"/>
  <c r="BB12" i="3"/>
  <c r="BA12" i="3"/>
  <c r="BE11" i="3"/>
  <c r="BD11" i="3"/>
  <c r="BC11" i="3"/>
  <c r="BB11" i="3"/>
  <c r="B7" i="2"/>
  <c r="A7" i="2"/>
  <c r="C13" i="3"/>
  <c r="E4" i="3"/>
  <c r="C33" i="1"/>
  <c r="F33" i="1" s="1"/>
  <c r="C31" i="1"/>
  <c r="G13" i="3" l="1"/>
  <c r="F7" i="2" s="1"/>
  <c r="BC13" i="3"/>
  <c r="G7" i="2" s="1"/>
  <c r="BE13" i="3"/>
  <c r="I7" i="2" s="1"/>
  <c r="BA11" i="3"/>
  <c r="BB13" i="3"/>
  <c r="BD13" i="3"/>
  <c r="H7" i="2" s="1"/>
  <c r="H11" i="2" l="1"/>
  <c r="C17" i="1" s="1"/>
  <c r="BA13" i="3"/>
  <c r="E11" i="2" s="1"/>
  <c r="C15" i="1" s="1"/>
  <c r="I11" i="2"/>
  <c r="C21" i="1" s="1"/>
  <c r="G11" i="2"/>
  <c r="C18" i="1" s="1"/>
  <c r="F11" i="2" l="1"/>
  <c r="C16" i="1" s="1"/>
  <c r="C19" i="1" s="1"/>
  <c r="C22" i="1" s="1"/>
  <c r="G20" i="2" l="1"/>
  <c r="I20" i="2" s="1"/>
  <c r="G19" i="1" s="1"/>
  <c r="G16" i="2"/>
  <c r="I16" i="2" s="1"/>
  <c r="G15" i="1" s="1"/>
  <c r="G17" i="2"/>
  <c r="I17" i="2" s="1"/>
  <c r="G16" i="1" s="1"/>
  <c r="G23" i="2"/>
  <c r="I23" i="2" s="1"/>
  <c r="G22" i="2"/>
  <c r="I22" i="2" s="1"/>
  <c r="G21" i="1" s="1"/>
  <c r="G18" i="2"/>
  <c r="I18" i="2" s="1"/>
  <c r="G17" i="1" s="1"/>
  <c r="G21" i="2"/>
  <c r="I21" i="2" s="1"/>
  <c r="G20" i="1" s="1"/>
  <c r="G19" i="2"/>
  <c r="I19" i="2" s="1"/>
  <c r="G18" i="1" s="1"/>
  <c r="H24" i="2" l="1"/>
  <c r="G23" i="1" s="1"/>
  <c r="G22" i="1" s="1"/>
  <c r="C23" i="1" l="1"/>
  <c r="F30" i="1" s="1"/>
  <c r="F31" i="1" s="1"/>
  <c r="F34" i="1" l="1"/>
</calcChain>
</file>

<file path=xl/sharedStrings.xml><?xml version="1.0" encoding="utf-8"?>
<sst xmlns="http://schemas.openxmlformats.org/spreadsheetml/2006/main" count="198" uniqueCount="145">
  <si>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</si>
  <si>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</si>
  <si>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</si>
  <si>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</si>
  <si>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</si>
  <si>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</si>
  <si>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</si>
  <si>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</si>
  <si>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</si>
  <si>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</si>
  <si>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</si>
  <si>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</si>
  <si>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</si>
  <si>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</si>
  <si>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</si>
  <si>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</si>
  <si>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</si>
  <si>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</si>
  <si>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</si>
  <si>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</si>
  <si>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</si>
  <si>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</si>
  <si>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</si>
  <si>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</si>
  <si>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</si>
  <si>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</si>
  <si>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</si>
  <si>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</si>
  <si>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</si>
  <si>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</si>
  <si>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</si>
  <si>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</si>
  <si>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</si>
  <si>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</si>
  <si>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</si>
  <si>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</si>
  <si>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</si>
  <si>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</si>
  <si>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</si>
  <si>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</si>
  <si>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</si>
  <si>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</si>
  <si>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</si>
  <si>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</si>
  <si>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</si>
  <si>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</si>
  <si>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</si>
  <si>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</si>
  <si>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</si>
  <si>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</si>
  <si>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</si>
  <si>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</si>
  <si>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</si>
  <si>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</si>
  <si>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</si>
  <si>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</si>
  <si>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</si>
  <si>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</si>
  <si>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</si>
  <si>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</si>
  <si>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</si>
  <si>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</si>
  <si>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</si>
  <si>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</si>
  <si>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</si>
  <si>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</si>
  <si>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</si>
  <si>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</si>
  <si>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</si>
  <si>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</si>
  <si>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</si>
  <si>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</si>
  <si>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</si>
  <si>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</t>
  </si>
  <si>
    <t>t</t>
  </si>
  <si>
    <t>kus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</si>
  <si>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</si>
  <si>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</si>
  <si>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</si>
  <si>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</si>
  <si>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</si>
  <si>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</si>
  <si>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</si>
  <si>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</si>
  <si>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 xml:space="preserve">Zkouška těsnosti potrubí Cu -D 35 </t>
  </si>
  <si>
    <t>733291101</t>
  </si>
  <si>
    <t>783</t>
  </si>
  <si>
    <t>Nátěry</t>
  </si>
  <si>
    <t>783 Nátěry</t>
  </si>
  <si>
    <t>731</t>
  </si>
  <si>
    <t>ks</t>
  </si>
  <si>
    <t>hod</t>
  </si>
  <si>
    <t>721</t>
  </si>
  <si>
    <t>Plynoinstalace</t>
  </si>
  <si>
    <t>721 Plynoinstalace</t>
  </si>
  <si>
    <t>723190203</t>
  </si>
  <si>
    <t>Přípojky ke spotřebičům DN 20</t>
  </si>
  <si>
    <t>723160204</t>
  </si>
  <si>
    <t>723231164</t>
  </si>
  <si>
    <t>Kohouty kulové plynové DN 25</t>
  </si>
  <si>
    <t>Rozpěrka přípojky k plynoměru</t>
  </si>
  <si>
    <t>Přípojky k plynoměru DN 25</t>
  </si>
  <si>
    <t>723160334</t>
  </si>
  <si>
    <t>998723201</t>
  </si>
  <si>
    <t xml:space="preserve">Demontáže </t>
  </si>
  <si>
    <t>723120804</t>
  </si>
  <si>
    <t>Demontáž potrubí plynového do DN 25</t>
  </si>
  <si>
    <t>Demontáž plynových ohřívačů průtokových</t>
  </si>
  <si>
    <t>725650805</t>
  </si>
  <si>
    <t>Demontáž plynových topidel</t>
  </si>
  <si>
    <t>Náklady spojení s odvozem a uložením demontovaného materiálu na skládku - naložení, odvoz , likvidace v souladu se zákonem 185/2001sb o odpadech a dle technologie na místo určené zhotovitelem včetně poplatku za skládku</t>
  </si>
  <si>
    <t xml:space="preserve">Střešní koncovka </t>
  </si>
  <si>
    <t>723181024</t>
  </si>
  <si>
    <t>Revize rozvodu plynu</t>
  </si>
  <si>
    <t>Rozvod plynu</t>
  </si>
  <si>
    <t>Chránička pro prostupy, včetně utěsnění</t>
  </si>
  <si>
    <t>R01</t>
  </si>
  <si>
    <t>Revize odtahu spalin</t>
  </si>
  <si>
    <t>Ing.Peikertová</t>
  </si>
  <si>
    <t>BYT SLEZSKÁ 16, OSTRAVA - HRABŮVKA</t>
  </si>
  <si>
    <t>17.1.2022</t>
  </si>
  <si>
    <t>783614551</t>
  </si>
  <si>
    <t>Základní jednonásobný syntetický nátěr potrubí DN do 50 mm</t>
  </si>
  <si>
    <t>Krycí dvojnásobný syntetický nátěr potrubí DN do 50 mm</t>
  </si>
  <si>
    <t>725514802</t>
  </si>
  <si>
    <t>Vnitrostaveništní přesun suti</t>
  </si>
  <si>
    <t>Zdroj tepla</t>
  </si>
  <si>
    <t>731810332</t>
  </si>
  <si>
    <t>Nucený odtah spalin soustředným potrubím pro kondenzační kotel svislý 80/125 mm přes šikmou střechu</t>
  </si>
  <si>
    <t>soubor</t>
  </si>
  <si>
    <t>731810342</t>
  </si>
  <si>
    <t>Prodloužení soustředného potrubí pro kondenzační kotel průměru 80/125 mm</t>
  </si>
  <si>
    <t>998731201</t>
  </si>
  <si>
    <t>součet</t>
  </si>
  <si>
    <t>Potrubí měděné tvrdé spojované lisováním D 28x1,5 mm</t>
  </si>
  <si>
    <t>Přesun hmot procentní pro vnitřní plynovod v objektech v do 6 m</t>
  </si>
  <si>
    <t>Přesun hmot procentní pro kotelny v objektech v do 6 m</t>
  </si>
  <si>
    <t>731 Zdroj tepla</t>
  </si>
  <si>
    <t>VYTÁPĚNÍ - OPRAVA</t>
  </si>
  <si>
    <t>R02</t>
  </si>
  <si>
    <t>R03</t>
  </si>
  <si>
    <t>723150336-R04</t>
  </si>
  <si>
    <t>R05</t>
  </si>
  <si>
    <t>VÝKAZ VÝMĚR</t>
  </si>
  <si>
    <t xml:space="preserve">VÝKAZ VÝMĚR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</si>
</sst>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40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3">
    <xf numFmtId="0" fontId="0" fillId="0" borderId="0"/>
    <xf numFmtId="0" fontId="10" fillId="0" borderId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5" borderId="0" applyNumberFormat="0" applyBorder="0" applyAlignment="0" applyProtection="0"/>
    <xf numFmtId="0" fontId="22" fillId="7" borderId="0" applyNumberFormat="0" applyBorder="0" applyAlignment="0" applyProtection="0"/>
    <xf numFmtId="0" fontId="22" fillId="4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7" borderId="0" applyNumberFormat="0" applyBorder="0" applyAlignment="0" applyProtection="0"/>
    <xf numFmtId="0" fontId="22" fillId="5" borderId="0" applyNumberFormat="0" applyBorder="0" applyAlignment="0" applyProtection="0"/>
    <xf numFmtId="0" fontId="23" fillId="7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9" borderId="0" applyNumberFormat="0" applyBorder="0" applyAlignment="0" applyProtection="0"/>
    <xf numFmtId="0" fontId="23" fillId="7" borderId="0" applyNumberFormat="0" applyBorder="0" applyAlignment="0" applyProtection="0"/>
    <xf numFmtId="0" fontId="23" fillId="4" borderId="0" applyNumberFormat="0" applyBorder="0" applyAlignment="0" applyProtection="0"/>
    <xf numFmtId="0" fontId="24" fillId="0" borderId="61" applyNumberFormat="0" applyFill="0" applyAlignment="0" applyProtection="0"/>
    <xf numFmtId="0" fontId="25" fillId="12" borderId="0" applyNumberFormat="0" applyBorder="0" applyAlignment="0" applyProtection="0"/>
    <xf numFmtId="0" fontId="26" fillId="13" borderId="62" applyNumberFormat="0" applyAlignment="0" applyProtection="0"/>
    <xf numFmtId="0" fontId="27" fillId="0" borderId="63" applyNumberFormat="0" applyFill="0" applyAlignment="0" applyProtection="0"/>
    <xf numFmtId="0" fontId="28" fillId="0" borderId="64" applyNumberFormat="0" applyFill="0" applyAlignment="0" applyProtection="0"/>
    <xf numFmtId="0" fontId="29" fillId="0" borderId="65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8" borderId="0" applyNumberFormat="0" applyBorder="0" applyAlignment="0" applyProtection="0"/>
    <xf numFmtId="0" fontId="1" fillId="5" borderId="66" applyNumberFormat="0" applyFont="0" applyAlignment="0" applyProtection="0"/>
    <xf numFmtId="0" fontId="32" fillId="0" borderId="67" applyNumberFormat="0" applyFill="0" applyAlignment="0" applyProtection="0"/>
    <xf numFmtId="0" fontId="33" fillId="7" borderId="0" applyNumberFormat="0" applyBorder="0" applyAlignment="0" applyProtection="0"/>
    <xf numFmtId="0" fontId="32" fillId="0" borderId="0" applyNumberFormat="0" applyFill="0" applyBorder="0" applyAlignment="0" applyProtection="0"/>
    <xf numFmtId="0" fontId="34" fillId="8" borderId="68" applyNumberFormat="0" applyAlignment="0" applyProtection="0"/>
    <xf numFmtId="0" fontId="35" fillId="14" borderId="68" applyNumberFormat="0" applyAlignment="0" applyProtection="0"/>
    <xf numFmtId="0" fontId="36" fillId="14" borderId="69" applyNumberFormat="0" applyAlignment="0" applyProtection="0"/>
    <xf numFmtId="0" fontId="37" fillId="0" borderId="0" applyNumberFormat="0" applyFill="0" applyBorder="0" applyAlignment="0" applyProtection="0"/>
    <xf numFmtId="0" fontId="23" fillId="15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</cellStyleXfs>
  <cellXfs count="30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7" xfId="1" applyBorder="1"/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15" xfId="1" applyFont="1" applyBorder="1"/>
    <xf numFmtId="0" fontId="10" fillId="0" borderId="9" xfId="1" applyBorder="1" applyAlignment="1">
      <alignment horizontal="center"/>
    </xf>
    <xf numFmtId="0" fontId="10" fillId="0" borderId="9" xfId="1" applyNumberFormat="1" applyBorder="1" applyAlignment="1">
      <alignment horizontal="right"/>
    </xf>
    <xf numFmtId="0" fontId="10" fillId="0" borderId="8" xfId="1" applyNumberFormat="1" applyBorder="1"/>
    <xf numFmtId="0" fontId="10" fillId="0" borderId="0" xfId="1" applyNumberFormat="1"/>
    <xf numFmtId="0" fontId="16" fillId="0" borderId="0" xfId="1" applyFont="1"/>
    <xf numFmtId="0" fontId="18" fillId="0" borderId="0" xfId="1" applyFont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16" fontId="3" fillId="2" borderId="9" xfId="0" applyNumberFormat="1" applyFont="1" applyFill="1" applyBorder="1"/>
    <xf numFmtId="49" fontId="19" fillId="19" borderId="10" xfId="1" applyNumberFormat="1" applyFont="1" applyFill="1" applyBorder="1" applyAlignment="1">
      <alignment horizontal="left"/>
    </xf>
    <xf numFmtId="0" fontId="16" fillId="0" borderId="0" xfId="1" applyFont="1"/>
    <xf numFmtId="0" fontId="10" fillId="0" borderId="0" xfId="1"/>
    <xf numFmtId="49" fontId="7" fillId="0" borderId="56" xfId="1" applyNumberFormat="1" applyFont="1" applyBorder="1" applyAlignment="1">
      <alignment horizontal="left"/>
    </xf>
    <xf numFmtId="0" fontId="7" fillId="0" borderId="15" xfId="1" applyFont="1" applyBorder="1"/>
    <xf numFmtId="0" fontId="10" fillId="0" borderId="9" xfId="1" applyBorder="1" applyAlignment="1">
      <alignment horizontal="center"/>
    </xf>
    <xf numFmtId="0" fontId="10" fillId="0" borderId="9" xfId="1" applyNumberFormat="1" applyBorder="1" applyAlignment="1">
      <alignment horizontal="right"/>
    </xf>
    <xf numFmtId="0" fontId="10" fillId="0" borderId="8" xfId="1" applyNumberFormat="1" applyBorder="1"/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10" fillId="2" borderId="9" xfId="1" applyFill="1" applyBorder="1" applyAlignment="1">
      <alignment horizontal="center"/>
    </xf>
    <xf numFmtId="4" fontId="10" fillId="2" borderId="9" xfId="1" applyNumberFormat="1" applyFill="1" applyBorder="1" applyAlignment="1">
      <alignment horizontal="right"/>
    </xf>
    <xf numFmtId="4" fontId="7" fillId="2" borderId="10" xfId="1" applyNumberFormat="1" applyFont="1" applyFill="1" applyBorder="1"/>
    <xf numFmtId="0" fontId="10" fillId="0" borderId="0" xfId="1"/>
    <xf numFmtId="0" fontId="16" fillId="0" borderId="0" xfId="1" applyFont="1"/>
    <xf numFmtId="3" fontId="10" fillId="0" borderId="0" xfId="1" applyNumberFormat="1"/>
    <xf numFmtId="49" fontId="7" fillId="0" borderId="56" xfId="1" applyNumberFormat="1" applyFont="1" applyFill="1" applyBorder="1" applyAlignment="1">
      <alignment horizontal="left"/>
    </xf>
    <xf numFmtId="0" fontId="7" fillId="0" borderId="15" xfId="1" applyFont="1" applyFill="1" applyBorder="1"/>
    <xf numFmtId="0" fontId="10" fillId="0" borderId="9" xfId="1" applyFill="1" applyBorder="1" applyAlignment="1">
      <alignment horizontal="center"/>
    </xf>
    <xf numFmtId="0" fontId="10" fillId="0" borderId="9" xfId="1" applyNumberFormat="1" applyFill="1" applyBorder="1" applyAlignment="1">
      <alignment horizontal="right"/>
    </xf>
    <xf numFmtId="0" fontId="10" fillId="0" borderId="8" xfId="1" applyNumberFormat="1" applyFill="1" applyBorder="1"/>
    <xf numFmtId="0" fontId="0" fillId="0" borderId="0" xfId="0" applyBorder="1"/>
    <xf numFmtId="0" fontId="10" fillId="0" borderId="0" xfId="1"/>
    <xf numFmtId="0" fontId="16" fillId="0" borderId="0" xfId="1" applyFont="1"/>
    <xf numFmtId="0" fontId="18" fillId="0" borderId="0" xfId="1" applyFont="1"/>
    <xf numFmtId="3" fontId="10" fillId="0" borderId="0" xfId="1" applyNumberFormat="1"/>
    <xf numFmtId="0" fontId="7" fillId="0" borderId="56" xfId="1" applyFont="1" applyFill="1" applyBorder="1" applyAlignment="1">
      <alignment horizontal="center"/>
    </xf>
    <xf numFmtId="0" fontId="10" fillId="0" borderId="9" xfId="1" applyNumberFormat="1" applyFill="1" applyBorder="1" applyAlignment="1">
      <alignment horizontal="right"/>
    </xf>
    <xf numFmtId="0" fontId="10" fillId="0" borderId="10" xfId="1" applyFill="1" applyBorder="1" applyAlignment="1">
      <alignment horizontal="center"/>
    </xf>
    <xf numFmtId="0" fontId="10" fillId="0" borderId="56" xfId="1" applyFill="1" applyBorder="1" applyAlignment="1">
      <alignment horizontal="center"/>
    </xf>
    <xf numFmtId="0" fontId="19" fillId="19" borderId="15" xfId="1" applyFont="1" applyFill="1" applyBorder="1"/>
    <xf numFmtId="0" fontId="10" fillId="19" borderId="9" xfId="1" applyFill="1" applyBorder="1" applyAlignment="1">
      <alignment horizontal="center"/>
    </xf>
    <xf numFmtId="4" fontId="10" fillId="19" borderId="9" xfId="1" applyNumberFormat="1" applyFill="1" applyBorder="1" applyAlignment="1">
      <alignment horizontal="right"/>
    </xf>
    <xf numFmtId="4" fontId="10" fillId="19" borderId="8" xfId="1" applyNumberFormat="1" applyFill="1" applyBorder="1" applyAlignment="1">
      <alignment horizontal="right"/>
    </xf>
    <xf numFmtId="4" fontId="7" fillId="19" borderId="10" xfId="1" applyNumberFormat="1" applyFont="1" applyFill="1" applyBorder="1"/>
    <xf numFmtId="0" fontId="7" fillId="0" borderId="10" xfId="1" applyFont="1" applyFill="1" applyBorder="1" applyAlignment="1">
      <alignment horizontal="center"/>
    </xf>
    <xf numFmtId="16" fontId="5" fillId="2" borderId="9" xfId="0" applyNumberFormat="1" applyFont="1" applyFill="1" applyBorder="1"/>
    <xf numFmtId="0" fontId="10" fillId="20" borderId="0" xfId="1" applyFill="1"/>
    <xf numFmtId="0" fontId="10" fillId="20" borderId="0" xfId="1" applyFill="1" applyBorder="1"/>
    <xf numFmtId="0" fontId="14" fillId="0" borderId="0" xfId="1" applyFont="1" applyFill="1" applyAlignment="1">
      <alignment horizontal="centerContinuous"/>
    </xf>
    <xf numFmtId="0" fontId="10" fillId="0" borderId="45" xfId="1" applyFill="1" applyBorder="1" applyAlignment="1">
      <alignment horizontal="left"/>
    </xf>
    <xf numFmtId="0" fontId="10" fillId="0" borderId="0" xfId="1" applyFill="1"/>
    <xf numFmtId="0" fontId="10" fillId="0" borderId="0" xfId="1" applyFill="1" applyBorder="1"/>
    <xf numFmtId="0" fontId="21" fillId="0" borderId="0" xfId="1" applyFont="1" applyFill="1" applyBorder="1"/>
    <xf numFmtId="0" fontId="15" fillId="19" borderId="8" xfId="1" applyFont="1" applyFill="1" applyBorder="1" applyAlignment="1">
      <alignment horizontal="center"/>
    </xf>
    <xf numFmtId="49" fontId="0" fillId="0" borderId="13" xfId="0" applyNumberFormat="1" applyBorder="1"/>
    <xf numFmtId="49" fontId="7" fillId="0" borderId="10" xfId="1" applyNumberFormat="1" applyFont="1" applyBorder="1" applyAlignment="1">
      <alignment horizontal="left"/>
    </xf>
    <xf numFmtId="0" fontId="7" fillId="0" borderId="10" xfId="1" applyFont="1" applyBorder="1"/>
    <xf numFmtId="0" fontId="10" fillId="0" borderId="10" xfId="1" applyBorder="1" applyAlignment="1">
      <alignment horizontal="center"/>
    </xf>
    <xf numFmtId="0" fontId="10" fillId="0" borderId="10" xfId="1" applyNumberFormat="1" applyFill="1" applyBorder="1" applyAlignment="1">
      <alignment horizontal="right"/>
    </xf>
    <xf numFmtId="0" fontId="10" fillId="0" borderId="10" xfId="1" applyNumberFormat="1" applyBorder="1"/>
    <xf numFmtId="49" fontId="1" fillId="0" borderId="10" xfId="1" applyNumberFormat="1" applyFont="1" applyBorder="1" applyAlignment="1">
      <alignment horizontal="left"/>
    </xf>
    <xf numFmtId="0" fontId="17" fillId="0" borderId="0" xfId="1" applyFont="1"/>
    <xf numFmtId="0" fontId="3" fillId="0" borderId="45" xfId="1" applyFont="1" applyBorder="1"/>
    <xf numFmtId="0" fontId="39" fillId="0" borderId="10" xfId="0" applyFont="1" applyBorder="1" applyAlignment="1">
      <alignment horizontal="left"/>
    </xf>
    <xf numFmtId="0" fontId="39" fillId="0" borderId="10" xfId="0" applyFont="1" applyBorder="1" applyAlignment="1">
      <alignment wrapText="1"/>
    </xf>
    <xf numFmtId="0" fontId="39" fillId="0" borderId="10" xfId="0" applyFont="1" applyBorder="1"/>
    <xf numFmtId="0" fontId="8" fillId="0" borderId="59" xfId="1" applyFont="1" applyFill="1" applyBorder="1" applyAlignment="1">
      <alignment horizontal="center" vertical="top"/>
    </xf>
    <xf numFmtId="49" fontId="8" fillId="0" borderId="59" xfId="1" applyNumberFormat="1" applyFont="1" applyFill="1" applyBorder="1" applyAlignment="1">
      <alignment horizontal="left" vertical="top"/>
    </xf>
    <xf numFmtId="0" fontId="8" fillId="0" borderId="59" xfId="1" applyFont="1" applyFill="1" applyBorder="1" applyAlignment="1">
      <alignment vertical="top" wrapText="1"/>
    </xf>
    <xf numFmtId="49" fontId="1" fillId="0" borderId="59" xfId="1" applyNumberFormat="1" applyFont="1" applyFill="1" applyBorder="1" applyAlignment="1">
      <alignment horizontal="center" shrinkToFit="1"/>
    </xf>
    <xf numFmtId="4" fontId="1" fillId="0" borderId="59" xfId="1" applyNumberFormat="1" applyFont="1" applyFill="1" applyBorder="1" applyAlignment="1">
      <alignment horizontal="right"/>
    </xf>
    <xf numFmtId="4" fontId="1" fillId="0" borderId="59" xfId="1" applyNumberFormat="1" applyFont="1" applyFill="1" applyBorder="1"/>
    <xf numFmtId="0" fontId="39" fillId="0" borderId="59" xfId="1" applyFont="1" applyFill="1" applyBorder="1" applyAlignment="1">
      <alignment horizontal="center" vertical="top"/>
    </xf>
    <xf numFmtId="0" fontId="39" fillId="0" borderId="10" xfId="0" applyFont="1" applyBorder="1" applyAlignment="1">
      <alignment horizontal="center"/>
    </xf>
    <xf numFmtId="2" fontId="39" fillId="0" borderId="10" xfId="0" applyNumberFormat="1" applyFont="1" applyBorder="1"/>
    <xf numFmtId="0" fontId="39" fillId="0" borderId="10" xfId="1" applyFont="1" applyBorder="1" applyAlignment="1">
      <alignment wrapText="1"/>
    </xf>
    <xf numFmtId="0" fontId="39" fillId="0" borderId="10" xfId="0" applyFont="1" applyFill="1" applyBorder="1" applyAlignment="1">
      <alignment horizontal="left"/>
    </xf>
    <xf numFmtId="0" fontId="39" fillId="0" borderId="59" xfId="1" applyFont="1" applyFill="1" applyBorder="1" applyAlignment="1">
      <alignment horizontal="center"/>
    </xf>
    <xf numFmtId="0" fontId="10" fillId="0" borderId="59" xfId="1" applyFont="1" applyFill="1" applyBorder="1" applyAlignment="1">
      <alignment horizontal="center" vertical="top"/>
    </xf>
    <xf numFmtId="49" fontId="10" fillId="0" borderId="59" xfId="1" applyNumberFormat="1" applyFont="1" applyFill="1" applyBorder="1" applyAlignment="1">
      <alignment horizontal="left" vertical="top"/>
    </xf>
    <xf numFmtId="0" fontId="10" fillId="0" borderId="59" xfId="1" applyFont="1" applyBorder="1" applyAlignment="1">
      <alignment vertical="top" wrapText="1"/>
    </xf>
    <xf numFmtId="49" fontId="10" fillId="0" borderId="59" xfId="1" applyNumberFormat="1" applyFont="1" applyFill="1" applyBorder="1" applyAlignment="1">
      <alignment horizontal="center" shrinkToFit="1"/>
    </xf>
    <xf numFmtId="4" fontId="10" fillId="0" borderId="59" xfId="1" applyNumberFormat="1" applyFont="1" applyBorder="1" applyAlignment="1">
      <alignment horizontal="right"/>
    </xf>
    <xf numFmtId="4" fontId="10" fillId="0" borderId="59" xfId="1" applyNumberFormat="1" applyFont="1" applyFill="1" applyBorder="1" applyAlignment="1">
      <alignment horizontal="right"/>
    </xf>
    <xf numFmtId="4" fontId="10" fillId="0" borderId="59" xfId="1" applyNumberFormat="1" applyFont="1" applyBorder="1"/>
    <xf numFmtId="4" fontId="10" fillId="0" borderId="40" xfId="1" applyNumberFormat="1" applyFont="1" applyFill="1" applyBorder="1" applyAlignment="1">
      <alignment horizontal="right"/>
    </xf>
    <xf numFmtId="0" fontId="10" fillId="0" borderId="60" xfId="1" applyFont="1" applyBorder="1" applyAlignment="1">
      <alignment vertical="top" wrapText="1"/>
    </xf>
    <xf numFmtId="0" fontId="10" fillId="0" borderId="15" xfId="1" applyFont="1" applyFill="1" applyBorder="1" applyAlignment="1">
      <alignment wrapText="1"/>
    </xf>
    <xf numFmtId="0" fontId="10" fillId="0" borderId="59" xfId="1" applyFont="1" applyFill="1" applyBorder="1" applyAlignment="1">
      <alignment vertical="top" wrapText="1"/>
    </xf>
    <xf numFmtId="4" fontId="10" fillId="0" borderId="59" xfId="1" applyNumberFormat="1" applyFont="1" applyFill="1" applyBorder="1"/>
    <xf numFmtId="0" fontId="10" fillId="0" borderId="10" xfId="1" applyFont="1" applyFill="1" applyBorder="1" applyAlignment="1">
      <alignment horizontal="center" vertical="top"/>
    </xf>
    <xf numFmtId="0" fontId="10" fillId="0" borderId="59" xfId="1" applyFont="1" applyFill="1" applyBorder="1" applyAlignment="1">
      <alignment horizontal="center"/>
    </xf>
    <xf numFmtId="49" fontId="10" fillId="0" borderId="59" xfId="1" applyNumberFormat="1" applyFont="1" applyBorder="1" applyAlignment="1">
      <alignment horizontal="center" shrinkToFit="1"/>
    </xf>
    <xf numFmtId="49" fontId="10" fillId="0" borderId="59" xfId="1" applyNumberFormat="1" applyFont="1" applyBorder="1" applyAlignment="1">
      <alignment horizontal="left" vertical="top"/>
    </xf>
    <xf numFmtId="49" fontId="10" fillId="0" borderId="59" xfId="1" applyNumberFormat="1" applyFont="1" applyFill="1" applyBorder="1" applyAlignment="1">
      <alignment horizontal="left"/>
    </xf>
    <xf numFmtId="0" fontId="1" fillId="0" borderId="10" xfId="1" applyFont="1" applyBorder="1" applyAlignment="1">
      <alignment wrapText="1"/>
    </xf>
    <xf numFmtId="0" fontId="1" fillId="0" borderId="10" xfId="1" applyFont="1" applyBorder="1" applyAlignment="1">
      <alignment horizontal="center"/>
    </xf>
    <xf numFmtId="4" fontId="1" fillId="0" borderId="59" xfId="1" applyNumberFormat="1" applyFont="1" applyBorder="1"/>
    <xf numFmtId="0" fontId="39" fillId="0" borderId="0" xfId="0" applyFont="1" applyAlignment="1">
      <alignment horizontal="left"/>
    </xf>
    <xf numFmtId="0" fontId="8" fillId="0" borderId="59" xfId="1" applyFont="1" applyBorder="1" applyAlignment="1">
      <alignment vertical="top" wrapText="1"/>
    </xf>
    <xf numFmtId="49" fontId="1" fillId="0" borderId="59" xfId="1" applyNumberFormat="1" applyFont="1" applyBorder="1" applyAlignment="1">
      <alignment horizontal="center" shrinkToFit="1"/>
    </xf>
    <xf numFmtId="49" fontId="10" fillId="0" borderId="10" xfId="1" applyNumberFormat="1" applyFont="1" applyBorder="1" applyAlignment="1">
      <alignment horizontal="left" vertical="top"/>
    </xf>
    <xf numFmtId="49" fontId="10" fillId="0" borderId="10" xfId="1" applyNumberFormat="1" applyFont="1" applyFill="1" applyBorder="1" applyAlignment="1">
      <alignment horizontal="left" vertical="top"/>
    </xf>
    <xf numFmtId="0" fontId="1" fillId="0" borderId="10" xfId="1" applyFont="1" applyFill="1" applyBorder="1" applyAlignment="1">
      <alignment horizontal="center"/>
    </xf>
    <xf numFmtId="49" fontId="0" fillId="0" borderId="12" xfId="0" applyNumberFormat="1" applyFont="1" applyBorder="1"/>
    <xf numFmtId="0" fontId="0" fillId="0" borderId="0" xfId="0" applyFont="1" applyBorder="1"/>
    <xf numFmtId="3" fontId="0" fillId="0" borderId="35" xfId="0" applyNumberFormat="1" applyFont="1" applyBorder="1"/>
    <xf numFmtId="3" fontId="0" fillId="0" borderId="13" xfId="0" applyNumberFormat="1" applyFont="1" applyBorder="1"/>
    <xf numFmtId="3" fontId="0" fillId="0" borderId="56" xfId="0" applyNumberFormat="1" applyFont="1" applyBorder="1"/>
    <xf numFmtId="3" fontId="0" fillId="0" borderId="57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4" fontId="0" fillId="0" borderId="56" xfId="0" applyNumberFormat="1" applyFont="1" applyBorder="1"/>
    <xf numFmtId="4" fontId="3" fillId="2" borderId="54" xfId="0" applyNumberFormat="1" applyFont="1" applyFill="1" applyBorder="1"/>
    <xf numFmtId="4" fontId="0" fillId="0" borderId="6" xfId="0" applyNumberFormat="1" applyBorder="1"/>
    <xf numFmtId="4" fontId="0" fillId="0" borderId="30" xfId="0" applyNumberForma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10" fillId="0" borderId="51" xfId="1" applyFont="1" applyBorder="1" applyAlignment="1">
      <alignment horizontal="left"/>
    </xf>
    <xf numFmtId="0" fontId="10" fillId="0" borderId="50" xfId="1" applyFont="1" applyBorder="1" applyAlignment="1">
      <alignment horizontal="left"/>
    </xf>
    <xf numFmtId="0" fontId="10" fillId="0" borderId="52" xfId="1" applyFont="1" applyBorder="1" applyAlignment="1">
      <alignment horizontal="left"/>
    </xf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</cellXfs>
  <cellStyles count="43">
    <cellStyle name="20 % – Zvýraznění1 2" xfId="2" xr:uid="{00000000-0005-0000-0000-000000000000}"/>
    <cellStyle name="20 % – Zvýraznění2 2" xfId="3" xr:uid="{00000000-0005-0000-0000-000001000000}"/>
    <cellStyle name="20 % – Zvýraznění3 2" xfId="4" xr:uid="{00000000-0005-0000-0000-000002000000}"/>
    <cellStyle name="20 % – Zvýraznění4 2" xfId="5" xr:uid="{00000000-0005-0000-0000-000003000000}"/>
    <cellStyle name="20 % – Zvýraznění5 2" xfId="6" xr:uid="{00000000-0005-0000-0000-000004000000}"/>
    <cellStyle name="20 % – Zvýraznění6 2" xfId="7" xr:uid="{00000000-0005-0000-0000-000005000000}"/>
    <cellStyle name="40 % – Zvýraznění1 2" xfId="8" xr:uid="{00000000-0005-0000-0000-000006000000}"/>
    <cellStyle name="40 % – Zvýraznění2 2" xfId="9" xr:uid="{00000000-0005-0000-0000-000007000000}"/>
    <cellStyle name="40 % – Zvýraznění3 2" xfId="10" xr:uid="{00000000-0005-0000-0000-000008000000}"/>
    <cellStyle name="40 % – Zvýraznění4 2" xfId="11" xr:uid="{00000000-0005-0000-0000-000009000000}"/>
    <cellStyle name="40 % – Zvýraznění5 2" xfId="12" xr:uid="{00000000-0005-0000-0000-00000A000000}"/>
    <cellStyle name="40 % – Zvýraznění6 2" xfId="13" xr:uid="{00000000-0005-0000-0000-00000B000000}"/>
    <cellStyle name="60 % – Zvýraznění1 2" xfId="14" xr:uid="{00000000-0005-0000-0000-00000C000000}"/>
    <cellStyle name="60 % – Zvýraznění2 2" xfId="15" xr:uid="{00000000-0005-0000-0000-00000D000000}"/>
    <cellStyle name="60 % – Zvýraznění3 2" xfId="16" xr:uid="{00000000-0005-0000-0000-00000E000000}"/>
    <cellStyle name="60 % – Zvýraznění4 2" xfId="17" xr:uid="{00000000-0005-0000-0000-00000F000000}"/>
    <cellStyle name="60 % – Zvýraznění5 2" xfId="18" xr:uid="{00000000-0005-0000-0000-000010000000}"/>
    <cellStyle name="60 % – Zvýraznění6 2" xfId="19" xr:uid="{00000000-0005-0000-0000-000011000000}"/>
    <cellStyle name="Celkem 2" xfId="20" xr:uid="{00000000-0005-0000-0000-000012000000}"/>
    <cellStyle name="Chybně 2" xfId="21" xr:uid="{00000000-0005-0000-0000-000013000000}"/>
    <cellStyle name="Kontrolní buňka 2" xfId="22" xr:uid="{00000000-0005-0000-0000-000014000000}"/>
    <cellStyle name="Nadpis 1 2" xfId="23" xr:uid="{00000000-0005-0000-0000-000015000000}"/>
    <cellStyle name="Nadpis 2 2" xfId="24" xr:uid="{00000000-0005-0000-0000-000016000000}"/>
    <cellStyle name="Nadpis 3 2" xfId="25" xr:uid="{00000000-0005-0000-0000-000017000000}"/>
    <cellStyle name="Nadpis 4 2" xfId="26" xr:uid="{00000000-0005-0000-0000-000018000000}"/>
    <cellStyle name="Název 2" xfId="27" xr:uid="{00000000-0005-0000-0000-000019000000}"/>
    <cellStyle name="Neutrální 2" xfId="28" xr:uid="{00000000-0005-0000-0000-00001A000000}"/>
    <cellStyle name="Normální" xfId="0" builtinId="0"/>
    <cellStyle name="normální_POL.XLS" xfId="1" xr:uid="{00000000-0005-0000-0000-00001C000000}"/>
    <cellStyle name="Poznámka 2" xfId="29" xr:uid="{00000000-0005-0000-0000-00001D000000}"/>
    <cellStyle name="Propojená buňka 2" xfId="30" xr:uid="{00000000-0005-0000-0000-00001E000000}"/>
    <cellStyle name="Správně 2" xfId="31" xr:uid="{00000000-0005-0000-0000-00001F000000}"/>
    <cellStyle name="Text upozornění 2" xfId="32" xr:uid="{00000000-0005-0000-0000-000020000000}"/>
    <cellStyle name="Vstup 2" xfId="33" xr:uid="{00000000-0005-0000-0000-000021000000}"/>
    <cellStyle name="Výpočet 2" xfId="34" xr:uid="{00000000-0005-0000-0000-000022000000}"/>
    <cellStyle name="Výstup 2" xfId="35" xr:uid="{00000000-0005-0000-0000-000023000000}"/>
    <cellStyle name="Vysvětlující text 2" xfId="36" xr:uid="{00000000-0005-0000-0000-000024000000}"/>
    <cellStyle name="Zvýraznění 1 2" xfId="37" xr:uid="{00000000-0005-0000-0000-000025000000}"/>
    <cellStyle name="Zvýraznění 2 2" xfId="38" xr:uid="{00000000-0005-0000-0000-000026000000}"/>
    <cellStyle name="Zvýraznění 3 2" xfId="39" xr:uid="{00000000-0005-0000-0000-000027000000}"/>
    <cellStyle name="Zvýraznění 4 2" xfId="40" xr:uid="{00000000-0005-0000-0000-000028000000}"/>
    <cellStyle name="Zvýraznění 5 2" xfId="41" xr:uid="{00000000-0005-0000-0000-000029000000}"/>
    <cellStyle name="Zvýraznění 6 2" xfId="42" xr:uid="{00000000-0005-0000-0000-00002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workbookViewId="0">
      <selection activeCell="A13" sqref="A1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143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/>
      <c r="D2" s="5"/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/>
      <c r="B5" s="16"/>
      <c r="C5" s="203" t="s">
        <v>138</v>
      </c>
      <c r="D5" s="17"/>
      <c r="E5" s="18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19" t="s">
        <v>9</v>
      </c>
      <c r="G6" s="20"/>
      <c r="O6" s="21"/>
    </row>
    <row r="7" spans="1:57" ht="12.95" customHeight="1" x14ac:dyDescent="0.2">
      <c r="A7" s="166"/>
      <c r="B7" s="22"/>
      <c r="C7" s="23" t="s">
        <v>119</v>
      </c>
      <c r="D7" s="24"/>
      <c r="E7" s="24"/>
      <c r="F7" s="25" t="s">
        <v>10</v>
      </c>
      <c r="G7" s="20"/>
    </row>
    <row r="8" spans="1:57" x14ac:dyDescent="0.2">
      <c r="A8" s="26" t="s">
        <v>11</v>
      </c>
      <c r="B8" s="11"/>
      <c r="C8" s="280"/>
      <c r="D8" s="280"/>
      <c r="E8" s="281"/>
      <c r="F8" s="27" t="s">
        <v>12</v>
      </c>
      <c r="G8" s="28"/>
      <c r="H8" s="29"/>
      <c r="I8" s="30"/>
    </row>
    <row r="9" spans="1:57" x14ac:dyDescent="0.2">
      <c r="A9" s="26" t="s">
        <v>13</v>
      </c>
      <c r="B9" s="11"/>
      <c r="C9" s="280"/>
      <c r="D9" s="280"/>
      <c r="E9" s="281"/>
      <c r="F9" s="11"/>
      <c r="G9" s="31"/>
      <c r="H9" s="32"/>
    </row>
    <row r="10" spans="1:57" x14ac:dyDescent="0.2">
      <c r="A10" s="26" t="s">
        <v>14</v>
      </c>
      <c r="B10" s="11"/>
      <c r="C10" s="280"/>
      <c r="D10" s="280"/>
      <c r="E10" s="280"/>
      <c r="F10" s="33"/>
      <c r="G10" s="34"/>
      <c r="H10" s="35"/>
    </row>
    <row r="11" spans="1:57" ht="13.5" customHeight="1" x14ac:dyDescent="0.2">
      <c r="A11" s="26" t="s">
        <v>15</v>
      </c>
      <c r="B11" s="11"/>
      <c r="C11" s="280"/>
      <c r="D11" s="280"/>
      <c r="E11" s="280"/>
      <c r="F11" s="36" t="s">
        <v>16</v>
      </c>
      <c r="G11" s="37"/>
      <c r="H11" s="32"/>
      <c r="BA11" s="38"/>
      <c r="BB11" s="38"/>
      <c r="BC11" s="38"/>
      <c r="BD11" s="38"/>
      <c r="BE11" s="38"/>
    </row>
    <row r="12" spans="1:57" ht="12.75" customHeight="1" x14ac:dyDescent="0.2">
      <c r="A12" s="39" t="s">
        <v>17</v>
      </c>
      <c r="B12" s="9"/>
      <c r="C12" s="282"/>
      <c r="D12" s="282"/>
      <c r="E12" s="282"/>
      <c r="F12" s="40" t="s">
        <v>18</v>
      </c>
      <c r="G12" s="41"/>
      <c r="H12" s="32"/>
    </row>
    <row r="13" spans="1:57" ht="28.5" customHeight="1" thickBot="1" x14ac:dyDescent="0.25">
      <c r="A13" s="42"/>
      <c r="B13" s="43"/>
      <c r="C13" s="43"/>
      <c r="D13" s="43"/>
      <c r="E13" s="44"/>
      <c r="F13" s="44"/>
      <c r="G13" s="45"/>
      <c r="H13" s="32"/>
    </row>
    <row r="14" spans="1:57" ht="17.25" customHeight="1" thickBot="1" x14ac:dyDescent="0.25">
      <c r="A14" s="46" t="s">
        <v>19</v>
      </c>
      <c r="B14" s="47"/>
      <c r="C14" s="48"/>
      <c r="D14" s="49" t="s">
        <v>20</v>
      </c>
      <c r="E14" s="50"/>
      <c r="F14" s="50"/>
      <c r="G14" s="48"/>
    </row>
    <row r="15" spans="1:57" ht="15.95" customHeight="1" x14ac:dyDescent="0.2">
      <c r="A15" s="51"/>
      <c r="B15" s="52" t="s">
        <v>21</v>
      </c>
      <c r="C15" s="53">
        <f>HSV</f>
        <v>0</v>
      </c>
      <c r="D15" s="54" t="str">
        <f>Rekapitulace!A16</f>
        <v>Ztížené výrobní podmínky</v>
      </c>
      <c r="E15" s="55"/>
      <c r="F15" s="56"/>
      <c r="G15" s="53">
        <f>Rekapitulace!I16</f>
        <v>0</v>
      </c>
    </row>
    <row r="16" spans="1:57" ht="15.95" customHeight="1" x14ac:dyDescent="0.2">
      <c r="A16" s="51" t="s">
        <v>22</v>
      </c>
      <c r="B16" s="52" t="s">
        <v>23</v>
      </c>
      <c r="C16" s="276">
        <f>PSV</f>
        <v>0</v>
      </c>
      <c r="D16" s="57" t="str">
        <f>Rekapitulace!A17</f>
        <v>Oborová přirážka</v>
      </c>
      <c r="E16" s="58"/>
      <c r="F16" s="59"/>
      <c r="G16" s="53">
        <f>Rekapitulace!I17</f>
        <v>0</v>
      </c>
    </row>
    <row r="17" spans="1:7" ht="15.95" customHeight="1" x14ac:dyDescent="0.2">
      <c r="A17" s="51" t="s">
        <v>24</v>
      </c>
      <c r="B17" s="52" t="s">
        <v>25</v>
      </c>
      <c r="C17" s="53">
        <f>Mont</f>
        <v>0</v>
      </c>
      <c r="D17" s="57" t="str">
        <f>Rekapitulace!A18</f>
        <v>Přesun stavebních kapacit</v>
      </c>
      <c r="E17" s="58"/>
      <c r="F17" s="59"/>
      <c r="G17" s="53">
        <f>Rekapitulace!I18</f>
        <v>0</v>
      </c>
    </row>
    <row r="18" spans="1:7" ht="15.95" customHeight="1" x14ac:dyDescent="0.2">
      <c r="A18" s="60" t="s">
        <v>26</v>
      </c>
      <c r="B18" s="61" t="s">
        <v>27</v>
      </c>
      <c r="C18" s="53">
        <f>Dodavka</f>
        <v>0</v>
      </c>
      <c r="D18" s="57" t="str">
        <f>Rekapitulace!A19</f>
        <v>Mimostaveništní doprava</v>
      </c>
      <c r="E18" s="58"/>
      <c r="F18" s="59"/>
      <c r="G18" s="53">
        <f>Rekapitulace!I19</f>
        <v>0</v>
      </c>
    </row>
    <row r="19" spans="1:7" ht="15.95" customHeight="1" x14ac:dyDescent="0.2">
      <c r="A19" s="62" t="s">
        <v>28</v>
      </c>
      <c r="B19" s="52"/>
      <c r="C19" s="276">
        <f>SUM(C15:C18)</f>
        <v>0</v>
      </c>
      <c r="D19" s="63" t="str">
        <f>Rekapitulace!A20</f>
        <v>Zařízení staveniště</v>
      </c>
      <c r="E19" s="58"/>
      <c r="F19" s="59"/>
      <c r="G19" s="53">
        <f>Rekapitulace!I20</f>
        <v>0</v>
      </c>
    </row>
    <row r="20" spans="1:7" ht="15.95" customHeight="1" x14ac:dyDescent="0.2">
      <c r="A20" s="62"/>
      <c r="B20" s="52"/>
      <c r="C20" s="276"/>
      <c r="D20" s="57" t="str">
        <f>Rekapitulace!A21</f>
        <v>Provoz investora</v>
      </c>
      <c r="E20" s="58"/>
      <c r="F20" s="59"/>
      <c r="G20" s="53">
        <f>Rekapitulace!I21</f>
        <v>0</v>
      </c>
    </row>
    <row r="21" spans="1:7" ht="15.95" customHeight="1" x14ac:dyDescent="0.2">
      <c r="A21" s="62" t="s">
        <v>29</v>
      </c>
      <c r="B21" s="52"/>
      <c r="C21" s="276">
        <f>HZS</f>
        <v>0</v>
      </c>
      <c r="D21" s="57" t="str">
        <f>Rekapitulace!A22</f>
        <v>Kompletační činnost (IČD)</v>
      </c>
      <c r="E21" s="58"/>
      <c r="F21" s="59"/>
      <c r="G21" s="53">
        <f>Rekapitulace!I22</f>
        <v>0</v>
      </c>
    </row>
    <row r="22" spans="1:7" ht="15.95" customHeight="1" x14ac:dyDescent="0.2">
      <c r="A22" s="64" t="s">
        <v>30</v>
      </c>
      <c r="B22" s="32"/>
      <c r="C22" s="276">
        <f>C19+C21</f>
        <v>0</v>
      </c>
      <c r="D22" s="57" t="s">
        <v>31</v>
      </c>
      <c r="E22" s="58"/>
      <c r="F22" s="59"/>
      <c r="G22" s="53">
        <f>G23-SUM(G15:G21)</f>
        <v>0</v>
      </c>
    </row>
    <row r="23" spans="1:7" ht="15.95" customHeight="1" thickBot="1" x14ac:dyDescent="0.25">
      <c r="A23" s="283" t="s">
        <v>32</v>
      </c>
      <c r="B23" s="284"/>
      <c r="C23" s="277">
        <f>C22+G23</f>
        <v>0</v>
      </c>
      <c r="D23" s="65" t="s">
        <v>33</v>
      </c>
      <c r="E23" s="66"/>
      <c r="F23" s="67"/>
      <c r="G23" s="53">
        <f>VRN</f>
        <v>0</v>
      </c>
    </row>
    <row r="24" spans="1:7" x14ac:dyDescent="0.2">
      <c r="A24" s="68" t="s">
        <v>34</v>
      </c>
      <c r="B24" s="69"/>
      <c r="C24" s="70"/>
      <c r="D24" s="69" t="s">
        <v>35</v>
      </c>
      <c r="E24" s="69"/>
      <c r="F24" s="71" t="s">
        <v>36</v>
      </c>
      <c r="G24" s="72"/>
    </row>
    <row r="25" spans="1:7" x14ac:dyDescent="0.2">
      <c r="A25" s="64" t="s">
        <v>37</v>
      </c>
      <c r="B25" s="32"/>
      <c r="C25" s="73" t="s">
        <v>118</v>
      </c>
      <c r="D25" s="32" t="s">
        <v>37</v>
      </c>
      <c r="F25" s="74" t="s">
        <v>37</v>
      </c>
      <c r="G25" s="75"/>
    </row>
    <row r="26" spans="1:7" ht="37.5" customHeight="1" x14ac:dyDescent="0.2">
      <c r="A26" s="64" t="s">
        <v>38</v>
      </c>
      <c r="B26" s="76"/>
      <c r="C26" s="212" t="s">
        <v>120</v>
      </c>
      <c r="D26" s="32" t="s">
        <v>38</v>
      </c>
      <c r="F26" s="74" t="s">
        <v>38</v>
      </c>
      <c r="G26" s="75"/>
    </row>
    <row r="27" spans="1:7" x14ac:dyDescent="0.2">
      <c r="A27" s="64"/>
      <c r="B27" s="77"/>
      <c r="C27" s="73"/>
      <c r="D27" s="32"/>
      <c r="F27" s="74"/>
      <c r="G27" s="75"/>
    </row>
    <row r="28" spans="1:7" x14ac:dyDescent="0.2">
      <c r="A28" s="64" t="s">
        <v>39</v>
      </c>
      <c r="B28" s="32"/>
      <c r="C28" s="73"/>
      <c r="D28" s="74" t="s">
        <v>40</v>
      </c>
      <c r="E28" s="73"/>
      <c r="F28" s="78" t="s">
        <v>40</v>
      </c>
      <c r="G28" s="75"/>
    </row>
    <row r="29" spans="1:7" ht="69" customHeight="1" x14ac:dyDescent="0.2">
      <c r="A29" s="64"/>
      <c r="B29" s="32"/>
      <c r="C29" s="79"/>
      <c r="D29" s="80"/>
      <c r="E29" s="79"/>
      <c r="F29" s="32"/>
      <c r="G29" s="75"/>
    </row>
    <row r="30" spans="1:7" x14ac:dyDescent="0.2">
      <c r="A30" s="81" t="s">
        <v>41</v>
      </c>
      <c r="B30" s="82"/>
      <c r="C30" s="83">
        <v>15</v>
      </c>
      <c r="D30" s="82" t="s">
        <v>42</v>
      </c>
      <c r="E30" s="84"/>
      <c r="F30" s="285">
        <f>ROUND(C23-F32,0)</f>
        <v>0</v>
      </c>
      <c r="G30" s="286"/>
    </row>
    <row r="31" spans="1:7" x14ac:dyDescent="0.2">
      <c r="A31" s="81" t="s">
        <v>43</v>
      </c>
      <c r="B31" s="82"/>
      <c r="C31" s="83">
        <f>SazbaDPH1</f>
        <v>15</v>
      </c>
      <c r="D31" s="82" t="s">
        <v>44</v>
      </c>
      <c r="E31" s="84"/>
      <c r="F31" s="285">
        <f>ROUND(PRODUCT(F30,C31/100),1)</f>
        <v>0</v>
      </c>
      <c r="G31" s="286"/>
    </row>
    <row r="32" spans="1:7" x14ac:dyDescent="0.2">
      <c r="A32" s="81" t="s">
        <v>41</v>
      </c>
      <c r="B32" s="82"/>
      <c r="C32" s="83">
        <v>0</v>
      </c>
      <c r="D32" s="82" t="s">
        <v>44</v>
      </c>
      <c r="E32" s="84"/>
      <c r="F32" s="285">
        <v>0</v>
      </c>
      <c r="G32" s="286"/>
    </row>
    <row r="33" spans="1:8" x14ac:dyDescent="0.2">
      <c r="A33" s="81" t="s">
        <v>43</v>
      </c>
      <c r="B33" s="85"/>
      <c r="C33" s="86">
        <f>SazbaDPH2</f>
        <v>0</v>
      </c>
      <c r="D33" s="82" t="s">
        <v>44</v>
      </c>
      <c r="E33" s="59"/>
      <c r="F33" s="285">
        <f>ROUND(PRODUCT(F32,C33/100),1)</f>
        <v>0</v>
      </c>
      <c r="G33" s="286"/>
    </row>
    <row r="34" spans="1:8" s="90" customFormat="1" ht="19.5" customHeight="1" thickBot="1" x14ac:dyDescent="0.3">
      <c r="A34" s="87" t="s">
        <v>45</v>
      </c>
      <c r="B34" s="88"/>
      <c r="C34" s="88"/>
      <c r="D34" s="88"/>
      <c r="E34" s="89"/>
      <c r="F34" s="287">
        <f>CEILING(SUM(F30:F33),IF(SUM(F30:F33)&gt;=0,1,-1))</f>
        <v>0</v>
      </c>
      <c r="G34" s="288"/>
    </row>
    <row r="36" spans="1:8" x14ac:dyDescent="0.2">
      <c r="A36" s="91" t="s">
        <v>46</v>
      </c>
      <c r="B36" s="91"/>
      <c r="C36" s="91"/>
      <c r="D36" s="91"/>
      <c r="E36" s="91"/>
      <c r="F36" s="91"/>
      <c r="G36" s="91"/>
      <c r="H36" t="s">
        <v>5</v>
      </c>
    </row>
    <row r="37" spans="1:8" ht="14.25" customHeight="1" x14ac:dyDescent="0.2">
      <c r="A37" s="91"/>
      <c r="B37" s="279"/>
      <c r="C37" s="279"/>
      <c r="D37" s="279"/>
      <c r="E37" s="279"/>
      <c r="F37" s="279"/>
      <c r="G37" s="279"/>
      <c r="H37" t="s">
        <v>5</v>
      </c>
    </row>
    <row r="38" spans="1:8" ht="12.75" customHeight="1" x14ac:dyDescent="0.2">
      <c r="A38" s="92"/>
      <c r="B38" s="279"/>
      <c r="C38" s="279"/>
      <c r="D38" s="279"/>
      <c r="E38" s="279"/>
      <c r="F38" s="279"/>
      <c r="G38" s="279"/>
      <c r="H38" t="s">
        <v>5</v>
      </c>
    </row>
    <row r="39" spans="1:8" x14ac:dyDescent="0.2">
      <c r="A39" s="92"/>
      <c r="B39" s="279"/>
      <c r="C39" s="279"/>
      <c r="D39" s="279"/>
      <c r="E39" s="279"/>
      <c r="F39" s="279"/>
      <c r="G39" s="279"/>
      <c r="H39" t="s">
        <v>5</v>
      </c>
    </row>
    <row r="40" spans="1:8" x14ac:dyDescent="0.2">
      <c r="A40" s="92"/>
      <c r="B40" s="279"/>
      <c r="C40" s="279"/>
      <c r="D40" s="279"/>
      <c r="E40" s="279"/>
      <c r="F40" s="279"/>
      <c r="G40" s="279"/>
      <c r="H40" t="s">
        <v>5</v>
      </c>
    </row>
    <row r="41" spans="1:8" x14ac:dyDescent="0.2">
      <c r="A41" s="92"/>
      <c r="B41" s="279"/>
      <c r="C41" s="279"/>
      <c r="D41" s="279"/>
      <c r="E41" s="279"/>
      <c r="F41" s="279"/>
      <c r="G41" s="279"/>
      <c r="H41" t="s">
        <v>5</v>
      </c>
    </row>
    <row r="42" spans="1:8" x14ac:dyDescent="0.2">
      <c r="A42" s="92"/>
      <c r="B42" s="279"/>
      <c r="C42" s="279"/>
      <c r="D42" s="279"/>
      <c r="E42" s="279"/>
      <c r="F42" s="279"/>
      <c r="G42" s="279"/>
      <c r="H42" t="s">
        <v>5</v>
      </c>
    </row>
    <row r="43" spans="1:8" x14ac:dyDescent="0.2">
      <c r="A43" s="92"/>
      <c r="B43" s="279"/>
      <c r="C43" s="279"/>
      <c r="D43" s="279"/>
      <c r="E43" s="279"/>
      <c r="F43" s="279"/>
      <c r="G43" s="279"/>
      <c r="H43" t="s">
        <v>5</v>
      </c>
    </row>
    <row r="44" spans="1:8" x14ac:dyDescent="0.2">
      <c r="A44" s="92"/>
      <c r="B44" s="279"/>
      <c r="C44" s="279"/>
      <c r="D44" s="279"/>
      <c r="E44" s="279"/>
      <c r="F44" s="279"/>
      <c r="G44" s="279"/>
      <c r="H44" t="s">
        <v>5</v>
      </c>
    </row>
    <row r="45" spans="1:8" ht="0.75" customHeight="1" x14ac:dyDescent="0.2">
      <c r="A45" s="92"/>
      <c r="B45" s="279"/>
      <c r="C45" s="279"/>
      <c r="D45" s="279"/>
      <c r="E45" s="279"/>
      <c r="F45" s="279"/>
      <c r="G45" s="279"/>
      <c r="H45" t="s">
        <v>5</v>
      </c>
    </row>
    <row r="46" spans="1:8" x14ac:dyDescent="0.2">
      <c r="B46" s="278"/>
      <c r="C46" s="278"/>
      <c r="D46" s="278"/>
      <c r="E46" s="278"/>
      <c r="F46" s="278"/>
      <c r="G46" s="278"/>
    </row>
    <row r="47" spans="1:8" x14ac:dyDescent="0.2">
      <c r="B47" s="278"/>
      <c r="C47" s="278"/>
      <c r="D47" s="278"/>
      <c r="E47" s="278"/>
      <c r="F47" s="278"/>
      <c r="G47" s="278"/>
    </row>
    <row r="48" spans="1:8" x14ac:dyDescent="0.2">
      <c r="B48" s="278"/>
      <c r="C48" s="278"/>
      <c r="D48" s="278"/>
      <c r="E48" s="278"/>
      <c r="F48" s="278"/>
      <c r="G48" s="278"/>
    </row>
    <row r="49" spans="2:7" x14ac:dyDescent="0.2">
      <c r="B49" s="278"/>
      <c r="C49" s="278"/>
      <c r="D49" s="278"/>
      <c r="E49" s="278"/>
      <c r="F49" s="278"/>
      <c r="G49" s="278"/>
    </row>
    <row r="50" spans="2:7" x14ac:dyDescent="0.2">
      <c r="B50" s="278"/>
      <c r="C50" s="278"/>
      <c r="D50" s="278"/>
      <c r="E50" s="278"/>
      <c r="F50" s="278"/>
      <c r="G50" s="278"/>
    </row>
    <row r="51" spans="2:7" x14ac:dyDescent="0.2">
      <c r="B51" s="278"/>
      <c r="C51" s="278"/>
      <c r="D51" s="278"/>
      <c r="E51" s="278"/>
      <c r="F51" s="278"/>
      <c r="G51" s="278"/>
    </row>
    <row r="52" spans="2:7" x14ac:dyDescent="0.2">
      <c r="B52" s="278"/>
      <c r="C52" s="278"/>
      <c r="D52" s="278"/>
      <c r="E52" s="278"/>
      <c r="F52" s="278"/>
      <c r="G52" s="278"/>
    </row>
    <row r="53" spans="2:7" x14ac:dyDescent="0.2">
      <c r="B53" s="278"/>
      <c r="C53" s="278"/>
      <c r="D53" s="278"/>
      <c r="E53" s="278"/>
      <c r="F53" s="278"/>
      <c r="G53" s="278"/>
    </row>
    <row r="54" spans="2:7" x14ac:dyDescent="0.2">
      <c r="B54" s="278"/>
      <c r="C54" s="278"/>
      <c r="D54" s="278"/>
      <c r="E54" s="278"/>
      <c r="F54" s="278"/>
      <c r="G54" s="278"/>
    </row>
    <row r="55" spans="2:7" x14ac:dyDescent="0.2">
      <c r="B55" s="278"/>
      <c r="C55" s="278"/>
      <c r="D55" s="278"/>
      <c r="E55" s="278"/>
      <c r="F55" s="278"/>
      <c r="G55" s="278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5"/>
  <sheetViews>
    <sheetView workbookViewId="0">
      <selection activeCell="N16" sqref="N1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89" t="s">
        <v>47</v>
      </c>
      <c r="B1" s="290"/>
      <c r="C1" s="220" t="s">
        <v>119</v>
      </c>
      <c r="D1" s="93"/>
      <c r="E1" s="94"/>
      <c r="F1" s="93"/>
      <c r="G1" s="95" t="s">
        <v>48</v>
      </c>
      <c r="H1" s="96"/>
      <c r="I1" s="97"/>
    </row>
    <row r="2" spans="1:57" ht="13.5" thickBot="1" x14ac:dyDescent="0.25">
      <c r="A2" s="291" t="s">
        <v>49</v>
      </c>
      <c r="B2" s="292"/>
      <c r="C2" s="98" t="s">
        <v>138</v>
      </c>
      <c r="D2" s="99"/>
      <c r="E2" s="100"/>
      <c r="F2" s="99"/>
      <c r="G2" s="293"/>
      <c r="H2" s="294"/>
      <c r="I2" s="295"/>
    </row>
    <row r="3" spans="1:57" ht="13.5" thickTop="1" x14ac:dyDescent="0.2">
      <c r="F3" s="32"/>
    </row>
    <row r="4" spans="1:57" ht="19.5" customHeight="1" x14ac:dyDescent="0.25">
      <c r="A4" s="101" t="s">
        <v>50</v>
      </c>
      <c r="B4" s="102"/>
      <c r="C4" s="102"/>
      <c r="D4" s="102"/>
      <c r="E4" s="103"/>
      <c r="F4" s="102"/>
      <c r="G4" s="102"/>
      <c r="H4" s="102"/>
      <c r="I4" s="102"/>
    </row>
    <row r="5" spans="1:57" ht="13.5" thickBot="1" x14ac:dyDescent="0.25"/>
    <row r="6" spans="1:57" s="32" customFormat="1" ht="13.5" thickBot="1" x14ac:dyDescent="0.25">
      <c r="A6" s="104"/>
      <c r="B6" s="105" t="s">
        <v>51</v>
      </c>
      <c r="C6" s="105"/>
      <c r="D6" s="106"/>
      <c r="E6" s="107" t="s">
        <v>52</v>
      </c>
      <c r="F6" s="108" t="s">
        <v>53</v>
      </c>
      <c r="G6" s="108" t="s">
        <v>54</v>
      </c>
      <c r="H6" s="108" t="s">
        <v>55</v>
      </c>
      <c r="I6" s="109" t="s">
        <v>29</v>
      </c>
    </row>
    <row r="7" spans="1:57" s="32" customFormat="1" x14ac:dyDescent="0.2">
      <c r="A7" s="262" t="str">
        <f>Položky!B7</f>
        <v>721</v>
      </c>
      <c r="B7" s="263" t="str">
        <f>Položky!C7</f>
        <v xml:space="preserve">Demontáže </v>
      </c>
      <c r="C7" s="263"/>
      <c r="D7" s="264"/>
      <c r="E7" s="265">
        <v>0</v>
      </c>
      <c r="F7" s="274">
        <f>Položky!G13</f>
        <v>0</v>
      </c>
      <c r="G7" s="266">
        <f>Položky!BC13</f>
        <v>0</v>
      </c>
      <c r="H7" s="266">
        <f>Položky!BD13</f>
        <v>0</v>
      </c>
      <c r="I7" s="267">
        <f>Položky!BE13</f>
        <v>0</v>
      </c>
    </row>
    <row r="8" spans="1:57" s="188" customFormat="1" x14ac:dyDescent="0.2">
      <c r="A8" s="262" t="s">
        <v>89</v>
      </c>
      <c r="B8" s="263" t="s">
        <v>126</v>
      </c>
      <c r="C8" s="263"/>
      <c r="D8" s="264"/>
      <c r="E8" s="265">
        <v>0</v>
      </c>
      <c r="F8" s="274">
        <f>Položky!G21</f>
        <v>0</v>
      </c>
      <c r="G8" s="266">
        <v>0</v>
      </c>
      <c r="H8" s="266">
        <v>0</v>
      </c>
      <c r="I8" s="267">
        <v>0</v>
      </c>
    </row>
    <row r="9" spans="1:57" s="188" customFormat="1" x14ac:dyDescent="0.2">
      <c r="A9" s="262" t="s">
        <v>92</v>
      </c>
      <c r="B9" s="263" t="s">
        <v>93</v>
      </c>
      <c r="C9" s="263"/>
      <c r="D9" s="264"/>
      <c r="E9" s="265">
        <v>0</v>
      </c>
      <c r="F9" s="274">
        <f>Položky!G33</f>
        <v>0</v>
      </c>
      <c r="G9" s="266">
        <v>0</v>
      </c>
      <c r="H9" s="266">
        <v>0</v>
      </c>
      <c r="I9" s="267">
        <v>0</v>
      </c>
    </row>
    <row r="10" spans="1:57" s="188" customFormat="1" ht="13.5" thickBot="1" x14ac:dyDescent="0.25">
      <c r="A10" s="262" t="s">
        <v>86</v>
      </c>
      <c r="B10" s="263" t="s">
        <v>87</v>
      </c>
      <c r="C10" s="263"/>
      <c r="D10" s="264"/>
      <c r="E10" s="265">
        <v>0</v>
      </c>
      <c r="F10" s="274">
        <f>Položky!G37</f>
        <v>0</v>
      </c>
      <c r="G10" s="266">
        <v>0</v>
      </c>
      <c r="H10" s="266">
        <v>0</v>
      </c>
      <c r="I10" s="267">
        <v>0</v>
      </c>
    </row>
    <row r="11" spans="1:57" s="110" customFormat="1" ht="13.5" thickBot="1" x14ac:dyDescent="0.25">
      <c r="A11" s="268"/>
      <c r="B11" s="269" t="s">
        <v>56</v>
      </c>
      <c r="C11" s="269"/>
      <c r="D11" s="270"/>
      <c r="E11" s="271">
        <f>SUM(E7:E10)</f>
        <v>0</v>
      </c>
      <c r="F11" s="275">
        <f>SUM(F7:F10)</f>
        <v>0</v>
      </c>
      <c r="G11" s="272">
        <f>SUM(G7:G10)</f>
        <v>0</v>
      </c>
      <c r="H11" s="272">
        <f>SUM(H7:H10)</f>
        <v>0</v>
      </c>
      <c r="I11" s="273">
        <f>SUM(I7:I10)</f>
        <v>0</v>
      </c>
    </row>
    <row r="12" spans="1:57" x14ac:dyDescent="0.2">
      <c r="A12" s="32"/>
      <c r="B12" s="32"/>
      <c r="C12" s="32"/>
      <c r="D12" s="32"/>
      <c r="E12" s="32"/>
      <c r="F12" s="32"/>
      <c r="G12" s="32"/>
      <c r="H12" s="32"/>
      <c r="I12" s="32"/>
    </row>
    <row r="13" spans="1:57" ht="19.5" customHeight="1" x14ac:dyDescent="0.25">
      <c r="A13" s="102" t="s">
        <v>57</v>
      </c>
      <c r="B13" s="102"/>
      <c r="C13" s="102"/>
      <c r="D13" s="102"/>
      <c r="E13" s="102"/>
      <c r="F13" s="102"/>
      <c r="G13" s="111"/>
      <c r="H13" s="102"/>
      <c r="I13" s="102"/>
      <c r="BA13" s="38"/>
      <c r="BB13" s="38"/>
      <c r="BC13" s="38"/>
      <c r="BD13" s="38"/>
      <c r="BE13" s="38"/>
    </row>
    <row r="14" spans="1:57" ht="13.5" thickBot="1" x14ac:dyDescent="0.25"/>
    <row r="15" spans="1:57" x14ac:dyDescent="0.2">
      <c r="A15" s="68" t="s">
        <v>58</v>
      </c>
      <c r="B15" s="69"/>
      <c r="C15" s="69"/>
      <c r="D15" s="112"/>
      <c r="E15" s="113" t="s">
        <v>59</v>
      </c>
      <c r="F15" s="114" t="s">
        <v>60</v>
      </c>
      <c r="G15" s="115" t="s">
        <v>61</v>
      </c>
      <c r="H15" s="116"/>
      <c r="I15" s="117" t="s">
        <v>59</v>
      </c>
    </row>
    <row r="16" spans="1:57" x14ac:dyDescent="0.2">
      <c r="A16" s="118" t="s">
        <v>76</v>
      </c>
      <c r="B16" s="119"/>
      <c r="C16" s="119"/>
      <c r="D16" s="120"/>
      <c r="E16" s="121">
        <v>0</v>
      </c>
      <c r="F16" s="122">
        <v>0</v>
      </c>
      <c r="G16" s="123">
        <f t="shared" ref="G16:G23" si="0">CHOOSE(BA16+1,HSV+PSV,HSV+PSV+Mont,HSV+PSV+Dodavka+Mont,HSV,PSV,Mont,Dodavka,Mont+Dodavka,0)</f>
        <v>0</v>
      </c>
      <c r="H16" s="124"/>
      <c r="I16" s="125">
        <f t="shared" ref="I16:I23" si="1">E16+F16*G16/100</f>
        <v>0</v>
      </c>
      <c r="BA16">
        <v>0</v>
      </c>
    </row>
    <row r="17" spans="1:53" x14ac:dyDescent="0.2">
      <c r="A17" s="118" t="s">
        <v>77</v>
      </c>
      <c r="B17" s="119"/>
      <c r="C17" s="119"/>
      <c r="D17" s="120"/>
      <c r="E17" s="121">
        <v>0</v>
      </c>
      <c r="F17" s="122">
        <v>0</v>
      </c>
      <c r="G17" s="123">
        <f t="shared" si="0"/>
        <v>0</v>
      </c>
      <c r="H17" s="124"/>
      <c r="I17" s="125">
        <f t="shared" si="1"/>
        <v>0</v>
      </c>
      <c r="BA17">
        <v>0</v>
      </c>
    </row>
    <row r="18" spans="1:53" x14ac:dyDescent="0.2">
      <c r="A18" s="118" t="s">
        <v>78</v>
      </c>
      <c r="B18" s="119"/>
      <c r="C18" s="119"/>
      <c r="D18" s="120"/>
      <c r="E18" s="121">
        <v>0</v>
      </c>
      <c r="F18" s="122">
        <v>0</v>
      </c>
      <c r="G18" s="123">
        <f t="shared" si="0"/>
        <v>0</v>
      </c>
      <c r="H18" s="124"/>
      <c r="I18" s="125">
        <f t="shared" si="1"/>
        <v>0</v>
      </c>
      <c r="BA18">
        <v>0</v>
      </c>
    </row>
    <row r="19" spans="1:53" x14ac:dyDescent="0.2">
      <c r="A19" s="118" t="s">
        <v>79</v>
      </c>
      <c r="B19" s="119"/>
      <c r="C19" s="119"/>
      <c r="D19" s="120"/>
      <c r="E19" s="121">
        <v>0</v>
      </c>
      <c r="F19" s="122">
        <v>0</v>
      </c>
      <c r="G19" s="123">
        <f t="shared" si="0"/>
        <v>0</v>
      </c>
      <c r="H19" s="124"/>
      <c r="I19" s="125">
        <f t="shared" si="1"/>
        <v>0</v>
      </c>
      <c r="BA19">
        <v>0</v>
      </c>
    </row>
    <row r="20" spans="1:53" x14ac:dyDescent="0.2">
      <c r="A20" s="118" t="s">
        <v>80</v>
      </c>
      <c r="B20" s="119"/>
      <c r="C20" s="119"/>
      <c r="D20" s="120"/>
      <c r="E20" s="121">
        <v>0</v>
      </c>
      <c r="F20" s="122">
        <v>0</v>
      </c>
      <c r="G20" s="123">
        <f t="shared" si="0"/>
        <v>0</v>
      </c>
      <c r="H20" s="124"/>
      <c r="I20" s="125">
        <f t="shared" si="1"/>
        <v>0</v>
      </c>
      <c r="BA20">
        <v>1</v>
      </c>
    </row>
    <row r="21" spans="1:53" x14ac:dyDescent="0.2">
      <c r="A21" s="118" t="s">
        <v>81</v>
      </c>
      <c r="B21" s="119"/>
      <c r="C21" s="119"/>
      <c r="D21" s="120"/>
      <c r="E21" s="121">
        <v>0</v>
      </c>
      <c r="F21" s="122">
        <v>0</v>
      </c>
      <c r="G21" s="123">
        <f t="shared" si="0"/>
        <v>0</v>
      </c>
      <c r="H21" s="124"/>
      <c r="I21" s="125">
        <f t="shared" si="1"/>
        <v>0</v>
      </c>
      <c r="BA21">
        <v>1</v>
      </c>
    </row>
    <row r="22" spans="1:53" x14ac:dyDescent="0.2">
      <c r="A22" s="118" t="s">
        <v>82</v>
      </c>
      <c r="B22" s="119"/>
      <c r="C22" s="119"/>
      <c r="D22" s="120"/>
      <c r="E22" s="121">
        <v>0</v>
      </c>
      <c r="F22" s="122">
        <v>0</v>
      </c>
      <c r="G22" s="123">
        <f t="shared" si="0"/>
        <v>0</v>
      </c>
      <c r="H22" s="124"/>
      <c r="I22" s="125">
        <f t="shared" si="1"/>
        <v>0</v>
      </c>
      <c r="BA22">
        <v>2</v>
      </c>
    </row>
    <row r="23" spans="1:53" x14ac:dyDescent="0.2">
      <c r="A23" s="118" t="s">
        <v>83</v>
      </c>
      <c r="B23" s="119"/>
      <c r="C23" s="119"/>
      <c r="D23" s="120"/>
      <c r="E23" s="121">
        <v>0</v>
      </c>
      <c r="F23" s="122">
        <v>0</v>
      </c>
      <c r="G23" s="123">
        <f t="shared" si="0"/>
        <v>0</v>
      </c>
      <c r="H23" s="124"/>
      <c r="I23" s="125">
        <f t="shared" si="1"/>
        <v>0</v>
      </c>
      <c r="BA23">
        <v>2</v>
      </c>
    </row>
    <row r="24" spans="1:53" ht="13.5" thickBot="1" x14ac:dyDescent="0.25">
      <c r="A24" s="126"/>
      <c r="B24" s="127" t="s">
        <v>62</v>
      </c>
      <c r="C24" s="128"/>
      <c r="D24" s="129"/>
      <c r="E24" s="130"/>
      <c r="F24" s="131"/>
      <c r="G24" s="131"/>
      <c r="H24" s="296">
        <f>SUM(I16:I23)</f>
        <v>0</v>
      </c>
      <c r="I24" s="297"/>
    </row>
    <row r="26" spans="1:53" x14ac:dyDescent="0.2">
      <c r="B26" s="110"/>
      <c r="F26" s="132"/>
      <c r="G26" s="133"/>
      <c r="H26" s="133"/>
      <c r="I26" s="134"/>
    </row>
    <row r="27" spans="1:53" x14ac:dyDescent="0.2">
      <c r="F27" s="132"/>
      <c r="G27" s="133"/>
      <c r="H27" s="133"/>
      <c r="I27" s="134"/>
    </row>
    <row r="28" spans="1:53" x14ac:dyDescent="0.2">
      <c r="F28" s="132"/>
      <c r="G28" s="133"/>
      <c r="H28" s="133"/>
      <c r="I28" s="134"/>
    </row>
    <row r="29" spans="1:53" x14ac:dyDescent="0.2">
      <c r="F29" s="132"/>
      <c r="G29" s="133"/>
      <c r="H29" s="133"/>
      <c r="I29" s="134"/>
    </row>
    <row r="30" spans="1:53" x14ac:dyDescent="0.2">
      <c r="F30" s="132"/>
      <c r="G30" s="133"/>
      <c r="H30" s="133"/>
      <c r="I30" s="134"/>
    </row>
    <row r="31" spans="1:53" x14ac:dyDescent="0.2">
      <c r="F31" s="132"/>
      <c r="G31" s="133"/>
      <c r="H31" s="133"/>
      <c r="I31" s="134"/>
    </row>
    <row r="32" spans="1:53" x14ac:dyDescent="0.2">
      <c r="F32" s="132"/>
      <c r="G32" s="133"/>
      <c r="H32" s="133"/>
      <c r="I32" s="134"/>
    </row>
    <row r="33" spans="6:9" x14ac:dyDescent="0.2">
      <c r="F33" s="132"/>
      <c r="G33" s="133"/>
      <c r="H33" s="133"/>
      <c r="I33" s="134"/>
    </row>
    <row r="34" spans="6:9" x14ac:dyDescent="0.2">
      <c r="F34" s="132"/>
      <c r="G34" s="133"/>
      <c r="H34" s="133"/>
      <c r="I34" s="134"/>
    </row>
    <row r="35" spans="6:9" x14ac:dyDescent="0.2">
      <c r="F35" s="132"/>
      <c r="G35" s="133"/>
      <c r="H35" s="133"/>
      <c r="I35" s="134"/>
    </row>
    <row r="36" spans="6:9" x14ac:dyDescent="0.2">
      <c r="F36" s="132"/>
      <c r="G36" s="133"/>
      <c r="H36" s="133"/>
      <c r="I36" s="134"/>
    </row>
    <row r="37" spans="6:9" x14ac:dyDescent="0.2">
      <c r="F37" s="132"/>
      <c r="G37" s="133"/>
      <c r="H37" s="133"/>
      <c r="I37" s="134"/>
    </row>
    <row r="38" spans="6:9" x14ac:dyDescent="0.2">
      <c r="F38" s="132"/>
      <c r="G38" s="133"/>
      <c r="H38" s="133"/>
      <c r="I38" s="134"/>
    </row>
    <row r="39" spans="6:9" x14ac:dyDescent="0.2">
      <c r="F39" s="132"/>
      <c r="G39" s="133"/>
      <c r="H39" s="133"/>
      <c r="I39" s="134"/>
    </row>
    <row r="40" spans="6:9" x14ac:dyDescent="0.2">
      <c r="F40" s="132"/>
      <c r="G40" s="133"/>
      <c r="H40" s="133"/>
      <c r="I40" s="134"/>
    </row>
    <row r="41" spans="6:9" x14ac:dyDescent="0.2">
      <c r="F41" s="132"/>
      <c r="G41" s="133"/>
      <c r="H41" s="133"/>
      <c r="I41" s="134"/>
    </row>
    <row r="42" spans="6:9" x14ac:dyDescent="0.2">
      <c r="F42" s="132"/>
      <c r="G42" s="133"/>
      <c r="H42" s="133"/>
      <c r="I42" s="134"/>
    </row>
    <row r="43" spans="6:9" x14ac:dyDescent="0.2">
      <c r="F43" s="132"/>
      <c r="G43" s="133"/>
      <c r="H43" s="133"/>
      <c r="I43" s="134"/>
    </row>
    <row r="44" spans="6:9" x14ac:dyDescent="0.2">
      <c r="F44" s="132"/>
      <c r="G44" s="133"/>
      <c r="H44" s="133"/>
      <c r="I44" s="134"/>
    </row>
    <row r="45" spans="6:9" x14ac:dyDescent="0.2">
      <c r="F45" s="132"/>
      <c r="G45" s="133"/>
      <c r="H45" s="133"/>
      <c r="I45" s="134"/>
    </row>
    <row r="46" spans="6:9" x14ac:dyDescent="0.2">
      <c r="F46" s="132"/>
      <c r="G46" s="133"/>
      <c r="H46" s="133"/>
      <c r="I46" s="134"/>
    </row>
    <row r="47" spans="6:9" x14ac:dyDescent="0.2">
      <c r="F47" s="132"/>
      <c r="G47" s="133"/>
      <c r="H47" s="133"/>
      <c r="I47" s="134"/>
    </row>
    <row r="48" spans="6:9" x14ac:dyDescent="0.2">
      <c r="F48" s="132"/>
      <c r="G48" s="133"/>
      <c r="H48" s="133"/>
      <c r="I48" s="134"/>
    </row>
    <row r="49" spans="6:9" x14ac:dyDescent="0.2">
      <c r="F49" s="132"/>
      <c r="G49" s="133"/>
      <c r="H49" s="133"/>
      <c r="I49" s="134"/>
    </row>
    <row r="50" spans="6:9" x14ac:dyDescent="0.2">
      <c r="F50" s="132"/>
      <c r="G50" s="133"/>
      <c r="H50" s="133"/>
      <c r="I50" s="134"/>
    </row>
    <row r="51" spans="6:9" x14ac:dyDescent="0.2">
      <c r="F51" s="132"/>
      <c r="G51" s="133"/>
      <c r="H51" s="133"/>
      <c r="I51" s="134"/>
    </row>
    <row r="52" spans="6:9" x14ac:dyDescent="0.2">
      <c r="F52" s="132"/>
      <c r="G52" s="133"/>
      <c r="H52" s="133"/>
      <c r="I52" s="134"/>
    </row>
    <row r="53" spans="6:9" x14ac:dyDescent="0.2">
      <c r="F53" s="132"/>
      <c r="G53" s="133"/>
      <c r="H53" s="133"/>
      <c r="I53" s="134"/>
    </row>
    <row r="54" spans="6:9" x14ac:dyDescent="0.2">
      <c r="F54" s="132"/>
      <c r="G54" s="133"/>
      <c r="H54" s="133"/>
      <c r="I54" s="134"/>
    </row>
    <row r="55" spans="6:9" x14ac:dyDescent="0.2">
      <c r="F55" s="132"/>
      <c r="G55" s="133"/>
      <c r="H55" s="133"/>
      <c r="I55" s="134"/>
    </row>
    <row r="56" spans="6:9" x14ac:dyDescent="0.2">
      <c r="F56" s="132"/>
      <c r="G56" s="133"/>
      <c r="H56" s="133"/>
      <c r="I56" s="134"/>
    </row>
    <row r="57" spans="6:9" x14ac:dyDescent="0.2">
      <c r="F57" s="132"/>
      <c r="G57" s="133"/>
      <c r="H57" s="133"/>
      <c r="I57" s="134"/>
    </row>
    <row r="58" spans="6:9" x14ac:dyDescent="0.2">
      <c r="F58" s="132"/>
      <c r="G58" s="133"/>
      <c r="H58" s="133"/>
      <c r="I58" s="134"/>
    </row>
    <row r="59" spans="6:9" x14ac:dyDescent="0.2">
      <c r="F59" s="132"/>
      <c r="G59" s="133"/>
      <c r="H59" s="133"/>
      <c r="I59" s="134"/>
    </row>
    <row r="60" spans="6:9" x14ac:dyDescent="0.2">
      <c r="F60" s="132"/>
      <c r="G60" s="133"/>
      <c r="H60" s="133"/>
      <c r="I60" s="134"/>
    </row>
    <row r="61" spans="6:9" x14ac:dyDescent="0.2">
      <c r="F61" s="132"/>
      <c r="G61" s="133"/>
      <c r="H61" s="133"/>
      <c r="I61" s="134"/>
    </row>
    <row r="62" spans="6:9" x14ac:dyDescent="0.2">
      <c r="F62" s="132"/>
      <c r="G62" s="133"/>
      <c r="H62" s="133"/>
      <c r="I62" s="134"/>
    </row>
    <row r="63" spans="6:9" x14ac:dyDescent="0.2">
      <c r="F63" s="132"/>
      <c r="G63" s="133"/>
      <c r="H63" s="133"/>
      <c r="I63" s="134"/>
    </row>
    <row r="64" spans="6:9" x14ac:dyDescent="0.2">
      <c r="F64" s="132"/>
      <c r="G64" s="133"/>
      <c r="H64" s="133"/>
      <c r="I64" s="134"/>
    </row>
    <row r="65" spans="6:9" x14ac:dyDescent="0.2">
      <c r="F65" s="132"/>
      <c r="G65" s="133"/>
      <c r="H65" s="133"/>
      <c r="I65" s="134"/>
    </row>
    <row r="66" spans="6:9" x14ac:dyDescent="0.2">
      <c r="F66" s="132"/>
      <c r="G66" s="133"/>
      <c r="H66" s="133"/>
      <c r="I66" s="134"/>
    </row>
    <row r="67" spans="6:9" x14ac:dyDescent="0.2">
      <c r="F67" s="132"/>
      <c r="G67" s="133"/>
      <c r="H67" s="133"/>
      <c r="I67" s="134"/>
    </row>
    <row r="68" spans="6:9" x14ac:dyDescent="0.2">
      <c r="F68" s="132"/>
      <c r="G68" s="133"/>
      <c r="H68" s="133"/>
      <c r="I68" s="134"/>
    </row>
    <row r="69" spans="6:9" x14ac:dyDescent="0.2">
      <c r="F69" s="132"/>
      <c r="G69" s="133"/>
      <c r="H69" s="133"/>
      <c r="I69" s="134"/>
    </row>
    <row r="70" spans="6:9" x14ac:dyDescent="0.2">
      <c r="F70" s="132"/>
      <c r="G70" s="133"/>
      <c r="H70" s="133"/>
      <c r="I70" s="134"/>
    </row>
    <row r="71" spans="6:9" x14ac:dyDescent="0.2">
      <c r="F71" s="132"/>
      <c r="G71" s="133"/>
      <c r="H71" s="133"/>
      <c r="I71" s="134"/>
    </row>
    <row r="72" spans="6:9" x14ac:dyDescent="0.2">
      <c r="F72" s="132"/>
      <c r="G72" s="133"/>
      <c r="H72" s="133"/>
      <c r="I72" s="134"/>
    </row>
    <row r="73" spans="6:9" x14ac:dyDescent="0.2">
      <c r="F73" s="132"/>
      <c r="G73" s="133"/>
      <c r="H73" s="133"/>
      <c r="I73" s="134"/>
    </row>
    <row r="74" spans="6:9" x14ac:dyDescent="0.2">
      <c r="F74" s="132"/>
      <c r="G74" s="133"/>
      <c r="H74" s="133"/>
      <c r="I74" s="134"/>
    </row>
    <row r="75" spans="6:9" x14ac:dyDescent="0.2">
      <c r="F75" s="132"/>
      <c r="G75" s="133"/>
      <c r="H75" s="133"/>
      <c r="I75" s="134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CZ91"/>
  <sheetViews>
    <sheetView showGridLines="0" showZeros="0" zoomScale="130" zoomScaleNormal="130" workbookViewId="0">
      <selection activeCell="H8" sqref="H8:J13"/>
    </sheetView>
  </sheetViews>
  <sheetFormatPr defaultRowHeight="12.75" x14ac:dyDescent="0.2"/>
  <cols>
    <col min="1" max="1" width="4.42578125" style="135" customWidth="1"/>
    <col min="2" max="2" width="14.5703125" style="135" customWidth="1"/>
    <col min="3" max="3" width="40.42578125" style="135" customWidth="1"/>
    <col min="4" max="4" width="5.5703125" style="135" customWidth="1"/>
    <col min="5" max="5" width="8.5703125" style="143" customWidth="1"/>
    <col min="6" max="6" width="9.85546875" style="204" customWidth="1"/>
    <col min="7" max="7" width="13.85546875" style="135" customWidth="1"/>
    <col min="8" max="11" width="9.140625" style="135"/>
    <col min="12" max="12" width="75.42578125" style="135" customWidth="1"/>
    <col min="13" max="13" width="45.28515625" style="135" customWidth="1"/>
    <col min="14" max="16384" width="9.140625" style="135"/>
  </cols>
  <sheetData>
    <row r="1" spans="1:104" ht="15.75" x14ac:dyDescent="0.25">
      <c r="A1" s="298" t="s">
        <v>144</v>
      </c>
      <c r="B1" s="298"/>
      <c r="C1" s="298"/>
      <c r="D1" s="298"/>
      <c r="E1" s="298"/>
      <c r="F1" s="298"/>
      <c r="G1" s="298"/>
    </row>
    <row r="2" spans="1:104" ht="14.25" customHeight="1" thickBot="1" x14ac:dyDescent="0.25">
      <c r="B2" s="136"/>
      <c r="C2" s="137"/>
      <c r="D2" s="137"/>
      <c r="E2" s="138"/>
      <c r="F2" s="206"/>
      <c r="G2" s="137"/>
    </row>
    <row r="3" spans="1:104" ht="13.5" thickTop="1" x14ac:dyDescent="0.2">
      <c r="A3" s="289" t="s">
        <v>47</v>
      </c>
      <c r="B3" s="290"/>
      <c r="C3" s="220" t="s">
        <v>119</v>
      </c>
      <c r="D3" s="93"/>
      <c r="E3" s="139" t="s">
        <v>63</v>
      </c>
      <c r="F3" s="207"/>
      <c r="G3" s="140"/>
    </row>
    <row r="4" spans="1:104" ht="13.5" thickBot="1" x14ac:dyDescent="0.25">
      <c r="A4" s="299" t="s">
        <v>49</v>
      </c>
      <c r="B4" s="292"/>
      <c r="C4" s="98" t="s">
        <v>138</v>
      </c>
      <c r="D4" s="99"/>
      <c r="E4" s="300">
        <f>Rekapitulace!G2</f>
        <v>0</v>
      </c>
      <c r="F4" s="301"/>
      <c r="G4" s="302"/>
    </row>
    <row r="5" spans="1:104" ht="13.5" thickTop="1" x14ac:dyDescent="0.2">
      <c r="A5" s="141"/>
      <c r="B5" s="142"/>
      <c r="C5" s="142"/>
      <c r="F5" s="208"/>
      <c r="G5" s="144"/>
    </row>
    <row r="6" spans="1:104" x14ac:dyDescent="0.2">
      <c r="A6" s="145" t="s">
        <v>64</v>
      </c>
      <c r="B6" s="146" t="s">
        <v>65</v>
      </c>
      <c r="C6" s="146" t="s">
        <v>66</v>
      </c>
      <c r="D6" s="146" t="s">
        <v>67</v>
      </c>
      <c r="E6" s="147" t="s">
        <v>68</v>
      </c>
      <c r="F6" s="211" t="s">
        <v>69</v>
      </c>
      <c r="G6" s="148" t="s">
        <v>70</v>
      </c>
    </row>
    <row r="7" spans="1:104" x14ac:dyDescent="0.2">
      <c r="A7" s="149" t="s">
        <v>71</v>
      </c>
      <c r="B7" s="150" t="s">
        <v>92</v>
      </c>
      <c r="C7" s="151" t="s">
        <v>104</v>
      </c>
      <c r="D7" s="152"/>
      <c r="E7" s="153"/>
      <c r="F7" s="194"/>
      <c r="G7" s="154"/>
      <c r="H7" s="155"/>
      <c r="I7" s="155"/>
      <c r="O7" s="156">
        <v>1</v>
      </c>
    </row>
    <row r="8" spans="1:104" s="189" customFormat="1" x14ac:dyDescent="0.2">
      <c r="A8" s="224">
        <v>1</v>
      </c>
      <c r="B8" s="225" t="s">
        <v>105</v>
      </c>
      <c r="C8" s="226" t="s">
        <v>106</v>
      </c>
      <c r="D8" s="227" t="s">
        <v>73</v>
      </c>
      <c r="E8" s="228">
        <v>30</v>
      </c>
      <c r="F8" s="228">
        <v>0</v>
      </c>
      <c r="G8" s="229">
        <f t="shared" ref="G8:G10" si="0">E8*F8</f>
        <v>0</v>
      </c>
      <c r="I8" s="219"/>
      <c r="J8" s="219"/>
      <c r="O8" s="190"/>
      <c r="CA8" s="191"/>
      <c r="CB8" s="191"/>
    </row>
    <row r="9" spans="1:104" s="189" customFormat="1" x14ac:dyDescent="0.2">
      <c r="A9" s="224">
        <v>2</v>
      </c>
      <c r="B9" s="225" t="s">
        <v>124</v>
      </c>
      <c r="C9" s="226" t="s">
        <v>107</v>
      </c>
      <c r="D9" s="227" t="s">
        <v>90</v>
      </c>
      <c r="E9" s="228">
        <v>1</v>
      </c>
      <c r="F9" s="228">
        <v>0</v>
      </c>
      <c r="G9" s="229">
        <f t="shared" si="0"/>
        <v>0</v>
      </c>
      <c r="I9" s="219"/>
      <c r="J9" s="219"/>
      <c r="O9" s="190"/>
      <c r="CA9" s="191"/>
      <c r="CB9" s="191"/>
    </row>
    <row r="10" spans="1:104" s="189" customFormat="1" x14ac:dyDescent="0.2">
      <c r="A10" s="224">
        <v>3</v>
      </c>
      <c r="B10" s="225" t="s">
        <v>108</v>
      </c>
      <c r="C10" s="226" t="s">
        <v>109</v>
      </c>
      <c r="D10" s="227" t="s">
        <v>90</v>
      </c>
      <c r="E10" s="228">
        <v>2</v>
      </c>
      <c r="F10" s="228">
        <v>0</v>
      </c>
      <c r="G10" s="229">
        <f t="shared" si="0"/>
        <v>0</v>
      </c>
      <c r="I10" s="219"/>
      <c r="J10" s="219"/>
      <c r="O10" s="190"/>
      <c r="CA10" s="191"/>
      <c r="CB10" s="191"/>
    </row>
    <row r="11" spans="1:104" x14ac:dyDescent="0.2">
      <c r="A11" s="230">
        <v>4</v>
      </c>
      <c r="B11" s="221">
        <v>721290826</v>
      </c>
      <c r="C11" s="222" t="s">
        <v>125</v>
      </c>
      <c r="D11" s="231" t="s">
        <v>74</v>
      </c>
      <c r="E11" s="223">
        <v>0.17</v>
      </c>
      <c r="F11" s="228">
        <v>0</v>
      </c>
      <c r="G11" s="232">
        <f t="shared" ref="G11" si="1">PRODUCT(E11,F11)</f>
        <v>0</v>
      </c>
      <c r="I11" s="219"/>
      <c r="J11" s="219"/>
      <c r="O11" s="156">
        <v>2</v>
      </c>
      <c r="AA11" s="135">
        <v>8</v>
      </c>
      <c r="AB11" s="135">
        <v>0</v>
      </c>
      <c r="AC11" s="135">
        <v>3</v>
      </c>
      <c r="AZ11" s="135">
        <v>1</v>
      </c>
      <c r="BA11" s="135">
        <f>IF(AZ11=1,G11,0)</f>
        <v>0</v>
      </c>
      <c r="BB11" s="135">
        <f>IF(AZ11=2,G11,0)</f>
        <v>0</v>
      </c>
      <c r="BC11" s="135">
        <f>IF(AZ11=3,G11,0)</f>
        <v>0</v>
      </c>
      <c r="BD11" s="135">
        <f>IF(AZ11=4,G11,0)</f>
        <v>0</v>
      </c>
      <c r="BE11" s="135">
        <f>IF(AZ11=5,G11,0)</f>
        <v>0</v>
      </c>
      <c r="CA11" s="157">
        <v>8</v>
      </c>
      <c r="CB11" s="157">
        <v>0</v>
      </c>
      <c r="CZ11" s="135">
        <v>0</v>
      </c>
    </row>
    <row r="12" spans="1:104" ht="76.5" x14ac:dyDescent="0.2">
      <c r="A12" s="235">
        <v>5</v>
      </c>
      <c r="B12" s="234" t="s">
        <v>116</v>
      </c>
      <c r="C12" s="233" t="s">
        <v>110</v>
      </c>
      <c r="D12" s="231" t="s">
        <v>74</v>
      </c>
      <c r="E12" s="232">
        <v>0.17</v>
      </c>
      <c r="F12" s="228">
        <v>0</v>
      </c>
      <c r="G12" s="232">
        <f>PRODUCT(E12,F12)</f>
        <v>0</v>
      </c>
      <c r="I12" s="219"/>
      <c r="J12" s="219"/>
      <c r="O12" s="156">
        <v>2</v>
      </c>
      <c r="AA12" s="135">
        <v>8</v>
      </c>
      <c r="AB12" s="135">
        <v>1</v>
      </c>
      <c r="AC12" s="135">
        <v>3</v>
      </c>
      <c r="AZ12" s="135">
        <v>1</v>
      </c>
      <c r="BA12" s="135">
        <f>IF(AZ12=1,G12,0)</f>
        <v>0</v>
      </c>
      <c r="BB12" s="135">
        <f>IF(AZ12=2,G12,0)</f>
        <v>0</v>
      </c>
      <c r="BC12" s="135">
        <f>IF(AZ12=3,G12,0)</f>
        <v>0</v>
      </c>
      <c r="BD12" s="135">
        <f>IF(AZ12=4,G12,0)</f>
        <v>0</v>
      </c>
      <c r="BE12" s="135">
        <f>IF(AZ12=5,G12,0)</f>
        <v>0</v>
      </c>
      <c r="CA12" s="157">
        <v>8</v>
      </c>
      <c r="CB12" s="157">
        <v>1</v>
      </c>
      <c r="CZ12" s="135">
        <v>0</v>
      </c>
    </row>
    <row r="13" spans="1:104" x14ac:dyDescent="0.2">
      <c r="A13" s="195"/>
      <c r="B13" s="167" t="s">
        <v>72</v>
      </c>
      <c r="C13" s="197" t="str">
        <f>CONCATENATE(B7," ",C7)</f>
        <v xml:space="preserve">721 Demontáže </v>
      </c>
      <c r="D13" s="198"/>
      <c r="E13" s="199"/>
      <c r="F13" s="200"/>
      <c r="G13" s="201">
        <f>SUM(G8:G12)</f>
        <v>0</v>
      </c>
      <c r="I13" s="219"/>
      <c r="J13" s="219"/>
      <c r="O13" s="156">
        <v>4</v>
      </c>
      <c r="BA13" s="158">
        <f>SUM(BA7:BA12)</f>
        <v>0</v>
      </c>
      <c r="BB13" s="158">
        <f>SUM(BB7:BB12)</f>
        <v>0</v>
      </c>
      <c r="BC13" s="158">
        <f>SUM(BC7:BC12)</f>
        <v>0</v>
      </c>
      <c r="BD13" s="158">
        <f>SUM(BD7:BD12)</f>
        <v>0</v>
      </c>
      <c r="BE13" s="158">
        <f>SUM(BE7:BE12)</f>
        <v>0</v>
      </c>
    </row>
    <row r="14" spans="1:104" s="169" customFormat="1" x14ac:dyDescent="0.2">
      <c r="A14" s="193" t="s">
        <v>71</v>
      </c>
      <c r="B14" s="183" t="s">
        <v>89</v>
      </c>
      <c r="C14" s="184" t="s">
        <v>126</v>
      </c>
      <c r="D14" s="185"/>
      <c r="E14" s="186"/>
      <c r="F14" s="194"/>
      <c r="G14" s="187"/>
      <c r="O14" s="168"/>
      <c r="BA14" s="158"/>
      <c r="BB14" s="158"/>
      <c r="BC14" s="158"/>
      <c r="BD14" s="158"/>
      <c r="BE14" s="158"/>
    </row>
    <row r="15" spans="1:104" s="169" customFormat="1" ht="38.25" x14ac:dyDescent="0.2">
      <c r="A15" s="249">
        <v>6</v>
      </c>
      <c r="B15" s="252" t="s">
        <v>127</v>
      </c>
      <c r="C15" s="245" t="s">
        <v>128</v>
      </c>
      <c r="D15" s="239" t="s">
        <v>129</v>
      </c>
      <c r="E15" s="241">
        <v>1</v>
      </c>
      <c r="F15" s="243">
        <v>0</v>
      </c>
      <c r="G15" s="242">
        <f t="shared" ref="G15:G18" si="2">E15*F15</f>
        <v>0</v>
      </c>
      <c r="O15" s="168"/>
      <c r="BA15" s="158"/>
      <c r="BB15" s="158"/>
      <c r="BC15" s="158"/>
      <c r="BD15" s="158"/>
      <c r="BE15" s="158"/>
    </row>
    <row r="16" spans="1:104" s="180" customFormat="1" ht="25.5" x14ac:dyDescent="0.2">
      <c r="A16" s="249">
        <v>7</v>
      </c>
      <c r="B16" s="252" t="s">
        <v>130</v>
      </c>
      <c r="C16" s="246" t="s">
        <v>131</v>
      </c>
      <c r="D16" s="239" t="s">
        <v>73</v>
      </c>
      <c r="E16" s="241">
        <v>12</v>
      </c>
      <c r="F16" s="243">
        <v>0</v>
      </c>
      <c r="G16" s="247">
        <f t="shared" si="2"/>
        <v>0</v>
      </c>
      <c r="O16" s="181"/>
      <c r="BA16" s="182"/>
      <c r="BB16" s="182"/>
      <c r="BC16" s="182"/>
      <c r="BD16" s="182"/>
      <c r="BE16" s="182"/>
    </row>
    <row r="17" spans="1:57" s="180" customFormat="1" x14ac:dyDescent="0.2">
      <c r="A17" s="249">
        <v>8</v>
      </c>
      <c r="B17" s="237" t="s">
        <v>139</v>
      </c>
      <c r="C17" s="246" t="s">
        <v>111</v>
      </c>
      <c r="D17" s="239" t="s">
        <v>75</v>
      </c>
      <c r="E17" s="241">
        <v>1</v>
      </c>
      <c r="F17" s="243">
        <v>0</v>
      </c>
      <c r="G17" s="247">
        <f t="shared" si="2"/>
        <v>0</v>
      </c>
      <c r="O17" s="181"/>
      <c r="BA17" s="182"/>
      <c r="BB17" s="182"/>
      <c r="BC17" s="182"/>
      <c r="BD17" s="182"/>
      <c r="BE17" s="182"/>
    </row>
    <row r="18" spans="1:57" s="189" customFormat="1" x14ac:dyDescent="0.2">
      <c r="A18" s="249">
        <v>9</v>
      </c>
      <c r="B18" s="237" t="s">
        <v>140</v>
      </c>
      <c r="C18" s="246" t="s">
        <v>117</v>
      </c>
      <c r="D18" s="239" t="s">
        <v>91</v>
      </c>
      <c r="E18" s="241">
        <v>8</v>
      </c>
      <c r="F18" s="243">
        <v>0</v>
      </c>
      <c r="G18" s="247">
        <f t="shared" si="2"/>
        <v>0</v>
      </c>
      <c r="O18" s="190"/>
      <c r="BA18" s="192"/>
      <c r="BB18" s="192"/>
      <c r="BC18" s="192"/>
      <c r="BD18" s="192"/>
      <c r="BE18" s="192"/>
    </row>
    <row r="19" spans="1:57" s="189" customFormat="1" x14ac:dyDescent="0.2">
      <c r="A19" s="249"/>
      <c r="B19" s="237"/>
      <c r="C19" s="246" t="s">
        <v>133</v>
      </c>
      <c r="D19" s="239"/>
      <c r="E19" s="241"/>
      <c r="F19" s="241"/>
      <c r="G19" s="247">
        <f>SUM(G15:G18)</f>
        <v>0</v>
      </c>
      <c r="O19" s="190"/>
      <c r="BA19" s="192"/>
      <c r="BB19" s="192"/>
      <c r="BC19" s="192"/>
      <c r="BD19" s="192"/>
      <c r="BE19" s="192"/>
    </row>
    <row r="20" spans="1:57" s="180" customFormat="1" ht="25.5" x14ac:dyDescent="0.2">
      <c r="A20" s="248">
        <v>10</v>
      </c>
      <c r="B20" s="237" t="s">
        <v>132</v>
      </c>
      <c r="C20" s="246" t="s">
        <v>136</v>
      </c>
      <c r="D20" s="239" t="s">
        <v>60</v>
      </c>
      <c r="E20" s="241">
        <v>2.81</v>
      </c>
      <c r="F20" s="241"/>
      <c r="G20" s="247">
        <f>G19*E20*0.01</f>
        <v>0</v>
      </c>
      <c r="O20" s="181"/>
      <c r="BA20" s="182"/>
      <c r="BB20" s="182"/>
      <c r="BC20" s="182"/>
      <c r="BD20" s="182"/>
      <c r="BE20" s="182"/>
    </row>
    <row r="21" spans="1:57" s="169" customFormat="1" x14ac:dyDescent="0.2">
      <c r="A21" s="195"/>
      <c r="B21" s="167" t="s">
        <v>72</v>
      </c>
      <c r="C21" s="197" t="s">
        <v>137</v>
      </c>
      <c r="D21" s="198"/>
      <c r="E21" s="199"/>
      <c r="F21" s="200"/>
      <c r="G21" s="201">
        <f>SUM(G19:G20)</f>
        <v>0</v>
      </c>
      <c r="O21" s="168"/>
      <c r="BA21" s="158"/>
      <c r="BB21" s="158"/>
      <c r="BC21" s="158"/>
      <c r="BD21" s="158"/>
      <c r="BE21" s="158"/>
    </row>
    <row r="22" spans="1:57" s="189" customFormat="1" x14ac:dyDescent="0.2">
      <c r="A22" s="196"/>
      <c r="B22" s="170" t="s">
        <v>92</v>
      </c>
      <c r="C22" s="171" t="s">
        <v>114</v>
      </c>
      <c r="D22" s="172"/>
      <c r="E22" s="173"/>
      <c r="F22" s="194"/>
      <c r="G22" s="174"/>
    </row>
    <row r="23" spans="1:57" s="189" customFormat="1" ht="25.5" x14ac:dyDescent="0.2">
      <c r="A23" s="236">
        <v>11</v>
      </c>
      <c r="B23" s="259" t="s">
        <v>112</v>
      </c>
      <c r="C23" s="238" t="s">
        <v>134</v>
      </c>
      <c r="D23" s="250" t="s">
        <v>73</v>
      </c>
      <c r="E23" s="240">
        <v>9</v>
      </c>
      <c r="F23" s="241">
        <v>0</v>
      </c>
      <c r="G23" s="242">
        <f t="shared" ref="G23:G30" si="3">E23*F23</f>
        <v>0</v>
      </c>
    </row>
    <row r="24" spans="1:57" s="189" customFormat="1" x14ac:dyDescent="0.2">
      <c r="A24" s="236">
        <v>12</v>
      </c>
      <c r="B24" s="260" t="s">
        <v>141</v>
      </c>
      <c r="C24" s="244" t="s">
        <v>115</v>
      </c>
      <c r="D24" s="250" t="s">
        <v>73</v>
      </c>
      <c r="E24" s="240">
        <v>1</v>
      </c>
      <c r="F24" s="241">
        <v>0</v>
      </c>
      <c r="G24" s="242">
        <f t="shared" si="3"/>
        <v>0</v>
      </c>
    </row>
    <row r="25" spans="1:57" s="189" customFormat="1" x14ac:dyDescent="0.2">
      <c r="A25" s="236">
        <v>13</v>
      </c>
      <c r="B25" s="259" t="s">
        <v>95</v>
      </c>
      <c r="C25" s="244" t="s">
        <v>96</v>
      </c>
      <c r="D25" s="250" t="s">
        <v>90</v>
      </c>
      <c r="E25" s="240">
        <v>1</v>
      </c>
      <c r="F25" s="241">
        <v>0</v>
      </c>
      <c r="G25" s="242">
        <f t="shared" si="3"/>
        <v>0</v>
      </c>
    </row>
    <row r="26" spans="1:57" s="189" customFormat="1" x14ac:dyDescent="0.2">
      <c r="A26" s="236">
        <v>14</v>
      </c>
      <c r="B26" s="259" t="s">
        <v>98</v>
      </c>
      <c r="C26" s="244" t="s">
        <v>99</v>
      </c>
      <c r="D26" s="250" t="s">
        <v>90</v>
      </c>
      <c r="E26" s="240">
        <v>3</v>
      </c>
      <c r="F26" s="241">
        <v>0</v>
      </c>
      <c r="G26" s="242">
        <f t="shared" si="3"/>
        <v>0</v>
      </c>
    </row>
    <row r="27" spans="1:57" s="189" customFormat="1" x14ac:dyDescent="0.2">
      <c r="A27" s="236">
        <v>15</v>
      </c>
      <c r="B27" s="259" t="s">
        <v>97</v>
      </c>
      <c r="C27" s="244" t="s">
        <v>101</v>
      </c>
      <c r="D27" s="250" t="s">
        <v>90</v>
      </c>
      <c r="E27" s="240">
        <v>1</v>
      </c>
      <c r="F27" s="241">
        <v>0</v>
      </c>
      <c r="G27" s="242">
        <f t="shared" ref="G27" si="4">E27*F27</f>
        <v>0</v>
      </c>
    </row>
    <row r="28" spans="1:57" s="189" customFormat="1" x14ac:dyDescent="0.2">
      <c r="A28" s="236">
        <v>16</v>
      </c>
      <c r="B28" s="259" t="s">
        <v>102</v>
      </c>
      <c r="C28" s="244" t="s">
        <v>100</v>
      </c>
      <c r="D28" s="250" t="s">
        <v>90</v>
      </c>
      <c r="E28" s="240">
        <v>1</v>
      </c>
      <c r="F28" s="241">
        <v>0</v>
      </c>
      <c r="G28" s="242">
        <f t="shared" si="3"/>
        <v>0</v>
      </c>
    </row>
    <row r="29" spans="1:57" s="189" customFormat="1" x14ac:dyDescent="0.2">
      <c r="A29" s="236">
        <v>17</v>
      </c>
      <c r="B29" s="251" t="s">
        <v>85</v>
      </c>
      <c r="C29" s="238" t="s">
        <v>84</v>
      </c>
      <c r="D29" s="250" t="s">
        <v>73</v>
      </c>
      <c r="E29" s="240">
        <v>9</v>
      </c>
      <c r="F29" s="241">
        <v>0</v>
      </c>
      <c r="G29" s="242">
        <f t="shared" si="3"/>
        <v>0</v>
      </c>
    </row>
    <row r="30" spans="1:57" s="189" customFormat="1" x14ac:dyDescent="0.2">
      <c r="A30" s="236">
        <v>18</v>
      </c>
      <c r="B30" s="259" t="s">
        <v>142</v>
      </c>
      <c r="C30" s="244" t="s">
        <v>113</v>
      </c>
      <c r="D30" s="250" t="s">
        <v>91</v>
      </c>
      <c r="E30" s="240">
        <v>8</v>
      </c>
      <c r="F30" s="241">
        <v>0</v>
      </c>
      <c r="G30" s="242">
        <f t="shared" si="3"/>
        <v>0</v>
      </c>
    </row>
    <row r="31" spans="1:57" s="189" customFormat="1" x14ac:dyDescent="0.2">
      <c r="A31" s="236"/>
      <c r="B31" s="251"/>
      <c r="C31" s="246" t="s">
        <v>133</v>
      </c>
      <c r="D31" s="250"/>
      <c r="E31" s="240"/>
      <c r="F31" s="241"/>
      <c r="G31" s="242">
        <f>SUM(G23:G30)</f>
        <v>0</v>
      </c>
    </row>
    <row r="32" spans="1:57" s="189" customFormat="1" ht="25.5" x14ac:dyDescent="0.2">
      <c r="A32" s="236">
        <v>19</v>
      </c>
      <c r="B32" s="251" t="s">
        <v>103</v>
      </c>
      <c r="C32" s="238" t="s">
        <v>135</v>
      </c>
      <c r="D32" s="250" t="s">
        <v>60</v>
      </c>
      <c r="E32" s="240">
        <v>1.04</v>
      </c>
      <c r="F32" s="241"/>
      <c r="G32" s="247">
        <f>G31*E32*0.01</f>
        <v>0</v>
      </c>
    </row>
    <row r="33" spans="1:7" s="189" customFormat="1" x14ac:dyDescent="0.2">
      <c r="A33" s="195"/>
      <c r="B33" s="175" t="s">
        <v>72</v>
      </c>
      <c r="C33" s="176" t="s">
        <v>94</v>
      </c>
      <c r="D33" s="177"/>
      <c r="E33" s="178"/>
      <c r="F33" s="200"/>
      <c r="G33" s="179">
        <f>SUM(G31:G32)</f>
        <v>0</v>
      </c>
    </row>
    <row r="34" spans="1:7" x14ac:dyDescent="0.2">
      <c r="A34" s="202" t="s">
        <v>71</v>
      </c>
      <c r="B34" s="213" t="s">
        <v>86</v>
      </c>
      <c r="C34" s="214" t="s">
        <v>87</v>
      </c>
      <c r="D34" s="215"/>
      <c r="E34" s="216"/>
      <c r="F34" s="216"/>
      <c r="G34" s="217"/>
    </row>
    <row r="35" spans="1:7" s="189" customFormat="1" ht="25.5" x14ac:dyDescent="0.2">
      <c r="A35" s="261">
        <v>20</v>
      </c>
      <c r="B35" s="218" t="s">
        <v>121</v>
      </c>
      <c r="C35" s="253" t="s">
        <v>122</v>
      </c>
      <c r="D35" s="254" t="s">
        <v>73</v>
      </c>
      <c r="E35" s="228">
        <v>9</v>
      </c>
      <c r="F35" s="228">
        <v>0</v>
      </c>
      <c r="G35" s="255">
        <f>E35*F35</f>
        <v>0</v>
      </c>
    </row>
    <row r="36" spans="1:7" ht="25.5" x14ac:dyDescent="0.2">
      <c r="A36" s="224">
        <v>21</v>
      </c>
      <c r="B36" s="256">
        <v>78361761</v>
      </c>
      <c r="C36" s="257" t="s">
        <v>123</v>
      </c>
      <c r="D36" s="258" t="s">
        <v>73</v>
      </c>
      <c r="E36" s="228">
        <v>9</v>
      </c>
      <c r="F36" s="228">
        <v>0</v>
      </c>
      <c r="G36" s="255">
        <f>E36*F36</f>
        <v>0</v>
      </c>
    </row>
    <row r="37" spans="1:7" x14ac:dyDescent="0.2">
      <c r="A37" s="195"/>
      <c r="B37" s="175" t="s">
        <v>72</v>
      </c>
      <c r="C37" s="176" t="s">
        <v>88</v>
      </c>
      <c r="D37" s="177"/>
      <c r="E37" s="178"/>
      <c r="F37" s="200"/>
      <c r="G37" s="179">
        <f>SUM(G35:G36)</f>
        <v>0</v>
      </c>
    </row>
    <row r="38" spans="1:7" x14ac:dyDescent="0.2">
      <c r="E38" s="135"/>
      <c r="F38" s="208"/>
    </row>
    <row r="39" spans="1:7" x14ac:dyDescent="0.2">
      <c r="E39" s="135"/>
      <c r="F39" s="208"/>
    </row>
    <row r="40" spans="1:7" x14ac:dyDescent="0.2">
      <c r="E40" s="135"/>
      <c r="F40" s="208"/>
    </row>
    <row r="41" spans="1:7" x14ac:dyDescent="0.2">
      <c r="E41" s="135"/>
      <c r="F41" s="208"/>
    </row>
    <row r="42" spans="1:7" x14ac:dyDescent="0.2">
      <c r="A42" s="159"/>
      <c r="B42" s="159"/>
      <c r="C42" s="159"/>
      <c r="D42" s="159"/>
      <c r="E42" s="159"/>
      <c r="F42" s="209"/>
      <c r="G42" s="159"/>
    </row>
    <row r="43" spans="1:7" x14ac:dyDescent="0.2">
      <c r="A43" s="159"/>
      <c r="B43" s="159"/>
      <c r="C43" s="159"/>
      <c r="D43" s="159"/>
      <c r="E43" s="159"/>
      <c r="F43" s="209"/>
      <c r="G43" s="159"/>
    </row>
    <row r="44" spans="1:7" x14ac:dyDescent="0.2">
      <c r="A44" s="159"/>
      <c r="B44" s="159"/>
      <c r="C44" s="159"/>
      <c r="D44" s="159"/>
      <c r="E44" s="159"/>
      <c r="F44" s="209"/>
      <c r="G44" s="159"/>
    </row>
    <row r="45" spans="1:7" x14ac:dyDescent="0.2">
      <c r="A45" s="159"/>
      <c r="B45" s="159"/>
      <c r="C45" s="159"/>
      <c r="D45" s="159"/>
      <c r="E45" s="159"/>
      <c r="F45" s="209"/>
      <c r="G45" s="159"/>
    </row>
    <row r="46" spans="1:7" x14ac:dyDescent="0.2">
      <c r="E46" s="135"/>
      <c r="F46" s="208"/>
    </row>
    <row r="47" spans="1:7" x14ac:dyDescent="0.2">
      <c r="E47" s="135"/>
      <c r="F47" s="208"/>
    </row>
    <row r="48" spans="1:7" x14ac:dyDescent="0.2">
      <c r="E48" s="135"/>
      <c r="F48" s="208"/>
    </row>
    <row r="49" spans="5:6" x14ac:dyDescent="0.2">
      <c r="E49" s="135"/>
      <c r="F49" s="208"/>
    </row>
    <row r="50" spans="5:6" x14ac:dyDescent="0.2">
      <c r="E50" s="135"/>
      <c r="F50" s="208"/>
    </row>
    <row r="51" spans="5:6" x14ac:dyDescent="0.2">
      <c r="E51" s="135"/>
      <c r="F51" s="208"/>
    </row>
    <row r="52" spans="5:6" x14ac:dyDescent="0.2">
      <c r="E52" s="135"/>
      <c r="F52" s="208"/>
    </row>
    <row r="53" spans="5:6" x14ac:dyDescent="0.2">
      <c r="E53" s="135"/>
      <c r="F53" s="208"/>
    </row>
    <row r="54" spans="5:6" x14ac:dyDescent="0.2">
      <c r="E54" s="135"/>
      <c r="F54" s="208"/>
    </row>
    <row r="55" spans="5:6" x14ac:dyDescent="0.2">
      <c r="E55" s="135"/>
      <c r="F55" s="208"/>
    </row>
    <row r="56" spans="5:6" x14ac:dyDescent="0.2">
      <c r="E56" s="135"/>
      <c r="F56" s="208"/>
    </row>
    <row r="57" spans="5:6" x14ac:dyDescent="0.2">
      <c r="E57" s="135"/>
      <c r="F57" s="208"/>
    </row>
    <row r="58" spans="5:6" x14ac:dyDescent="0.2">
      <c r="E58" s="135"/>
      <c r="F58" s="208"/>
    </row>
    <row r="59" spans="5:6" x14ac:dyDescent="0.2">
      <c r="E59" s="135"/>
      <c r="F59" s="208"/>
    </row>
    <row r="60" spans="5:6" x14ac:dyDescent="0.2">
      <c r="E60" s="135"/>
      <c r="F60" s="208"/>
    </row>
    <row r="61" spans="5:6" x14ac:dyDescent="0.2">
      <c r="E61" s="135"/>
      <c r="F61" s="208"/>
    </row>
    <row r="62" spans="5:6" x14ac:dyDescent="0.2">
      <c r="E62" s="135"/>
      <c r="F62" s="208"/>
    </row>
    <row r="63" spans="5:6" x14ac:dyDescent="0.2">
      <c r="E63" s="135"/>
      <c r="F63" s="208"/>
    </row>
    <row r="64" spans="5:6" x14ac:dyDescent="0.2">
      <c r="E64" s="135"/>
      <c r="F64" s="208"/>
    </row>
    <row r="65" spans="1:7" x14ac:dyDescent="0.2">
      <c r="E65" s="135"/>
      <c r="F65" s="208"/>
    </row>
    <row r="66" spans="1:7" x14ac:dyDescent="0.2">
      <c r="E66" s="135"/>
      <c r="F66" s="208"/>
    </row>
    <row r="67" spans="1:7" x14ac:dyDescent="0.2">
      <c r="E67" s="135"/>
      <c r="F67" s="208"/>
    </row>
    <row r="68" spans="1:7" x14ac:dyDescent="0.2">
      <c r="E68" s="135"/>
      <c r="F68" s="208"/>
    </row>
    <row r="69" spans="1:7" x14ac:dyDescent="0.2">
      <c r="E69" s="135"/>
      <c r="F69" s="208"/>
    </row>
    <row r="70" spans="1:7" x14ac:dyDescent="0.2">
      <c r="E70" s="135"/>
      <c r="F70" s="208"/>
    </row>
    <row r="71" spans="1:7" x14ac:dyDescent="0.2">
      <c r="E71" s="135"/>
      <c r="F71" s="208"/>
    </row>
    <row r="72" spans="1:7" x14ac:dyDescent="0.2">
      <c r="E72" s="135"/>
      <c r="F72" s="208"/>
    </row>
    <row r="73" spans="1:7" x14ac:dyDescent="0.2">
      <c r="E73" s="135"/>
      <c r="F73" s="208"/>
    </row>
    <row r="74" spans="1:7" x14ac:dyDescent="0.2">
      <c r="E74" s="135"/>
      <c r="F74" s="208"/>
    </row>
    <row r="75" spans="1:7" x14ac:dyDescent="0.2">
      <c r="E75" s="135"/>
      <c r="F75" s="208"/>
    </row>
    <row r="76" spans="1:7" x14ac:dyDescent="0.2">
      <c r="E76" s="135"/>
      <c r="F76" s="208"/>
    </row>
    <row r="77" spans="1:7" x14ac:dyDescent="0.2">
      <c r="A77" s="160"/>
      <c r="B77" s="160"/>
      <c r="F77" s="208"/>
    </row>
    <row r="78" spans="1:7" x14ac:dyDescent="0.2">
      <c r="A78" s="159"/>
      <c r="B78" s="159"/>
      <c r="C78" s="161"/>
      <c r="D78" s="161"/>
      <c r="E78" s="162"/>
      <c r="F78" s="210"/>
      <c r="G78" s="163"/>
    </row>
    <row r="79" spans="1:7" x14ac:dyDescent="0.2">
      <c r="A79" s="164"/>
      <c r="B79" s="164"/>
      <c r="C79" s="159"/>
      <c r="D79" s="159"/>
      <c r="E79" s="165"/>
      <c r="F79" s="209"/>
      <c r="G79" s="159"/>
    </row>
    <row r="80" spans="1:7" x14ac:dyDescent="0.2">
      <c r="A80" s="159"/>
      <c r="B80" s="159"/>
      <c r="C80" s="159"/>
      <c r="D80" s="159"/>
      <c r="E80" s="165"/>
      <c r="F80" s="209"/>
      <c r="G80" s="159"/>
    </row>
    <row r="81" spans="1:7" x14ac:dyDescent="0.2">
      <c r="A81" s="159"/>
      <c r="B81" s="159"/>
      <c r="C81" s="159"/>
      <c r="D81" s="159"/>
      <c r="E81" s="165"/>
      <c r="F81" s="209"/>
      <c r="G81" s="159"/>
    </row>
    <row r="82" spans="1:7" x14ac:dyDescent="0.2">
      <c r="A82" s="159"/>
      <c r="B82" s="159"/>
      <c r="C82" s="159"/>
      <c r="D82" s="159"/>
      <c r="E82" s="165"/>
      <c r="F82" s="209"/>
      <c r="G82" s="159"/>
    </row>
    <row r="83" spans="1:7" x14ac:dyDescent="0.2">
      <c r="A83" s="159"/>
      <c r="B83" s="159"/>
      <c r="C83" s="159"/>
      <c r="D83" s="159"/>
      <c r="E83" s="165"/>
      <c r="F83" s="209"/>
      <c r="G83" s="159"/>
    </row>
    <row r="84" spans="1:7" x14ac:dyDescent="0.2">
      <c r="A84" s="159"/>
      <c r="B84" s="159"/>
      <c r="C84" s="159"/>
      <c r="D84" s="159"/>
      <c r="E84" s="165"/>
      <c r="F84" s="205"/>
      <c r="G84" s="159"/>
    </row>
    <row r="85" spans="1:7" x14ac:dyDescent="0.2">
      <c r="A85" s="159"/>
      <c r="B85" s="159"/>
      <c r="C85" s="159"/>
      <c r="D85" s="159"/>
      <c r="E85" s="165"/>
      <c r="F85" s="205"/>
      <c r="G85" s="159"/>
    </row>
    <row r="86" spans="1:7" x14ac:dyDescent="0.2">
      <c r="A86" s="159"/>
      <c r="B86" s="159"/>
      <c r="C86" s="159"/>
      <c r="D86" s="159"/>
      <c r="E86" s="165"/>
      <c r="F86" s="205"/>
      <c r="G86" s="159"/>
    </row>
    <row r="87" spans="1:7" x14ac:dyDescent="0.2">
      <c r="A87" s="159"/>
      <c r="B87" s="159"/>
      <c r="C87" s="159"/>
      <c r="D87" s="159"/>
      <c r="E87" s="165"/>
      <c r="F87" s="205"/>
      <c r="G87" s="159"/>
    </row>
    <row r="88" spans="1:7" x14ac:dyDescent="0.2">
      <c r="A88" s="159"/>
      <c r="B88" s="159"/>
      <c r="C88" s="159"/>
      <c r="D88" s="159"/>
      <c r="E88" s="165"/>
      <c r="F88" s="205"/>
      <c r="G88" s="159"/>
    </row>
    <row r="89" spans="1:7" x14ac:dyDescent="0.2">
      <c r="A89" s="159"/>
      <c r="B89" s="159"/>
      <c r="C89" s="159"/>
      <c r="D89" s="159"/>
      <c r="E89" s="165"/>
      <c r="F89" s="205"/>
      <c r="G89" s="159"/>
    </row>
    <row r="90" spans="1:7" x14ac:dyDescent="0.2">
      <c r="A90" s="159"/>
      <c r="B90" s="159"/>
      <c r="C90" s="159"/>
      <c r="D90" s="159"/>
      <c r="E90" s="165"/>
      <c r="F90" s="205"/>
      <c r="G90" s="159"/>
    </row>
    <row r="91" spans="1:7" x14ac:dyDescent="0.2">
      <c r="A91" s="159"/>
      <c r="B91" s="159"/>
      <c r="C91" s="159"/>
      <c r="D91" s="159"/>
      <c r="E91" s="165"/>
      <c r="F91" s="205"/>
      <c r="G91" s="159"/>
    </row>
  </sheetData>
  <mergeCells count="4">
    <mergeCell ref="A1:G1"/>
    <mergeCell ref="A3:B3"/>
    <mergeCell ref="A4:B4"/>
    <mergeCell ref="E4:G4"/>
  </mergeCells>
  <phoneticPr fontId="38" type="noConversion"/>
  <printOptions gridLinesSet="0"/>
  <pageMargins left="0.59055118110236227" right="0.39370078740157483" top="0.59055118110236227" bottom="0.98425196850393704" header="0.19685039370078741" footer="0.51181102362204722"/>
  <pageSetup paperSize="9" scale="9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Michalík Richard</dc:creator>
  <cp:lastModifiedBy>peike</cp:lastModifiedBy>
  <cp:lastPrinted>2022-01-17T18:12:50Z</cp:lastPrinted>
  <dcterms:created xsi:type="dcterms:W3CDTF">2015-03-17T15:24:48Z</dcterms:created>
  <dcterms:modified xsi:type="dcterms:W3CDTF">2022-01-24T14:48:26Z</dcterms:modified>
</cp:coreProperties>
</file>