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1 - Bytová jednotka č.29" sheetId="2" r:id="rId2"/>
    <sheet name="Pokyny pro vyplnění" sheetId="3" r:id="rId3"/>
  </sheets>
  <definedNames>
    <definedName name="_xlnm._FilterDatabase" localSheetId="1" hidden="1">'1 - Bytová jednotka č.29'!$C$101:$K$408</definedName>
    <definedName name="_xlnm.Print_Area" localSheetId="1">'1 - Bytová jednotka č.29'!$C$4:$J$36,'1 - Bytová jednotka č.29'!$C$42:$J$83,'1 - Bytová jednotka č.29'!$C$89:$K$408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č.29'!$101:$101</definedName>
  </definedNames>
  <calcPr calcId="162913"/>
</workbook>
</file>

<file path=xl/sharedStrings.xml><?xml version="1.0" encoding="utf-8"?>
<sst xmlns="http://schemas.openxmlformats.org/spreadsheetml/2006/main" count="4235" uniqueCount="937">
  <si>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</si>
  <si>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</si>
  <si>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</si>
  <si>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</si>
  <si>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</si>
  <si>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</si>
  <si>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</si>
  <si>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</si>
  <si>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</si>
  <si>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</si>
  <si>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</si>
  <si>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</si>
  <si>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</si>
  <si>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</si>
  <si>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</si>
  <si>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</si>
  <si>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</si>
  <si>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</si>
  <si>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</si>
  <si>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</si>
  <si>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</si>
  <si>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</si>
  <si>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</si>
  <si>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</si>
  <si>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</si>
  <si>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</si>
  <si>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</si>
  <si>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</si>
  <si>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</si>
  <si>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</si>
  <si>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</si>
  <si>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</si>
  <si>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</si>
  <si>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</si>
  <si>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</si>
  <si>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</si>
  <si>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</si>
  <si>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</si>
  <si>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</si>
  <si>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</si>
  <si>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</si>
  <si>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</si>
  <si>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</si>
  <si>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</si>
  <si>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</si>
  <si>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</si>
  <si>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</si>
  <si>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</si>
  <si>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</si>
  <si>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</si>
  <si>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</si>
  <si>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</si>
  <si>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</si>
  <si>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</si>
  <si>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</si>
  <si>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</si>
  <si>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</si>
  <si>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</si>
  <si>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</si>
  <si>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</si>
  <si>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</si>
  <si>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</si>
  <si>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</si>
  <si>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</si>
  <si>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</si>
  <si>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</si>
  <si>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</si>
  <si>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</si>
  <si>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</si>
  <si>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</si>
  <si>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</si>
  <si>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</si>
  <si>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</si>
  <si>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</si>
  <si>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</si>
  <si>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</si>
  <si>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</si>
  <si>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</si>
  <si>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</si>
  <si>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</si>
  <si>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</si>
  <si>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</si>
  <si>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</si>
  <si>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</si>
  <si>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</si>
  <si>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</si>
  <si>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</si>
  <si>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</si>
  <si>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</si>
  <si>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</si>
  <si>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</si>
  <si>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</si>
  <si>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</si>
  <si>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</si>
  <si>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</si>
  <si>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</si>
  <si>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</si>
  <si>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</si>
  <si>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</si>
  <si>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</si>
  <si>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</si>
  <si>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</si>
  <si>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</si>
  <si>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</si>
  <si>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</si>
  <si>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</si>
  <si>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</si>
  <si>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</si>
  <si>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</si>
  <si>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</si>
  <si>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</si>
  <si>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</si>
  <si>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</si>
  <si>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</si>
  <si>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</si>
  <si>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</si>
  <si>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</si>
  <si>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</si>
  <si>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</si>
  <si>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</si>
  <si>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</si>
  <si>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</si>
  <si>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</si>
  <si>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</si>
  <si>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</si>
  <si>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</si>
  <si>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</si>
  <si>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</si>
  <si>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</si>
  <si>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</si>
  <si>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</si>
  <si>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</si>
  <si>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</si>
  <si>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</si>
  <si>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</si>
  <si>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</si>
  <si>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</si>
  <si>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</si>
  <si>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</si>
  <si>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</si>
  <si>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</si>
  <si>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</si>
  <si>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</si>
  <si>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</si>
  <si>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</si>
  <si>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</si>
  <si>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</si>
  <si>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</si>
  <si>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</si>
  <si>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</si>
  <si>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</si>
  <si>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</si>
  <si>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</si>
  <si>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1323733099</t>
  </si>
  <si>
    <t>612142001</t>
  </si>
  <si>
    <t>Potažení vnitřních ploch pletivem  v ploše nebo pruzích, na plném podkladu sklovláknitým vtlačením do tmelu stěn</t>
  </si>
  <si>
    <t>222673090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</si>
  <si>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</si>
  <si>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</si>
  <si>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</si>
  <si>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</si>
  <si>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</si>
  <si>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</si>
  <si>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</si>
  <si>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</si>
  <si>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</si>
  <si>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</si>
  <si>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</si>
  <si>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</si>
  <si>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</si>
  <si>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</si>
  <si>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</si>
  <si>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</si>
  <si>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</si>
  <si>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</si>
  <si>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</si>
  <si>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</si>
  <si>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</si>
  <si>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</si>
  <si>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</si>
  <si>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</si>
  <si>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</si>
  <si>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</si>
  <si>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</si>
  <si>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</si>
  <si>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</si>
  <si>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</si>
  <si>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</si>
  <si>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</si>
  <si>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</si>
  <si>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</si>
  <si>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</si>
  <si>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</si>
  <si>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</si>
  <si>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</si>
  <si>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</si>
  <si>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</si>
  <si>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</si>
  <si>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</si>
  <si>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</si>
  <si>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</si>
  <si>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</si>
  <si>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</si>
  <si>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</si>
  <si>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</si>
  <si>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</si>
  <si>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</si>
  <si>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</si>
  <si>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</si>
  <si>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</si>
  <si>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</si>
  <si>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</si>
  <si>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</si>
  <si>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</si>
  <si>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</si>
  <si>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</si>
  <si>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</si>
  <si>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</si>
  <si>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</si>
  <si>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</si>
  <si>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</si>
  <si>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</si>
  <si>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</si>
  <si>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</si>
  <si>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</si>
  <si>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</si>
  <si>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</si>
  <si>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</si>
  <si>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</si>
  <si>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</si>
  <si>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</si>
  <si>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</si>
  <si>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</si>
  <si>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</si>
  <si>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</si>
  <si>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</si>
  <si>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</si>
  <si>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</si>
  <si>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</si>
  <si>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</si>
  <si>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</si>
  <si>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</si>
  <si>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</si>
  <si>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</si>
  <si>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</si>
  <si>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</si>
  <si>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</si>
  <si>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753630231</t>
  </si>
  <si>
    <t>1,87*1,535</t>
  </si>
  <si>
    <t>711192201</t>
  </si>
  <si>
    <t>Provedení izolace proti zemní vlhkosti hydroizolační stěrkou na ploše svislé S dvouvrstvá na betonu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</si>
  <si>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</si>
  <si>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</si>
  <si>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</si>
  <si>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</si>
  <si>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</si>
  <si>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</si>
  <si>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</si>
  <si>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</si>
  <si>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</si>
  <si>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</si>
  <si>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</si>
  <si>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</si>
  <si>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</si>
  <si>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711199095</t>
  </si>
  <si>
    <t>Příplatek k cenám provedení izolace proti zemní vlhkosti za plochu do 10 m2  natěradly za studena nebo za horka</t>
  </si>
  <si>
    <t>112191459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</si>
  <si>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</si>
  <si>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</si>
  <si>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</si>
  <si>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</si>
  <si>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</si>
  <si>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</si>
  <si>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</si>
  <si>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</si>
  <si>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</si>
  <si>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</si>
  <si>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</si>
  <si>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</si>
  <si>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</si>
  <si>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</si>
  <si>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</si>
  <si>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</si>
  <si>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</si>
  <si>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</si>
  <si>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</si>
  <si>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</si>
  <si>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</si>
  <si>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</si>
  <si>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1494781673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</si>
  <si>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</si>
  <si>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</si>
  <si>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</si>
  <si>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</si>
  <si>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</si>
  <si>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</si>
  <si>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</si>
  <si>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</si>
  <si>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</si>
  <si>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</si>
  <si>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</si>
  <si>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</si>
  <si>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</si>
  <si>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</si>
  <si>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</si>
  <si>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</si>
  <si>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</si>
  <si>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</si>
  <si>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</si>
  <si>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</si>
  <si>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</si>
  <si>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</si>
  <si>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</si>
  <si>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</si>
  <si>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</si>
  <si>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</si>
  <si>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1560540164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</si>
  <si>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</si>
  <si>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</si>
  <si>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</si>
  <si>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</si>
  <si>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</si>
  <si>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</si>
  <si>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</si>
  <si>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</si>
  <si>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</si>
  <si>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</si>
  <si>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</si>
  <si>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</si>
  <si>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</si>
  <si>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</si>
  <si>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</si>
  <si>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</si>
  <si>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</si>
  <si>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</si>
  <si>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</si>
  <si>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</si>
  <si>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</si>
  <si>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</si>
  <si>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</si>
  <si>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</si>
  <si>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</si>
  <si>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</si>
  <si>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</si>
  <si>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</si>
  <si>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</si>
  <si>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</si>
  <si>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</si>
  <si>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</si>
  <si>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</si>
  <si>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998722181</t>
  </si>
  <si>
    <t>Přesun hmot pro vnitřní vodovod  stanovený z hmotnosti přesunovaného materiálu Příplatek k ceně za přesun prováděný bez použití mechanizace pro jakoukoliv výšku objektu</t>
  </si>
  <si>
    <t>-2047295141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</si>
  <si>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</si>
  <si>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</si>
  <si>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</si>
  <si>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</si>
  <si>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</si>
  <si>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</si>
  <si>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</si>
  <si>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</si>
  <si>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</si>
  <si>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</si>
  <si>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</si>
  <si>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</si>
  <si>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</si>
  <si>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</si>
  <si>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</si>
  <si>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</si>
  <si>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</si>
  <si>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</si>
  <si>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</si>
  <si>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</si>
  <si>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</si>
  <si>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</si>
  <si>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</si>
  <si>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</si>
  <si>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</si>
  <si>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</si>
  <si>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</si>
  <si>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</si>
  <si>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-1898031981</t>
  </si>
  <si>
    <t>725</t>
  </si>
  <si>
    <t>Zdravotechnika - zařizovací předměty</t>
  </si>
  <si>
    <t>725110811</t>
  </si>
  <si>
    <t>Demontáž klozetů  splachovacích s nádrží nebo tlakovým splachovačem</t>
  </si>
  <si>
    <t>-519817168</t>
  </si>
  <si>
    <t>725112001</t>
  </si>
  <si>
    <t>-1294745401</t>
  </si>
  <si>
    <t>725210821</t>
  </si>
  <si>
    <t>Demontáž umyvadel  bez výtokových armatur umyvadel</t>
  </si>
  <si>
    <t>681334847</t>
  </si>
  <si>
    <t>725211602</t>
  </si>
  <si>
    <t>Umyvadla keramická bez výtokových armatur se zápachovou uzávěrkou připevněná na stěnu šrouby bílá bez sloupu nebo krytu na sifon 550 mm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</si>
  <si>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</si>
  <si>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</si>
  <si>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</si>
  <si>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</si>
  <si>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</si>
  <si>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</si>
  <si>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</si>
  <si>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</si>
  <si>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</si>
  <si>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</si>
  <si>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</si>
  <si>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</si>
  <si>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</si>
  <si>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</si>
  <si>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</si>
  <si>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</si>
  <si>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Baterie umyvadlové stojánkové pákové bez výpusti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</si>
  <si>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</si>
  <si>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</si>
  <si>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</si>
  <si>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</si>
  <si>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</si>
  <si>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</si>
  <si>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</si>
  <si>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</si>
  <si>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</si>
  <si>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</si>
  <si>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</si>
  <si>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</si>
  <si>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</si>
  <si>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</si>
  <si>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Zápachová uzávěra - sifon pro umyvadla, provedení chrom</t>
  </si>
  <si>
    <t>-546321955</t>
  </si>
  <si>
    <t>725980123</t>
  </si>
  <si>
    <t>Dvířka  30/30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</si>
  <si>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</si>
  <si>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</si>
  <si>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</si>
  <si>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</si>
  <si>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</si>
  <si>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</si>
  <si>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1927526135</t>
  </si>
  <si>
    <t>OIM</t>
  </si>
  <si>
    <t>Ostatní instalační materiál nutný pro dopojení zařizovacích předmětů (pancéřové hadičky, těsnění atd...)</t>
  </si>
  <si>
    <t>kpl</t>
  </si>
  <si>
    <t>-1022586961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</si>
  <si>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</si>
  <si>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</si>
  <si>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</si>
  <si>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</si>
  <si>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</si>
  <si>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</si>
  <si>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</si>
  <si>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</si>
  <si>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</si>
  <si>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</si>
  <si>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-363316855</t>
  </si>
  <si>
    <t>741</t>
  </si>
  <si>
    <t>Elektroinstalace - silnoproud</t>
  </si>
  <si>
    <t>725610902</t>
  </si>
  <si>
    <t>Opravy plynových sporáků  výměna plynových sporáků bez regulátoru tlaku plynu s úpravou instalace</t>
  </si>
  <si>
    <t>-1800841310</t>
  </si>
  <si>
    <t>54111971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</si>
  <si>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</si>
  <si>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</si>
  <si>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</si>
  <si>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</si>
  <si>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</si>
  <si>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</si>
  <si>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</si>
  <si>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</si>
  <si>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</si>
  <si>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</si>
  <si>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</si>
  <si>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</si>
  <si>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</si>
  <si>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</si>
  <si>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</si>
  <si>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</si>
  <si>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</si>
  <si>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</si>
  <si>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</si>
  <si>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</si>
  <si>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</si>
  <si>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</si>
  <si>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</si>
  <si>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</si>
  <si>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</si>
  <si>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</si>
  <si>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ovladač zapínací tlačítkový 10A 3553-80289 velkoplošný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</si>
  <si>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</si>
  <si>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</si>
  <si>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</si>
  <si>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</si>
  <si>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</si>
  <si>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zásuvka nepropustná nástěnná 16A 220 V 3pólová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</si>
  <si>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</si>
  <si>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</si>
  <si>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</si>
  <si>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</si>
  <si>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</si>
  <si>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</si>
  <si>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</si>
  <si>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</si>
  <si>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</si>
  <si>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</si>
  <si>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</si>
  <si>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</si>
  <si>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</si>
  <si>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</si>
  <si>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</si>
  <si>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</si>
  <si>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998741181</t>
  </si>
  <si>
    <t>Přesun hmot pro silnoproud stanovený z hmotnosti přesunovaného materiálu Příplatek k ceně za přesun prováděný bez použití mechanizace pro jakoukoliv výšku objektu</t>
  </si>
  <si>
    <t>1260553526</t>
  </si>
  <si>
    <t>34823735</t>
  </si>
  <si>
    <t>svítidlo zářivkové interiérové s kompenzací, barva bílá, 18W, délka 974 mm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</si>
  <si>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</si>
  <si>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</si>
  <si>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</si>
  <si>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</si>
  <si>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</si>
  <si>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</si>
  <si>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</si>
  <si>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Axiální ventilátor max. 20x20cm, pr. 125 mm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</si>
  <si>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</si>
  <si>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</si>
  <si>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</si>
  <si>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</si>
  <si>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</si>
  <si>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</si>
  <si>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</si>
  <si>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998751181</t>
  </si>
  <si>
    <t>Přesun hmot pro vzduchotechniku stanovený z hmotnosti přesunovaného materiálu Příplatek k cenám za přesun prováděný bez použití mechanizace pro jakoukoliv výšku objektu</t>
  </si>
  <si>
    <t>1094604144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</si>
  <si>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</si>
  <si>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</si>
  <si>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</si>
  <si>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</si>
  <si>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</si>
  <si>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</si>
  <si>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</si>
  <si>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</si>
  <si>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</si>
  <si>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</si>
  <si>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</si>
  <si>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</si>
  <si>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</si>
  <si>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</si>
  <si>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</si>
  <si>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</si>
  <si>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</si>
  <si>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</si>
  <si>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</si>
  <si>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</si>
  <si>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</si>
  <si>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</si>
  <si>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</si>
  <si>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</si>
  <si>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</si>
  <si>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</si>
  <si>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</si>
  <si>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</si>
  <si>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</si>
  <si>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</si>
  <si>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</si>
  <si>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</si>
  <si>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</si>
  <si>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-1059245279</t>
  </si>
  <si>
    <t>VS</t>
  </si>
  <si>
    <t>Příplatek za použití vysokopevnostního sádrokartonu tvrzeného v místě zavěšení kuchyňské linky</t>
  </si>
  <si>
    <t>1098780962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</si>
  <si>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</si>
  <si>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</si>
  <si>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</si>
  <si>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</si>
  <si>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</si>
  <si>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</si>
  <si>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</si>
  <si>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</si>
  <si>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</si>
  <si>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</si>
  <si>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</si>
  <si>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dveře vnitřní foliované plné 1křídlové 70x197 cm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</si>
  <si>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</si>
  <si>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</si>
  <si>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</si>
  <si>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</si>
  <si>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</si>
  <si>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</si>
  <si>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</si>
  <si>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</si>
  <si>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766695212</t>
  </si>
  <si>
    <t>Montáž ostatních truhlářských konstrukcí  prahů dveří jednokřídlových, šířky do 100 mm</t>
  </si>
  <si>
    <t>1561659889</t>
  </si>
  <si>
    <t>61187416</t>
  </si>
  <si>
    <t>práh dveřní dřevěný bukový tl 2cm dl 92cm š 10cm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</si>
  <si>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</si>
  <si>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</si>
  <si>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</si>
  <si>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</si>
  <si>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</si>
  <si>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</si>
  <si>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</si>
  <si>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</si>
  <si>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</si>
  <si>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-761864693</t>
  </si>
  <si>
    <t>DV</t>
  </si>
  <si>
    <t>Dodávka a osazení laminátových dvířek za wc vč. úchytek a začištění</t>
  </si>
  <si>
    <t>-868764582</t>
  </si>
  <si>
    <t>KL</t>
  </si>
  <si>
    <t>-205432559</t>
  </si>
  <si>
    <t>MKL</t>
  </si>
  <si>
    <t>Montáž kuchyňské linky dle specifikace</t>
  </si>
  <si>
    <t>-1796452022</t>
  </si>
  <si>
    <t>UP</t>
  </si>
  <si>
    <t>Dodatečná úprava dveřních prahů vzhledem k výškovým rozdílům podlah</t>
  </si>
  <si>
    <t>-54301902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</si>
  <si>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</si>
  <si>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</si>
  <si>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</si>
  <si>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</si>
  <si>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</si>
  <si>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</si>
  <si>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</si>
  <si>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</si>
  <si>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</si>
  <si>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</si>
  <si>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</si>
  <si>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</si>
  <si>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</si>
  <si>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</si>
  <si>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</si>
  <si>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</si>
  <si>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</si>
  <si>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</si>
  <si>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-1487103903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</si>
  <si>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</si>
  <si>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</si>
  <si>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</si>
  <si>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</si>
  <si>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</si>
  <si>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</si>
  <si>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</si>
  <si>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</si>
  <si>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</si>
  <si>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</si>
  <si>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</si>
  <si>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</si>
  <si>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</si>
  <si>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lišta soklová PVC 30 x 30 mm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</si>
  <si>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</si>
  <si>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</si>
  <si>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</si>
  <si>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</si>
  <si>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</si>
  <si>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998776181</t>
  </si>
  <si>
    <t>Přesun hmot pro podlahy povlakové  stanovený z hmotnosti přesunovaného materiálu Příplatek k cenám za přesun prováděný bez použití mechanizace pro jakoukoliv výšku objektu</t>
  </si>
  <si>
    <t>608422609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</si>
  <si>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</si>
  <si>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</si>
  <si>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</si>
  <si>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</si>
  <si>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</si>
  <si>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</si>
  <si>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</si>
  <si>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</si>
  <si>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</si>
  <si>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</si>
  <si>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</si>
  <si>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</si>
  <si>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</si>
  <si>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</si>
  <si>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</si>
  <si>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</si>
  <si>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</si>
  <si>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-1238429070</t>
  </si>
  <si>
    <t>24,07*1,1</t>
  </si>
  <si>
    <t>781495111</t>
  </si>
  <si>
    <t>Ostatní prvky  ostatní práce penetrace podkladu</t>
  </si>
  <si>
    <t>-496152073</t>
  </si>
  <si>
    <t>998781103</t>
  </si>
  <si>
    <t>Přesun hmot pro obklady keramické  stanovený z hmotnosti přesunovaného materiálu vodorovná dopravní vzdálenost do 50 m v objektech výšky přes 12 do 24 m</t>
  </si>
  <si>
    <t>1653346950</t>
  </si>
  <si>
    <t>998781181</t>
  </si>
  <si>
    <t>Přesun hmot pro obklady keramické  stanovený z hmotnosti přesunovaného materiálu Příplatek k cenám za přesun prováděný bez použití mechanizace pro jakoukoliv výšku objektu</t>
  </si>
  <si>
    <t>1668329499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</si>
  <si>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</si>
  <si>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</si>
  <si>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</si>
  <si>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</si>
  <si>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</si>
  <si>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</si>
  <si>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</si>
  <si>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</si>
  <si>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</si>
  <si>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</si>
  <si>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</si>
  <si>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</si>
  <si>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</si>
  <si>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</si>
  <si>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</si>
  <si>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</si>
  <si>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</si>
  <si>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</si>
  <si>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</si>
  <si>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</si>
  <si>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</si>
  <si>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</si>
  <si>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</si>
  <si>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</si>
  <si>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</si>
  <si>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</si>
  <si>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</si>
  <si>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</si>
  <si>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</si>
  <si>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</si>
  <si>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</si>
  <si>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</si>
  <si>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</si>
  <si>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</si>
  <si>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</si>
  <si>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</si>
  <si>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</si>
  <si>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</si>
  <si>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</si>
  <si>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</si>
  <si>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</si>
  <si>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</si>
  <si>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</si>
  <si>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</si>
  <si>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</si>
  <si>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</si>
  <si>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</si>
  <si>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</si>
  <si>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</si>
  <si>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</si>
  <si>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</si>
  <si>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</si>
  <si>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</si>
  <si>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</si>
  <si>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</si>
  <si>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</si>
  <si>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</si>
  <si>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</si>
  <si>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</si>
  <si>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</si>
  <si>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</si>
  <si>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</si>
  <si>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</si>
  <si>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</si>
  <si>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</si>
  <si>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</si>
  <si>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</si>
  <si>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</si>
  <si>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</si>
  <si>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</si>
  <si>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</si>
  <si>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</si>
  <si>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</si>
  <si>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</si>
  <si>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</si>
  <si>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</si>
  <si>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</si>
  <si>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</si>
  <si>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</si>
  <si>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</si>
  <si>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</si>
  <si>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</si>
  <si>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</si>
  <si>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</si>
  <si>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</si>
  <si>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</si>
  <si>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</si>
  <si>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</si>
  <si>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</si>
  <si>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</si>
  <si>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</si>
  <si>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</si>
  <si>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</si>
  <si>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</si>
  <si>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</si>
  <si>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</si>
  <si>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</si>
  <si>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</si>
  <si>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</si>
  <si>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</si>
  <si>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</si>
  <si>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</si>
  <si>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</si>
  <si>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</si>
  <si>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</si>
  <si>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</si>
  <si>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</si>
  <si>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</si>
  <si>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</si>
  <si>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</si>
  <si>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</si>
  <si>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</si>
  <si>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</si>
  <si>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</si>
  <si>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</si>
  <si>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</si>
  <si>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</si>
  <si>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</si>
  <si>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</si>
  <si>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</si>
  <si>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</si>
  <si>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</si>
  <si>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</si>
  <si>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</si>
  <si>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</si>
  <si>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</si>
  <si>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</si>
  <si>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</si>
  <si>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</si>
  <si>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</si>
  <si>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</si>
  <si>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</si>
  <si>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</si>
  <si>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</si>
  <si>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</si>
  <si>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</si>
  <si>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</si>
  <si>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</si>
  <si>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</si>
  <si>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</si>
  <si>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</si>
  <si>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</si>
  <si>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</si>
  <si>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</si>
  <si>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</si>
  <si>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</si>
  <si>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</si>
  <si>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</si>
  <si>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</si>
  <si>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</si>
  <si>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</si>
  <si>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</si>
  <si>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</si>
  <si>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</si>
  <si>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</si>
  <si>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</si>
  <si>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</si>
  <si>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</si>
  <si>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</si>
  <si>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</si>
  <si>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</si>
  <si>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</si>
  <si>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</si>
  <si>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</si>
  <si>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</si>
  <si>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</si>
  <si>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</si>
  <si>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</si>
  <si>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</si>
  <si>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</si>
  <si>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</si>
  <si>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</si>
  <si>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</si>
  <si>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</si>
  <si>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</si>
  <si>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</si>
  <si>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</si>
  <si>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</si>
  <si>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</si>
  <si>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</si>
  <si>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</si>
  <si>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</si>
  <si>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</si>
  <si>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</si>
  <si>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</si>
  <si>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</si>
  <si>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</si>
  <si>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</si>
  <si>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</si>
  <si>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</si>
  <si>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</si>
  <si>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</si>
  <si>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</si>
  <si>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</si>
  <si>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</si>
  <si>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</si>
  <si>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</si>
  <si>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</si>
  <si>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</si>
  <si>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</si>
  <si>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</si>
  <si>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</si>
  <si>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</si>
  <si>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</si>
  <si>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</si>
  <si>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</si>
  <si>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</si>
  <si>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</si>
  <si>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</si>
  <si>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</si>
  <si>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</si>
  <si>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</si>
  <si>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</si>
  <si>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</si>
  <si>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</si>
  <si>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</si>
  <si>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</si>
  <si>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</si>
  <si>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</si>
  <si>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</si>
  <si>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</si>
  <si>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</si>
  <si>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</si>
  <si>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</si>
  <si>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</si>
  <si>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</si>
  <si>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</si>
  <si>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</si>
  <si>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</si>
  <si>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</si>
  <si>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</si>
  <si>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</si>
  <si>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</si>
  <si>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</si>
  <si>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</si>
  <si>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</si>
  <si>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</si>
  <si>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</si>
  <si>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</si>
  <si>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</si>
  <si>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</si>
  <si>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</si>
  <si>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</si>
  <si>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</si>
  <si>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</si>
  <si>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</si>
  <si>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Přípojky plynovodní ke spotřebičům z hadic nerezových vnitřní závit G 1/2 FF, délky 100 cm vč. kulového ventilu</t>
  </si>
  <si>
    <t>Kuchyňská linka dle specifikace - dodávka (dekor odsouhlasit objednatelem) vč. nerez dřezu s odkapávačem</t>
  </si>
  <si>
    <t xml:space="preserve">Vany bez výtokových armatur akrylátové se zápachovou uzávěrkou klasické 1600x700 mm - s mechanickým ovládáním zátky ("bovden") </t>
  </si>
  <si>
    <t>sporák plynový s elektrickou troubou (pizoelektrické zapalování, pojistka STOP GAS)</t>
  </si>
  <si>
    <t>Zařízení záchodů klozety keramické standardní samostatně stojící s duálním splachováním odpad vodorovný</t>
  </si>
  <si>
    <t>kování vrchní dveřní klika včetně rozet a montážního materiálu R BB nerez PK (masivní kov)</t>
  </si>
  <si>
    <t>zámek stavební zadlabací tzv. "WC zámek"</t>
  </si>
  <si>
    <t>Vaňkova 1012/50</t>
  </si>
  <si>
    <t>Bytová jednotka č.29</t>
  </si>
  <si>
    <t>1 - Bytová jednotka č.29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</si>
</sst>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1" activePane="bottomLeft" state="frozen"/>
      <selection pane="bottomLeft" activeCell="S62" sqref="S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934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38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40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1012/50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51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52</v>
      </c>
      <c r="D49" s="322"/>
      <c r="E49" s="322"/>
      <c r="F49" s="322"/>
      <c r="G49" s="322"/>
      <c r="H49" s="70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6" t="s">
        <v>76</v>
      </c>
      <c r="E52" s="326"/>
      <c r="F52" s="326"/>
      <c r="G52" s="326"/>
      <c r="H52" s="326"/>
      <c r="I52" s="87"/>
      <c r="J52" s="326" t="s">
        <v>935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'1 - Bytová jednotka č.29'!J27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77</v>
      </c>
      <c r="AR52" s="85"/>
      <c r="AS52" s="89">
        <v>0</v>
      </c>
      <c r="AT52" s="90">
        <f>ROUND(SUM(AV52:AW52),2)</f>
        <v>0</v>
      </c>
      <c r="AU52" s="91">
        <f>'1 - Bytová jednotka č.29'!P102</f>
        <v>0</v>
      </c>
      <c r="AV52" s="90">
        <f>'1 - Bytová jednotka č.29'!J30</f>
        <v>0</v>
      </c>
      <c r="AW52" s="90">
        <f>'1 - Bytová jednotka č.29'!J31</f>
        <v>0</v>
      </c>
      <c r="AX52" s="90">
        <f>'1 - Bytová jednotka č.29'!J32</f>
        <v>0</v>
      </c>
      <c r="AY52" s="90">
        <f>'1 - Bytová jednotka č.29'!J33</f>
        <v>0</v>
      </c>
      <c r="AZ52" s="90">
        <f>'1 - Bytová jednotka č.29'!F30</f>
        <v>0</v>
      </c>
      <c r="BA52" s="90">
        <f>'1 - Bytová jednotka č.29'!F31</f>
        <v>0</v>
      </c>
      <c r="BB52" s="90">
        <f>'1 - Bytová jednotka č.29'!F32</f>
        <v>0</v>
      </c>
      <c r="BC52" s="90">
        <f>'1 - Bytová jednotka č.29'!F33</f>
        <v>0</v>
      </c>
      <c r="BD52" s="92">
        <f>'1 - Bytová jednotka č.29'!F34</f>
        <v>0</v>
      </c>
      <c r="BT52" s="93" t="s">
        <v>76</v>
      </c>
      <c r="BV52" s="93" t="s">
        <v>73</v>
      </c>
      <c r="BW52" s="93" t="s">
        <v>78</v>
      </c>
      <c r="BX52" s="93" t="s">
        <v>7</v>
      </c>
      <c r="CL52" s="93" t="s">
        <v>5</v>
      </c>
      <c r="CM52" s="93" t="s">
        <v>76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9"/>
  <sheetViews>
    <sheetView showGridLines="0" tabSelected="1" workbookViewId="0" topLeftCell="A1">
      <pane ySplit="1" topLeftCell="A2" activePane="bottomLeft" state="frozen"/>
      <selection pane="bottomLeft" activeCell="F17" sqref="F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79</v>
      </c>
      <c r="G1" s="339" t="s">
        <v>80</v>
      </c>
      <c r="H1" s="339"/>
      <c r="I1" s="98"/>
      <c r="J1" s="97" t="s">
        <v>81</v>
      </c>
      <c r="K1" s="96" t="s">
        <v>82</v>
      </c>
      <c r="L1" s="97" t="s">
        <v>83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76</v>
      </c>
    </row>
    <row r="4" spans="2:46" ht="36.95" customHeight="1">
      <c r="B4" s="27"/>
      <c r="C4" s="28"/>
      <c r="D4" s="29" t="s">
        <v>84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1012/50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85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936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ROUND(SUM(BE102:BE408),2)</f>
        <v>0</v>
      </c>
      <c r="G30" s="41"/>
      <c r="H30" s="41"/>
      <c r="I30" s="114">
        <v>0.21</v>
      </c>
      <c r="J30" s="113">
        <f>ROUND(ROUND((SUM(BE102:BE408)),2)*I30,2)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ROUND(SUM(BF102:BF408),2)</f>
        <v>0</v>
      </c>
      <c r="G31" s="41"/>
      <c r="H31" s="41"/>
      <c r="I31" s="114">
        <v>0.15</v>
      </c>
      <c r="J31" s="113">
        <f>ROUND(ROUND((SUM(BF102:BF408)),2)*I31,2)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ROUND(SUM(BG102:BG408),2)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ROUND(SUM(BH102:BH408),2)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ROUND(SUM(BI102:BI408),2)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86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1012/50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85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1 - Bytová jednotka č.29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87</v>
      </c>
      <c r="D54" s="115"/>
      <c r="E54" s="115"/>
      <c r="F54" s="115"/>
      <c r="G54" s="115"/>
      <c r="H54" s="115"/>
      <c r="I54" s="126"/>
      <c r="J54" s="127" t="s">
        <v>88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89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90</v>
      </c>
    </row>
    <row r="57" spans="2:11" s="7" customFormat="1" ht="24.95" customHeight="1">
      <c r="B57" s="130"/>
      <c r="C57" s="131"/>
      <c r="D57" s="132" t="s">
        <v>91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92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93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94</v>
      </c>
      <c r="E60" s="140"/>
      <c r="F60" s="140"/>
      <c r="G60" s="140"/>
      <c r="H60" s="140"/>
      <c r="I60" s="141"/>
      <c r="J60" s="142">
        <f>J122</f>
        <v>0</v>
      </c>
      <c r="K60" s="143"/>
    </row>
    <row r="61" spans="2:11" s="8" customFormat="1" ht="19.9" customHeight="1">
      <c r="B61" s="137"/>
      <c r="C61" s="138"/>
      <c r="D61" s="139" t="s">
        <v>95</v>
      </c>
      <c r="E61" s="140"/>
      <c r="F61" s="140"/>
      <c r="G61" s="140"/>
      <c r="H61" s="140"/>
      <c r="I61" s="141"/>
      <c r="J61" s="142">
        <f>J146</f>
        <v>0</v>
      </c>
      <c r="K61" s="143"/>
    </row>
    <row r="62" spans="2:11" s="8" customFormat="1" ht="19.9" customHeight="1">
      <c r="B62" s="137"/>
      <c r="C62" s="138"/>
      <c r="D62" s="139" t="s">
        <v>96</v>
      </c>
      <c r="E62" s="140"/>
      <c r="F62" s="140"/>
      <c r="G62" s="140"/>
      <c r="H62" s="140"/>
      <c r="I62" s="141"/>
      <c r="J62" s="142">
        <f>J154</f>
        <v>0</v>
      </c>
      <c r="K62" s="143"/>
    </row>
    <row r="63" spans="2:11" s="7" customFormat="1" ht="24.95" customHeight="1">
      <c r="B63" s="130"/>
      <c r="C63" s="131"/>
      <c r="D63" s="132" t="s">
        <v>97</v>
      </c>
      <c r="E63" s="133"/>
      <c r="F63" s="133"/>
      <c r="G63" s="133"/>
      <c r="H63" s="133"/>
      <c r="I63" s="134"/>
      <c r="J63" s="135">
        <f>J158</f>
        <v>0</v>
      </c>
      <c r="K63" s="136"/>
    </row>
    <row r="64" spans="2:11" s="8" customFormat="1" ht="19.9" customHeight="1">
      <c r="B64" s="137"/>
      <c r="C64" s="138"/>
      <c r="D64" s="139" t="s">
        <v>98</v>
      </c>
      <c r="E64" s="140"/>
      <c r="F64" s="140"/>
      <c r="G64" s="140"/>
      <c r="H64" s="140"/>
      <c r="I64" s="141"/>
      <c r="J64" s="142">
        <f>J159</f>
        <v>0</v>
      </c>
      <c r="K64" s="143"/>
    </row>
    <row r="65" spans="2:11" s="8" customFormat="1" ht="19.9" customHeight="1">
      <c r="B65" s="137"/>
      <c r="C65" s="138"/>
      <c r="D65" s="139" t="s">
        <v>99</v>
      </c>
      <c r="E65" s="140"/>
      <c r="F65" s="140"/>
      <c r="G65" s="140"/>
      <c r="H65" s="140"/>
      <c r="I65" s="141"/>
      <c r="J65" s="142">
        <f>J188</f>
        <v>0</v>
      </c>
      <c r="K65" s="143"/>
    </row>
    <row r="66" spans="2:11" s="8" customFormat="1" ht="19.9" customHeight="1">
      <c r="B66" s="137"/>
      <c r="C66" s="138"/>
      <c r="D66" s="139" t="s">
        <v>100</v>
      </c>
      <c r="E66" s="140"/>
      <c r="F66" s="140"/>
      <c r="G66" s="140"/>
      <c r="H66" s="140"/>
      <c r="I66" s="141"/>
      <c r="J66" s="142">
        <f>J199</f>
        <v>0</v>
      </c>
      <c r="K66" s="143"/>
    </row>
    <row r="67" spans="2:11" s="8" customFormat="1" ht="19.9" customHeight="1">
      <c r="B67" s="137"/>
      <c r="C67" s="138"/>
      <c r="D67" s="139" t="s">
        <v>101</v>
      </c>
      <c r="E67" s="140"/>
      <c r="F67" s="140"/>
      <c r="G67" s="140"/>
      <c r="H67" s="140"/>
      <c r="I67" s="141"/>
      <c r="J67" s="142">
        <f>J211</f>
        <v>0</v>
      </c>
      <c r="K67" s="143"/>
    </row>
    <row r="68" spans="2:11" s="8" customFormat="1" ht="19.9" customHeight="1">
      <c r="B68" s="137"/>
      <c r="C68" s="138"/>
      <c r="D68" s="139" t="s">
        <v>102</v>
      </c>
      <c r="E68" s="140"/>
      <c r="F68" s="140"/>
      <c r="G68" s="140"/>
      <c r="H68" s="140"/>
      <c r="I68" s="141"/>
      <c r="J68" s="142">
        <f>J223</f>
        <v>0</v>
      </c>
      <c r="K68" s="143"/>
    </row>
    <row r="69" spans="2:11" s="8" customFormat="1" ht="19.9" customHeight="1">
      <c r="B69" s="137"/>
      <c r="C69" s="138"/>
      <c r="D69" s="139" t="s">
        <v>103</v>
      </c>
      <c r="E69" s="140"/>
      <c r="F69" s="140"/>
      <c r="G69" s="140"/>
      <c r="H69" s="140"/>
      <c r="I69" s="141"/>
      <c r="J69" s="142">
        <f>J243</f>
        <v>0</v>
      </c>
      <c r="K69" s="143"/>
    </row>
    <row r="70" spans="2:11" s="8" customFormat="1" ht="19.9" customHeight="1">
      <c r="B70" s="137"/>
      <c r="C70" s="138"/>
      <c r="D70" s="139" t="s">
        <v>104</v>
      </c>
      <c r="E70" s="140"/>
      <c r="F70" s="140"/>
      <c r="G70" s="140"/>
      <c r="H70" s="140"/>
      <c r="I70" s="141"/>
      <c r="J70" s="142">
        <f>J247</f>
        <v>0</v>
      </c>
      <c r="K70" s="143"/>
    </row>
    <row r="71" spans="2:11" s="8" customFormat="1" ht="19.9" customHeight="1">
      <c r="B71" s="137"/>
      <c r="C71" s="138"/>
      <c r="D71" s="139" t="s">
        <v>105</v>
      </c>
      <c r="E71" s="140"/>
      <c r="F71" s="140"/>
      <c r="G71" s="140"/>
      <c r="H71" s="140"/>
      <c r="I71" s="141"/>
      <c r="J71" s="142">
        <f>J268</f>
        <v>0</v>
      </c>
      <c r="K71" s="143"/>
    </row>
    <row r="72" spans="2:11" s="8" customFormat="1" ht="19.9" customHeight="1">
      <c r="B72" s="137"/>
      <c r="C72" s="138"/>
      <c r="D72" s="139" t="s">
        <v>106</v>
      </c>
      <c r="E72" s="140"/>
      <c r="F72" s="140"/>
      <c r="G72" s="140"/>
      <c r="H72" s="140"/>
      <c r="I72" s="141"/>
      <c r="J72" s="142">
        <f>J274</f>
        <v>0</v>
      </c>
      <c r="K72" s="143"/>
    </row>
    <row r="73" spans="2:11" s="8" customFormat="1" ht="19.9" customHeight="1">
      <c r="B73" s="137"/>
      <c r="C73" s="138"/>
      <c r="D73" s="139" t="s">
        <v>107</v>
      </c>
      <c r="E73" s="140"/>
      <c r="F73" s="140"/>
      <c r="G73" s="140"/>
      <c r="H73" s="140"/>
      <c r="I73" s="141"/>
      <c r="J73" s="142">
        <f>J299</f>
        <v>0</v>
      </c>
      <c r="K73" s="143"/>
    </row>
    <row r="74" spans="2:11" s="8" customFormat="1" ht="19.9" customHeight="1">
      <c r="B74" s="137"/>
      <c r="C74" s="138"/>
      <c r="D74" s="139" t="s">
        <v>108</v>
      </c>
      <c r="E74" s="140"/>
      <c r="F74" s="140"/>
      <c r="G74" s="140"/>
      <c r="H74" s="140"/>
      <c r="I74" s="141"/>
      <c r="J74" s="142">
        <f>J318</f>
        <v>0</v>
      </c>
      <c r="K74" s="143"/>
    </row>
    <row r="75" spans="2:11" s="8" customFormat="1" ht="19.9" customHeight="1">
      <c r="B75" s="137"/>
      <c r="C75" s="138"/>
      <c r="D75" s="139" t="s">
        <v>109</v>
      </c>
      <c r="E75" s="140"/>
      <c r="F75" s="140"/>
      <c r="G75" s="140"/>
      <c r="H75" s="140"/>
      <c r="I75" s="141"/>
      <c r="J75" s="142">
        <f>J329</f>
        <v>0</v>
      </c>
      <c r="K75" s="143"/>
    </row>
    <row r="76" spans="2:11" s="8" customFormat="1" ht="19.9" customHeight="1">
      <c r="B76" s="137"/>
      <c r="C76" s="138"/>
      <c r="D76" s="139" t="s">
        <v>110</v>
      </c>
      <c r="E76" s="140"/>
      <c r="F76" s="140"/>
      <c r="G76" s="140"/>
      <c r="H76" s="140"/>
      <c r="I76" s="141"/>
      <c r="J76" s="142">
        <f>J342</f>
        <v>0</v>
      </c>
      <c r="K76" s="143"/>
    </row>
    <row r="77" spans="2:11" s="8" customFormat="1" ht="19.9" customHeight="1">
      <c r="B77" s="137"/>
      <c r="C77" s="138"/>
      <c r="D77" s="139" t="s">
        <v>111</v>
      </c>
      <c r="E77" s="140"/>
      <c r="F77" s="140"/>
      <c r="G77" s="140"/>
      <c r="H77" s="140"/>
      <c r="I77" s="141"/>
      <c r="J77" s="142">
        <f>J359</f>
        <v>0</v>
      </c>
      <c r="K77" s="143"/>
    </row>
    <row r="78" spans="2:11" s="8" customFormat="1" ht="19.9" customHeight="1">
      <c r="B78" s="137"/>
      <c r="C78" s="138"/>
      <c r="D78" s="139" t="s">
        <v>112</v>
      </c>
      <c r="E78" s="140"/>
      <c r="F78" s="140"/>
      <c r="G78" s="140"/>
      <c r="H78" s="140"/>
      <c r="I78" s="141"/>
      <c r="J78" s="142">
        <f>J365</f>
        <v>0</v>
      </c>
      <c r="K78" s="143"/>
    </row>
    <row r="79" spans="2:11" s="7" customFormat="1" ht="24.95" customHeight="1">
      <c r="B79" s="130"/>
      <c r="C79" s="131"/>
      <c r="D79" s="132" t="s">
        <v>113</v>
      </c>
      <c r="E79" s="133"/>
      <c r="F79" s="133"/>
      <c r="G79" s="133"/>
      <c r="H79" s="133"/>
      <c r="I79" s="134"/>
      <c r="J79" s="135">
        <f>J379</f>
        <v>0</v>
      </c>
      <c r="K79" s="136"/>
    </row>
    <row r="80" spans="2:11" s="7" customFormat="1" ht="24.95" customHeight="1">
      <c r="B80" s="130"/>
      <c r="C80" s="131"/>
      <c r="D80" s="132" t="s">
        <v>114</v>
      </c>
      <c r="E80" s="133"/>
      <c r="F80" s="133"/>
      <c r="G80" s="133"/>
      <c r="H80" s="133"/>
      <c r="I80" s="134"/>
      <c r="J80" s="135">
        <f>J404</f>
        <v>0</v>
      </c>
      <c r="K80" s="136"/>
    </row>
    <row r="81" spans="2:11" s="8" customFormat="1" ht="19.9" customHeight="1">
      <c r="B81" s="137"/>
      <c r="C81" s="138"/>
      <c r="D81" s="139" t="s">
        <v>115</v>
      </c>
      <c r="E81" s="140"/>
      <c r="F81" s="140"/>
      <c r="G81" s="140"/>
      <c r="H81" s="140"/>
      <c r="I81" s="141"/>
      <c r="J81" s="142">
        <f>J405</f>
        <v>0</v>
      </c>
      <c r="K81" s="143"/>
    </row>
    <row r="82" spans="2:11" s="8" customFormat="1" ht="19.9" customHeight="1">
      <c r="B82" s="137"/>
      <c r="C82" s="138"/>
      <c r="D82" s="139" t="s">
        <v>116</v>
      </c>
      <c r="E82" s="140"/>
      <c r="F82" s="140"/>
      <c r="G82" s="140"/>
      <c r="H82" s="140"/>
      <c r="I82" s="141"/>
      <c r="J82" s="142">
        <f>J407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117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1012/50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85</v>
      </c>
      <c r="I93" s="144"/>
      <c r="L93" s="40"/>
    </row>
    <row r="94" spans="2:12" s="1" customFormat="1" ht="17.25" customHeight="1">
      <c r="B94" s="40"/>
      <c r="E94" s="331" t="str">
        <f>E9</f>
        <v>1 - Bytová jednotka č.29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118</v>
      </c>
      <c r="D101" s="149" t="s">
        <v>56</v>
      </c>
      <c r="E101" s="149" t="s">
        <v>52</v>
      </c>
      <c r="F101" s="149" t="s">
        <v>119</v>
      </c>
      <c r="G101" s="149" t="s">
        <v>120</v>
      </c>
      <c r="H101" s="149" t="s">
        <v>121</v>
      </c>
      <c r="I101" s="150" t="s">
        <v>122</v>
      </c>
      <c r="J101" s="149" t="s">
        <v>88</v>
      </c>
      <c r="K101" s="151" t="s">
        <v>123</v>
      </c>
      <c r="L101" s="147"/>
      <c r="M101" s="72" t="s">
        <v>124</v>
      </c>
      <c r="N101" s="73" t="s">
        <v>41</v>
      </c>
      <c r="O101" s="73" t="s">
        <v>125</v>
      </c>
      <c r="P101" s="73" t="s">
        <v>126</v>
      </c>
      <c r="Q101" s="73" t="s">
        <v>127</v>
      </c>
      <c r="R101" s="73" t="s">
        <v>128</v>
      </c>
      <c r="S101" s="73" t="s">
        <v>129</v>
      </c>
      <c r="T101" s="74" t="s">
        <v>130</v>
      </c>
    </row>
    <row r="102" spans="2:63" s="1" customFormat="1" ht="29.25" customHeight="1">
      <c r="B102" s="40"/>
      <c r="C102" s="76" t="s">
        <v>89</v>
      </c>
      <c r="I102" s="144"/>
      <c r="J102" s="152">
        <f>BK102</f>
        <v>0</v>
      </c>
      <c r="L102" s="40"/>
      <c r="M102" s="75"/>
      <c r="N102" s="67"/>
      <c r="O102" s="67"/>
      <c r="P102" s="153">
        <f>P103+P158+P379+P404</f>
        <v>0</v>
      </c>
      <c r="Q102" s="67"/>
      <c r="R102" s="153">
        <f>R103+R158+R379+R404</f>
        <v>3.2803036499999996</v>
      </c>
      <c r="S102" s="67"/>
      <c r="T102" s="154">
        <f>T103+T158+T379+T404</f>
        <v>3.8163287000000006</v>
      </c>
      <c r="AT102" s="23" t="s">
        <v>70</v>
      </c>
      <c r="AU102" s="23" t="s">
        <v>90</v>
      </c>
      <c r="BK102" s="155">
        <f>BK103+BK158+BK379+BK404</f>
        <v>0</v>
      </c>
    </row>
    <row r="103" spans="2:63" s="10" customFormat="1" ht="37.35" customHeight="1">
      <c r="B103" s="156"/>
      <c r="D103" s="157" t="s">
        <v>70</v>
      </c>
      <c r="E103" s="158" t="s">
        <v>131</v>
      </c>
      <c r="F103" s="158" t="s">
        <v>132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P104+P107+P122+P146+P154</f>
        <v>0</v>
      </c>
      <c r="Q103" s="162"/>
      <c r="R103" s="163">
        <f>R104+R107+R122+R146+R154</f>
        <v>0.8132899299999999</v>
      </c>
      <c r="S103" s="162"/>
      <c r="T103" s="164">
        <f>T104+T107+T122+T146+T154</f>
        <v>3.3338861500000005</v>
      </c>
      <c r="AR103" s="157" t="s">
        <v>76</v>
      </c>
      <c r="AT103" s="165" t="s">
        <v>70</v>
      </c>
      <c r="AU103" s="165" t="s">
        <v>71</v>
      </c>
      <c r="AY103" s="157" t="s">
        <v>133</v>
      </c>
      <c r="BK103" s="166">
        <f>BK104+BK107+BK122+BK146+BK154</f>
        <v>0</v>
      </c>
    </row>
    <row r="104" spans="2:63" s="10" customFormat="1" ht="19.9" customHeight="1">
      <c r="B104" s="156"/>
      <c r="D104" s="157" t="s">
        <v>70</v>
      </c>
      <c r="E104" s="167" t="s">
        <v>134</v>
      </c>
      <c r="F104" s="167" t="s">
        <v>135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76</v>
      </c>
      <c r="AT104" s="165" t="s">
        <v>70</v>
      </c>
      <c r="AU104" s="165" t="s">
        <v>76</v>
      </c>
      <c r="AY104" s="157" t="s">
        <v>133</v>
      </c>
      <c r="BK104" s="166">
        <f>SUM(BK105:BK106)</f>
        <v>0</v>
      </c>
    </row>
    <row r="105" spans="2:65" s="1" customFormat="1" ht="25.5" customHeight="1">
      <c r="B105" s="169"/>
      <c r="C105" s="170" t="s">
        <v>76</v>
      </c>
      <c r="D105" s="170" t="s">
        <v>136</v>
      </c>
      <c r="E105" s="171" t="s">
        <v>137</v>
      </c>
      <c r="F105" s="172" t="s">
        <v>138</v>
      </c>
      <c r="G105" s="173" t="s">
        <v>139</v>
      </c>
      <c r="H105" s="174">
        <v>1.76</v>
      </c>
      <c r="I105" s="175"/>
      <c r="J105" s="176">
        <f>ROUND(I105*H105,2)</f>
        <v>0</v>
      </c>
      <c r="K105" s="172" t="s">
        <v>140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141</v>
      </c>
      <c r="AT105" s="23" t="s">
        <v>136</v>
      </c>
      <c r="AU105" s="23" t="s">
        <v>142</v>
      </c>
      <c r="AY105" s="23" t="s">
        <v>133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141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76</v>
      </c>
      <c r="AY106" s="184" t="s">
        <v>133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SUM(P108:P121)</f>
        <v>0</v>
      </c>
      <c r="Q107" s="162"/>
      <c r="R107" s="163">
        <f>SUM(R108:R121)</f>
        <v>0.69814193</v>
      </c>
      <c r="S107" s="162"/>
      <c r="T107" s="164">
        <f>SUM(T108:T121)</f>
        <v>0</v>
      </c>
      <c r="AR107" s="157" t="s">
        <v>76</v>
      </c>
      <c r="AT107" s="165" t="s">
        <v>70</v>
      </c>
      <c r="AU107" s="165" t="s">
        <v>76</v>
      </c>
      <c r="AY107" s="157" t="s">
        <v>133</v>
      </c>
      <c r="BK107" s="166">
        <f>SUM(BK108:BK121)</f>
        <v>0</v>
      </c>
    </row>
    <row r="108" spans="2:65" s="1" customFormat="1" ht="25.5" customHeight="1">
      <c r="B108" s="169"/>
      <c r="C108" s="170">
        <v>2</v>
      </c>
      <c r="D108" s="170" t="s">
        <v>136</v>
      </c>
      <c r="E108" s="171" t="s">
        <v>151</v>
      </c>
      <c r="F108" s="172" t="s">
        <v>152</v>
      </c>
      <c r="G108" s="173" t="s">
        <v>139</v>
      </c>
      <c r="H108" s="174">
        <v>15.197</v>
      </c>
      <c r="I108" s="175"/>
      <c r="J108" s="176">
        <f aca="true" t="shared" si="0" ref="J108:J110">ROUND(I108*H108,2)</f>
        <v>0</v>
      </c>
      <c r="K108" s="172" t="s">
        <v>140</v>
      </c>
      <c r="L108" s="40"/>
      <c r="M108" s="177" t="s">
        <v>5</v>
      </c>
      <c r="N108" s="178" t="s">
        <v>43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141</v>
      </c>
      <c r="AT108" s="23" t="s">
        <v>136</v>
      </c>
      <c r="AU108" s="23" t="s">
        <v>142</v>
      </c>
      <c r="AY108" s="23" t="s">
        <v>133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142</v>
      </c>
      <c r="BK108" s="181">
        <f aca="true" t="shared" si="9" ref="BK108:BK110">ROUND(I108*H108,2)</f>
        <v>0</v>
      </c>
      <c r="BL108" s="23" t="s">
        <v>141</v>
      </c>
      <c r="BM108" s="23" t="s">
        <v>153</v>
      </c>
    </row>
    <row r="109" spans="2:65" s="1" customFormat="1" ht="25.5" customHeight="1">
      <c r="B109" s="169"/>
      <c r="C109" s="170">
        <v>3</v>
      </c>
      <c r="D109" s="170" t="s">
        <v>136</v>
      </c>
      <c r="E109" s="171" t="s">
        <v>154</v>
      </c>
      <c r="F109" s="172" t="s">
        <v>155</v>
      </c>
      <c r="G109" s="173" t="s">
        <v>139</v>
      </c>
      <c r="H109" s="174">
        <v>15.197</v>
      </c>
      <c r="I109" s="175"/>
      <c r="J109" s="176">
        <f t="shared" si="0"/>
        <v>0</v>
      </c>
      <c r="K109" s="172" t="s">
        <v>140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141</v>
      </c>
      <c r="AT109" s="23" t="s">
        <v>136</v>
      </c>
      <c r="AU109" s="23" t="s">
        <v>142</v>
      </c>
      <c r="AY109" s="23" t="s">
        <v>133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142</v>
      </c>
      <c r="BK109" s="181">
        <f t="shared" si="9"/>
        <v>0</v>
      </c>
      <c r="BL109" s="23" t="s">
        <v>141</v>
      </c>
      <c r="BM109" s="23" t="s">
        <v>156</v>
      </c>
    </row>
    <row r="110" spans="2:65" s="1" customFormat="1" ht="16.5" customHeight="1">
      <c r="B110" s="169"/>
      <c r="C110" s="170">
        <v>4</v>
      </c>
      <c r="D110" s="170" t="s">
        <v>136</v>
      </c>
      <c r="E110" s="171" t="s">
        <v>158</v>
      </c>
      <c r="F110" s="172" t="s">
        <v>159</v>
      </c>
      <c r="G110" s="173" t="s">
        <v>139</v>
      </c>
      <c r="H110" s="174">
        <v>9.541</v>
      </c>
      <c r="I110" s="175"/>
      <c r="J110" s="176">
        <f t="shared" si="0"/>
        <v>0</v>
      </c>
      <c r="K110" s="172" t="s">
        <v>140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141</v>
      </c>
      <c r="AT110" s="23" t="s">
        <v>136</v>
      </c>
      <c r="AU110" s="23" t="s">
        <v>142</v>
      </c>
      <c r="AY110" s="23" t="s">
        <v>133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142</v>
      </c>
      <c r="BK110" s="181">
        <f t="shared" si="9"/>
        <v>0</v>
      </c>
      <c r="BL110" s="23" t="s">
        <v>141</v>
      </c>
      <c r="BM110" s="23" t="s">
        <v>160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161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142</v>
      </c>
      <c r="AV111" s="11" t="s">
        <v>142</v>
      </c>
      <c r="AW111" s="11" t="s">
        <v>35</v>
      </c>
      <c r="AX111" s="11" t="s">
        <v>71</v>
      </c>
      <c r="AY111" s="184" t="s">
        <v>133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162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142</v>
      </c>
      <c r="AV112" s="11" t="s">
        <v>142</v>
      </c>
      <c r="AW112" s="11" t="s">
        <v>35</v>
      </c>
      <c r="AX112" s="11" t="s">
        <v>71</v>
      </c>
      <c r="AY112" s="184" t="s">
        <v>133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142</v>
      </c>
      <c r="AV113" s="12" t="s">
        <v>141</v>
      </c>
      <c r="AW113" s="12" t="s">
        <v>35</v>
      </c>
      <c r="AX113" s="12" t="s">
        <v>76</v>
      </c>
      <c r="AY113" s="192" t="s">
        <v>133</v>
      </c>
    </row>
    <row r="114" spans="2:65" s="1" customFormat="1" ht="25.5" customHeight="1">
      <c r="B114" s="169"/>
      <c r="C114" s="170">
        <v>5</v>
      </c>
      <c r="D114" s="170" t="s">
        <v>136</v>
      </c>
      <c r="E114" s="171" t="s">
        <v>164</v>
      </c>
      <c r="F114" s="172" t="s">
        <v>165</v>
      </c>
      <c r="G114" s="173" t="s">
        <v>139</v>
      </c>
      <c r="H114" s="174">
        <v>15.197</v>
      </c>
      <c r="I114" s="175"/>
      <c r="J114" s="176">
        <f>ROUND(I114*H114,2)</f>
        <v>0</v>
      </c>
      <c r="K114" s="172" t="s">
        <v>140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141</v>
      </c>
      <c r="AT114" s="23" t="s">
        <v>136</v>
      </c>
      <c r="AU114" s="23" t="s">
        <v>142</v>
      </c>
      <c r="AY114" s="23" t="s">
        <v>133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142</v>
      </c>
      <c r="BK114" s="181">
        <f>ROUND(I114*H114,2)</f>
        <v>0</v>
      </c>
      <c r="BL114" s="23" t="s">
        <v>141</v>
      </c>
      <c r="BM114" s="23" t="s">
        <v>166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167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142</v>
      </c>
      <c r="AV115" s="11" t="s">
        <v>142</v>
      </c>
      <c r="AW115" s="11" t="s">
        <v>35</v>
      </c>
      <c r="AX115" s="11" t="s">
        <v>76</v>
      </c>
      <c r="AY115" s="184" t="s">
        <v>133</v>
      </c>
    </row>
    <row r="116" spans="2:65" s="1" customFormat="1" ht="25.5" customHeight="1">
      <c r="B116" s="169"/>
      <c r="C116" s="170">
        <v>6</v>
      </c>
      <c r="D116" s="170" t="s">
        <v>136</v>
      </c>
      <c r="E116" s="171" t="s">
        <v>169</v>
      </c>
      <c r="F116" s="172" t="s">
        <v>170</v>
      </c>
      <c r="G116" s="173" t="s">
        <v>139</v>
      </c>
      <c r="H116" s="174">
        <v>3.863</v>
      </c>
      <c r="I116" s="175"/>
      <c r="J116" s="176">
        <f>ROUND(I116*H116,2)</f>
        <v>0</v>
      </c>
      <c r="K116" s="172" t="s">
        <v>140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0.0567</v>
      </c>
      <c r="R116" s="179">
        <f>Q116*H116</f>
        <v>0.2190321</v>
      </c>
      <c r="S116" s="179">
        <v>0</v>
      </c>
      <c r="T116" s="180">
        <f>S116*H116</f>
        <v>0</v>
      </c>
      <c r="AR116" s="23" t="s">
        <v>141</v>
      </c>
      <c r="AT116" s="23" t="s">
        <v>136</v>
      </c>
      <c r="AU116" s="23" t="s">
        <v>142</v>
      </c>
      <c r="AY116" s="23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142</v>
      </c>
      <c r="BK116" s="181">
        <f>ROUND(I116*H116,2)</f>
        <v>0</v>
      </c>
      <c r="BL116" s="23" t="s">
        <v>141</v>
      </c>
      <c r="BM116" s="23" t="s">
        <v>171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172</v>
      </c>
      <c r="H117" s="186">
        <v>2.87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142</v>
      </c>
      <c r="AV117" s="11" t="s">
        <v>142</v>
      </c>
      <c r="AW117" s="11" t="s">
        <v>35</v>
      </c>
      <c r="AX117" s="11" t="s">
        <v>71</v>
      </c>
      <c r="AY117" s="184" t="s">
        <v>133</v>
      </c>
    </row>
    <row r="118" spans="2:51" s="11" customFormat="1" ht="13.5">
      <c r="B118" s="182"/>
      <c r="D118" s="183" t="s">
        <v>144</v>
      </c>
      <c r="E118" s="184" t="s">
        <v>5</v>
      </c>
      <c r="F118" s="185" t="s">
        <v>173</v>
      </c>
      <c r="H118" s="186">
        <v>0.993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144</v>
      </c>
      <c r="AU118" s="184" t="s">
        <v>142</v>
      </c>
      <c r="AV118" s="11" t="s">
        <v>142</v>
      </c>
      <c r="AW118" s="11" t="s">
        <v>35</v>
      </c>
      <c r="AX118" s="11" t="s">
        <v>71</v>
      </c>
      <c r="AY118" s="184" t="s">
        <v>133</v>
      </c>
    </row>
    <row r="119" spans="2:51" s="12" customFormat="1" ht="13.5">
      <c r="B119" s="191"/>
      <c r="D119" s="183" t="s">
        <v>144</v>
      </c>
      <c r="E119" s="192" t="s">
        <v>5</v>
      </c>
      <c r="F119" s="193" t="s">
        <v>149</v>
      </c>
      <c r="H119" s="194">
        <v>3.863</v>
      </c>
      <c r="I119" s="195"/>
      <c r="L119" s="191"/>
      <c r="M119" s="196"/>
      <c r="N119" s="197"/>
      <c r="O119" s="197"/>
      <c r="P119" s="197"/>
      <c r="Q119" s="197"/>
      <c r="R119" s="197"/>
      <c r="S119" s="197"/>
      <c r="T119" s="198"/>
      <c r="AT119" s="192" t="s">
        <v>144</v>
      </c>
      <c r="AU119" s="192" t="s">
        <v>142</v>
      </c>
      <c r="AV119" s="12" t="s">
        <v>141</v>
      </c>
      <c r="AW119" s="12" t="s">
        <v>35</v>
      </c>
      <c r="AX119" s="12" t="s">
        <v>76</v>
      </c>
      <c r="AY119" s="192" t="s">
        <v>133</v>
      </c>
    </row>
    <row r="120" spans="2:65" s="1" customFormat="1" ht="25.5" customHeight="1">
      <c r="B120" s="169"/>
      <c r="C120" s="170">
        <v>7</v>
      </c>
      <c r="D120" s="170" t="s">
        <v>136</v>
      </c>
      <c r="E120" s="171" t="s">
        <v>174</v>
      </c>
      <c r="F120" s="172" t="s">
        <v>175</v>
      </c>
      <c r="G120" s="173" t="s">
        <v>176</v>
      </c>
      <c r="H120" s="174">
        <v>2</v>
      </c>
      <c r="I120" s="175"/>
      <c r="J120" s="176">
        <f>ROUND(I120*H120,2)</f>
        <v>0</v>
      </c>
      <c r="K120" s="172" t="s">
        <v>140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0.04684</v>
      </c>
      <c r="R120" s="179">
        <f>Q120*H120</f>
        <v>0.09368</v>
      </c>
      <c r="S120" s="179">
        <v>0</v>
      </c>
      <c r="T120" s="180">
        <f>S120*H120</f>
        <v>0</v>
      </c>
      <c r="AR120" s="23" t="s">
        <v>141</v>
      </c>
      <c r="AT120" s="23" t="s">
        <v>136</v>
      </c>
      <c r="AU120" s="23" t="s">
        <v>142</v>
      </c>
      <c r="AY120" s="23" t="s">
        <v>133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142</v>
      </c>
      <c r="BK120" s="181">
        <f>ROUND(I120*H120,2)</f>
        <v>0</v>
      </c>
      <c r="BL120" s="23" t="s">
        <v>141</v>
      </c>
      <c r="BM120" s="23" t="s">
        <v>177</v>
      </c>
    </row>
    <row r="121" spans="2:65" s="1" customFormat="1" ht="16.5" customHeight="1">
      <c r="B121" s="169"/>
      <c r="C121" s="206">
        <v>8</v>
      </c>
      <c r="D121" s="206" t="s">
        <v>178</v>
      </c>
      <c r="E121" s="207" t="s">
        <v>179</v>
      </c>
      <c r="F121" s="208" t="s">
        <v>180</v>
      </c>
      <c r="G121" s="209" t="s">
        <v>176</v>
      </c>
      <c r="H121" s="210">
        <v>2</v>
      </c>
      <c r="I121" s="211"/>
      <c r="J121" s="212">
        <f>ROUND(I121*H121,2)</f>
        <v>0</v>
      </c>
      <c r="K121" s="208" t="s">
        <v>140</v>
      </c>
      <c r="L121" s="213"/>
      <c r="M121" s="214" t="s">
        <v>5</v>
      </c>
      <c r="N121" s="215" t="s">
        <v>43</v>
      </c>
      <c r="O121" s="41"/>
      <c r="P121" s="179">
        <f>O121*H121</f>
        <v>0</v>
      </c>
      <c r="Q121" s="179">
        <v>0.02347</v>
      </c>
      <c r="R121" s="179">
        <f>Q121*H121</f>
        <v>0.04694</v>
      </c>
      <c r="S121" s="179">
        <v>0</v>
      </c>
      <c r="T121" s="180">
        <f>S121*H121</f>
        <v>0</v>
      </c>
      <c r="AR121" s="23" t="s">
        <v>157</v>
      </c>
      <c r="AT121" s="23" t="s">
        <v>178</v>
      </c>
      <c r="AU121" s="23" t="s">
        <v>142</v>
      </c>
      <c r="AY121" s="23" t="s">
        <v>133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142</v>
      </c>
      <c r="BK121" s="181">
        <f>ROUND(I121*H121,2)</f>
        <v>0</v>
      </c>
      <c r="BL121" s="23" t="s">
        <v>141</v>
      </c>
      <c r="BM121" s="23" t="s">
        <v>181</v>
      </c>
    </row>
    <row r="122" spans="2:63" s="10" customFormat="1" ht="29.85" customHeight="1">
      <c r="B122" s="156"/>
      <c r="D122" s="157" t="s">
        <v>70</v>
      </c>
      <c r="E122" s="167" t="s">
        <v>163</v>
      </c>
      <c r="F122" s="167" t="s">
        <v>182</v>
      </c>
      <c r="I122" s="159"/>
      <c r="J122" s="168">
        <f>BK122</f>
        <v>0</v>
      </c>
      <c r="L122" s="156"/>
      <c r="M122" s="161"/>
      <c r="N122" s="162"/>
      <c r="O122" s="162"/>
      <c r="P122" s="163">
        <f>SUM(P123:P145)</f>
        <v>0</v>
      </c>
      <c r="Q122" s="162"/>
      <c r="R122" s="163">
        <f>SUM(R123:R145)</f>
        <v>0.0024200000000000003</v>
      </c>
      <c r="S122" s="162"/>
      <c r="T122" s="164">
        <f>SUM(T123:T145)</f>
        <v>3.3338861500000005</v>
      </c>
      <c r="AR122" s="157" t="s">
        <v>76</v>
      </c>
      <c r="AT122" s="165" t="s">
        <v>70</v>
      </c>
      <c r="AU122" s="165" t="s">
        <v>76</v>
      </c>
      <c r="AY122" s="157" t="s">
        <v>133</v>
      </c>
      <c r="BK122" s="166">
        <f>SUM(BK123:BK145)</f>
        <v>0</v>
      </c>
    </row>
    <row r="123" spans="2:65" s="1" customFormat="1" ht="16.5" customHeight="1">
      <c r="B123" s="169"/>
      <c r="C123" s="170">
        <v>9</v>
      </c>
      <c r="D123" s="170" t="s">
        <v>136</v>
      </c>
      <c r="E123" s="171" t="s">
        <v>183</v>
      </c>
      <c r="F123" s="172" t="s">
        <v>184</v>
      </c>
      <c r="G123" s="173" t="s">
        <v>139</v>
      </c>
      <c r="H123" s="174">
        <v>15.607</v>
      </c>
      <c r="I123" s="175"/>
      <c r="J123" s="176">
        <f>ROUND(I123*H123,2)</f>
        <v>0</v>
      </c>
      <c r="K123" s="172" t="s">
        <v>140</v>
      </c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185</v>
      </c>
      <c r="AT123" s="23" t="s">
        <v>136</v>
      </c>
      <c r="AU123" s="23" t="s">
        <v>142</v>
      </c>
      <c r="AY123" s="23" t="s">
        <v>133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142</v>
      </c>
      <c r="BK123" s="181">
        <f>ROUND(I123*H123,2)</f>
        <v>0</v>
      </c>
      <c r="BL123" s="23" t="s">
        <v>185</v>
      </c>
      <c r="BM123" s="23" t="s">
        <v>186</v>
      </c>
    </row>
    <row r="124" spans="2:51" s="13" customFormat="1" ht="13.5">
      <c r="B124" s="199"/>
      <c r="D124" s="183" t="s">
        <v>144</v>
      </c>
      <c r="E124" s="200" t="s">
        <v>5</v>
      </c>
      <c r="F124" s="201" t="s">
        <v>187</v>
      </c>
      <c r="H124" s="200" t="s">
        <v>5</v>
      </c>
      <c r="I124" s="202"/>
      <c r="L124" s="199"/>
      <c r="M124" s="203"/>
      <c r="N124" s="204"/>
      <c r="O124" s="204"/>
      <c r="P124" s="204"/>
      <c r="Q124" s="204"/>
      <c r="R124" s="204"/>
      <c r="S124" s="204"/>
      <c r="T124" s="205"/>
      <c r="AT124" s="200" t="s">
        <v>144</v>
      </c>
      <c r="AU124" s="200" t="s">
        <v>142</v>
      </c>
      <c r="AV124" s="13" t="s">
        <v>76</v>
      </c>
      <c r="AW124" s="13" t="s">
        <v>35</v>
      </c>
      <c r="AX124" s="13" t="s">
        <v>71</v>
      </c>
      <c r="AY124" s="200" t="s">
        <v>133</v>
      </c>
    </row>
    <row r="125" spans="2:51" s="11" customFormat="1" ht="13.5">
      <c r="B125" s="182"/>
      <c r="D125" s="183" t="s">
        <v>144</v>
      </c>
      <c r="E125" s="184" t="s">
        <v>5</v>
      </c>
      <c r="F125" s="185" t="s">
        <v>188</v>
      </c>
      <c r="H125" s="186">
        <v>10.556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144</v>
      </c>
      <c r="AU125" s="184" t="s">
        <v>142</v>
      </c>
      <c r="AV125" s="11" t="s">
        <v>142</v>
      </c>
      <c r="AW125" s="11" t="s">
        <v>35</v>
      </c>
      <c r="AX125" s="11" t="s">
        <v>71</v>
      </c>
      <c r="AY125" s="184" t="s">
        <v>133</v>
      </c>
    </row>
    <row r="126" spans="2:51" s="13" customFormat="1" ht="13.5">
      <c r="B126" s="199"/>
      <c r="D126" s="183" t="s">
        <v>144</v>
      </c>
      <c r="E126" s="200" t="s">
        <v>5</v>
      </c>
      <c r="F126" s="201" t="s">
        <v>189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144</v>
      </c>
      <c r="AU126" s="200" t="s">
        <v>142</v>
      </c>
      <c r="AV126" s="13" t="s">
        <v>76</v>
      </c>
      <c r="AW126" s="13" t="s">
        <v>35</v>
      </c>
      <c r="AX126" s="13" t="s">
        <v>71</v>
      </c>
      <c r="AY126" s="200" t="s">
        <v>133</v>
      </c>
    </row>
    <row r="127" spans="2:51" s="11" customFormat="1" ht="13.5">
      <c r="B127" s="182"/>
      <c r="D127" s="183" t="s">
        <v>144</v>
      </c>
      <c r="E127" s="184" t="s">
        <v>5</v>
      </c>
      <c r="F127" s="185" t="s">
        <v>148</v>
      </c>
      <c r="H127" s="186">
        <v>5.051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144</v>
      </c>
      <c r="AU127" s="184" t="s">
        <v>142</v>
      </c>
      <c r="AV127" s="11" t="s">
        <v>142</v>
      </c>
      <c r="AW127" s="11" t="s">
        <v>35</v>
      </c>
      <c r="AX127" s="11" t="s">
        <v>71</v>
      </c>
      <c r="AY127" s="184" t="s">
        <v>133</v>
      </c>
    </row>
    <row r="128" spans="2:51" s="12" customFormat="1" ht="13.5">
      <c r="B128" s="191"/>
      <c r="D128" s="183" t="s">
        <v>144</v>
      </c>
      <c r="E128" s="192" t="s">
        <v>5</v>
      </c>
      <c r="F128" s="193" t="s">
        <v>149</v>
      </c>
      <c r="H128" s="194">
        <v>15.607</v>
      </c>
      <c r="I128" s="195"/>
      <c r="L128" s="191"/>
      <c r="M128" s="196"/>
      <c r="N128" s="197"/>
      <c r="O128" s="197"/>
      <c r="P128" s="197"/>
      <c r="Q128" s="197"/>
      <c r="R128" s="197"/>
      <c r="S128" s="197"/>
      <c r="T128" s="198"/>
      <c r="AT128" s="192" t="s">
        <v>144</v>
      </c>
      <c r="AU128" s="192" t="s">
        <v>142</v>
      </c>
      <c r="AV128" s="12" t="s">
        <v>141</v>
      </c>
      <c r="AW128" s="12" t="s">
        <v>35</v>
      </c>
      <c r="AX128" s="12" t="s">
        <v>76</v>
      </c>
      <c r="AY128" s="192" t="s">
        <v>133</v>
      </c>
    </row>
    <row r="129" spans="2:65" s="1" customFormat="1" ht="16.5" customHeight="1">
      <c r="B129" s="169"/>
      <c r="C129" s="170">
        <v>10</v>
      </c>
      <c r="D129" s="170" t="s">
        <v>136</v>
      </c>
      <c r="E129" s="171" t="s">
        <v>190</v>
      </c>
      <c r="F129" s="172" t="s">
        <v>191</v>
      </c>
      <c r="G129" s="173" t="s">
        <v>139</v>
      </c>
      <c r="H129" s="174">
        <v>13.241</v>
      </c>
      <c r="I129" s="175"/>
      <c r="J129" s="176">
        <f>ROUND(I129*H129,2)</f>
        <v>0</v>
      </c>
      <c r="K129" s="172" t="s">
        <v>140</v>
      </c>
      <c r="L129" s="40"/>
      <c r="M129" s="177" t="s">
        <v>5</v>
      </c>
      <c r="N129" s="178" t="s">
        <v>43</v>
      </c>
      <c r="O129" s="41"/>
      <c r="P129" s="179">
        <f>O129*H129</f>
        <v>0</v>
      </c>
      <c r="Q129" s="179">
        <v>0</v>
      </c>
      <c r="R129" s="179">
        <f>Q129*H129</f>
        <v>0</v>
      </c>
      <c r="S129" s="179">
        <v>0.00015</v>
      </c>
      <c r="T129" s="180">
        <f>S129*H129</f>
        <v>0.00198615</v>
      </c>
      <c r="AR129" s="23" t="s">
        <v>185</v>
      </c>
      <c r="AT129" s="23" t="s">
        <v>136</v>
      </c>
      <c r="AU129" s="23" t="s">
        <v>142</v>
      </c>
      <c r="AY129" s="23" t="s">
        <v>133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3" t="s">
        <v>142</v>
      </c>
      <c r="BK129" s="181">
        <f>ROUND(I129*H129,2)</f>
        <v>0</v>
      </c>
      <c r="BL129" s="23" t="s">
        <v>185</v>
      </c>
      <c r="BM129" s="23" t="s">
        <v>192</v>
      </c>
    </row>
    <row r="130" spans="2:51" s="13" customFormat="1" ht="13.5">
      <c r="B130" s="199"/>
      <c r="D130" s="183" t="s">
        <v>144</v>
      </c>
      <c r="E130" s="200" t="s">
        <v>5</v>
      </c>
      <c r="F130" s="201" t="s">
        <v>193</v>
      </c>
      <c r="H130" s="200" t="s">
        <v>5</v>
      </c>
      <c r="I130" s="202"/>
      <c r="L130" s="199"/>
      <c r="M130" s="203"/>
      <c r="N130" s="204"/>
      <c r="O130" s="204"/>
      <c r="P130" s="204"/>
      <c r="Q130" s="204"/>
      <c r="R130" s="204"/>
      <c r="S130" s="204"/>
      <c r="T130" s="205"/>
      <c r="AT130" s="200" t="s">
        <v>144</v>
      </c>
      <c r="AU130" s="200" t="s">
        <v>142</v>
      </c>
      <c r="AV130" s="13" t="s">
        <v>76</v>
      </c>
      <c r="AW130" s="13" t="s">
        <v>35</v>
      </c>
      <c r="AX130" s="13" t="s">
        <v>71</v>
      </c>
      <c r="AY130" s="200" t="s">
        <v>133</v>
      </c>
    </row>
    <row r="131" spans="2:51" s="11" customFormat="1" ht="13.5">
      <c r="B131" s="182"/>
      <c r="D131" s="183" t="s">
        <v>144</v>
      </c>
      <c r="E131" s="184" t="s">
        <v>5</v>
      </c>
      <c r="F131" s="185" t="s">
        <v>194</v>
      </c>
      <c r="H131" s="186">
        <v>3.822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144</v>
      </c>
      <c r="AU131" s="184" t="s">
        <v>142</v>
      </c>
      <c r="AV131" s="11" t="s">
        <v>142</v>
      </c>
      <c r="AW131" s="11" t="s">
        <v>35</v>
      </c>
      <c r="AX131" s="11" t="s">
        <v>71</v>
      </c>
      <c r="AY131" s="184" t="s">
        <v>133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195</v>
      </c>
      <c r="H132" s="186">
        <v>4.368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1" t="s">
        <v>142</v>
      </c>
      <c r="AW132" s="11" t="s">
        <v>35</v>
      </c>
      <c r="AX132" s="11" t="s">
        <v>71</v>
      </c>
      <c r="AY132" s="184" t="s">
        <v>133</v>
      </c>
    </row>
    <row r="133" spans="2:51" s="11" customFormat="1" ht="13.5">
      <c r="B133" s="182"/>
      <c r="D133" s="183" t="s">
        <v>144</v>
      </c>
      <c r="E133" s="184" t="s">
        <v>5</v>
      </c>
      <c r="F133" s="185" t="s">
        <v>148</v>
      </c>
      <c r="H133" s="186">
        <v>5.051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144</v>
      </c>
      <c r="AU133" s="184" t="s">
        <v>142</v>
      </c>
      <c r="AV133" s="11" t="s">
        <v>142</v>
      </c>
      <c r="AW133" s="11" t="s">
        <v>35</v>
      </c>
      <c r="AX133" s="11" t="s">
        <v>71</v>
      </c>
      <c r="AY133" s="184" t="s">
        <v>133</v>
      </c>
    </row>
    <row r="134" spans="2:51" s="12" customFormat="1" ht="13.5">
      <c r="B134" s="191"/>
      <c r="D134" s="183" t="s">
        <v>144</v>
      </c>
      <c r="E134" s="192" t="s">
        <v>5</v>
      </c>
      <c r="F134" s="193" t="s">
        <v>149</v>
      </c>
      <c r="H134" s="194">
        <v>13.241</v>
      </c>
      <c r="I134" s="195"/>
      <c r="L134" s="191"/>
      <c r="M134" s="196"/>
      <c r="N134" s="197"/>
      <c r="O134" s="197"/>
      <c r="P134" s="197"/>
      <c r="Q134" s="197"/>
      <c r="R134" s="197"/>
      <c r="S134" s="197"/>
      <c r="T134" s="198"/>
      <c r="AT134" s="192" t="s">
        <v>144</v>
      </c>
      <c r="AU134" s="192" t="s">
        <v>142</v>
      </c>
      <c r="AV134" s="12" t="s">
        <v>141</v>
      </c>
      <c r="AW134" s="12" t="s">
        <v>35</v>
      </c>
      <c r="AX134" s="12" t="s">
        <v>76</v>
      </c>
      <c r="AY134" s="192" t="s">
        <v>133</v>
      </c>
    </row>
    <row r="135" spans="2:65" s="1" customFormat="1" ht="25.5" customHeight="1">
      <c r="B135" s="169"/>
      <c r="C135" s="170">
        <v>11</v>
      </c>
      <c r="D135" s="170" t="s">
        <v>136</v>
      </c>
      <c r="E135" s="171" t="s">
        <v>196</v>
      </c>
      <c r="F135" s="172" t="s">
        <v>197</v>
      </c>
      <c r="G135" s="173" t="s">
        <v>139</v>
      </c>
      <c r="H135" s="174">
        <v>60.5</v>
      </c>
      <c r="I135" s="175"/>
      <c r="J135" s="176">
        <f>ROUND(I135*H135,2)</f>
        <v>0</v>
      </c>
      <c r="K135" s="172" t="s">
        <v>140</v>
      </c>
      <c r="L135" s="40"/>
      <c r="M135" s="177" t="s">
        <v>5</v>
      </c>
      <c r="N135" s="178" t="s">
        <v>43</v>
      </c>
      <c r="O135" s="41"/>
      <c r="P135" s="179">
        <f>O135*H135</f>
        <v>0</v>
      </c>
      <c r="Q135" s="179">
        <v>4E-05</v>
      </c>
      <c r="R135" s="179">
        <f>Q135*H135</f>
        <v>0.0024200000000000003</v>
      </c>
      <c r="S135" s="179">
        <v>0</v>
      </c>
      <c r="T135" s="180">
        <f>S135*H135</f>
        <v>0</v>
      </c>
      <c r="AR135" s="23" t="s">
        <v>141</v>
      </c>
      <c r="AT135" s="23" t="s">
        <v>136</v>
      </c>
      <c r="AU135" s="23" t="s">
        <v>142</v>
      </c>
      <c r="AY135" s="23" t="s">
        <v>133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142</v>
      </c>
      <c r="BK135" s="181">
        <f>ROUND(I135*H135,2)</f>
        <v>0</v>
      </c>
      <c r="BL135" s="23" t="s">
        <v>141</v>
      </c>
      <c r="BM135" s="23" t="s">
        <v>198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199</v>
      </c>
      <c r="H136" s="186">
        <v>10.5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1" t="s">
        <v>142</v>
      </c>
      <c r="AW136" s="11" t="s">
        <v>35</v>
      </c>
      <c r="AX136" s="11" t="s">
        <v>71</v>
      </c>
      <c r="AY136" s="184" t="s">
        <v>133</v>
      </c>
    </row>
    <row r="137" spans="2:51" s="13" customFormat="1" ht="13.5">
      <c r="B137" s="199"/>
      <c r="D137" s="183" t="s">
        <v>144</v>
      </c>
      <c r="E137" s="200" t="s">
        <v>5</v>
      </c>
      <c r="F137" s="201" t="s">
        <v>200</v>
      </c>
      <c r="H137" s="200" t="s">
        <v>5</v>
      </c>
      <c r="I137" s="202"/>
      <c r="L137" s="199"/>
      <c r="M137" s="203"/>
      <c r="N137" s="204"/>
      <c r="O137" s="204"/>
      <c r="P137" s="204"/>
      <c r="Q137" s="204"/>
      <c r="R137" s="204"/>
      <c r="S137" s="204"/>
      <c r="T137" s="205"/>
      <c r="AT137" s="200" t="s">
        <v>144</v>
      </c>
      <c r="AU137" s="200" t="s">
        <v>142</v>
      </c>
      <c r="AV137" s="13" t="s">
        <v>76</v>
      </c>
      <c r="AW137" s="13" t="s">
        <v>35</v>
      </c>
      <c r="AX137" s="13" t="s">
        <v>71</v>
      </c>
      <c r="AY137" s="200" t="s">
        <v>133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168</v>
      </c>
      <c r="H138" s="186">
        <v>50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142</v>
      </c>
      <c r="AV138" s="11" t="s">
        <v>142</v>
      </c>
      <c r="AW138" s="11" t="s">
        <v>35</v>
      </c>
      <c r="AX138" s="11" t="s">
        <v>71</v>
      </c>
      <c r="AY138" s="184" t="s">
        <v>133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149</v>
      </c>
      <c r="H139" s="194">
        <v>60.5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144</v>
      </c>
      <c r="AU139" s="192" t="s">
        <v>142</v>
      </c>
      <c r="AV139" s="12" t="s">
        <v>141</v>
      </c>
      <c r="AW139" s="12" t="s">
        <v>35</v>
      </c>
      <c r="AX139" s="12" t="s">
        <v>76</v>
      </c>
      <c r="AY139" s="192" t="s">
        <v>133</v>
      </c>
    </row>
    <row r="140" spans="2:65" s="1" customFormat="1" ht="38.25" customHeight="1">
      <c r="B140" s="169"/>
      <c r="C140" s="170">
        <v>12</v>
      </c>
      <c r="D140" s="170" t="s">
        <v>136</v>
      </c>
      <c r="E140" s="171" t="s">
        <v>201</v>
      </c>
      <c r="F140" s="172" t="s">
        <v>202</v>
      </c>
      <c r="G140" s="173" t="s">
        <v>139</v>
      </c>
      <c r="H140" s="174">
        <v>33.319</v>
      </c>
      <c r="I140" s="175"/>
      <c r="J140" s="176">
        <f>ROUND(I140*H140,2)</f>
        <v>0</v>
      </c>
      <c r="K140" s="172" t="s">
        <v>140</v>
      </c>
      <c r="L140" s="40"/>
      <c r="M140" s="177" t="s">
        <v>5</v>
      </c>
      <c r="N140" s="178" t="s">
        <v>43</v>
      </c>
      <c r="O140" s="41"/>
      <c r="P140" s="179">
        <f>O140*H140</f>
        <v>0</v>
      </c>
      <c r="Q140" s="179">
        <v>0</v>
      </c>
      <c r="R140" s="179">
        <f>Q140*H140</f>
        <v>0</v>
      </c>
      <c r="S140" s="179">
        <v>0.1</v>
      </c>
      <c r="T140" s="180">
        <f>S140*H140</f>
        <v>3.3319000000000005</v>
      </c>
      <c r="AR140" s="23" t="s">
        <v>141</v>
      </c>
      <c r="AT140" s="23" t="s">
        <v>136</v>
      </c>
      <c r="AU140" s="23" t="s">
        <v>142</v>
      </c>
      <c r="AY140" s="23" t="s">
        <v>133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142</v>
      </c>
      <c r="BK140" s="181">
        <f>ROUND(I140*H140,2)</f>
        <v>0</v>
      </c>
      <c r="BL140" s="23" t="s">
        <v>141</v>
      </c>
      <c r="BM140" s="23" t="s">
        <v>203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204</v>
      </c>
      <c r="H141" s="186">
        <v>33.319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142</v>
      </c>
      <c r="AV141" s="11" t="s">
        <v>142</v>
      </c>
      <c r="AW141" s="11" t="s">
        <v>35</v>
      </c>
      <c r="AX141" s="11" t="s">
        <v>76</v>
      </c>
      <c r="AY141" s="184" t="s">
        <v>133</v>
      </c>
    </row>
    <row r="142" spans="2:65" s="1" customFormat="1" ht="16.5" customHeight="1">
      <c r="B142" s="169"/>
      <c r="C142" s="170">
        <v>13</v>
      </c>
      <c r="D142" s="170" t="s">
        <v>136</v>
      </c>
      <c r="E142" s="171" t="s">
        <v>205</v>
      </c>
      <c r="F142" s="172" t="s">
        <v>206</v>
      </c>
      <c r="G142" s="173" t="s">
        <v>139</v>
      </c>
      <c r="H142" s="174">
        <v>6.339</v>
      </c>
      <c r="I142" s="175"/>
      <c r="J142" s="176">
        <f>ROUND(I142*H142,2)</f>
        <v>0</v>
      </c>
      <c r="K142" s="172" t="s">
        <v>140</v>
      </c>
      <c r="L142" s="40"/>
      <c r="M142" s="177" t="s">
        <v>5</v>
      </c>
      <c r="N142" s="178" t="s">
        <v>43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23" t="s">
        <v>141</v>
      </c>
      <c r="AT142" s="23" t="s">
        <v>136</v>
      </c>
      <c r="AU142" s="23" t="s">
        <v>142</v>
      </c>
      <c r="AY142" s="23" t="s">
        <v>133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142</v>
      </c>
      <c r="BK142" s="181">
        <f>ROUND(I142*H142,2)</f>
        <v>0</v>
      </c>
      <c r="BL142" s="23" t="s">
        <v>141</v>
      </c>
      <c r="BM142" s="23" t="s">
        <v>207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208</v>
      </c>
      <c r="H143" s="186">
        <v>4.239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71</v>
      </c>
      <c r="AY143" s="184" t="s">
        <v>133</v>
      </c>
    </row>
    <row r="144" spans="2:51" s="11" customFormat="1" ht="13.5">
      <c r="B144" s="182"/>
      <c r="D144" s="183" t="s">
        <v>144</v>
      </c>
      <c r="E144" s="184" t="s">
        <v>5</v>
      </c>
      <c r="F144" s="185" t="s">
        <v>209</v>
      </c>
      <c r="H144" s="186">
        <v>2.1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144</v>
      </c>
      <c r="AU144" s="184" t="s">
        <v>142</v>
      </c>
      <c r="AV144" s="11" t="s">
        <v>142</v>
      </c>
      <c r="AW144" s="11" t="s">
        <v>35</v>
      </c>
      <c r="AX144" s="11" t="s">
        <v>71</v>
      </c>
      <c r="AY144" s="184" t="s">
        <v>133</v>
      </c>
    </row>
    <row r="145" spans="2:51" s="12" customFormat="1" ht="13.5">
      <c r="B145" s="191"/>
      <c r="D145" s="183" t="s">
        <v>144</v>
      </c>
      <c r="E145" s="192" t="s">
        <v>5</v>
      </c>
      <c r="F145" s="193" t="s">
        <v>149</v>
      </c>
      <c r="H145" s="194">
        <v>6.339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144</v>
      </c>
      <c r="AU145" s="192" t="s">
        <v>142</v>
      </c>
      <c r="AV145" s="12" t="s">
        <v>141</v>
      </c>
      <c r="AW145" s="12" t="s">
        <v>35</v>
      </c>
      <c r="AX145" s="12" t="s">
        <v>76</v>
      </c>
      <c r="AY145" s="192" t="s">
        <v>133</v>
      </c>
    </row>
    <row r="146" spans="2:63" s="10" customFormat="1" ht="29.85" customHeight="1">
      <c r="B146" s="156"/>
      <c r="D146" s="157" t="s">
        <v>70</v>
      </c>
      <c r="E146" s="167" t="s">
        <v>210</v>
      </c>
      <c r="F146" s="167" t="s">
        <v>211</v>
      </c>
      <c r="I146" s="159"/>
      <c r="J146" s="168">
        <f>BK146</f>
        <v>0</v>
      </c>
      <c r="L146" s="156"/>
      <c r="M146" s="161"/>
      <c r="N146" s="162"/>
      <c r="O146" s="162"/>
      <c r="P146" s="163">
        <f>SUM(P147:P153)</f>
        <v>0</v>
      </c>
      <c r="Q146" s="162"/>
      <c r="R146" s="163">
        <f>SUM(R147:R153)</f>
        <v>0</v>
      </c>
      <c r="S146" s="162"/>
      <c r="T146" s="164">
        <f>SUM(T147:T153)</f>
        <v>0</v>
      </c>
      <c r="AR146" s="157" t="s">
        <v>76</v>
      </c>
      <c r="AT146" s="165" t="s">
        <v>70</v>
      </c>
      <c r="AU146" s="165" t="s">
        <v>76</v>
      </c>
      <c r="AY146" s="157" t="s">
        <v>133</v>
      </c>
      <c r="BK146" s="166">
        <f>SUM(BK147:BK153)</f>
        <v>0</v>
      </c>
    </row>
    <row r="147" spans="2:65" s="1" customFormat="1" ht="25.5" customHeight="1">
      <c r="B147" s="169"/>
      <c r="C147" s="170">
        <v>14</v>
      </c>
      <c r="D147" s="170" t="s">
        <v>136</v>
      </c>
      <c r="E147" s="171" t="s">
        <v>212</v>
      </c>
      <c r="F147" s="172" t="s">
        <v>213</v>
      </c>
      <c r="G147" s="173" t="s">
        <v>214</v>
      </c>
      <c r="H147" s="174">
        <v>3.816</v>
      </c>
      <c r="I147" s="175"/>
      <c r="J147" s="176">
        <f>ROUND(I147*H147,2)</f>
        <v>0</v>
      </c>
      <c r="K147" s="172" t="s">
        <v>140</v>
      </c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141</v>
      </c>
      <c r="AT147" s="23" t="s">
        <v>136</v>
      </c>
      <c r="AU147" s="23" t="s">
        <v>142</v>
      </c>
      <c r="AY147" s="23" t="s">
        <v>133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142</v>
      </c>
      <c r="BK147" s="181">
        <f>ROUND(I147*H147,2)</f>
        <v>0</v>
      </c>
      <c r="BL147" s="23" t="s">
        <v>141</v>
      </c>
      <c r="BM147" s="23" t="s">
        <v>215</v>
      </c>
    </row>
    <row r="148" spans="2:65" s="1" customFormat="1" ht="38.25" customHeight="1">
      <c r="B148" s="169"/>
      <c r="C148" s="170">
        <v>15</v>
      </c>
      <c r="D148" s="170" t="s">
        <v>136</v>
      </c>
      <c r="E148" s="171" t="s">
        <v>216</v>
      </c>
      <c r="F148" s="172" t="s">
        <v>217</v>
      </c>
      <c r="G148" s="173" t="s">
        <v>214</v>
      </c>
      <c r="H148" s="174">
        <v>190.8</v>
      </c>
      <c r="I148" s="175"/>
      <c r="J148" s="176">
        <f>ROUND(I148*H148,2)</f>
        <v>0</v>
      </c>
      <c r="K148" s="172" t="s">
        <v>140</v>
      </c>
      <c r="L148" s="40"/>
      <c r="M148" s="177" t="s">
        <v>5</v>
      </c>
      <c r="N148" s="178" t="s">
        <v>43</v>
      </c>
      <c r="O148" s="41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AR148" s="23" t="s">
        <v>141</v>
      </c>
      <c r="AT148" s="23" t="s">
        <v>136</v>
      </c>
      <c r="AU148" s="23" t="s">
        <v>142</v>
      </c>
      <c r="AY148" s="23" t="s">
        <v>133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3" t="s">
        <v>142</v>
      </c>
      <c r="BK148" s="181">
        <f>ROUND(I148*H148,2)</f>
        <v>0</v>
      </c>
      <c r="BL148" s="23" t="s">
        <v>141</v>
      </c>
      <c r="BM148" s="23" t="s">
        <v>218</v>
      </c>
    </row>
    <row r="149" spans="2:51" s="11" customFormat="1" ht="13.5">
      <c r="B149" s="182"/>
      <c r="D149" s="183" t="s">
        <v>144</v>
      </c>
      <c r="F149" s="185" t="s">
        <v>219</v>
      </c>
      <c r="H149" s="186">
        <v>190.8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144</v>
      </c>
      <c r="AU149" s="184" t="s">
        <v>142</v>
      </c>
      <c r="AV149" s="11" t="s">
        <v>142</v>
      </c>
      <c r="AW149" s="11" t="s">
        <v>6</v>
      </c>
      <c r="AX149" s="11" t="s">
        <v>76</v>
      </c>
      <c r="AY149" s="184" t="s">
        <v>133</v>
      </c>
    </row>
    <row r="150" spans="2:65" s="1" customFormat="1" ht="25.5" customHeight="1">
      <c r="B150" s="169"/>
      <c r="C150" s="170">
        <v>16</v>
      </c>
      <c r="D150" s="170" t="s">
        <v>136</v>
      </c>
      <c r="E150" s="171" t="s">
        <v>220</v>
      </c>
      <c r="F150" s="172" t="s">
        <v>221</v>
      </c>
      <c r="G150" s="173" t="s">
        <v>214</v>
      </c>
      <c r="H150" s="174">
        <v>3.816</v>
      </c>
      <c r="I150" s="175"/>
      <c r="J150" s="176">
        <f>ROUND(I150*H150,2)</f>
        <v>0</v>
      </c>
      <c r="K150" s="172" t="s">
        <v>140</v>
      </c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141</v>
      </c>
      <c r="AT150" s="23" t="s">
        <v>136</v>
      </c>
      <c r="AU150" s="23" t="s">
        <v>142</v>
      </c>
      <c r="AY150" s="23" t="s">
        <v>133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142</v>
      </c>
      <c r="BK150" s="181">
        <f>ROUND(I150*H150,2)</f>
        <v>0</v>
      </c>
      <c r="BL150" s="23" t="s">
        <v>141</v>
      </c>
      <c r="BM150" s="23" t="s">
        <v>222</v>
      </c>
    </row>
    <row r="151" spans="2:65" s="1" customFormat="1" ht="25.5" customHeight="1">
      <c r="B151" s="169"/>
      <c r="C151" s="170">
        <v>17</v>
      </c>
      <c r="D151" s="170" t="s">
        <v>136</v>
      </c>
      <c r="E151" s="171" t="s">
        <v>223</v>
      </c>
      <c r="F151" s="172" t="s">
        <v>224</v>
      </c>
      <c r="G151" s="173" t="s">
        <v>214</v>
      </c>
      <c r="H151" s="174">
        <v>34.344</v>
      </c>
      <c r="I151" s="175"/>
      <c r="J151" s="176">
        <f>ROUND(I151*H151,2)</f>
        <v>0</v>
      </c>
      <c r="K151" s="172" t="s">
        <v>140</v>
      </c>
      <c r="L151" s="40"/>
      <c r="M151" s="177" t="s">
        <v>5</v>
      </c>
      <c r="N151" s="178" t="s">
        <v>43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141</v>
      </c>
      <c r="AT151" s="23" t="s">
        <v>136</v>
      </c>
      <c r="AU151" s="23" t="s">
        <v>142</v>
      </c>
      <c r="AY151" s="23" t="s">
        <v>133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142</v>
      </c>
      <c r="BK151" s="181">
        <f>ROUND(I151*H151,2)</f>
        <v>0</v>
      </c>
      <c r="BL151" s="23" t="s">
        <v>141</v>
      </c>
      <c r="BM151" s="23" t="s">
        <v>225</v>
      </c>
    </row>
    <row r="152" spans="2:51" s="11" customFormat="1" ht="13.5">
      <c r="B152" s="182"/>
      <c r="D152" s="183" t="s">
        <v>144</v>
      </c>
      <c r="F152" s="185" t="s">
        <v>226</v>
      </c>
      <c r="H152" s="186">
        <v>34.344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144</v>
      </c>
      <c r="AU152" s="184" t="s">
        <v>142</v>
      </c>
      <c r="AV152" s="11" t="s">
        <v>142</v>
      </c>
      <c r="AW152" s="11" t="s">
        <v>6</v>
      </c>
      <c r="AX152" s="11" t="s">
        <v>76</v>
      </c>
      <c r="AY152" s="184" t="s">
        <v>133</v>
      </c>
    </row>
    <row r="153" spans="2:65" s="1" customFormat="1" ht="38.25" customHeight="1">
      <c r="B153" s="169"/>
      <c r="C153" s="170">
        <v>18</v>
      </c>
      <c r="D153" s="170" t="s">
        <v>136</v>
      </c>
      <c r="E153" s="171" t="s">
        <v>227</v>
      </c>
      <c r="F153" s="172" t="s">
        <v>228</v>
      </c>
      <c r="G153" s="173" t="s">
        <v>214</v>
      </c>
      <c r="H153" s="174">
        <v>3.816</v>
      </c>
      <c r="I153" s="175"/>
      <c r="J153" s="176">
        <f>ROUND(I153*H153,2)</f>
        <v>0</v>
      </c>
      <c r="K153" s="172" t="s">
        <v>140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141</v>
      </c>
      <c r="AT153" s="23" t="s">
        <v>136</v>
      </c>
      <c r="AU153" s="23" t="s">
        <v>142</v>
      </c>
      <c r="AY153" s="23" t="s">
        <v>133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142</v>
      </c>
      <c r="BK153" s="181">
        <f>ROUND(I153*H153,2)</f>
        <v>0</v>
      </c>
      <c r="BL153" s="23" t="s">
        <v>141</v>
      </c>
      <c r="BM153" s="23" t="s">
        <v>229</v>
      </c>
    </row>
    <row r="154" spans="2:63" s="10" customFormat="1" ht="29.85" customHeight="1">
      <c r="B154" s="156"/>
      <c r="D154" s="157" t="s">
        <v>70</v>
      </c>
      <c r="E154" s="167" t="s">
        <v>230</v>
      </c>
      <c r="F154" s="167" t="s">
        <v>231</v>
      </c>
      <c r="I154" s="159"/>
      <c r="J154" s="168">
        <f>BK154</f>
        <v>0</v>
      </c>
      <c r="L154" s="156"/>
      <c r="M154" s="161"/>
      <c r="N154" s="162"/>
      <c r="O154" s="162"/>
      <c r="P154" s="163">
        <f>SUM(P155:P157)</f>
        <v>0</v>
      </c>
      <c r="Q154" s="162"/>
      <c r="R154" s="163">
        <f>SUM(R155:R157)</f>
        <v>0</v>
      </c>
      <c r="S154" s="162"/>
      <c r="T154" s="164">
        <f>SUM(T155:T157)</f>
        <v>0</v>
      </c>
      <c r="AR154" s="157" t="s">
        <v>76</v>
      </c>
      <c r="AT154" s="165" t="s">
        <v>70</v>
      </c>
      <c r="AU154" s="165" t="s">
        <v>76</v>
      </c>
      <c r="AY154" s="157" t="s">
        <v>133</v>
      </c>
      <c r="BK154" s="166">
        <f>SUM(BK155:BK157)</f>
        <v>0</v>
      </c>
    </row>
    <row r="155" spans="2:65" s="1" customFormat="1" ht="38.25" customHeight="1">
      <c r="B155" s="169"/>
      <c r="C155" s="170">
        <v>19</v>
      </c>
      <c r="D155" s="170" t="s">
        <v>136</v>
      </c>
      <c r="E155" s="171" t="s">
        <v>232</v>
      </c>
      <c r="F155" s="172" t="s">
        <v>233</v>
      </c>
      <c r="G155" s="173" t="s">
        <v>214</v>
      </c>
      <c r="H155" s="174">
        <v>0.919</v>
      </c>
      <c r="I155" s="175"/>
      <c r="J155" s="176">
        <f>ROUND(I155*H155,2)</f>
        <v>0</v>
      </c>
      <c r="K155" s="172" t="s">
        <v>140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141</v>
      </c>
      <c r="AT155" s="23" t="s">
        <v>136</v>
      </c>
      <c r="AU155" s="23" t="s">
        <v>142</v>
      </c>
      <c r="AY155" s="23" t="s">
        <v>133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142</v>
      </c>
      <c r="BK155" s="181">
        <f>ROUND(I155*H155,2)</f>
        <v>0</v>
      </c>
      <c r="BL155" s="23" t="s">
        <v>141</v>
      </c>
      <c r="BM155" s="23" t="s">
        <v>234</v>
      </c>
    </row>
    <row r="156" spans="2:65" s="1" customFormat="1" ht="51" customHeight="1">
      <c r="B156" s="169"/>
      <c r="C156" s="170">
        <v>20</v>
      </c>
      <c r="D156" s="170" t="s">
        <v>136</v>
      </c>
      <c r="E156" s="171" t="s">
        <v>235</v>
      </c>
      <c r="F156" s="172" t="s">
        <v>236</v>
      </c>
      <c r="G156" s="173" t="s">
        <v>214</v>
      </c>
      <c r="H156" s="174">
        <v>0.919</v>
      </c>
      <c r="I156" s="175"/>
      <c r="J156" s="176">
        <f>ROUND(I156*H156,2)</f>
        <v>0</v>
      </c>
      <c r="K156" s="172" t="s">
        <v>140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141</v>
      </c>
      <c r="AT156" s="23" t="s">
        <v>136</v>
      </c>
      <c r="AU156" s="23" t="s">
        <v>142</v>
      </c>
      <c r="AY156" s="23" t="s">
        <v>133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142</v>
      </c>
      <c r="BK156" s="181">
        <f>ROUND(I156*H156,2)</f>
        <v>0</v>
      </c>
      <c r="BL156" s="23" t="s">
        <v>141</v>
      </c>
      <c r="BM156" s="23" t="s">
        <v>237</v>
      </c>
    </row>
    <row r="157" spans="2:65" s="1" customFormat="1" ht="38.25" customHeight="1">
      <c r="B157" s="169"/>
      <c r="C157" s="170">
        <v>21</v>
      </c>
      <c r="D157" s="170" t="s">
        <v>136</v>
      </c>
      <c r="E157" s="171" t="s">
        <v>238</v>
      </c>
      <c r="F157" s="172" t="s">
        <v>239</v>
      </c>
      <c r="G157" s="173" t="s">
        <v>214</v>
      </c>
      <c r="H157" s="174">
        <v>0.919</v>
      </c>
      <c r="I157" s="175"/>
      <c r="J157" s="176">
        <f>ROUND(I157*H157,2)</f>
        <v>0</v>
      </c>
      <c r="K157" s="172" t="s">
        <v>140</v>
      </c>
      <c r="L157" s="40"/>
      <c r="M157" s="177" t="s">
        <v>5</v>
      </c>
      <c r="N157" s="178" t="s">
        <v>43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141</v>
      </c>
      <c r="AT157" s="23" t="s">
        <v>136</v>
      </c>
      <c r="AU157" s="23" t="s">
        <v>142</v>
      </c>
      <c r="AY157" s="23" t="s">
        <v>133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142</v>
      </c>
      <c r="BK157" s="181">
        <f>ROUND(I157*H157,2)</f>
        <v>0</v>
      </c>
      <c r="BL157" s="23" t="s">
        <v>141</v>
      </c>
      <c r="BM157" s="23" t="s">
        <v>240</v>
      </c>
    </row>
    <row r="158" spans="2:63" s="10" customFormat="1" ht="37.35" customHeight="1">
      <c r="B158" s="156"/>
      <c r="D158" s="157" t="s">
        <v>70</v>
      </c>
      <c r="E158" s="158" t="s">
        <v>241</v>
      </c>
      <c r="F158" s="158" t="s">
        <v>242</v>
      </c>
      <c r="I158" s="159"/>
      <c r="J158" s="160">
        <f>BK158</f>
        <v>0</v>
      </c>
      <c r="L158" s="156"/>
      <c r="M158" s="161"/>
      <c r="N158" s="162"/>
      <c r="O158" s="162"/>
      <c r="P158" s="163">
        <f>P159+P188+P199+P211+P223+P243+P247+P268+P274+P299+P318+P329+P342+P359+P365</f>
        <v>0</v>
      </c>
      <c r="Q158" s="162"/>
      <c r="R158" s="163">
        <f>R159+R188+R199+R211+R223+R243+R247+R268+R274+R299+R318+R329+R342+R359+R365</f>
        <v>2.4670137199999997</v>
      </c>
      <c r="S158" s="162"/>
      <c r="T158" s="164">
        <f>T159+T188+T199+T211+T223+T243+T247+T268+T274+T299+T318+T329+T342+T359+T365</f>
        <v>0.48244254999999997</v>
      </c>
      <c r="AR158" s="157" t="s">
        <v>142</v>
      </c>
      <c r="AT158" s="165" t="s">
        <v>70</v>
      </c>
      <c r="AU158" s="165" t="s">
        <v>71</v>
      </c>
      <c r="AY158" s="157" t="s">
        <v>133</v>
      </c>
      <c r="BK158" s="166">
        <f>BK159+BK188+BK199+BK211+BK223+BK243+BK247+BK268+BK274+BK299+BK318+BK329+BK342+BK359+BK365</f>
        <v>0</v>
      </c>
    </row>
    <row r="159" spans="2:63" s="10" customFormat="1" ht="19.9" customHeight="1">
      <c r="B159" s="156"/>
      <c r="D159" s="157" t="s">
        <v>70</v>
      </c>
      <c r="E159" s="167" t="s">
        <v>243</v>
      </c>
      <c r="F159" s="167" t="s">
        <v>244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SUM(P160:P187)</f>
        <v>0</v>
      </c>
      <c r="Q159" s="162"/>
      <c r="R159" s="163">
        <f>SUM(R160:R187)</f>
        <v>0.03853476</v>
      </c>
      <c r="S159" s="162"/>
      <c r="T159" s="164">
        <f>SUM(T160:T187)</f>
        <v>0</v>
      </c>
      <c r="AR159" s="157" t="s">
        <v>142</v>
      </c>
      <c r="AT159" s="165" t="s">
        <v>70</v>
      </c>
      <c r="AU159" s="165" t="s">
        <v>76</v>
      </c>
      <c r="AY159" s="157" t="s">
        <v>133</v>
      </c>
      <c r="BK159" s="166">
        <f>SUM(BK160:BK187)</f>
        <v>0</v>
      </c>
    </row>
    <row r="160" spans="2:65" s="1" customFormat="1" ht="25.5" customHeight="1">
      <c r="B160" s="169"/>
      <c r="C160" s="170">
        <v>22</v>
      </c>
      <c r="D160" s="170" t="s">
        <v>136</v>
      </c>
      <c r="E160" s="171" t="s">
        <v>245</v>
      </c>
      <c r="F160" s="172" t="s">
        <v>246</v>
      </c>
      <c r="G160" s="173" t="s">
        <v>139</v>
      </c>
      <c r="H160" s="174">
        <v>3.863</v>
      </c>
      <c r="I160" s="175"/>
      <c r="J160" s="176">
        <f>ROUND(I160*H160,2)</f>
        <v>0</v>
      </c>
      <c r="K160" s="172" t="s">
        <v>140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185</v>
      </c>
      <c r="AT160" s="23" t="s">
        <v>136</v>
      </c>
      <c r="AU160" s="23" t="s">
        <v>142</v>
      </c>
      <c r="AY160" s="23" t="s">
        <v>133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185</v>
      </c>
      <c r="BM160" s="23" t="s">
        <v>247</v>
      </c>
    </row>
    <row r="161" spans="2:51" s="11" customFormat="1" ht="13.5">
      <c r="B161" s="182"/>
      <c r="D161" s="183" t="s">
        <v>144</v>
      </c>
      <c r="E161" s="184" t="s">
        <v>5</v>
      </c>
      <c r="F161" s="185" t="s">
        <v>173</v>
      </c>
      <c r="H161" s="186">
        <v>0.993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144</v>
      </c>
      <c r="AU161" s="184" t="s">
        <v>142</v>
      </c>
      <c r="AV161" s="11" t="s">
        <v>142</v>
      </c>
      <c r="AW161" s="11" t="s">
        <v>35</v>
      </c>
      <c r="AX161" s="11" t="s">
        <v>71</v>
      </c>
      <c r="AY161" s="184" t="s">
        <v>133</v>
      </c>
    </row>
    <row r="162" spans="2:51" s="11" customFormat="1" ht="13.5">
      <c r="B162" s="182"/>
      <c r="D162" s="183" t="s">
        <v>144</v>
      </c>
      <c r="E162" s="184" t="s">
        <v>5</v>
      </c>
      <c r="F162" s="185" t="s">
        <v>248</v>
      </c>
      <c r="H162" s="186">
        <v>2.87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84" t="s">
        <v>144</v>
      </c>
      <c r="AU162" s="184" t="s">
        <v>142</v>
      </c>
      <c r="AV162" s="11" t="s">
        <v>142</v>
      </c>
      <c r="AW162" s="11" t="s">
        <v>35</v>
      </c>
      <c r="AX162" s="11" t="s">
        <v>71</v>
      </c>
      <c r="AY162" s="184" t="s">
        <v>133</v>
      </c>
    </row>
    <row r="163" spans="2:51" s="12" customFormat="1" ht="13.5">
      <c r="B163" s="191"/>
      <c r="D163" s="183" t="s">
        <v>144</v>
      </c>
      <c r="E163" s="192" t="s">
        <v>5</v>
      </c>
      <c r="F163" s="193" t="s">
        <v>149</v>
      </c>
      <c r="H163" s="194">
        <v>3.863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144</v>
      </c>
      <c r="AU163" s="192" t="s">
        <v>142</v>
      </c>
      <c r="AV163" s="12" t="s">
        <v>141</v>
      </c>
      <c r="AW163" s="12" t="s">
        <v>35</v>
      </c>
      <c r="AX163" s="12" t="s">
        <v>76</v>
      </c>
      <c r="AY163" s="192" t="s">
        <v>133</v>
      </c>
    </row>
    <row r="164" spans="2:65" s="1" customFormat="1" ht="25.5" customHeight="1">
      <c r="B164" s="169"/>
      <c r="C164" s="170">
        <v>23</v>
      </c>
      <c r="D164" s="170" t="s">
        <v>136</v>
      </c>
      <c r="E164" s="171" t="s">
        <v>249</v>
      </c>
      <c r="F164" s="172" t="s">
        <v>250</v>
      </c>
      <c r="G164" s="173" t="s">
        <v>139</v>
      </c>
      <c r="H164" s="174">
        <v>8.589</v>
      </c>
      <c r="I164" s="175"/>
      <c r="J164" s="176">
        <f>ROUND(I164*H164,2)</f>
        <v>0</v>
      </c>
      <c r="K164" s="172" t="s">
        <v>140</v>
      </c>
      <c r="L164" s="40"/>
      <c r="M164" s="177" t="s">
        <v>5</v>
      </c>
      <c r="N164" s="178" t="s">
        <v>43</v>
      </c>
      <c r="O164" s="41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23" t="s">
        <v>185</v>
      </c>
      <c r="AT164" s="23" t="s">
        <v>136</v>
      </c>
      <c r="AU164" s="23" t="s">
        <v>142</v>
      </c>
      <c r="AY164" s="23" t="s">
        <v>133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3" t="s">
        <v>142</v>
      </c>
      <c r="BK164" s="181">
        <f>ROUND(I164*H164,2)</f>
        <v>0</v>
      </c>
      <c r="BL164" s="23" t="s">
        <v>185</v>
      </c>
      <c r="BM164" s="23" t="s">
        <v>251</v>
      </c>
    </row>
    <row r="165" spans="2:51" s="11" customFormat="1" ht="13.5">
      <c r="B165" s="182"/>
      <c r="D165" s="183" t="s">
        <v>144</v>
      </c>
      <c r="E165" s="184" t="s">
        <v>5</v>
      </c>
      <c r="F165" s="185" t="s">
        <v>252</v>
      </c>
      <c r="H165" s="186">
        <v>0.802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144</v>
      </c>
      <c r="AU165" s="184" t="s">
        <v>142</v>
      </c>
      <c r="AV165" s="11" t="s">
        <v>142</v>
      </c>
      <c r="AW165" s="11" t="s">
        <v>35</v>
      </c>
      <c r="AX165" s="11" t="s">
        <v>71</v>
      </c>
      <c r="AY165" s="184" t="s">
        <v>133</v>
      </c>
    </row>
    <row r="166" spans="2:51" s="11" customFormat="1" ht="13.5">
      <c r="B166" s="182"/>
      <c r="D166" s="183" t="s">
        <v>144</v>
      </c>
      <c r="E166" s="184" t="s">
        <v>5</v>
      </c>
      <c r="F166" s="185" t="s">
        <v>253</v>
      </c>
      <c r="H166" s="186">
        <v>5.8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142</v>
      </c>
      <c r="AV166" s="11" t="s">
        <v>142</v>
      </c>
      <c r="AW166" s="11" t="s">
        <v>35</v>
      </c>
      <c r="AX166" s="11" t="s">
        <v>71</v>
      </c>
      <c r="AY166" s="184" t="s">
        <v>133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254</v>
      </c>
      <c r="H167" s="186">
        <v>0.787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142</v>
      </c>
      <c r="AV167" s="11" t="s">
        <v>142</v>
      </c>
      <c r="AW167" s="11" t="s">
        <v>35</v>
      </c>
      <c r="AX167" s="11" t="s">
        <v>71</v>
      </c>
      <c r="AY167" s="184" t="s">
        <v>133</v>
      </c>
    </row>
    <row r="168" spans="2:51" s="13" customFormat="1" ht="13.5">
      <c r="B168" s="199"/>
      <c r="D168" s="183" t="s">
        <v>144</v>
      </c>
      <c r="E168" s="200" t="s">
        <v>5</v>
      </c>
      <c r="F168" s="201" t="s">
        <v>255</v>
      </c>
      <c r="H168" s="200" t="s">
        <v>5</v>
      </c>
      <c r="I168" s="202"/>
      <c r="L168" s="199"/>
      <c r="M168" s="203"/>
      <c r="N168" s="204"/>
      <c r="O168" s="204"/>
      <c r="P168" s="204"/>
      <c r="Q168" s="204"/>
      <c r="R168" s="204"/>
      <c r="S168" s="204"/>
      <c r="T168" s="205"/>
      <c r="AT168" s="200" t="s">
        <v>144</v>
      </c>
      <c r="AU168" s="200" t="s">
        <v>142</v>
      </c>
      <c r="AV168" s="13" t="s">
        <v>76</v>
      </c>
      <c r="AW168" s="13" t="s">
        <v>35</v>
      </c>
      <c r="AX168" s="13" t="s">
        <v>71</v>
      </c>
      <c r="AY168" s="200" t="s">
        <v>133</v>
      </c>
    </row>
    <row r="169" spans="2:51" s="11" customFormat="1" ht="13.5">
      <c r="B169" s="182"/>
      <c r="D169" s="183" t="s">
        <v>144</v>
      </c>
      <c r="E169" s="184" t="s">
        <v>5</v>
      </c>
      <c r="F169" s="185" t="s">
        <v>256</v>
      </c>
      <c r="H169" s="186">
        <v>1.2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144</v>
      </c>
      <c r="AU169" s="184" t="s">
        <v>142</v>
      </c>
      <c r="AV169" s="11" t="s">
        <v>142</v>
      </c>
      <c r="AW169" s="11" t="s">
        <v>35</v>
      </c>
      <c r="AX169" s="11" t="s">
        <v>71</v>
      </c>
      <c r="AY169" s="184" t="s">
        <v>133</v>
      </c>
    </row>
    <row r="170" spans="2:51" s="12" customFormat="1" ht="13.5">
      <c r="B170" s="191"/>
      <c r="D170" s="183" t="s">
        <v>144</v>
      </c>
      <c r="E170" s="192" t="s">
        <v>5</v>
      </c>
      <c r="F170" s="193" t="s">
        <v>149</v>
      </c>
      <c r="H170" s="194">
        <v>8.589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144</v>
      </c>
      <c r="AU170" s="192" t="s">
        <v>142</v>
      </c>
      <c r="AV170" s="12" t="s">
        <v>141</v>
      </c>
      <c r="AW170" s="12" t="s">
        <v>35</v>
      </c>
      <c r="AX170" s="12" t="s">
        <v>76</v>
      </c>
      <c r="AY170" s="192" t="s">
        <v>133</v>
      </c>
    </row>
    <row r="171" spans="2:65" s="1" customFormat="1" ht="16.5" customHeight="1">
      <c r="B171" s="169"/>
      <c r="C171" s="206">
        <v>24</v>
      </c>
      <c r="D171" s="206" t="s">
        <v>178</v>
      </c>
      <c r="E171" s="207" t="s">
        <v>257</v>
      </c>
      <c r="F171" s="208" t="s">
        <v>258</v>
      </c>
      <c r="G171" s="209" t="s">
        <v>259</v>
      </c>
      <c r="H171" s="210">
        <v>37.356</v>
      </c>
      <c r="I171" s="211"/>
      <c r="J171" s="212">
        <f>ROUND(I171*H171,2)</f>
        <v>0</v>
      </c>
      <c r="K171" s="208" t="s">
        <v>140</v>
      </c>
      <c r="L171" s="213"/>
      <c r="M171" s="214" t="s">
        <v>5</v>
      </c>
      <c r="N171" s="215" t="s">
        <v>43</v>
      </c>
      <c r="O171" s="41"/>
      <c r="P171" s="179">
        <f>O171*H171</f>
        <v>0</v>
      </c>
      <c r="Q171" s="179">
        <v>0.001</v>
      </c>
      <c r="R171" s="179">
        <f>Q171*H171</f>
        <v>0.037356</v>
      </c>
      <c r="S171" s="179">
        <v>0</v>
      </c>
      <c r="T171" s="180">
        <f>S171*H171</f>
        <v>0</v>
      </c>
      <c r="AR171" s="23" t="s">
        <v>260</v>
      </c>
      <c r="AT171" s="23" t="s">
        <v>178</v>
      </c>
      <c r="AU171" s="23" t="s">
        <v>142</v>
      </c>
      <c r="AY171" s="23" t="s">
        <v>133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142</v>
      </c>
      <c r="BK171" s="181">
        <f>ROUND(I171*H171,2)</f>
        <v>0</v>
      </c>
      <c r="BL171" s="23" t="s">
        <v>185</v>
      </c>
      <c r="BM171" s="23" t="s">
        <v>261</v>
      </c>
    </row>
    <row r="172" spans="2:51" s="13" customFormat="1" ht="13.5">
      <c r="B172" s="199"/>
      <c r="D172" s="183" t="s">
        <v>144</v>
      </c>
      <c r="E172" s="200" t="s">
        <v>5</v>
      </c>
      <c r="F172" s="201" t="s">
        <v>262</v>
      </c>
      <c r="H172" s="200" t="s">
        <v>5</v>
      </c>
      <c r="I172" s="202"/>
      <c r="L172" s="199"/>
      <c r="M172" s="203"/>
      <c r="N172" s="204"/>
      <c r="O172" s="204"/>
      <c r="P172" s="204"/>
      <c r="Q172" s="204"/>
      <c r="R172" s="204"/>
      <c r="S172" s="204"/>
      <c r="T172" s="205"/>
      <c r="AT172" s="200" t="s">
        <v>144</v>
      </c>
      <c r="AU172" s="200" t="s">
        <v>142</v>
      </c>
      <c r="AV172" s="13" t="s">
        <v>76</v>
      </c>
      <c r="AW172" s="13" t="s">
        <v>35</v>
      </c>
      <c r="AX172" s="13" t="s">
        <v>71</v>
      </c>
      <c r="AY172" s="200" t="s">
        <v>133</v>
      </c>
    </row>
    <row r="173" spans="2:51" s="11" customFormat="1" ht="13.5">
      <c r="B173" s="182"/>
      <c r="D173" s="183" t="s">
        <v>144</v>
      </c>
      <c r="E173" s="184" t="s">
        <v>5</v>
      </c>
      <c r="F173" s="185" t="s">
        <v>263</v>
      </c>
      <c r="H173" s="186">
        <v>37.356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144</v>
      </c>
      <c r="AU173" s="184" t="s">
        <v>142</v>
      </c>
      <c r="AV173" s="11" t="s">
        <v>142</v>
      </c>
      <c r="AW173" s="11" t="s">
        <v>35</v>
      </c>
      <c r="AX173" s="11" t="s">
        <v>76</v>
      </c>
      <c r="AY173" s="184" t="s">
        <v>133</v>
      </c>
    </row>
    <row r="174" spans="2:65" s="1" customFormat="1" ht="25.5" customHeight="1">
      <c r="B174" s="169"/>
      <c r="C174" s="170">
        <v>25</v>
      </c>
      <c r="D174" s="170" t="s">
        <v>136</v>
      </c>
      <c r="E174" s="171" t="s">
        <v>264</v>
      </c>
      <c r="F174" s="172" t="s">
        <v>265</v>
      </c>
      <c r="G174" s="173" t="s">
        <v>139</v>
      </c>
      <c r="H174" s="174">
        <v>12.452</v>
      </c>
      <c r="I174" s="175"/>
      <c r="J174" s="176">
        <f>ROUND(I174*H174,2)</f>
        <v>0</v>
      </c>
      <c r="K174" s="172" t="s">
        <v>140</v>
      </c>
      <c r="L174" s="40"/>
      <c r="M174" s="177" t="s">
        <v>5</v>
      </c>
      <c r="N174" s="178" t="s">
        <v>43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23" t="s">
        <v>185</v>
      </c>
      <c r="AT174" s="23" t="s">
        <v>136</v>
      </c>
      <c r="AU174" s="23" t="s">
        <v>142</v>
      </c>
      <c r="AY174" s="23" t="s">
        <v>133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142</v>
      </c>
      <c r="BK174" s="181">
        <f>ROUND(I174*H174,2)</f>
        <v>0</v>
      </c>
      <c r="BL174" s="23" t="s">
        <v>185</v>
      </c>
      <c r="BM174" s="23" t="s">
        <v>266</v>
      </c>
    </row>
    <row r="175" spans="2:51" s="11" customFormat="1" ht="13.5">
      <c r="B175" s="182"/>
      <c r="D175" s="183" t="s">
        <v>144</v>
      </c>
      <c r="E175" s="184" t="s">
        <v>5</v>
      </c>
      <c r="F175" s="185" t="s">
        <v>267</v>
      </c>
      <c r="H175" s="186">
        <v>12.452</v>
      </c>
      <c r="I175" s="187"/>
      <c r="L175" s="182"/>
      <c r="M175" s="188"/>
      <c r="N175" s="189"/>
      <c r="O175" s="189"/>
      <c r="P175" s="189"/>
      <c r="Q175" s="189"/>
      <c r="R175" s="189"/>
      <c r="S175" s="189"/>
      <c r="T175" s="190"/>
      <c r="AT175" s="184" t="s">
        <v>144</v>
      </c>
      <c r="AU175" s="184" t="s">
        <v>142</v>
      </c>
      <c r="AV175" s="11" t="s">
        <v>142</v>
      </c>
      <c r="AW175" s="11" t="s">
        <v>35</v>
      </c>
      <c r="AX175" s="11" t="s">
        <v>76</v>
      </c>
      <c r="AY175" s="184" t="s">
        <v>133</v>
      </c>
    </row>
    <row r="176" spans="2:65" s="1" customFormat="1" ht="25.5" customHeight="1">
      <c r="B176" s="169"/>
      <c r="C176" s="170">
        <v>26</v>
      </c>
      <c r="D176" s="170" t="s">
        <v>136</v>
      </c>
      <c r="E176" s="171" t="s">
        <v>268</v>
      </c>
      <c r="F176" s="172" t="s">
        <v>269</v>
      </c>
      <c r="G176" s="173" t="s">
        <v>270</v>
      </c>
      <c r="H176" s="174">
        <v>17.86</v>
      </c>
      <c r="I176" s="175"/>
      <c r="J176" s="176">
        <f>ROUND(I176*H176,2)</f>
        <v>0</v>
      </c>
      <c r="K176" s="172" t="s">
        <v>140</v>
      </c>
      <c r="L176" s="40"/>
      <c r="M176" s="177" t="s">
        <v>5</v>
      </c>
      <c r="N176" s="178" t="s">
        <v>43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185</v>
      </c>
      <c r="AT176" s="23" t="s">
        <v>136</v>
      </c>
      <c r="AU176" s="23" t="s">
        <v>142</v>
      </c>
      <c r="AY176" s="23" t="s">
        <v>133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142</v>
      </c>
      <c r="BK176" s="181">
        <f>ROUND(I176*H176,2)</f>
        <v>0</v>
      </c>
      <c r="BL176" s="23" t="s">
        <v>185</v>
      </c>
      <c r="BM176" s="23" t="s">
        <v>271</v>
      </c>
    </row>
    <row r="177" spans="2:51" s="11" customFormat="1" ht="13.5">
      <c r="B177" s="182"/>
      <c r="D177" s="183" t="s">
        <v>144</v>
      </c>
      <c r="E177" s="184" t="s">
        <v>5</v>
      </c>
      <c r="F177" s="185" t="s">
        <v>272</v>
      </c>
      <c r="H177" s="186">
        <v>3.115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144</v>
      </c>
      <c r="AU177" s="184" t="s">
        <v>142</v>
      </c>
      <c r="AV177" s="11" t="s">
        <v>142</v>
      </c>
      <c r="AW177" s="11" t="s">
        <v>35</v>
      </c>
      <c r="AX177" s="11" t="s">
        <v>71</v>
      </c>
      <c r="AY177" s="184" t="s">
        <v>133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273</v>
      </c>
      <c r="H178" s="186">
        <v>6.81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142</v>
      </c>
      <c r="AV178" s="11" t="s">
        <v>142</v>
      </c>
      <c r="AW178" s="11" t="s">
        <v>35</v>
      </c>
      <c r="AX178" s="11" t="s">
        <v>71</v>
      </c>
      <c r="AY178" s="184" t="s">
        <v>133</v>
      </c>
    </row>
    <row r="179" spans="2:51" s="11" customFormat="1" ht="13.5">
      <c r="B179" s="182"/>
      <c r="D179" s="183" t="s">
        <v>144</v>
      </c>
      <c r="E179" s="184" t="s">
        <v>5</v>
      </c>
      <c r="F179" s="185" t="s">
        <v>274</v>
      </c>
      <c r="H179" s="186">
        <v>1.535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144</v>
      </c>
      <c r="AU179" s="184" t="s">
        <v>142</v>
      </c>
      <c r="AV179" s="11" t="s">
        <v>142</v>
      </c>
      <c r="AW179" s="11" t="s">
        <v>35</v>
      </c>
      <c r="AX179" s="11" t="s">
        <v>71</v>
      </c>
      <c r="AY179" s="184" t="s">
        <v>133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275</v>
      </c>
      <c r="H180" s="186">
        <v>5.2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142</v>
      </c>
      <c r="AV180" s="11" t="s">
        <v>142</v>
      </c>
      <c r="AW180" s="11" t="s">
        <v>35</v>
      </c>
      <c r="AX180" s="11" t="s">
        <v>71</v>
      </c>
      <c r="AY180" s="184" t="s">
        <v>133</v>
      </c>
    </row>
    <row r="181" spans="2:51" s="11" customFormat="1" ht="13.5">
      <c r="B181" s="182"/>
      <c r="D181" s="183" t="s">
        <v>144</v>
      </c>
      <c r="E181" s="184" t="s">
        <v>5</v>
      </c>
      <c r="F181" s="185" t="s">
        <v>276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144</v>
      </c>
      <c r="AU181" s="184" t="s">
        <v>142</v>
      </c>
      <c r="AV181" s="11" t="s">
        <v>142</v>
      </c>
      <c r="AW181" s="11" t="s">
        <v>35</v>
      </c>
      <c r="AX181" s="11" t="s">
        <v>71</v>
      </c>
      <c r="AY181" s="184" t="s">
        <v>133</v>
      </c>
    </row>
    <row r="182" spans="2:51" s="12" customFormat="1" ht="13.5">
      <c r="B182" s="191"/>
      <c r="D182" s="183" t="s">
        <v>144</v>
      </c>
      <c r="E182" s="192" t="s">
        <v>5</v>
      </c>
      <c r="F182" s="193" t="s">
        <v>149</v>
      </c>
      <c r="H182" s="194">
        <v>17.86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144</v>
      </c>
      <c r="AU182" s="192" t="s">
        <v>142</v>
      </c>
      <c r="AV182" s="12" t="s">
        <v>141</v>
      </c>
      <c r="AW182" s="12" t="s">
        <v>35</v>
      </c>
      <c r="AX182" s="12" t="s">
        <v>76</v>
      </c>
      <c r="AY182" s="192" t="s">
        <v>133</v>
      </c>
    </row>
    <row r="183" spans="2:65" s="1" customFormat="1" ht="25.5" customHeight="1">
      <c r="B183" s="169"/>
      <c r="C183" s="170">
        <v>27</v>
      </c>
      <c r="D183" s="170" t="s">
        <v>136</v>
      </c>
      <c r="E183" s="171" t="s">
        <v>277</v>
      </c>
      <c r="F183" s="172" t="s">
        <v>278</v>
      </c>
      <c r="G183" s="173" t="s">
        <v>176</v>
      </c>
      <c r="H183" s="174">
        <v>8</v>
      </c>
      <c r="I183" s="175"/>
      <c r="J183" s="176">
        <f>ROUND(I183*H183,2)</f>
        <v>0</v>
      </c>
      <c r="K183" s="172" t="s">
        <v>140</v>
      </c>
      <c r="L183" s="40"/>
      <c r="M183" s="177" t="s">
        <v>5</v>
      </c>
      <c r="N183" s="178" t="s">
        <v>43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185</v>
      </c>
      <c r="AT183" s="23" t="s">
        <v>136</v>
      </c>
      <c r="AU183" s="23" t="s">
        <v>142</v>
      </c>
      <c r="AY183" s="23" t="s">
        <v>133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142</v>
      </c>
      <c r="BK183" s="181">
        <f>ROUND(I183*H183,2)</f>
        <v>0</v>
      </c>
      <c r="BL183" s="23" t="s">
        <v>185</v>
      </c>
      <c r="BM183" s="23" t="s">
        <v>279</v>
      </c>
    </row>
    <row r="184" spans="2:65" s="1" customFormat="1" ht="16.5" customHeight="1">
      <c r="B184" s="169"/>
      <c r="C184" s="206">
        <v>28</v>
      </c>
      <c r="D184" s="206" t="s">
        <v>178</v>
      </c>
      <c r="E184" s="207" t="s">
        <v>280</v>
      </c>
      <c r="F184" s="208" t="s">
        <v>281</v>
      </c>
      <c r="G184" s="209" t="s">
        <v>270</v>
      </c>
      <c r="H184" s="210">
        <v>19.646</v>
      </c>
      <c r="I184" s="211"/>
      <c r="J184" s="212">
        <f>ROUND(I184*H184,2)</f>
        <v>0</v>
      </c>
      <c r="K184" s="208" t="s">
        <v>140</v>
      </c>
      <c r="L184" s="213"/>
      <c r="M184" s="214" t="s">
        <v>5</v>
      </c>
      <c r="N184" s="215" t="s">
        <v>43</v>
      </c>
      <c r="O184" s="41"/>
      <c r="P184" s="179">
        <f>O184*H184</f>
        <v>0</v>
      </c>
      <c r="Q184" s="179">
        <v>6E-05</v>
      </c>
      <c r="R184" s="179">
        <f>Q184*H184</f>
        <v>0.00117876</v>
      </c>
      <c r="S184" s="179">
        <v>0</v>
      </c>
      <c r="T184" s="180">
        <f>S184*H184</f>
        <v>0</v>
      </c>
      <c r="AR184" s="23" t="s">
        <v>260</v>
      </c>
      <c r="AT184" s="23" t="s">
        <v>178</v>
      </c>
      <c r="AU184" s="23" t="s">
        <v>142</v>
      </c>
      <c r="AY184" s="23" t="s">
        <v>133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142</v>
      </c>
      <c r="BK184" s="181">
        <f>ROUND(I184*H184,2)</f>
        <v>0</v>
      </c>
      <c r="BL184" s="23" t="s">
        <v>185</v>
      </c>
      <c r="BM184" s="23" t="s">
        <v>282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283</v>
      </c>
      <c r="H185" s="186">
        <v>19.646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76</v>
      </c>
      <c r="AY185" s="184" t="s">
        <v>133</v>
      </c>
    </row>
    <row r="186" spans="2:65" s="1" customFormat="1" ht="38.25" customHeight="1">
      <c r="B186" s="169"/>
      <c r="C186" s="170">
        <v>29</v>
      </c>
      <c r="D186" s="170" t="s">
        <v>136</v>
      </c>
      <c r="E186" s="171" t="s">
        <v>284</v>
      </c>
      <c r="F186" s="172" t="s">
        <v>285</v>
      </c>
      <c r="G186" s="173" t="s">
        <v>214</v>
      </c>
      <c r="H186" s="174">
        <v>0.039</v>
      </c>
      <c r="I186" s="175"/>
      <c r="J186" s="176">
        <f>ROUND(I186*H186,2)</f>
        <v>0</v>
      </c>
      <c r="K186" s="172" t="s">
        <v>140</v>
      </c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185</v>
      </c>
      <c r="AT186" s="23" t="s">
        <v>136</v>
      </c>
      <c r="AU186" s="23" t="s">
        <v>142</v>
      </c>
      <c r="AY186" s="23" t="s">
        <v>133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142</v>
      </c>
      <c r="BK186" s="181">
        <f>ROUND(I186*H186,2)</f>
        <v>0</v>
      </c>
      <c r="BL186" s="23" t="s">
        <v>185</v>
      </c>
      <c r="BM186" s="23" t="s">
        <v>286</v>
      </c>
    </row>
    <row r="187" spans="2:65" s="1" customFormat="1" ht="38.25" customHeight="1">
      <c r="B187" s="169"/>
      <c r="C187" s="170">
        <v>30</v>
      </c>
      <c r="D187" s="170" t="s">
        <v>136</v>
      </c>
      <c r="E187" s="171" t="s">
        <v>287</v>
      </c>
      <c r="F187" s="172" t="s">
        <v>288</v>
      </c>
      <c r="G187" s="173" t="s">
        <v>214</v>
      </c>
      <c r="H187" s="174">
        <v>0.039</v>
      </c>
      <c r="I187" s="175"/>
      <c r="J187" s="176">
        <f>ROUND(I187*H187,2)</f>
        <v>0</v>
      </c>
      <c r="K187" s="172" t="s">
        <v>140</v>
      </c>
      <c r="L187" s="40"/>
      <c r="M187" s="177" t="s">
        <v>5</v>
      </c>
      <c r="N187" s="178" t="s">
        <v>43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185</v>
      </c>
      <c r="AT187" s="23" t="s">
        <v>136</v>
      </c>
      <c r="AU187" s="23" t="s">
        <v>142</v>
      </c>
      <c r="AY187" s="23" t="s">
        <v>133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142</v>
      </c>
      <c r="BK187" s="181">
        <f>ROUND(I187*H187,2)</f>
        <v>0</v>
      </c>
      <c r="BL187" s="23" t="s">
        <v>185</v>
      </c>
      <c r="BM187" s="23" t="s">
        <v>289</v>
      </c>
    </row>
    <row r="188" spans="2:63" s="10" customFormat="1" ht="29.85" customHeight="1">
      <c r="B188" s="156"/>
      <c r="D188" s="157" t="s">
        <v>70</v>
      </c>
      <c r="E188" s="167" t="s">
        <v>290</v>
      </c>
      <c r="F188" s="167" t="s">
        <v>291</v>
      </c>
      <c r="I188" s="159"/>
      <c r="J188" s="168">
        <f>BK188</f>
        <v>0</v>
      </c>
      <c r="L188" s="156"/>
      <c r="M188" s="161"/>
      <c r="N188" s="162"/>
      <c r="O188" s="162"/>
      <c r="P188" s="163">
        <f>SUM(P189:P198)</f>
        <v>0</v>
      </c>
      <c r="Q188" s="162"/>
      <c r="R188" s="163">
        <f>SUM(R189:R198)</f>
        <v>0.0083</v>
      </c>
      <c r="S188" s="162"/>
      <c r="T188" s="164">
        <f>SUM(T189:T198)</f>
        <v>0.021179999999999997</v>
      </c>
      <c r="AR188" s="157" t="s">
        <v>142</v>
      </c>
      <c r="AT188" s="165" t="s">
        <v>70</v>
      </c>
      <c r="AU188" s="165" t="s">
        <v>76</v>
      </c>
      <c r="AY188" s="157" t="s">
        <v>133</v>
      </c>
      <c r="BK188" s="166">
        <f>SUM(BK189:BK198)</f>
        <v>0</v>
      </c>
    </row>
    <row r="189" spans="2:65" s="1" customFormat="1" ht="25.5" customHeight="1">
      <c r="B189" s="169"/>
      <c r="C189" s="170">
        <v>31</v>
      </c>
      <c r="D189" s="170" t="s">
        <v>136</v>
      </c>
      <c r="E189" s="171" t="s">
        <v>292</v>
      </c>
      <c r="F189" s="172" t="s">
        <v>293</v>
      </c>
      <c r="G189" s="173" t="s">
        <v>270</v>
      </c>
      <c r="H189" s="174">
        <v>6</v>
      </c>
      <c r="I189" s="175"/>
      <c r="J189" s="176">
        <f>ROUND(I189*H189,2)</f>
        <v>0</v>
      </c>
      <c r="K189" s="172" t="s">
        <v>140</v>
      </c>
      <c r="L189" s="40"/>
      <c r="M189" s="177" t="s">
        <v>5</v>
      </c>
      <c r="N189" s="178" t="s">
        <v>43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0.00198</v>
      </c>
      <c r="T189" s="180">
        <f>S189*H189</f>
        <v>0.01188</v>
      </c>
      <c r="AR189" s="23" t="s">
        <v>185</v>
      </c>
      <c r="AT189" s="23" t="s">
        <v>136</v>
      </c>
      <c r="AU189" s="23" t="s">
        <v>142</v>
      </c>
      <c r="AY189" s="23" t="s">
        <v>133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142</v>
      </c>
      <c r="BK189" s="181">
        <f>ROUND(I189*H189,2)</f>
        <v>0</v>
      </c>
      <c r="BL189" s="23" t="s">
        <v>185</v>
      </c>
      <c r="BM189" s="23" t="s">
        <v>294</v>
      </c>
    </row>
    <row r="190" spans="2:65" s="1" customFormat="1" ht="16.5" customHeight="1">
      <c r="B190" s="169"/>
      <c r="C190" s="170">
        <v>32</v>
      </c>
      <c r="D190" s="170" t="s">
        <v>136</v>
      </c>
      <c r="E190" s="171" t="s">
        <v>295</v>
      </c>
      <c r="F190" s="172" t="s">
        <v>296</v>
      </c>
      <c r="G190" s="173" t="s">
        <v>270</v>
      </c>
      <c r="H190" s="174">
        <v>2</v>
      </c>
      <c r="I190" s="175"/>
      <c r="J190" s="176">
        <f>ROUND(I190*H190,2)</f>
        <v>0</v>
      </c>
      <c r="K190" s="172" t="s">
        <v>140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0.00177</v>
      </c>
      <c r="R190" s="179">
        <f>Q190*H190</f>
        <v>0.00354</v>
      </c>
      <c r="S190" s="179">
        <v>0</v>
      </c>
      <c r="T190" s="180">
        <f>S190*H190</f>
        <v>0</v>
      </c>
      <c r="AR190" s="23" t="s">
        <v>185</v>
      </c>
      <c r="AT190" s="23" t="s">
        <v>136</v>
      </c>
      <c r="AU190" s="23" t="s">
        <v>142</v>
      </c>
      <c r="AY190" s="23" t="s">
        <v>133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142</v>
      </c>
      <c r="BK190" s="181">
        <f>ROUND(I190*H190,2)</f>
        <v>0</v>
      </c>
      <c r="BL190" s="23" t="s">
        <v>185</v>
      </c>
      <c r="BM190" s="23" t="s">
        <v>297</v>
      </c>
    </row>
    <row r="191" spans="2:65" s="1" customFormat="1" ht="16.5" customHeight="1">
      <c r="B191" s="169"/>
      <c r="C191" s="170">
        <v>33</v>
      </c>
      <c r="D191" s="170" t="s">
        <v>136</v>
      </c>
      <c r="E191" s="171" t="s">
        <v>298</v>
      </c>
      <c r="F191" s="172" t="s">
        <v>299</v>
      </c>
      <c r="G191" s="173" t="s">
        <v>270</v>
      </c>
      <c r="H191" s="174">
        <v>7</v>
      </c>
      <c r="I191" s="175"/>
      <c r="J191" s="176">
        <f>ROUND(I191*H191,2)</f>
        <v>0</v>
      </c>
      <c r="K191" s="172" t="s">
        <v>140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0.00046</v>
      </c>
      <c r="R191" s="179">
        <f>Q191*H191</f>
        <v>0.00322</v>
      </c>
      <c r="S191" s="179">
        <v>0</v>
      </c>
      <c r="T191" s="180">
        <f>S191*H191</f>
        <v>0</v>
      </c>
      <c r="AR191" s="23" t="s">
        <v>185</v>
      </c>
      <c r="AT191" s="23" t="s">
        <v>136</v>
      </c>
      <c r="AU191" s="23" t="s">
        <v>142</v>
      </c>
      <c r="AY191" s="23" t="s">
        <v>133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142</v>
      </c>
      <c r="BK191" s="181">
        <f>ROUND(I191*H191,2)</f>
        <v>0</v>
      </c>
      <c r="BL191" s="23" t="s">
        <v>185</v>
      </c>
      <c r="BM191" s="23" t="s">
        <v>300</v>
      </c>
    </row>
    <row r="192" spans="2:65" s="1" customFormat="1" ht="16.5" customHeight="1">
      <c r="B192" s="169"/>
      <c r="C192" s="170">
        <v>34</v>
      </c>
      <c r="D192" s="170" t="s">
        <v>136</v>
      </c>
      <c r="E192" s="171" t="s">
        <v>301</v>
      </c>
      <c r="F192" s="172" t="s">
        <v>302</v>
      </c>
      <c r="G192" s="173" t="s">
        <v>270</v>
      </c>
      <c r="H192" s="174">
        <v>2</v>
      </c>
      <c r="I192" s="175"/>
      <c r="J192" s="176">
        <f>ROUND(I192*H192,2)</f>
        <v>0</v>
      </c>
      <c r="K192" s="172" t="s">
        <v>140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0.00077</v>
      </c>
      <c r="R192" s="179">
        <f>Q192*H192</f>
        <v>0.00154</v>
      </c>
      <c r="S192" s="179">
        <v>0</v>
      </c>
      <c r="T192" s="180">
        <f>S192*H192</f>
        <v>0</v>
      </c>
      <c r="AR192" s="23" t="s">
        <v>185</v>
      </c>
      <c r="AT192" s="23" t="s">
        <v>136</v>
      </c>
      <c r="AU192" s="23" t="s">
        <v>142</v>
      </c>
      <c r="AY192" s="23" t="s">
        <v>133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142</v>
      </c>
      <c r="BK192" s="181">
        <f>ROUND(I192*H192,2)</f>
        <v>0</v>
      </c>
      <c r="BL192" s="23" t="s">
        <v>185</v>
      </c>
      <c r="BM192" s="23" t="s">
        <v>303</v>
      </c>
    </row>
    <row r="193" spans="2:65" s="1" customFormat="1" ht="16.5" customHeight="1">
      <c r="B193" s="169"/>
      <c r="C193" s="170">
        <v>35</v>
      </c>
      <c r="D193" s="170" t="s">
        <v>136</v>
      </c>
      <c r="E193" s="171" t="s">
        <v>304</v>
      </c>
      <c r="F193" s="172" t="s">
        <v>305</v>
      </c>
      <c r="G193" s="173" t="s">
        <v>176</v>
      </c>
      <c r="H193" s="174">
        <v>3</v>
      </c>
      <c r="I193" s="175"/>
      <c r="J193" s="176">
        <f>ROUND(I193*H193,2)</f>
        <v>0</v>
      </c>
      <c r="K193" s="172" t="s">
        <v>140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0.0031</v>
      </c>
      <c r="T193" s="180">
        <f>S193*H193</f>
        <v>0.0093</v>
      </c>
      <c r="AR193" s="23" t="s">
        <v>185</v>
      </c>
      <c r="AT193" s="23" t="s">
        <v>136</v>
      </c>
      <c r="AU193" s="23" t="s">
        <v>142</v>
      </c>
      <c r="AY193" s="23" t="s">
        <v>133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142</v>
      </c>
      <c r="BK193" s="181">
        <f>ROUND(I193*H193,2)</f>
        <v>0</v>
      </c>
      <c r="BL193" s="23" t="s">
        <v>185</v>
      </c>
      <c r="BM193" s="23" t="s">
        <v>306</v>
      </c>
    </row>
    <row r="194" spans="2:51" s="13" customFormat="1" ht="13.5">
      <c r="B194" s="199"/>
      <c r="D194" s="183" t="s">
        <v>144</v>
      </c>
      <c r="E194" s="200" t="s">
        <v>5</v>
      </c>
      <c r="F194" s="201" t="s">
        <v>307</v>
      </c>
      <c r="H194" s="200" t="s">
        <v>5</v>
      </c>
      <c r="I194" s="202"/>
      <c r="L194" s="199"/>
      <c r="M194" s="203"/>
      <c r="N194" s="204"/>
      <c r="O194" s="204"/>
      <c r="P194" s="204"/>
      <c r="Q194" s="204"/>
      <c r="R194" s="204"/>
      <c r="S194" s="204"/>
      <c r="T194" s="205"/>
      <c r="AT194" s="200" t="s">
        <v>144</v>
      </c>
      <c r="AU194" s="200" t="s">
        <v>142</v>
      </c>
      <c r="AV194" s="13" t="s">
        <v>76</v>
      </c>
      <c r="AW194" s="13" t="s">
        <v>35</v>
      </c>
      <c r="AX194" s="13" t="s">
        <v>71</v>
      </c>
      <c r="AY194" s="200" t="s">
        <v>133</v>
      </c>
    </row>
    <row r="195" spans="2:51" s="11" customFormat="1" ht="13.5">
      <c r="B195" s="182"/>
      <c r="D195" s="183" t="s">
        <v>144</v>
      </c>
      <c r="E195" s="184" t="s">
        <v>5</v>
      </c>
      <c r="F195" s="185" t="s">
        <v>134</v>
      </c>
      <c r="H195" s="186">
        <v>3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144</v>
      </c>
      <c r="AU195" s="184" t="s">
        <v>142</v>
      </c>
      <c r="AV195" s="11" t="s">
        <v>142</v>
      </c>
      <c r="AW195" s="11" t="s">
        <v>35</v>
      </c>
      <c r="AX195" s="11" t="s">
        <v>76</v>
      </c>
      <c r="AY195" s="184" t="s">
        <v>133</v>
      </c>
    </row>
    <row r="196" spans="2:65" s="1" customFormat="1" ht="16.5" customHeight="1">
      <c r="B196" s="169"/>
      <c r="C196" s="170">
        <v>36</v>
      </c>
      <c r="D196" s="170" t="s">
        <v>136</v>
      </c>
      <c r="E196" s="171" t="s">
        <v>308</v>
      </c>
      <c r="F196" s="172" t="s">
        <v>309</v>
      </c>
      <c r="G196" s="173" t="s">
        <v>270</v>
      </c>
      <c r="H196" s="174">
        <v>11</v>
      </c>
      <c r="I196" s="175"/>
      <c r="J196" s="176">
        <f>ROUND(I196*H196,2)</f>
        <v>0</v>
      </c>
      <c r="K196" s="172" t="s">
        <v>140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AR196" s="23" t="s">
        <v>185</v>
      </c>
      <c r="AT196" s="23" t="s">
        <v>136</v>
      </c>
      <c r="AU196" s="23" t="s">
        <v>142</v>
      </c>
      <c r="AY196" s="23" t="s">
        <v>133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185</v>
      </c>
      <c r="BM196" s="23" t="s">
        <v>310</v>
      </c>
    </row>
    <row r="197" spans="2:65" s="1" customFormat="1" ht="38.25" customHeight="1">
      <c r="B197" s="169"/>
      <c r="C197" s="170">
        <v>37</v>
      </c>
      <c r="D197" s="170" t="s">
        <v>136</v>
      </c>
      <c r="E197" s="171" t="s">
        <v>311</v>
      </c>
      <c r="F197" s="172" t="s">
        <v>312</v>
      </c>
      <c r="G197" s="173" t="s">
        <v>214</v>
      </c>
      <c r="H197" s="174">
        <v>0.008</v>
      </c>
      <c r="I197" s="175"/>
      <c r="J197" s="176">
        <f>ROUND(I197*H197,2)</f>
        <v>0</v>
      </c>
      <c r="K197" s="172" t="s">
        <v>140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3" t="s">
        <v>185</v>
      </c>
      <c r="AT197" s="23" t="s">
        <v>136</v>
      </c>
      <c r="AU197" s="23" t="s">
        <v>142</v>
      </c>
      <c r="AY197" s="23" t="s">
        <v>133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142</v>
      </c>
      <c r="BK197" s="181">
        <f>ROUND(I197*H197,2)</f>
        <v>0</v>
      </c>
      <c r="BL197" s="23" t="s">
        <v>185</v>
      </c>
      <c r="BM197" s="23" t="s">
        <v>313</v>
      </c>
    </row>
    <row r="198" spans="2:65" s="1" customFormat="1" ht="38.25" customHeight="1">
      <c r="B198" s="169"/>
      <c r="C198" s="170">
        <v>38</v>
      </c>
      <c r="D198" s="170" t="s">
        <v>136</v>
      </c>
      <c r="E198" s="171" t="s">
        <v>314</v>
      </c>
      <c r="F198" s="172" t="s">
        <v>315</v>
      </c>
      <c r="G198" s="173" t="s">
        <v>214</v>
      </c>
      <c r="H198" s="174">
        <v>0.008</v>
      </c>
      <c r="I198" s="175"/>
      <c r="J198" s="176">
        <f>ROUND(I198*H198,2)</f>
        <v>0</v>
      </c>
      <c r="K198" s="172" t="s">
        <v>140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185</v>
      </c>
      <c r="AT198" s="23" t="s">
        <v>136</v>
      </c>
      <c r="AU198" s="23" t="s">
        <v>142</v>
      </c>
      <c r="AY198" s="23" t="s">
        <v>133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142</v>
      </c>
      <c r="BK198" s="181">
        <f>ROUND(I198*H198,2)</f>
        <v>0</v>
      </c>
      <c r="BL198" s="23" t="s">
        <v>185</v>
      </c>
      <c r="BM198" s="23" t="s">
        <v>316</v>
      </c>
    </row>
    <row r="199" spans="2:63" s="10" customFormat="1" ht="29.85" customHeight="1">
      <c r="B199" s="156"/>
      <c r="D199" s="157" t="s">
        <v>70</v>
      </c>
      <c r="E199" s="167" t="s">
        <v>317</v>
      </c>
      <c r="F199" s="167" t="s">
        <v>318</v>
      </c>
      <c r="I199" s="159"/>
      <c r="J199" s="168">
        <f>BK199</f>
        <v>0</v>
      </c>
      <c r="L199" s="156"/>
      <c r="M199" s="161"/>
      <c r="N199" s="162"/>
      <c r="O199" s="162"/>
      <c r="P199" s="163">
        <f>SUM(P200:P210)</f>
        <v>0</v>
      </c>
      <c r="Q199" s="162"/>
      <c r="R199" s="163">
        <f>SUM(R200:R210)</f>
        <v>0.02018</v>
      </c>
      <c r="S199" s="162"/>
      <c r="T199" s="164">
        <f>SUM(T200:T210)</f>
        <v>0.0027999999999999995</v>
      </c>
      <c r="AR199" s="157" t="s">
        <v>142</v>
      </c>
      <c r="AT199" s="165" t="s">
        <v>70</v>
      </c>
      <c r="AU199" s="165" t="s">
        <v>76</v>
      </c>
      <c r="AY199" s="157" t="s">
        <v>133</v>
      </c>
      <c r="BK199" s="166">
        <f>SUM(BK200:BK210)</f>
        <v>0</v>
      </c>
    </row>
    <row r="200" spans="2:65" s="1" customFormat="1" ht="16.5" customHeight="1">
      <c r="B200" s="169"/>
      <c r="C200" s="170">
        <v>39</v>
      </c>
      <c r="D200" s="170" t="s">
        <v>136</v>
      </c>
      <c r="E200" s="171" t="s">
        <v>319</v>
      </c>
      <c r="F200" s="172" t="s">
        <v>320</v>
      </c>
      <c r="G200" s="173" t="s">
        <v>270</v>
      </c>
      <c r="H200" s="174">
        <v>10</v>
      </c>
      <c r="I200" s="175"/>
      <c r="J200" s="176">
        <f aca="true" t="shared" si="10" ref="J200:J210">ROUND(I200*H200,2)</f>
        <v>0</v>
      </c>
      <c r="K200" s="172" t="s">
        <v>140</v>
      </c>
      <c r="L200" s="40"/>
      <c r="M200" s="177" t="s">
        <v>5</v>
      </c>
      <c r="N200" s="178" t="s">
        <v>43</v>
      </c>
      <c r="O200" s="41"/>
      <c r="P200" s="179">
        <f aca="true" t="shared" si="11" ref="P200:P210">O200*H200</f>
        <v>0</v>
      </c>
      <c r="Q200" s="179">
        <v>0</v>
      </c>
      <c r="R200" s="179">
        <f aca="true" t="shared" si="12" ref="R200:R210">Q200*H200</f>
        <v>0</v>
      </c>
      <c r="S200" s="179">
        <v>0.00028</v>
      </c>
      <c r="T200" s="180">
        <f aca="true" t="shared" si="13" ref="T200:T210">S200*H200</f>
        <v>0.0027999999999999995</v>
      </c>
      <c r="AR200" s="23" t="s">
        <v>185</v>
      </c>
      <c r="AT200" s="23" t="s">
        <v>136</v>
      </c>
      <c r="AU200" s="23" t="s">
        <v>142</v>
      </c>
      <c r="AY200" s="23" t="s">
        <v>133</v>
      </c>
      <c r="BE200" s="181">
        <f aca="true" t="shared" si="14" ref="BE200:BE210">IF(N200="základní",J200,0)</f>
        <v>0</v>
      </c>
      <c r="BF200" s="181">
        <f aca="true" t="shared" si="15" ref="BF200:BF210">IF(N200="snížená",J200,0)</f>
        <v>0</v>
      </c>
      <c r="BG200" s="181">
        <f aca="true" t="shared" si="16" ref="BG200:BG210">IF(N200="zákl. přenesená",J200,0)</f>
        <v>0</v>
      </c>
      <c r="BH200" s="181">
        <f aca="true" t="shared" si="17" ref="BH200:BH210">IF(N200="sníž. přenesená",J200,0)</f>
        <v>0</v>
      </c>
      <c r="BI200" s="181">
        <f aca="true" t="shared" si="18" ref="BI200:BI210">IF(N200="nulová",J200,0)</f>
        <v>0</v>
      </c>
      <c r="BJ200" s="23" t="s">
        <v>142</v>
      </c>
      <c r="BK200" s="181">
        <f aca="true" t="shared" si="19" ref="BK200:BK210">ROUND(I200*H200,2)</f>
        <v>0</v>
      </c>
      <c r="BL200" s="23" t="s">
        <v>185</v>
      </c>
      <c r="BM200" s="23" t="s">
        <v>321</v>
      </c>
    </row>
    <row r="201" spans="2:65" s="1" customFormat="1" ht="25.5" customHeight="1">
      <c r="B201" s="169"/>
      <c r="C201" s="170">
        <v>40</v>
      </c>
      <c r="D201" s="170" t="s">
        <v>136</v>
      </c>
      <c r="E201" s="171" t="s">
        <v>322</v>
      </c>
      <c r="F201" s="172" t="s">
        <v>323</v>
      </c>
      <c r="G201" s="173" t="s">
        <v>270</v>
      </c>
      <c r="H201" s="174">
        <v>20</v>
      </c>
      <c r="I201" s="175"/>
      <c r="J201" s="176">
        <f t="shared" si="10"/>
        <v>0</v>
      </c>
      <c r="K201" s="172" t="s">
        <v>140</v>
      </c>
      <c r="L201" s="40"/>
      <c r="M201" s="177" t="s">
        <v>5</v>
      </c>
      <c r="N201" s="178" t="s">
        <v>43</v>
      </c>
      <c r="O201" s="41"/>
      <c r="P201" s="179">
        <f t="shared" si="11"/>
        <v>0</v>
      </c>
      <c r="Q201" s="179">
        <v>0.00042</v>
      </c>
      <c r="R201" s="179">
        <f t="shared" si="12"/>
        <v>0.008400000000000001</v>
      </c>
      <c r="S201" s="179">
        <v>0</v>
      </c>
      <c r="T201" s="180">
        <f t="shared" si="13"/>
        <v>0</v>
      </c>
      <c r="AR201" s="23" t="s">
        <v>185</v>
      </c>
      <c r="AT201" s="23" t="s">
        <v>136</v>
      </c>
      <c r="AU201" s="23" t="s">
        <v>142</v>
      </c>
      <c r="AY201" s="23" t="s">
        <v>133</v>
      </c>
      <c r="BE201" s="181">
        <f t="shared" si="14"/>
        <v>0</v>
      </c>
      <c r="BF201" s="181">
        <f t="shared" si="15"/>
        <v>0</v>
      </c>
      <c r="BG201" s="181">
        <f t="shared" si="16"/>
        <v>0</v>
      </c>
      <c r="BH201" s="181">
        <f t="shared" si="17"/>
        <v>0</v>
      </c>
      <c r="BI201" s="181">
        <f t="shared" si="18"/>
        <v>0</v>
      </c>
      <c r="BJ201" s="23" t="s">
        <v>142</v>
      </c>
      <c r="BK201" s="181">
        <f t="shared" si="19"/>
        <v>0</v>
      </c>
      <c r="BL201" s="23" t="s">
        <v>185</v>
      </c>
      <c r="BM201" s="23" t="s">
        <v>324</v>
      </c>
    </row>
    <row r="202" spans="2:65" s="1" customFormat="1" ht="16.5" customHeight="1">
      <c r="B202" s="169"/>
      <c r="C202" s="206">
        <v>41</v>
      </c>
      <c r="D202" s="206" t="s">
        <v>178</v>
      </c>
      <c r="E202" s="207" t="s">
        <v>325</v>
      </c>
      <c r="F202" s="208" t="s">
        <v>326</v>
      </c>
      <c r="G202" s="209" t="s">
        <v>270</v>
      </c>
      <c r="H202" s="210">
        <v>7</v>
      </c>
      <c r="I202" s="211"/>
      <c r="J202" s="212">
        <f t="shared" si="10"/>
        <v>0</v>
      </c>
      <c r="K202" s="208" t="s">
        <v>140</v>
      </c>
      <c r="L202" s="213"/>
      <c r="M202" s="214" t="s">
        <v>5</v>
      </c>
      <c r="N202" s="215" t="s">
        <v>43</v>
      </c>
      <c r="O202" s="41"/>
      <c r="P202" s="179">
        <f t="shared" si="11"/>
        <v>0</v>
      </c>
      <c r="Q202" s="179">
        <v>0.00011</v>
      </c>
      <c r="R202" s="179">
        <f t="shared" si="12"/>
        <v>0.0007700000000000001</v>
      </c>
      <c r="S202" s="179">
        <v>0</v>
      </c>
      <c r="T202" s="180">
        <f t="shared" si="13"/>
        <v>0</v>
      </c>
      <c r="AR202" s="23" t="s">
        <v>260</v>
      </c>
      <c r="AT202" s="23" t="s">
        <v>178</v>
      </c>
      <c r="AU202" s="23" t="s">
        <v>142</v>
      </c>
      <c r="AY202" s="23" t="s">
        <v>133</v>
      </c>
      <c r="BE202" s="181">
        <f t="shared" si="14"/>
        <v>0</v>
      </c>
      <c r="BF202" s="181">
        <f t="shared" si="15"/>
        <v>0</v>
      </c>
      <c r="BG202" s="181">
        <f t="shared" si="16"/>
        <v>0</v>
      </c>
      <c r="BH202" s="181">
        <f t="shared" si="17"/>
        <v>0</v>
      </c>
      <c r="BI202" s="181">
        <f t="shared" si="18"/>
        <v>0</v>
      </c>
      <c r="BJ202" s="23" t="s">
        <v>142</v>
      </c>
      <c r="BK202" s="181">
        <f t="shared" si="19"/>
        <v>0</v>
      </c>
      <c r="BL202" s="23" t="s">
        <v>185</v>
      </c>
      <c r="BM202" s="23" t="s">
        <v>327</v>
      </c>
    </row>
    <row r="203" spans="2:65" s="1" customFormat="1" ht="16.5" customHeight="1">
      <c r="B203" s="169"/>
      <c r="C203" s="206">
        <v>42</v>
      </c>
      <c r="D203" s="206" t="s">
        <v>178</v>
      </c>
      <c r="E203" s="207" t="s">
        <v>328</v>
      </c>
      <c r="F203" s="208" t="s">
        <v>329</v>
      </c>
      <c r="G203" s="209" t="s">
        <v>270</v>
      </c>
      <c r="H203" s="210">
        <v>7</v>
      </c>
      <c r="I203" s="211"/>
      <c r="J203" s="212">
        <f t="shared" si="10"/>
        <v>0</v>
      </c>
      <c r="K203" s="208" t="s">
        <v>140</v>
      </c>
      <c r="L203" s="213"/>
      <c r="M203" s="214" t="s">
        <v>5</v>
      </c>
      <c r="N203" s="215" t="s">
        <v>43</v>
      </c>
      <c r="O203" s="41"/>
      <c r="P203" s="179">
        <f t="shared" si="11"/>
        <v>0</v>
      </c>
      <c r="Q203" s="179">
        <v>0.00017</v>
      </c>
      <c r="R203" s="179">
        <f t="shared" si="12"/>
        <v>0.00119</v>
      </c>
      <c r="S203" s="179">
        <v>0</v>
      </c>
      <c r="T203" s="180">
        <f t="shared" si="13"/>
        <v>0</v>
      </c>
      <c r="AR203" s="23" t="s">
        <v>260</v>
      </c>
      <c r="AT203" s="23" t="s">
        <v>178</v>
      </c>
      <c r="AU203" s="23" t="s">
        <v>142</v>
      </c>
      <c r="AY203" s="23" t="s">
        <v>133</v>
      </c>
      <c r="BE203" s="181">
        <f t="shared" si="14"/>
        <v>0</v>
      </c>
      <c r="BF203" s="181">
        <f t="shared" si="15"/>
        <v>0</v>
      </c>
      <c r="BG203" s="181">
        <f t="shared" si="16"/>
        <v>0</v>
      </c>
      <c r="BH203" s="181">
        <f t="shared" si="17"/>
        <v>0</v>
      </c>
      <c r="BI203" s="181">
        <f t="shared" si="18"/>
        <v>0</v>
      </c>
      <c r="BJ203" s="23" t="s">
        <v>142</v>
      </c>
      <c r="BK203" s="181">
        <f t="shared" si="19"/>
        <v>0</v>
      </c>
      <c r="BL203" s="23" t="s">
        <v>185</v>
      </c>
      <c r="BM203" s="23" t="s">
        <v>330</v>
      </c>
    </row>
    <row r="204" spans="2:65" s="1" customFormat="1" ht="16.5" customHeight="1">
      <c r="B204" s="169"/>
      <c r="C204" s="206">
        <v>43</v>
      </c>
      <c r="D204" s="206" t="s">
        <v>178</v>
      </c>
      <c r="E204" s="207" t="s">
        <v>331</v>
      </c>
      <c r="F204" s="208" t="s">
        <v>332</v>
      </c>
      <c r="G204" s="209" t="s">
        <v>270</v>
      </c>
      <c r="H204" s="210">
        <v>6</v>
      </c>
      <c r="I204" s="211"/>
      <c r="J204" s="212">
        <f t="shared" si="10"/>
        <v>0</v>
      </c>
      <c r="K204" s="208" t="s">
        <v>140</v>
      </c>
      <c r="L204" s="213"/>
      <c r="M204" s="214" t="s">
        <v>5</v>
      </c>
      <c r="N204" s="215" t="s">
        <v>43</v>
      </c>
      <c r="O204" s="41"/>
      <c r="P204" s="179">
        <f t="shared" si="11"/>
        <v>0</v>
      </c>
      <c r="Q204" s="179">
        <v>0.00027</v>
      </c>
      <c r="R204" s="179">
        <f t="shared" si="12"/>
        <v>0.00162</v>
      </c>
      <c r="S204" s="179">
        <v>0</v>
      </c>
      <c r="T204" s="180">
        <f t="shared" si="13"/>
        <v>0</v>
      </c>
      <c r="AR204" s="23" t="s">
        <v>260</v>
      </c>
      <c r="AT204" s="23" t="s">
        <v>178</v>
      </c>
      <c r="AU204" s="23" t="s">
        <v>142</v>
      </c>
      <c r="AY204" s="23" t="s">
        <v>133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142</v>
      </c>
      <c r="BK204" s="181">
        <f t="shared" si="19"/>
        <v>0</v>
      </c>
      <c r="BL204" s="23" t="s">
        <v>185</v>
      </c>
      <c r="BM204" s="23" t="s">
        <v>333</v>
      </c>
    </row>
    <row r="205" spans="2:65" s="1" customFormat="1" ht="25.5" customHeight="1">
      <c r="B205" s="169"/>
      <c r="C205" s="170">
        <v>44</v>
      </c>
      <c r="D205" s="170" t="s">
        <v>136</v>
      </c>
      <c r="E205" s="171" t="s">
        <v>334</v>
      </c>
      <c r="F205" s="172" t="s">
        <v>335</v>
      </c>
      <c r="G205" s="173" t="s">
        <v>336</v>
      </c>
      <c r="H205" s="174">
        <v>1</v>
      </c>
      <c r="I205" s="175"/>
      <c r="J205" s="176">
        <f t="shared" si="10"/>
        <v>0</v>
      </c>
      <c r="K205" s="172" t="s">
        <v>140</v>
      </c>
      <c r="L205" s="40"/>
      <c r="M205" s="177" t="s">
        <v>5</v>
      </c>
      <c r="N205" s="178" t="s">
        <v>43</v>
      </c>
      <c r="O205" s="41"/>
      <c r="P205" s="179">
        <f t="shared" si="11"/>
        <v>0</v>
      </c>
      <c r="Q205" s="179">
        <v>0</v>
      </c>
      <c r="R205" s="179">
        <f t="shared" si="12"/>
        <v>0</v>
      </c>
      <c r="S205" s="179">
        <v>0</v>
      </c>
      <c r="T205" s="180">
        <f t="shared" si="13"/>
        <v>0</v>
      </c>
      <c r="AR205" s="23" t="s">
        <v>185</v>
      </c>
      <c r="AT205" s="23" t="s">
        <v>136</v>
      </c>
      <c r="AU205" s="23" t="s">
        <v>142</v>
      </c>
      <c r="AY205" s="23" t="s">
        <v>133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142</v>
      </c>
      <c r="BK205" s="181">
        <f t="shared" si="19"/>
        <v>0</v>
      </c>
      <c r="BL205" s="23" t="s">
        <v>185</v>
      </c>
      <c r="BM205" s="23" t="s">
        <v>337</v>
      </c>
    </row>
    <row r="206" spans="2:65" s="1" customFormat="1" ht="25.5" customHeight="1">
      <c r="B206" s="169"/>
      <c r="C206" s="170">
        <v>45</v>
      </c>
      <c r="D206" s="170" t="s">
        <v>136</v>
      </c>
      <c r="E206" s="171" t="s">
        <v>338</v>
      </c>
      <c r="F206" s="172" t="s">
        <v>339</v>
      </c>
      <c r="G206" s="173" t="s">
        <v>336</v>
      </c>
      <c r="H206" s="174">
        <v>1</v>
      </c>
      <c r="I206" s="175"/>
      <c r="J206" s="176">
        <f t="shared" si="10"/>
        <v>0</v>
      </c>
      <c r="K206" s="172" t="s">
        <v>140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</v>
      </c>
      <c r="R206" s="179">
        <f t="shared" si="12"/>
        <v>0</v>
      </c>
      <c r="S206" s="179">
        <v>0</v>
      </c>
      <c r="T206" s="180">
        <f t="shared" si="13"/>
        <v>0</v>
      </c>
      <c r="AR206" s="23" t="s">
        <v>185</v>
      </c>
      <c r="AT206" s="23" t="s">
        <v>136</v>
      </c>
      <c r="AU206" s="23" t="s">
        <v>142</v>
      </c>
      <c r="AY206" s="23" t="s">
        <v>133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142</v>
      </c>
      <c r="BK206" s="181">
        <f t="shared" si="19"/>
        <v>0</v>
      </c>
      <c r="BL206" s="23" t="s">
        <v>185</v>
      </c>
      <c r="BM206" s="23" t="s">
        <v>340</v>
      </c>
    </row>
    <row r="207" spans="2:65" s="1" customFormat="1" ht="25.5" customHeight="1">
      <c r="B207" s="169"/>
      <c r="C207" s="170">
        <v>46</v>
      </c>
      <c r="D207" s="170" t="s">
        <v>136</v>
      </c>
      <c r="E207" s="171" t="s">
        <v>341</v>
      </c>
      <c r="F207" s="172" t="s">
        <v>342</v>
      </c>
      <c r="G207" s="173" t="s">
        <v>270</v>
      </c>
      <c r="H207" s="174">
        <v>20</v>
      </c>
      <c r="I207" s="175"/>
      <c r="J207" s="176">
        <f t="shared" si="10"/>
        <v>0</v>
      </c>
      <c r="K207" s="172" t="s">
        <v>140</v>
      </c>
      <c r="L207" s="40"/>
      <c r="M207" s="177" t="s">
        <v>5</v>
      </c>
      <c r="N207" s="178" t="s">
        <v>43</v>
      </c>
      <c r="O207" s="41"/>
      <c r="P207" s="179">
        <f t="shared" si="11"/>
        <v>0</v>
      </c>
      <c r="Q207" s="179">
        <v>0.0004</v>
      </c>
      <c r="R207" s="179">
        <f t="shared" si="12"/>
        <v>0.008</v>
      </c>
      <c r="S207" s="179">
        <v>0</v>
      </c>
      <c r="T207" s="180">
        <f t="shared" si="13"/>
        <v>0</v>
      </c>
      <c r="AR207" s="23" t="s">
        <v>185</v>
      </c>
      <c r="AT207" s="23" t="s">
        <v>136</v>
      </c>
      <c r="AU207" s="23" t="s">
        <v>142</v>
      </c>
      <c r="AY207" s="23" t="s">
        <v>133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142</v>
      </c>
      <c r="BK207" s="181">
        <f t="shared" si="19"/>
        <v>0</v>
      </c>
      <c r="BL207" s="23" t="s">
        <v>185</v>
      </c>
      <c r="BM207" s="23" t="s">
        <v>343</v>
      </c>
    </row>
    <row r="208" spans="2:65" s="1" customFormat="1" ht="25.5" customHeight="1">
      <c r="B208" s="169"/>
      <c r="C208" s="170">
        <v>47</v>
      </c>
      <c r="D208" s="170" t="s">
        <v>136</v>
      </c>
      <c r="E208" s="171" t="s">
        <v>344</v>
      </c>
      <c r="F208" s="172" t="s">
        <v>345</v>
      </c>
      <c r="G208" s="173" t="s">
        <v>270</v>
      </c>
      <c r="H208" s="174">
        <v>20</v>
      </c>
      <c r="I208" s="175"/>
      <c r="J208" s="176">
        <f t="shared" si="10"/>
        <v>0</v>
      </c>
      <c r="K208" s="172" t="s">
        <v>140</v>
      </c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1E-05</v>
      </c>
      <c r="R208" s="179">
        <f t="shared" si="12"/>
        <v>0.0002</v>
      </c>
      <c r="S208" s="179">
        <v>0</v>
      </c>
      <c r="T208" s="180">
        <f t="shared" si="13"/>
        <v>0</v>
      </c>
      <c r="AR208" s="23" t="s">
        <v>185</v>
      </c>
      <c r="AT208" s="23" t="s">
        <v>136</v>
      </c>
      <c r="AU208" s="23" t="s">
        <v>142</v>
      </c>
      <c r="AY208" s="23" t="s">
        <v>133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142</v>
      </c>
      <c r="BK208" s="181">
        <f t="shared" si="19"/>
        <v>0</v>
      </c>
      <c r="BL208" s="23" t="s">
        <v>185</v>
      </c>
      <c r="BM208" s="23" t="s">
        <v>346</v>
      </c>
    </row>
    <row r="209" spans="2:65" s="1" customFormat="1" ht="38.25" customHeight="1">
      <c r="B209" s="169"/>
      <c r="C209" s="170">
        <v>48</v>
      </c>
      <c r="D209" s="170" t="s">
        <v>136</v>
      </c>
      <c r="E209" s="171" t="s">
        <v>347</v>
      </c>
      <c r="F209" s="172" t="s">
        <v>348</v>
      </c>
      <c r="G209" s="173" t="s">
        <v>214</v>
      </c>
      <c r="H209" s="174">
        <v>0.02</v>
      </c>
      <c r="I209" s="175"/>
      <c r="J209" s="176">
        <f t="shared" si="10"/>
        <v>0</v>
      </c>
      <c r="K209" s="172" t="s">
        <v>140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185</v>
      </c>
      <c r="AT209" s="23" t="s">
        <v>136</v>
      </c>
      <c r="AU209" s="23" t="s">
        <v>142</v>
      </c>
      <c r="AY209" s="23" t="s">
        <v>133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142</v>
      </c>
      <c r="BK209" s="181">
        <f t="shared" si="19"/>
        <v>0</v>
      </c>
      <c r="BL209" s="23" t="s">
        <v>185</v>
      </c>
      <c r="BM209" s="23" t="s">
        <v>349</v>
      </c>
    </row>
    <row r="210" spans="2:65" s="1" customFormat="1" ht="38.25" customHeight="1">
      <c r="B210" s="169"/>
      <c r="C210" s="170">
        <v>49</v>
      </c>
      <c r="D210" s="170" t="s">
        <v>136</v>
      </c>
      <c r="E210" s="171" t="s">
        <v>350</v>
      </c>
      <c r="F210" s="172" t="s">
        <v>351</v>
      </c>
      <c r="G210" s="173" t="s">
        <v>214</v>
      </c>
      <c r="H210" s="174">
        <v>0.02</v>
      </c>
      <c r="I210" s="175"/>
      <c r="J210" s="176">
        <f t="shared" si="10"/>
        <v>0</v>
      </c>
      <c r="K210" s="172" t="s">
        <v>140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185</v>
      </c>
      <c r="AT210" s="23" t="s">
        <v>136</v>
      </c>
      <c r="AU210" s="23" t="s">
        <v>142</v>
      </c>
      <c r="AY210" s="23" t="s">
        <v>133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142</v>
      </c>
      <c r="BK210" s="181">
        <f t="shared" si="19"/>
        <v>0</v>
      </c>
      <c r="BL210" s="23" t="s">
        <v>185</v>
      </c>
      <c r="BM210" s="23" t="s">
        <v>352</v>
      </c>
    </row>
    <row r="211" spans="2:63" s="10" customFormat="1" ht="29.85" customHeight="1">
      <c r="B211" s="156"/>
      <c r="D211" s="157" t="s">
        <v>70</v>
      </c>
      <c r="E211" s="167" t="s">
        <v>353</v>
      </c>
      <c r="F211" s="167" t="s">
        <v>354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0.0031499999999999996</v>
      </c>
      <c r="S211" s="162"/>
      <c r="T211" s="164">
        <f>SUM(T212:T222)</f>
        <v>0.00645</v>
      </c>
      <c r="AR211" s="157" t="s">
        <v>142</v>
      </c>
      <c r="AT211" s="165" t="s">
        <v>70</v>
      </c>
      <c r="AU211" s="165" t="s">
        <v>76</v>
      </c>
      <c r="AY211" s="157" t="s">
        <v>133</v>
      </c>
      <c r="BK211" s="166">
        <f>SUM(BK212:BK222)</f>
        <v>0</v>
      </c>
    </row>
    <row r="212" spans="2:65" s="1" customFormat="1" ht="16.5" customHeight="1">
      <c r="B212" s="169"/>
      <c r="C212" s="170">
        <v>50</v>
      </c>
      <c r="D212" s="170" t="s">
        <v>136</v>
      </c>
      <c r="E212" s="171" t="s">
        <v>355</v>
      </c>
      <c r="F212" s="172" t="s">
        <v>356</v>
      </c>
      <c r="G212" s="173" t="s">
        <v>270</v>
      </c>
      <c r="H212" s="174">
        <v>3</v>
      </c>
      <c r="I212" s="175"/>
      <c r="J212" s="176">
        <f>ROUND(I212*H212,2)</f>
        <v>0</v>
      </c>
      <c r="K212" s="172" t="s">
        <v>140</v>
      </c>
      <c r="L212" s="40"/>
      <c r="M212" s="177" t="s">
        <v>5</v>
      </c>
      <c r="N212" s="178" t="s">
        <v>43</v>
      </c>
      <c r="O212" s="41"/>
      <c r="P212" s="179">
        <f>O212*H212</f>
        <v>0</v>
      </c>
      <c r="Q212" s="179">
        <v>0.00011</v>
      </c>
      <c r="R212" s="179">
        <f>Q212*H212</f>
        <v>0.00033</v>
      </c>
      <c r="S212" s="179">
        <v>0.00215</v>
      </c>
      <c r="T212" s="180">
        <f>S212*H212</f>
        <v>0.00645</v>
      </c>
      <c r="AR212" s="23" t="s">
        <v>185</v>
      </c>
      <c r="AT212" s="23" t="s">
        <v>136</v>
      </c>
      <c r="AU212" s="23" t="s">
        <v>142</v>
      </c>
      <c r="AY212" s="23" t="s">
        <v>133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3" t="s">
        <v>142</v>
      </c>
      <c r="BK212" s="181">
        <f>ROUND(I212*H212,2)</f>
        <v>0</v>
      </c>
      <c r="BL212" s="23" t="s">
        <v>185</v>
      </c>
      <c r="BM212" s="23" t="s">
        <v>357</v>
      </c>
    </row>
    <row r="213" spans="2:65" s="1" customFormat="1" ht="25.5" customHeight="1">
      <c r="B213" s="169"/>
      <c r="C213" s="170">
        <v>51</v>
      </c>
      <c r="D213" s="170" t="s">
        <v>136</v>
      </c>
      <c r="E213" s="171" t="s">
        <v>358</v>
      </c>
      <c r="F213" s="172" t="s">
        <v>359</v>
      </c>
      <c r="G213" s="173" t="s">
        <v>270</v>
      </c>
      <c r="H213" s="174">
        <v>1</v>
      </c>
      <c r="I213" s="175"/>
      <c r="J213" s="176">
        <f>ROUND(I213*H213,2)</f>
        <v>0</v>
      </c>
      <c r="K213" s="172" t="s">
        <v>140</v>
      </c>
      <c r="L213" s="40"/>
      <c r="M213" s="177" t="s">
        <v>5</v>
      </c>
      <c r="N213" s="178" t="s">
        <v>43</v>
      </c>
      <c r="O213" s="41"/>
      <c r="P213" s="179">
        <f>O213*H213</f>
        <v>0</v>
      </c>
      <c r="Q213" s="179">
        <v>0.0006</v>
      </c>
      <c r="R213" s="179">
        <f>Q213*H213</f>
        <v>0.0006</v>
      </c>
      <c r="S213" s="179">
        <v>0</v>
      </c>
      <c r="T213" s="180">
        <f>S213*H213</f>
        <v>0</v>
      </c>
      <c r="AR213" s="23" t="s">
        <v>185</v>
      </c>
      <c r="AT213" s="23" t="s">
        <v>136</v>
      </c>
      <c r="AU213" s="23" t="s">
        <v>142</v>
      </c>
      <c r="AY213" s="23" t="s">
        <v>133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142</v>
      </c>
      <c r="BK213" s="181">
        <f>ROUND(I213*H213,2)</f>
        <v>0</v>
      </c>
      <c r="BL213" s="23" t="s">
        <v>185</v>
      </c>
      <c r="BM213" s="23" t="s">
        <v>360</v>
      </c>
    </row>
    <row r="214" spans="2:51" s="13" customFormat="1" ht="13.5">
      <c r="B214" s="199"/>
      <c r="D214" s="183" t="s">
        <v>144</v>
      </c>
      <c r="E214" s="200" t="s">
        <v>5</v>
      </c>
      <c r="F214" s="201" t="s">
        <v>361</v>
      </c>
      <c r="H214" s="200" t="s">
        <v>5</v>
      </c>
      <c r="I214" s="202"/>
      <c r="L214" s="199"/>
      <c r="M214" s="203"/>
      <c r="N214" s="204"/>
      <c r="O214" s="204"/>
      <c r="P214" s="204"/>
      <c r="Q214" s="204"/>
      <c r="R214" s="204"/>
      <c r="S214" s="204"/>
      <c r="T214" s="205"/>
      <c r="AT214" s="200" t="s">
        <v>144</v>
      </c>
      <c r="AU214" s="200" t="s">
        <v>142</v>
      </c>
      <c r="AV214" s="13" t="s">
        <v>76</v>
      </c>
      <c r="AW214" s="13" t="s">
        <v>35</v>
      </c>
      <c r="AX214" s="13" t="s">
        <v>71</v>
      </c>
      <c r="AY214" s="200" t="s">
        <v>133</v>
      </c>
    </row>
    <row r="215" spans="2:51" s="11" customFormat="1" ht="13.5">
      <c r="B215" s="182"/>
      <c r="D215" s="183" t="s">
        <v>144</v>
      </c>
      <c r="E215" s="184" t="s">
        <v>5</v>
      </c>
      <c r="F215" s="185" t="s">
        <v>76</v>
      </c>
      <c r="H215" s="186">
        <v>1</v>
      </c>
      <c r="I215" s="187"/>
      <c r="L215" s="182"/>
      <c r="M215" s="188"/>
      <c r="N215" s="189"/>
      <c r="O215" s="189"/>
      <c r="P215" s="189"/>
      <c r="Q215" s="189"/>
      <c r="R215" s="189"/>
      <c r="S215" s="189"/>
      <c r="T215" s="190"/>
      <c r="AT215" s="184" t="s">
        <v>144</v>
      </c>
      <c r="AU215" s="184" t="s">
        <v>142</v>
      </c>
      <c r="AV215" s="11" t="s">
        <v>142</v>
      </c>
      <c r="AW215" s="11" t="s">
        <v>35</v>
      </c>
      <c r="AX215" s="11" t="s">
        <v>76</v>
      </c>
      <c r="AY215" s="184" t="s">
        <v>133</v>
      </c>
    </row>
    <row r="216" spans="2:65" s="1" customFormat="1" ht="16.5" customHeight="1">
      <c r="B216" s="169"/>
      <c r="C216" s="170">
        <v>52</v>
      </c>
      <c r="D216" s="170" t="s">
        <v>136</v>
      </c>
      <c r="E216" s="171" t="s">
        <v>362</v>
      </c>
      <c r="F216" s="172" t="s">
        <v>363</v>
      </c>
      <c r="G216" s="173" t="s">
        <v>270</v>
      </c>
      <c r="H216" s="174">
        <v>3</v>
      </c>
      <c r="I216" s="175"/>
      <c r="J216" s="176">
        <f aca="true" t="shared" si="20" ref="J216:J222">ROUND(I216*H216,2)</f>
        <v>0</v>
      </c>
      <c r="K216" s="172" t="s">
        <v>140</v>
      </c>
      <c r="L216" s="40"/>
      <c r="M216" s="177" t="s">
        <v>5</v>
      </c>
      <c r="N216" s="178" t="s">
        <v>43</v>
      </c>
      <c r="O216" s="41"/>
      <c r="P216" s="179">
        <f aca="true" t="shared" si="21" ref="P216:P222">O216*H216</f>
        <v>0</v>
      </c>
      <c r="Q216" s="179">
        <v>0.00054</v>
      </c>
      <c r="R216" s="179">
        <f aca="true" t="shared" si="22" ref="R216:R222">Q216*H216</f>
        <v>0.00162</v>
      </c>
      <c r="S216" s="179">
        <v>0</v>
      </c>
      <c r="T216" s="180">
        <f aca="true" t="shared" si="23" ref="T216:T222">S216*H216</f>
        <v>0</v>
      </c>
      <c r="AR216" s="23" t="s">
        <v>185</v>
      </c>
      <c r="AT216" s="23" t="s">
        <v>136</v>
      </c>
      <c r="AU216" s="23" t="s">
        <v>142</v>
      </c>
      <c r="AY216" s="23" t="s">
        <v>133</v>
      </c>
      <c r="BE216" s="181">
        <f aca="true" t="shared" si="24" ref="BE216:BE222">IF(N216="základní",J216,0)</f>
        <v>0</v>
      </c>
      <c r="BF216" s="181">
        <f aca="true" t="shared" si="25" ref="BF216:BF222">IF(N216="snížená",J216,0)</f>
        <v>0</v>
      </c>
      <c r="BG216" s="181">
        <f aca="true" t="shared" si="26" ref="BG216:BG222">IF(N216="zákl. přenesená",J216,0)</f>
        <v>0</v>
      </c>
      <c r="BH216" s="181">
        <f aca="true" t="shared" si="27" ref="BH216:BH222">IF(N216="sníž. přenesená",J216,0)</f>
        <v>0</v>
      </c>
      <c r="BI216" s="181">
        <f aca="true" t="shared" si="28" ref="BI216:BI222">IF(N216="nulová",J216,0)</f>
        <v>0</v>
      </c>
      <c r="BJ216" s="23" t="s">
        <v>142</v>
      </c>
      <c r="BK216" s="181">
        <f aca="true" t="shared" si="29" ref="BK216:BK222">ROUND(I216*H216,2)</f>
        <v>0</v>
      </c>
      <c r="BL216" s="23" t="s">
        <v>185</v>
      </c>
      <c r="BM216" s="23" t="s">
        <v>364</v>
      </c>
    </row>
    <row r="217" spans="2:65" s="1" customFormat="1" ht="25.5" customHeight="1">
      <c r="B217" s="169"/>
      <c r="C217" s="170">
        <v>53</v>
      </c>
      <c r="D217" s="170" t="s">
        <v>136</v>
      </c>
      <c r="E217" s="171" t="s">
        <v>365</v>
      </c>
      <c r="F217" s="172" t="s">
        <v>927</v>
      </c>
      <c r="G217" s="173" t="s">
        <v>336</v>
      </c>
      <c r="H217" s="174">
        <v>1</v>
      </c>
      <c r="I217" s="175"/>
      <c r="J217" s="176">
        <f t="shared" si="20"/>
        <v>0</v>
      </c>
      <c r="K217" s="172" t="s">
        <v>140</v>
      </c>
      <c r="L217" s="40"/>
      <c r="M217" s="177" t="s">
        <v>5</v>
      </c>
      <c r="N217" s="178" t="s">
        <v>43</v>
      </c>
      <c r="O217" s="41"/>
      <c r="P217" s="179">
        <f t="shared" si="21"/>
        <v>0</v>
      </c>
      <c r="Q217" s="179">
        <v>0.0006</v>
      </c>
      <c r="R217" s="179">
        <f t="shared" si="22"/>
        <v>0.0006</v>
      </c>
      <c r="S217" s="179">
        <v>0</v>
      </c>
      <c r="T217" s="180">
        <f t="shared" si="23"/>
        <v>0</v>
      </c>
      <c r="AR217" s="23" t="s">
        <v>185</v>
      </c>
      <c r="AT217" s="23" t="s">
        <v>136</v>
      </c>
      <c r="AU217" s="23" t="s">
        <v>142</v>
      </c>
      <c r="AY217" s="23" t="s">
        <v>133</v>
      </c>
      <c r="BE217" s="181">
        <f t="shared" si="24"/>
        <v>0</v>
      </c>
      <c r="BF217" s="181">
        <f t="shared" si="25"/>
        <v>0</v>
      </c>
      <c r="BG217" s="181">
        <f t="shared" si="26"/>
        <v>0</v>
      </c>
      <c r="BH217" s="181">
        <f t="shared" si="27"/>
        <v>0</v>
      </c>
      <c r="BI217" s="181">
        <f t="shared" si="28"/>
        <v>0</v>
      </c>
      <c r="BJ217" s="23" t="s">
        <v>142</v>
      </c>
      <c r="BK217" s="181">
        <f t="shared" si="29"/>
        <v>0</v>
      </c>
      <c r="BL217" s="23" t="s">
        <v>185</v>
      </c>
      <c r="BM217" s="23" t="s">
        <v>366</v>
      </c>
    </row>
    <row r="218" spans="2:65" s="1" customFormat="1" ht="16.5" customHeight="1">
      <c r="B218" s="169"/>
      <c r="C218" s="170">
        <v>54</v>
      </c>
      <c r="D218" s="170" t="s">
        <v>136</v>
      </c>
      <c r="E218" s="171" t="s">
        <v>367</v>
      </c>
      <c r="F218" s="172" t="s">
        <v>368</v>
      </c>
      <c r="G218" s="173" t="s">
        <v>176</v>
      </c>
      <c r="H218" s="174">
        <v>2</v>
      </c>
      <c r="I218" s="175"/>
      <c r="J218" s="176">
        <f t="shared" si="20"/>
        <v>0</v>
      </c>
      <c r="K218" s="172" t="s">
        <v>140</v>
      </c>
      <c r="L218" s="40"/>
      <c r="M218" s="177" t="s">
        <v>5</v>
      </c>
      <c r="N218" s="178" t="s">
        <v>43</v>
      </c>
      <c r="O218" s="41"/>
      <c r="P218" s="179">
        <f t="shared" si="21"/>
        <v>0</v>
      </c>
      <c r="Q218" s="179">
        <v>0</v>
      </c>
      <c r="R218" s="179">
        <f t="shared" si="22"/>
        <v>0</v>
      </c>
      <c r="S218" s="179">
        <v>0</v>
      </c>
      <c r="T218" s="180">
        <f t="shared" si="23"/>
        <v>0</v>
      </c>
      <c r="AR218" s="23" t="s">
        <v>185</v>
      </c>
      <c r="AT218" s="23" t="s">
        <v>136</v>
      </c>
      <c r="AU218" s="23" t="s">
        <v>142</v>
      </c>
      <c r="AY218" s="23" t="s">
        <v>133</v>
      </c>
      <c r="BE218" s="181">
        <f t="shared" si="24"/>
        <v>0</v>
      </c>
      <c r="BF218" s="181">
        <f t="shared" si="25"/>
        <v>0</v>
      </c>
      <c r="BG218" s="181">
        <f t="shared" si="26"/>
        <v>0</v>
      </c>
      <c r="BH218" s="181">
        <f t="shared" si="27"/>
        <v>0</v>
      </c>
      <c r="BI218" s="181">
        <f t="shared" si="28"/>
        <v>0</v>
      </c>
      <c r="BJ218" s="23" t="s">
        <v>142</v>
      </c>
      <c r="BK218" s="181">
        <f t="shared" si="29"/>
        <v>0</v>
      </c>
      <c r="BL218" s="23" t="s">
        <v>185</v>
      </c>
      <c r="BM218" s="23" t="s">
        <v>369</v>
      </c>
    </row>
    <row r="219" spans="2:65" s="1" customFormat="1" ht="16.5" customHeight="1">
      <c r="B219" s="169"/>
      <c r="C219" s="170">
        <v>55</v>
      </c>
      <c r="D219" s="170" t="s">
        <v>136</v>
      </c>
      <c r="E219" s="171" t="s">
        <v>370</v>
      </c>
      <c r="F219" s="172" t="s">
        <v>371</v>
      </c>
      <c r="G219" s="173" t="s">
        <v>270</v>
      </c>
      <c r="H219" s="174">
        <v>3</v>
      </c>
      <c r="I219" s="175"/>
      <c r="J219" s="176">
        <f t="shared" si="20"/>
        <v>0</v>
      </c>
      <c r="K219" s="172" t="s">
        <v>140</v>
      </c>
      <c r="L219" s="40"/>
      <c r="M219" s="177" t="s">
        <v>5</v>
      </c>
      <c r="N219" s="178" t="s">
        <v>43</v>
      </c>
      <c r="O219" s="41"/>
      <c r="P219" s="179">
        <f t="shared" si="21"/>
        <v>0</v>
      </c>
      <c r="Q219" s="179">
        <v>0</v>
      </c>
      <c r="R219" s="179">
        <f t="shared" si="22"/>
        <v>0</v>
      </c>
      <c r="S219" s="179">
        <v>0</v>
      </c>
      <c r="T219" s="180">
        <f t="shared" si="23"/>
        <v>0</v>
      </c>
      <c r="AR219" s="23" t="s">
        <v>185</v>
      </c>
      <c r="AT219" s="23" t="s">
        <v>136</v>
      </c>
      <c r="AU219" s="23" t="s">
        <v>142</v>
      </c>
      <c r="AY219" s="23" t="s">
        <v>133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23" t="s">
        <v>142</v>
      </c>
      <c r="BK219" s="181">
        <f t="shared" si="29"/>
        <v>0</v>
      </c>
      <c r="BL219" s="23" t="s">
        <v>185</v>
      </c>
      <c r="BM219" s="23" t="s">
        <v>372</v>
      </c>
    </row>
    <row r="220" spans="2:65" s="1" customFormat="1" ht="16.5" customHeight="1">
      <c r="B220" s="169"/>
      <c r="C220" s="170">
        <v>56</v>
      </c>
      <c r="D220" s="170" t="s">
        <v>136</v>
      </c>
      <c r="E220" s="171" t="s">
        <v>373</v>
      </c>
      <c r="F220" s="172" t="s">
        <v>374</v>
      </c>
      <c r="G220" s="173" t="s">
        <v>176</v>
      </c>
      <c r="H220" s="174">
        <v>1</v>
      </c>
      <c r="I220" s="175"/>
      <c r="J220" s="176">
        <f t="shared" si="20"/>
        <v>0</v>
      </c>
      <c r="K220" s="172" t="s">
        <v>140</v>
      </c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</v>
      </c>
      <c r="R220" s="179">
        <f t="shared" si="22"/>
        <v>0</v>
      </c>
      <c r="S220" s="179">
        <v>0</v>
      </c>
      <c r="T220" s="180">
        <f t="shared" si="23"/>
        <v>0</v>
      </c>
      <c r="AR220" s="23" t="s">
        <v>185</v>
      </c>
      <c r="AT220" s="23" t="s">
        <v>136</v>
      </c>
      <c r="AU220" s="23" t="s">
        <v>142</v>
      </c>
      <c r="AY220" s="23" t="s">
        <v>133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142</v>
      </c>
      <c r="BK220" s="181">
        <f t="shared" si="29"/>
        <v>0</v>
      </c>
      <c r="BL220" s="23" t="s">
        <v>185</v>
      </c>
      <c r="BM220" s="23" t="s">
        <v>375</v>
      </c>
    </row>
    <row r="221" spans="2:65" s="1" customFormat="1" ht="38.25" customHeight="1">
      <c r="B221" s="169"/>
      <c r="C221" s="170">
        <v>57</v>
      </c>
      <c r="D221" s="170" t="s">
        <v>136</v>
      </c>
      <c r="E221" s="171" t="s">
        <v>376</v>
      </c>
      <c r="F221" s="172" t="s">
        <v>377</v>
      </c>
      <c r="G221" s="173" t="s">
        <v>214</v>
      </c>
      <c r="H221" s="174">
        <v>0.003</v>
      </c>
      <c r="I221" s="175"/>
      <c r="J221" s="176">
        <f t="shared" si="20"/>
        <v>0</v>
      </c>
      <c r="K221" s="172" t="s">
        <v>140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185</v>
      </c>
      <c r="AT221" s="23" t="s">
        <v>136</v>
      </c>
      <c r="AU221" s="23" t="s">
        <v>142</v>
      </c>
      <c r="AY221" s="23" t="s">
        <v>133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142</v>
      </c>
      <c r="BK221" s="181">
        <f t="shared" si="29"/>
        <v>0</v>
      </c>
      <c r="BL221" s="23" t="s">
        <v>185</v>
      </c>
      <c r="BM221" s="23" t="s">
        <v>378</v>
      </c>
    </row>
    <row r="222" spans="2:65" s="1" customFormat="1" ht="38.25" customHeight="1">
      <c r="B222" s="169"/>
      <c r="C222" s="170">
        <v>58</v>
      </c>
      <c r="D222" s="170" t="s">
        <v>136</v>
      </c>
      <c r="E222" s="171" t="s">
        <v>379</v>
      </c>
      <c r="F222" s="172" t="s">
        <v>380</v>
      </c>
      <c r="G222" s="173" t="s">
        <v>214</v>
      </c>
      <c r="H222" s="174">
        <v>0.003</v>
      </c>
      <c r="I222" s="175"/>
      <c r="J222" s="176">
        <f t="shared" si="20"/>
        <v>0</v>
      </c>
      <c r="K222" s="172" t="s">
        <v>140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185</v>
      </c>
      <c r="AT222" s="23" t="s">
        <v>136</v>
      </c>
      <c r="AU222" s="23" t="s">
        <v>142</v>
      </c>
      <c r="AY222" s="23" t="s">
        <v>133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142</v>
      </c>
      <c r="BK222" s="181">
        <f t="shared" si="29"/>
        <v>0</v>
      </c>
      <c r="BL222" s="23" t="s">
        <v>185</v>
      </c>
      <c r="BM222" s="23" t="s">
        <v>381</v>
      </c>
    </row>
    <row r="223" spans="2:63" s="10" customFormat="1" ht="29.85" customHeight="1">
      <c r="B223" s="156"/>
      <c r="D223" s="157" t="s">
        <v>70</v>
      </c>
      <c r="E223" s="167" t="s">
        <v>382</v>
      </c>
      <c r="F223" s="167" t="s">
        <v>383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SUM(P224:P242)</f>
        <v>0</v>
      </c>
      <c r="Q223" s="162"/>
      <c r="R223" s="163">
        <f>SUM(R224:R242)</f>
        <v>0.06511000000000002</v>
      </c>
      <c r="S223" s="162"/>
      <c r="T223" s="164">
        <f>SUM(T224:T242)</f>
        <v>0.07775</v>
      </c>
      <c r="AR223" s="157" t="s">
        <v>142</v>
      </c>
      <c r="AT223" s="165" t="s">
        <v>70</v>
      </c>
      <c r="AU223" s="165" t="s">
        <v>76</v>
      </c>
      <c r="AY223" s="157" t="s">
        <v>133</v>
      </c>
      <c r="BK223" s="166">
        <f>SUM(BK224:BK242)</f>
        <v>0</v>
      </c>
    </row>
    <row r="224" spans="2:65" s="1" customFormat="1" ht="16.5" customHeight="1">
      <c r="B224" s="169"/>
      <c r="C224" s="170">
        <v>59</v>
      </c>
      <c r="D224" s="170" t="s">
        <v>136</v>
      </c>
      <c r="E224" s="171" t="s">
        <v>384</v>
      </c>
      <c r="F224" s="172" t="s">
        <v>385</v>
      </c>
      <c r="G224" s="173" t="s">
        <v>336</v>
      </c>
      <c r="H224" s="174">
        <v>1</v>
      </c>
      <c r="I224" s="175"/>
      <c r="J224" s="176">
        <f aca="true" t="shared" si="30" ref="J224:J242">ROUND(I224*H224,2)</f>
        <v>0</v>
      </c>
      <c r="K224" s="172" t="s">
        <v>140</v>
      </c>
      <c r="L224" s="40"/>
      <c r="M224" s="177" t="s">
        <v>5</v>
      </c>
      <c r="N224" s="178" t="s">
        <v>43</v>
      </c>
      <c r="O224" s="41"/>
      <c r="P224" s="179">
        <f aca="true" t="shared" si="31" ref="P224:P242">O224*H224</f>
        <v>0</v>
      </c>
      <c r="Q224" s="179">
        <v>0</v>
      </c>
      <c r="R224" s="179">
        <f aca="true" t="shared" si="32" ref="R224:R242">Q224*H224</f>
        <v>0</v>
      </c>
      <c r="S224" s="179">
        <v>0.01933</v>
      </c>
      <c r="T224" s="180">
        <f aca="true" t="shared" si="33" ref="T224:T242">S224*H224</f>
        <v>0.01933</v>
      </c>
      <c r="AR224" s="23" t="s">
        <v>185</v>
      </c>
      <c r="AT224" s="23" t="s">
        <v>136</v>
      </c>
      <c r="AU224" s="23" t="s">
        <v>142</v>
      </c>
      <c r="AY224" s="23" t="s">
        <v>133</v>
      </c>
      <c r="BE224" s="181">
        <f aca="true" t="shared" si="34" ref="BE224:BE242">IF(N224="základní",J224,0)</f>
        <v>0</v>
      </c>
      <c r="BF224" s="181">
        <f aca="true" t="shared" si="35" ref="BF224:BF242">IF(N224="snížená",J224,0)</f>
        <v>0</v>
      </c>
      <c r="BG224" s="181">
        <f aca="true" t="shared" si="36" ref="BG224:BG242">IF(N224="zákl. přenesená",J224,0)</f>
        <v>0</v>
      </c>
      <c r="BH224" s="181">
        <f aca="true" t="shared" si="37" ref="BH224:BH242">IF(N224="sníž. přenesená",J224,0)</f>
        <v>0</v>
      </c>
      <c r="BI224" s="181">
        <f aca="true" t="shared" si="38" ref="BI224:BI242">IF(N224="nulová",J224,0)</f>
        <v>0</v>
      </c>
      <c r="BJ224" s="23" t="s">
        <v>142</v>
      </c>
      <c r="BK224" s="181">
        <f aca="true" t="shared" si="39" ref="BK224:BK242">ROUND(I224*H224,2)</f>
        <v>0</v>
      </c>
      <c r="BL224" s="23" t="s">
        <v>185</v>
      </c>
      <c r="BM224" s="23" t="s">
        <v>386</v>
      </c>
    </row>
    <row r="225" spans="2:65" s="1" customFormat="1" ht="25.5" customHeight="1">
      <c r="B225" s="169"/>
      <c r="C225" s="170">
        <v>60</v>
      </c>
      <c r="D225" s="170" t="s">
        <v>136</v>
      </c>
      <c r="E225" s="171" t="s">
        <v>387</v>
      </c>
      <c r="F225" s="172" t="s">
        <v>931</v>
      </c>
      <c r="G225" s="173" t="s">
        <v>336</v>
      </c>
      <c r="H225" s="174">
        <v>1</v>
      </c>
      <c r="I225" s="175"/>
      <c r="J225" s="176">
        <f t="shared" si="30"/>
        <v>0</v>
      </c>
      <c r="K225" s="172" t="s">
        <v>140</v>
      </c>
      <c r="L225" s="40"/>
      <c r="M225" s="177" t="s">
        <v>5</v>
      </c>
      <c r="N225" s="178" t="s">
        <v>43</v>
      </c>
      <c r="O225" s="41"/>
      <c r="P225" s="179">
        <f t="shared" si="31"/>
        <v>0</v>
      </c>
      <c r="Q225" s="179">
        <v>0.01382</v>
      </c>
      <c r="R225" s="179">
        <f t="shared" si="32"/>
        <v>0.01382</v>
      </c>
      <c r="S225" s="179">
        <v>0</v>
      </c>
      <c r="T225" s="180">
        <f t="shared" si="33"/>
        <v>0</v>
      </c>
      <c r="AR225" s="23" t="s">
        <v>185</v>
      </c>
      <c r="AT225" s="23" t="s">
        <v>136</v>
      </c>
      <c r="AU225" s="23" t="s">
        <v>142</v>
      </c>
      <c r="AY225" s="23" t="s">
        <v>133</v>
      </c>
      <c r="BE225" s="181">
        <f t="shared" si="34"/>
        <v>0</v>
      </c>
      <c r="BF225" s="181">
        <f t="shared" si="35"/>
        <v>0</v>
      </c>
      <c r="BG225" s="181">
        <f t="shared" si="36"/>
        <v>0</v>
      </c>
      <c r="BH225" s="181">
        <f t="shared" si="37"/>
        <v>0</v>
      </c>
      <c r="BI225" s="181">
        <f t="shared" si="38"/>
        <v>0</v>
      </c>
      <c r="BJ225" s="23" t="s">
        <v>142</v>
      </c>
      <c r="BK225" s="181">
        <f t="shared" si="39"/>
        <v>0</v>
      </c>
      <c r="BL225" s="23" t="s">
        <v>185</v>
      </c>
      <c r="BM225" s="23" t="s">
        <v>388</v>
      </c>
    </row>
    <row r="226" spans="2:65" s="1" customFormat="1" ht="16.5" customHeight="1">
      <c r="B226" s="169"/>
      <c r="C226" s="170">
        <v>61</v>
      </c>
      <c r="D226" s="170" t="s">
        <v>136</v>
      </c>
      <c r="E226" s="171" t="s">
        <v>389</v>
      </c>
      <c r="F226" s="172" t="s">
        <v>390</v>
      </c>
      <c r="G226" s="173" t="s">
        <v>336</v>
      </c>
      <c r="H226" s="174">
        <v>1</v>
      </c>
      <c r="I226" s="175"/>
      <c r="J226" s="176">
        <f t="shared" si="30"/>
        <v>0</v>
      </c>
      <c r="K226" s="172" t="s">
        <v>140</v>
      </c>
      <c r="L226" s="40"/>
      <c r="M226" s="177" t="s">
        <v>5</v>
      </c>
      <c r="N226" s="178" t="s">
        <v>43</v>
      </c>
      <c r="O226" s="41"/>
      <c r="P226" s="179">
        <f t="shared" si="31"/>
        <v>0</v>
      </c>
      <c r="Q226" s="179">
        <v>0</v>
      </c>
      <c r="R226" s="179">
        <f t="shared" si="32"/>
        <v>0</v>
      </c>
      <c r="S226" s="179">
        <v>0.01946</v>
      </c>
      <c r="T226" s="180">
        <f t="shared" si="33"/>
        <v>0.01946</v>
      </c>
      <c r="AR226" s="23" t="s">
        <v>185</v>
      </c>
      <c r="AT226" s="23" t="s">
        <v>136</v>
      </c>
      <c r="AU226" s="23" t="s">
        <v>142</v>
      </c>
      <c r="AY226" s="23" t="s">
        <v>133</v>
      </c>
      <c r="BE226" s="181">
        <f t="shared" si="34"/>
        <v>0</v>
      </c>
      <c r="BF226" s="181">
        <f t="shared" si="35"/>
        <v>0</v>
      </c>
      <c r="BG226" s="181">
        <f t="shared" si="36"/>
        <v>0</v>
      </c>
      <c r="BH226" s="181">
        <f t="shared" si="37"/>
        <v>0</v>
      </c>
      <c r="BI226" s="181">
        <f t="shared" si="38"/>
        <v>0</v>
      </c>
      <c r="BJ226" s="23" t="s">
        <v>142</v>
      </c>
      <c r="BK226" s="181">
        <f t="shared" si="39"/>
        <v>0</v>
      </c>
      <c r="BL226" s="23" t="s">
        <v>185</v>
      </c>
      <c r="BM226" s="23" t="s">
        <v>391</v>
      </c>
    </row>
    <row r="227" spans="2:65" s="1" customFormat="1" ht="25.5" customHeight="1">
      <c r="B227" s="169"/>
      <c r="C227" s="170">
        <v>62</v>
      </c>
      <c r="D227" s="170" t="s">
        <v>136</v>
      </c>
      <c r="E227" s="171" t="s">
        <v>392</v>
      </c>
      <c r="F227" s="172" t="s">
        <v>393</v>
      </c>
      <c r="G227" s="173" t="s">
        <v>336</v>
      </c>
      <c r="H227" s="174">
        <v>1</v>
      </c>
      <c r="I227" s="175"/>
      <c r="J227" s="176">
        <f t="shared" si="30"/>
        <v>0</v>
      </c>
      <c r="K227" s="172" t="s">
        <v>140</v>
      </c>
      <c r="L227" s="40"/>
      <c r="M227" s="177" t="s">
        <v>5</v>
      </c>
      <c r="N227" s="178" t="s">
        <v>43</v>
      </c>
      <c r="O227" s="41"/>
      <c r="P227" s="179">
        <f t="shared" si="31"/>
        <v>0</v>
      </c>
      <c r="Q227" s="179">
        <v>0.01375</v>
      </c>
      <c r="R227" s="179">
        <f t="shared" si="32"/>
        <v>0.01375</v>
      </c>
      <c r="S227" s="179">
        <v>0</v>
      </c>
      <c r="T227" s="180">
        <f t="shared" si="33"/>
        <v>0</v>
      </c>
      <c r="AR227" s="23" t="s">
        <v>185</v>
      </c>
      <c r="AT227" s="23" t="s">
        <v>136</v>
      </c>
      <c r="AU227" s="23" t="s">
        <v>142</v>
      </c>
      <c r="AY227" s="23" t="s">
        <v>133</v>
      </c>
      <c r="BE227" s="181">
        <f t="shared" si="34"/>
        <v>0</v>
      </c>
      <c r="BF227" s="181">
        <f t="shared" si="35"/>
        <v>0</v>
      </c>
      <c r="BG227" s="181">
        <f t="shared" si="36"/>
        <v>0</v>
      </c>
      <c r="BH227" s="181">
        <f t="shared" si="37"/>
        <v>0</v>
      </c>
      <c r="BI227" s="181">
        <f t="shared" si="38"/>
        <v>0</v>
      </c>
      <c r="BJ227" s="23" t="s">
        <v>142</v>
      </c>
      <c r="BK227" s="181">
        <f t="shared" si="39"/>
        <v>0</v>
      </c>
      <c r="BL227" s="23" t="s">
        <v>185</v>
      </c>
      <c r="BM227" s="23" t="s">
        <v>394</v>
      </c>
    </row>
    <row r="228" spans="2:65" s="1" customFormat="1" ht="16.5" customHeight="1">
      <c r="B228" s="169"/>
      <c r="C228" s="170">
        <v>63</v>
      </c>
      <c r="D228" s="170" t="s">
        <v>136</v>
      </c>
      <c r="E228" s="171" t="s">
        <v>395</v>
      </c>
      <c r="F228" s="172" t="s">
        <v>396</v>
      </c>
      <c r="G228" s="173" t="s">
        <v>336</v>
      </c>
      <c r="H228" s="174">
        <v>1</v>
      </c>
      <c r="I228" s="175"/>
      <c r="J228" s="176">
        <f t="shared" si="30"/>
        <v>0</v>
      </c>
      <c r="K228" s="172" t="s">
        <v>140</v>
      </c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</v>
      </c>
      <c r="R228" s="179">
        <f t="shared" si="32"/>
        <v>0</v>
      </c>
      <c r="S228" s="179">
        <v>0.0329</v>
      </c>
      <c r="T228" s="180">
        <f t="shared" si="33"/>
        <v>0.0329</v>
      </c>
      <c r="AR228" s="23" t="s">
        <v>185</v>
      </c>
      <c r="AT228" s="23" t="s">
        <v>136</v>
      </c>
      <c r="AU228" s="23" t="s">
        <v>142</v>
      </c>
      <c r="AY228" s="23" t="s">
        <v>133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142</v>
      </c>
      <c r="BK228" s="181">
        <f t="shared" si="39"/>
        <v>0</v>
      </c>
      <c r="BL228" s="23" t="s">
        <v>185</v>
      </c>
      <c r="BM228" s="23" t="s">
        <v>397</v>
      </c>
    </row>
    <row r="229" spans="2:65" s="1" customFormat="1" ht="25.5" customHeight="1">
      <c r="B229" s="169"/>
      <c r="C229" s="170">
        <v>64</v>
      </c>
      <c r="D229" s="170" t="s">
        <v>136</v>
      </c>
      <c r="E229" s="171" t="s">
        <v>398</v>
      </c>
      <c r="F229" s="172" t="s">
        <v>929</v>
      </c>
      <c r="G229" s="173" t="s">
        <v>336</v>
      </c>
      <c r="H229" s="174">
        <v>1</v>
      </c>
      <c r="I229" s="175"/>
      <c r="J229" s="176">
        <f t="shared" si="30"/>
        <v>0</v>
      </c>
      <c r="K229" s="172" t="s">
        <v>140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0.01999</v>
      </c>
      <c r="R229" s="179">
        <f t="shared" si="32"/>
        <v>0.01999</v>
      </c>
      <c r="S229" s="179">
        <v>0</v>
      </c>
      <c r="T229" s="180">
        <f t="shared" si="33"/>
        <v>0</v>
      </c>
      <c r="AR229" s="23" t="s">
        <v>185</v>
      </c>
      <c r="AT229" s="23" t="s">
        <v>136</v>
      </c>
      <c r="AU229" s="23" t="s">
        <v>142</v>
      </c>
      <c r="AY229" s="23" t="s">
        <v>133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142</v>
      </c>
      <c r="BK229" s="181">
        <f t="shared" si="39"/>
        <v>0</v>
      </c>
      <c r="BL229" s="23" t="s">
        <v>185</v>
      </c>
      <c r="BM229" s="23" t="s">
        <v>399</v>
      </c>
    </row>
    <row r="230" spans="2:65" s="1" customFormat="1" ht="16.5" customHeight="1">
      <c r="B230" s="169"/>
      <c r="C230" s="170">
        <v>65</v>
      </c>
      <c r="D230" s="170" t="s">
        <v>136</v>
      </c>
      <c r="E230" s="171" t="s">
        <v>400</v>
      </c>
      <c r="F230" s="172" t="s">
        <v>401</v>
      </c>
      <c r="G230" s="173" t="s">
        <v>176</v>
      </c>
      <c r="H230" s="174">
        <v>6</v>
      </c>
      <c r="I230" s="175"/>
      <c r="J230" s="176">
        <f t="shared" si="30"/>
        <v>0</v>
      </c>
      <c r="K230" s="172" t="s">
        <v>140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</v>
      </c>
      <c r="R230" s="179">
        <f t="shared" si="32"/>
        <v>0</v>
      </c>
      <c r="S230" s="179">
        <v>0.00049</v>
      </c>
      <c r="T230" s="180">
        <f t="shared" si="33"/>
        <v>0.00294</v>
      </c>
      <c r="AR230" s="23" t="s">
        <v>185</v>
      </c>
      <c r="AT230" s="23" t="s">
        <v>136</v>
      </c>
      <c r="AU230" s="23" t="s">
        <v>142</v>
      </c>
      <c r="AY230" s="23" t="s">
        <v>133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142</v>
      </c>
      <c r="BK230" s="181">
        <f t="shared" si="39"/>
        <v>0</v>
      </c>
      <c r="BL230" s="23" t="s">
        <v>185</v>
      </c>
      <c r="BM230" s="23" t="s">
        <v>402</v>
      </c>
    </row>
    <row r="231" spans="2:65" s="1" customFormat="1" ht="16.5" customHeight="1">
      <c r="B231" s="169"/>
      <c r="C231" s="170">
        <v>66</v>
      </c>
      <c r="D231" s="170" t="s">
        <v>136</v>
      </c>
      <c r="E231" s="171" t="s">
        <v>403</v>
      </c>
      <c r="F231" s="172" t="s">
        <v>404</v>
      </c>
      <c r="G231" s="173" t="s">
        <v>336</v>
      </c>
      <c r="H231" s="174">
        <v>6</v>
      </c>
      <c r="I231" s="175"/>
      <c r="J231" s="176">
        <f t="shared" si="30"/>
        <v>0</v>
      </c>
      <c r="K231" s="172" t="s">
        <v>140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0.00189</v>
      </c>
      <c r="R231" s="179">
        <f t="shared" si="32"/>
        <v>0.01134</v>
      </c>
      <c r="S231" s="179">
        <v>0</v>
      </c>
      <c r="T231" s="180">
        <f t="shared" si="33"/>
        <v>0</v>
      </c>
      <c r="AR231" s="23" t="s">
        <v>185</v>
      </c>
      <c r="AT231" s="23" t="s">
        <v>136</v>
      </c>
      <c r="AU231" s="23" t="s">
        <v>142</v>
      </c>
      <c r="AY231" s="23" t="s">
        <v>133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142</v>
      </c>
      <c r="BK231" s="181">
        <f t="shared" si="39"/>
        <v>0</v>
      </c>
      <c r="BL231" s="23" t="s">
        <v>185</v>
      </c>
      <c r="BM231" s="23" t="s">
        <v>405</v>
      </c>
    </row>
    <row r="232" spans="2:65" s="1" customFormat="1" ht="16.5" customHeight="1">
      <c r="B232" s="169"/>
      <c r="C232" s="170">
        <v>67</v>
      </c>
      <c r="D232" s="170" t="s">
        <v>136</v>
      </c>
      <c r="E232" s="171" t="s">
        <v>406</v>
      </c>
      <c r="F232" s="172" t="s">
        <v>407</v>
      </c>
      <c r="G232" s="173" t="s">
        <v>336</v>
      </c>
      <c r="H232" s="174">
        <v>2</v>
      </c>
      <c r="I232" s="175"/>
      <c r="J232" s="176">
        <f t="shared" si="30"/>
        <v>0</v>
      </c>
      <c r="K232" s="172" t="s">
        <v>140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</v>
      </c>
      <c r="R232" s="179">
        <f t="shared" si="32"/>
        <v>0</v>
      </c>
      <c r="S232" s="179">
        <v>0.00156</v>
      </c>
      <c r="T232" s="180">
        <f t="shared" si="33"/>
        <v>0.00312</v>
      </c>
      <c r="AR232" s="23" t="s">
        <v>185</v>
      </c>
      <c r="AT232" s="23" t="s">
        <v>136</v>
      </c>
      <c r="AU232" s="23" t="s">
        <v>142</v>
      </c>
      <c r="AY232" s="23" t="s">
        <v>133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142</v>
      </c>
      <c r="BK232" s="181">
        <f t="shared" si="39"/>
        <v>0</v>
      </c>
      <c r="BL232" s="23" t="s">
        <v>185</v>
      </c>
      <c r="BM232" s="23" t="s">
        <v>408</v>
      </c>
    </row>
    <row r="233" spans="2:65" s="1" customFormat="1" ht="16.5" customHeight="1">
      <c r="B233" s="169"/>
      <c r="C233" s="170">
        <v>68</v>
      </c>
      <c r="D233" s="170" t="s">
        <v>136</v>
      </c>
      <c r="E233" s="171" t="s">
        <v>409</v>
      </c>
      <c r="F233" s="172" t="s">
        <v>410</v>
      </c>
      <c r="G233" s="173" t="s">
        <v>336</v>
      </c>
      <c r="H233" s="174">
        <v>1</v>
      </c>
      <c r="I233" s="175"/>
      <c r="J233" s="176">
        <f t="shared" si="30"/>
        <v>0</v>
      </c>
      <c r="K233" s="172" t="s">
        <v>140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0.0018</v>
      </c>
      <c r="R233" s="179">
        <f t="shared" si="32"/>
        <v>0.0018</v>
      </c>
      <c r="S233" s="179">
        <v>0</v>
      </c>
      <c r="T233" s="180">
        <f t="shared" si="33"/>
        <v>0</v>
      </c>
      <c r="AR233" s="23" t="s">
        <v>185</v>
      </c>
      <c r="AT233" s="23" t="s">
        <v>136</v>
      </c>
      <c r="AU233" s="23" t="s">
        <v>142</v>
      </c>
      <c r="AY233" s="23" t="s">
        <v>133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142</v>
      </c>
      <c r="BK233" s="181">
        <f t="shared" si="39"/>
        <v>0</v>
      </c>
      <c r="BL233" s="23" t="s">
        <v>185</v>
      </c>
      <c r="BM233" s="23" t="s">
        <v>411</v>
      </c>
    </row>
    <row r="234" spans="2:65" s="1" customFormat="1" ht="16.5" customHeight="1">
      <c r="B234" s="169"/>
      <c r="C234" s="170">
        <v>69</v>
      </c>
      <c r="D234" s="170" t="s">
        <v>136</v>
      </c>
      <c r="E234" s="171" t="s">
        <v>412</v>
      </c>
      <c r="F234" s="172" t="s">
        <v>413</v>
      </c>
      <c r="G234" s="173" t="s">
        <v>336</v>
      </c>
      <c r="H234" s="174">
        <v>1</v>
      </c>
      <c r="I234" s="175"/>
      <c r="J234" s="176">
        <f t="shared" si="30"/>
        <v>0</v>
      </c>
      <c r="K234" s="172" t="s">
        <v>140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0.00196</v>
      </c>
      <c r="R234" s="179">
        <f t="shared" si="32"/>
        <v>0.00196</v>
      </c>
      <c r="S234" s="179">
        <v>0</v>
      </c>
      <c r="T234" s="180">
        <f t="shared" si="33"/>
        <v>0</v>
      </c>
      <c r="AR234" s="23" t="s">
        <v>185</v>
      </c>
      <c r="AT234" s="23" t="s">
        <v>136</v>
      </c>
      <c r="AU234" s="23" t="s">
        <v>142</v>
      </c>
      <c r="AY234" s="23" t="s">
        <v>133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142</v>
      </c>
      <c r="BK234" s="181">
        <f t="shared" si="39"/>
        <v>0</v>
      </c>
      <c r="BL234" s="23" t="s">
        <v>185</v>
      </c>
      <c r="BM234" s="23" t="s">
        <v>414</v>
      </c>
    </row>
    <row r="235" spans="2:65" s="1" customFormat="1" ht="25.5" customHeight="1">
      <c r="B235" s="169"/>
      <c r="C235" s="170">
        <v>70</v>
      </c>
      <c r="D235" s="170" t="s">
        <v>136</v>
      </c>
      <c r="E235" s="171" t="s">
        <v>415</v>
      </c>
      <c r="F235" s="172" t="s">
        <v>416</v>
      </c>
      <c r="G235" s="173" t="s">
        <v>176</v>
      </c>
      <c r="H235" s="174">
        <v>1</v>
      </c>
      <c r="I235" s="175"/>
      <c r="J235" s="176">
        <f t="shared" si="30"/>
        <v>0</v>
      </c>
      <c r="K235" s="172" t="s">
        <v>140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0.00128</v>
      </c>
      <c r="R235" s="179">
        <f t="shared" si="32"/>
        <v>0.00128</v>
      </c>
      <c r="S235" s="179">
        <v>0</v>
      </c>
      <c r="T235" s="180">
        <f t="shared" si="33"/>
        <v>0</v>
      </c>
      <c r="AR235" s="23" t="s">
        <v>185</v>
      </c>
      <c r="AT235" s="23" t="s">
        <v>136</v>
      </c>
      <c r="AU235" s="23" t="s">
        <v>142</v>
      </c>
      <c r="AY235" s="23" t="s">
        <v>133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142</v>
      </c>
      <c r="BK235" s="181">
        <f t="shared" si="39"/>
        <v>0</v>
      </c>
      <c r="BL235" s="23" t="s">
        <v>185</v>
      </c>
      <c r="BM235" s="23" t="s">
        <v>417</v>
      </c>
    </row>
    <row r="236" spans="2:65" s="1" customFormat="1" ht="25.5" customHeight="1">
      <c r="B236" s="169"/>
      <c r="C236" s="170">
        <v>71</v>
      </c>
      <c r="D236" s="170" t="s">
        <v>136</v>
      </c>
      <c r="E236" s="171" t="s">
        <v>418</v>
      </c>
      <c r="F236" s="172" t="s">
        <v>419</v>
      </c>
      <c r="G236" s="173" t="s">
        <v>176</v>
      </c>
      <c r="H236" s="174">
        <v>3</v>
      </c>
      <c r="I236" s="175"/>
      <c r="J236" s="176">
        <f t="shared" si="30"/>
        <v>0</v>
      </c>
      <c r="K236" s="172" t="s">
        <v>140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0.00014</v>
      </c>
      <c r="R236" s="179">
        <f t="shared" si="32"/>
        <v>0.00041999999999999996</v>
      </c>
      <c r="S236" s="179">
        <v>0</v>
      </c>
      <c r="T236" s="180">
        <f t="shared" si="33"/>
        <v>0</v>
      </c>
      <c r="AR236" s="23" t="s">
        <v>185</v>
      </c>
      <c r="AT236" s="23" t="s">
        <v>136</v>
      </c>
      <c r="AU236" s="23" t="s">
        <v>142</v>
      </c>
      <c r="AY236" s="23" t="s">
        <v>133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142</v>
      </c>
      <c r="BK236" s="181">
        <f t="shared" si="39"/>
        <v>0</v>
      </c>
      <c r="BL236" s="23" t="s">
        <v>185</v>
      </c>
      <c r="BM236" s="23" t="s">
        <v>420</v>
      </c>
    </row>
    <row r="237" spans="2:65" s="1" customFormat="1" ht="16.5" customHeight="1">
      <c r="B237" s="169"/>
      <c r="C237" s="206">
        <v>72</v>
      </c>
      <c r="D237" s="206" t="s">
        <v>178</v>
      </c>
      <c r="E237" s="207" t="s">
        <v>421</v>
      </c>
      <c r="F237" s="208" t="s">
        <v>422</v>
      </c>
      <c r="G237" s="209" t="s">
        <v>176</v>
      </c>
      <c r="H237" s="210">
        <v>1</v>
      </c>
      <c r="I237" s="211"/>
      <c r="J237" s="212">
        <f t="shared" si="30"/>
        <v>0</v>
      </c>
      <c r="K237" s="208" t="s">
        <v>140</v>
      </c>
      <c r="L237" s="213"/>
      <c r="M237" s="214" t="s">
        <v>5</v>
      </c>
      <c r="N237" s="215" t="s">
        <v>43</v>
      </c>
      <c r="O237" s="41"/>
      <c r="P237" s="179">
        <f t="shared" si="31"/>
        <v>0</v>
      </c>
      <c r="Q237" s="179">
        <v>0.00044</v>
      </c>
      <c r="R237" s="179">
        <f t="shared" si="32"/>
        <v>0.00044</v>
      </c>
      <c r="S237" s="179">
        <v>0</v>
      </c>
      <c r="T237" s="180">
        <f t="shared" si="33"/>
        <v>0</v>
      </c>
      <c r="AR237" s="23" t="s">
        <v>260</v>
      </c>
      <c r="AT237" s="23" t="s">
        <v>178</v>
      </c>
      <c r="AU237" s="23" t="s">
        <v>142</v>
      </c>
      <c r="AY237" s="23" t="s">
        <v>133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185</v>
      </c>
      <c r="BM237" s="23" t="s">
        <v>423</v>
      </c>
    </row>
    <row r="238" spans="2:65" s="1" customFormat="1" ht="16.5" customHeight="1">
      <c r="B238" s="169"/>
      <c r="C238" s="206">
        <v>73</v>
      </c>
      <c r="D238" s="206" t="s">
        <v>178</v>
      </c>
      <c r="E238" s="207" t="s">
        <v>424</v>
      </c>
      <c r="F238" s="208" t="s">
        <v>425</v>
      </c>
      <c r="G238" s="209" t="s">
        <v>176</v>
      </c>
      <c r="H238" s="210">
        <v>1</v>
      </c>
      <c r="I238" s="211"/>
      <c r="J238" s="212">
        <f t="shared" si="30"/>
        <v>0</v>
      </c>
      <c r="K238" s="208" t="s">
        <v>5</v>
      </c>
      <c r="L238" s="213"/>
      <c r="M238" s="214" t="s">
        <v>5</v>
      </c>
      <c r="N238" s="215" t="s">
        <v>43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</v>
      </c>
      <c r="T238" s="180">
        <f t="shared" si="33"/>
        <v>0</v>
      </c>
      <c r="AR238" s="23" t="s">
        <v>260</v>
      </c>
      <c r="AT238" s="23" t="s">
        <v>178</v>
      </c>
      <c r="AU238" s="23" t="s">
        <v>142</v>
      </c>
      <c r="AY238" s="23" t="s">
        <v>133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185</v>
      </c>
      <c r="BM238" s="23" t="s">
        <v>426</v>
      </c>
    </row>
    <row r="239" spans="2:65" s="1" customFormat="1" ht="16.5" customHeight="1">
      <c r="B239" s="169"/>
      <c r="C239" s="170">
        <v>74</v>
      </c>
      <c r="D239" s="170" t="s">
        <v>136</v>
      </c>
      <c r="E239" s="171" t="s">
        <v>427</v>
      </c>
      <c r="F239" s="172" t="s">
        <v>428</v>
      </c>
      <c r="G239" s="173" t="s">
        <v>176</v>
      </c>
      <c r="H239" s="174">
        <v>1</v>
      </c>
      <c r="I239" s="175"/>
      <c r="J239" s="176">
        <f t="shared" si="30"/>
        <v>0</v>
      </c>
      <c r="K239" s="172" t="s">
        <v>140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0.00031</v>
      </c>
      <c r="R239" s="179">
        <f t="shared" si="32"/>
        <v>0.00031</v>
      </c>
      <c r="S239" s="179">
        <v>0</v>
      </c>
      <c r="T239" s="180">
        <f t="shared" si="33"/>
        <v>0</v>
      </c>
      <c r="AR239" s="23" t="s">
        <v>185</v>
      </c>
      <c r="AT239" s="23" t="s">
        <v>136</v>
      </c>
      <c r="AU239" s="23" t="s">
        <v>142</v>
      </c>
      <c r="AY239" s="23" t="s">
        <v>133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185</v>
      </c>
      <c r="BM239" s="23" t="s">
        <v>429</v>
      </c>
    </row>
    <row r="240" spans="2:65" s="1" customFormat="1" ht="38.25" customHeight="1">
      <c r="B240" s="169"/>
      <c r="C240" s="170">
        <v>75</v>
      </c>
      <c r="D240" s="170" t="s">
        <v>136</v>
      </c>
      <c r="E240" s="171" t="s">
        <v>430</v>
      </c>
      <c r="F240" s="172" t="s">
        <v>431</v>
      </c>
      <c r="G240" s="173" t="s">
        <v>214</v>
      </c>
      <c r="H240" s="174">
        <v>0.065</v>
      </c>
      <c r="I240" s="175"/>
      <c r="J240" s="176">
        <f t="shared" si="30"/>
        <v>0</v>
      </c>
      <c r="K240" s="172" t="s">
        <v>140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</v>
      </c>
      <c r="T240" s="180">
        <f t="shared" si="33"/>
        <v>0</v>
      </c>
      <c r="AR240" s="23" t="s">
        <v>185</v>
      </c>
      <c r="AT240" s="23" t="s">
        <v>136</v>
      </c>
      <c r="AU240" s="23" t="s">
        <v>142</v>
      </c>
      <c r="AY240" s="23" t="s">
        <v>133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185</v>
      </c>
      <c r="BM240" s="23" t="s">
        <v>432</v>
      </c>
    </row>
    <row r="241" spans="2:65" s="1" customFormat="1" ht="38.25" customHeight="1">
      <c r="B241" s="169"/>
      <c r="C241" s="170">
        <v>76</v>
      </c>
      <c r="D241" s="170" t="s">
        <v>136</v>
      </c>
      <c r="E241" s="171" t="s">
        <v>433</v>
      </c>
      <c r="F241" s="172" t="s">
        <v>434</v>
      </c>
      <c r="G241" s="173" t="s">
        <v>214</v>
      </c>
      <c r="H241" s="174">
        <v>0.065</v>
      </c>
      <c r="I241" s="175"/>
      <c r="J241" s="176">
        <f t="shared" si="30"/>
        <v>0</v>
      </c>
      <c r="K241" s="172" t="s">
        <v>140</v>
      </c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185</v>
      </c>
      <c r="AT241" s="23" t="s">
        <v>136</v>
      </c>
      <c r="AU241" s="23" t="s">
        <v>142</v>
      </c>
      <c r="AY241" s="23" t="s">
        <v>133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185</v>
      </c>
      <c r="BM241" s="23" t="s">
        <v>435</v>
      </c>
    </row>
    <row r="242" spans="2:65" s="1" customFormat="1" ht="25.5" customHeight="1">
      <c r="B242" s="169"/>
      <c r="C242" s="170">
        <v>77</v>
      </c>
      <c r="D242" s="170" t="s">
        <v>136</v>
      </c>
      <c r="E242" s="171" t="s">
        <v>436</v>
      </c>
      <c r="F242" s="172" t="s">
        <v>437</v>
      </c>
      <c r="G242" s="173" t="s">
        <v>438</v>
      </c>
      <c r="H242" s="174">
        <v>1</v>
      </c>
      <c r="I242" s="175"/>
      <c r="J242" s="176">
        <f t="shared" si="30"/>
        <v>0</v>
      </c>
      <c r="K242" s="172" t="s">
        <v>5</v>
      </c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185</v>
      </c>
      <c r="AT242" s="23" t="s">
        <v>136</v>
      </c>
      <c r="AU242" s="23" t="s">
        <v>142</v>
      </c>
      <c r="AY242" s="23" t="s">
        <v>133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185</v>
      </c>
      <c r="BM242" s="23" t="s">
        <v>439</v>
      </c>
    </row>
    <row r="243" spans="2:63" s="10" customFormat="1" ht="29.85" customHeight="1">
      <c r="B243" s="156"/>
      <c r="D243" s="157" t="s">
        <v>70</v>
      </c>
      <c r="E243" s="167" t="s">
        <v>440</v>
      </c>
      <c r="F243" s="167" t="s">
        <v>441</v>
      </c>
      <c r="I243" s="159"/>
      <c r="J243" s="168">
        <f>BK243</f>
        <v>0</v>
      </c>
      <c r="L243" s="156"/>
      <c r="M243" s="161"/>
      <c r="N243" s="162"/>
      <c r="O243" s="162"/>
      <c r="P243" s="163">
        <f>SUM(P244:P246)</f>
        <v>0</v>
      </c>
      <c r="Q243" s="162"/>
      <c r="R243" s="163">
        <f>SUM(R244:R246)</f>
        <v>0.012</v>
      </c>
      <c r="S243" s="162"/>
      <c r="T243" s="164">
        <f>SUM(T244:T246)</f>
        <v>0</v>
      </c>
      <c r="AR243" s="157" t="s">
        <v>142</v>
      </c>
      <c r="AT243" s="165" t="s">
        <v>70</v>
      </c>
      <c r="AU243" s="165" t="s">
        <v>76</v>
      </c>
      <c r="AY243" s="157" t="s">
        <v>133</v>
      </c>
      <c r="BK243" s="166">
        <f>SUM(BK244:BK246)</f>
        <v>0</v>
      </c>
    </row>
    <row r="244" spans="2:65" s="1" customFormat="1" ht="25.5" customHeight="1">
      <c r="B244" s="169"/>
      <c r="C244" s="170">
        <v>78</v>
      </c>
      <c r="D244" s="170" t="s">
        <v>136</v>
      </c>
      <c r="E244" s="171" t="s">
        <v>442</v>
      </c>
      <c r="F244" s="172" t="s">
        <v>443</v>
      </c>
      <c r="G244" s="173" t="s">
        <v>336</v>
      </c>
      <c r="H244" s="174">
        <v>1</v>
      </c>
      <c r="I244" s="175"/>
      <c r="J244" s="176">
        <f>ROUND(I244*H244,2)</f>
        <v>0</v>
      </c>
      <c r="K244" s="172" t="s">
        <v>140</v>
      </c>
      <c r="L244" s="40"/>
      <c r="M244" s="177" t="s">
        <v>5</v>
      </c>
      <c r="N244" s="178" t="s">
        <v>43</v>
      </c>
      <c r="O244" s="41"/>
      <c r="P244" s="179">
        <f>O244*H244</f>
        <v>0</v>
      </c>
      <c r="Q244" s="179">
        <v>0.012</v>
      </c>
      <c r="R244" s="179">
        <f>Q244*H244</f>
        <v>0.012</v>
      </c>
      <c r="S244" s="179">
        <v>0</v>
      </c>
      <c r="T244" s="180">
        <f>S244*H244</f>
        <v>0</v>
      </c>
      <c r="AR244" s="23" t="s">
        <v>185</v>
      </c>
      <c r="AT244" s="23" t="s">
        <v>136</v>
      </c>
      <c r="AU244" s="23" t="s">
        <v>142</v>
      </c>
      <c r="AY244" s="23" t="s">
        <v>133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3" t="s">
        <v>142</v>
      </c>
      <c r="BK244" s="181">
        <f>ROUND(I244*H244,2)</f>
        <v>0</v>
      </c>
      <c r="BL244" s="23" t="s">
        <v>185</v>
      </c>
      <c r="BM244" s="23" t="s">
        <v>444</v>
      </c>
    </row>
    <row r="245" spans="2:65" s="1" customFormat="1" ht="38.25" customHeight="1">
      <c r="B245" s="169"/>
      <c r="C245" s="170">
        <v>79</v>
      </c>
      <c r="D245" s="170" t="s">
        <v>136</v>
      </c>
      <c r="E245" s="171" t="s">
        <v>445</v>
      </c>
      <c r="F245" s="172" t="s">
        <v>446</v>
      </c>
      <c r="G245" s="173" t="s">
        <v>214</v>
      </c>
      <c r="H245" s="174">
        <v>0.012</v>
      </c>
      <c r="I245" s="175"/>
      <c r="J245" s="176">
        <f>ROUND(I245*H245,2)</f>
        <v>0</v>
      </c>
      <c r="K245" s="172" t="s">
        <v>140</v>
      </c>
      <c r="L245" s="40"/>
      <c r="M245" s="177" t="s">
        <v>5</v>
      </c>
      <c r="N245" s="178" t="s">
        <v>43</v>
      </c>
      <c r="O245" s="41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AR245" s="23" t="s">
        <v>185</v>
      </c>
      <c r="AT245" s="23" t="s">
        <v>136</v>
      </c>
      <c r="AU245" s="23" t="s">
        <v>142</v>
      </c>
      <c r="AY245" s="23" t="s">
        <v>133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3" t="s">
        <v>142</v>
      </c>
      <c r="BK245" s="181">
        <f>ROUND(I245*H245,2)</f>
        <v>0</v>
      </c>
      <c r="BL245" s="23" t="s">
        <v>185</v>
      </c>
      <c r="BM245" s="23" t="s">
        <v>447</v>
      </c>
    </row>
    <row r="246" spans="2:65" s="1" customFormat="1" ht="38.25" customHeight="1">
      <c r="B246" s="169"/>
      <c r="C246" s="170">
        <v>80</v>
      </c>
      <c r="D246" s="170" t="s">
        <v>136</v>
      </c>
      <c r="E246" s="171" t="s">
        <v>448</v>
      </c>
      <c r="F246" s="172" t="s">
        <v>449</v>
      </c>
      <c r="G246" s="173" t="s">
        <v>214</v>
      </c>
      <c r="H246" s="174">
        <v>0.012</v>
      </c>
      <c r="I246" s="175"/>
      <c r="J246" s="176">
        <f>ROUND(I246*H246,2)</f>
        <v>0</v>
      </c>
      <c r="K246" s="172" t="s">
        <v>140</v>
      </c>
      <c r="L246" s="40"/>
      <c r="M246" s="177" t="s">
        <v>5</v>
      </c>
      <c r="N246" s="178" t="s">
        <v>43</v>
      </c>
      <c r="O246" s="41"/>
      <c r="P246" s="179">
        <f>O246*H246</f>
        <v>0</v>
      </c>
      <c r="Q246" s="179">
        <v>0</v>
      </c>
      <c r="R246" s="179">
        <f>Q246*H246</f>
        <v>0</v>
      </c>
      <c r="S246" s="179">
        <v>0</v>
      </c>
      <c r="T246" s="180">
        <f>S246*H246</f>
        <v>0</v>
      </c>
      <c r="AR246" s="23" t="s">
        <v>185</v>
      </c>
      <c r="AT246" s="23" t="s">
        <v>136</v>
      </c>
      <c r="AU246" s="23" t="s">
        <v>142</v>
      </c>
      <c r="AY246" s="23" t="s">
        <v>133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3" t="s">
        <v>142</v>
      </c>
      <c r="BK246" s="181">
        <f>ROUND(I246*H246,2)</f>
        <v>0</v>
      </c>
      <c r="BL246" s="23" t="s">
        <v>185</v>
      </c>
      <c r="BM246" s="23" t="s">
        <v>450</v>
      </c>
    </row>
    <row r="247" spans="2:63" s="10" customFormat="1" ht="29.85" customHeight="1">
      <c r="B247" s="156"/>
      <c r="D247" s="157" t="s">
        <v>70</v>
      </c>
      <c r="E247" s="167" t="s">
        <v>451</v>
      </c>
      <c r="F247" s="167" t="s">
        <v>452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SUM(P248:P267)</f>
        <v>0</v>
      </c>
      <c r="Q247" s="162"/>
      <c r="R247" s="163">
        <f>SUM(R248:R267)</f>
        <v>0.0759</v>
      </c>
      <c r="S247" s="162"/>
      <c r="T247" s="164">
        <f>SUM(T248:T267)</f>
        <v>0.05725</v>
      </c>
      <c r="AR247" s="157" t="s">
        <v>142</v>
      </c>
      <c r="AT247" s="165" t="s">
        <v>70</v>
      </c>
      <c r="AU247" s="165" t="s">
        <v>76</v>
      </c>
      <c r="AY247" s="157" t="s">
        <v>133</v>
      </c>
      <c r="BK247" s="166">
        <f>SUM(BK248:BK267)</f>
        <v>0</v>
      </c>
    </row>
    <row r="248" spans="2:65" s="1" customFormat="1" ht="25.5" customHeight="1">
      <c r="B248" s="169"/>
      <c r="C248" s="170">
        <v>81</v>
      </c>
      <c r="D248" s="170" t="s">
        <v>136</v>
      </c>
      <c r="E248" s="171" t="s">
        <v>453</v>
      </c>
      <c r="F248" s="172" t="s">
        <v>454</v>
      </c>
      <c r="G248" s="173" t="s">
        <v>176</v>
      </c>
      <c r="H248" s="174">
        <v>1</v>
      </c>
      <c r="I248" s="175"/>
      <c r="J248" s="176">
        <f aca="true" t="shared" si="40" ref="J248:J267">ROUND(I248*H248,2)</f>
        <v>0</v>
      </c>
      <c r="K248" s="172" t="s">
        <v>140</v>
      </c>
      <c r="L248" s="40"/>
      <c r="M248" s="177" t="s">
        <v>5</v>
      </c>
      <c r="N248" s="178" t="s">
        <v>43</v>
      </c>
      <c r="O248" s="41"/>
      <c r="P248" s="179">
        <f aca="true" t="shared" si="41" ref="P248:P267">O248*H248</f>
        <v>0</v>
      </c>
      <c r="Q248" s="179">
        <v>0.00177</v>
      </c>
      <c r="R248" s="179">
        <f aca="true" t="shared" si="42" ref="R248:R267">Q248*H248</f>
        <v>0.00177</v>
      </c>
      <c r="S248" s="179">
        <v>0.05725</v>
      </c>
      <c r="T248" s="180">
        <f aca="true" t="shared" si="43" ref="T248:T267">S248*H248</f>
        <v>0.05725</v>
      </c>
      <c r="AR248" s="23" t="s">
        <v>185</v>
      </c>
      <c r="AT248" s="23" t="s">
        <v>136</v>
      </c>
      <c r="AU248" s="23" t="s">
        <v>142</v>
      </c>
      <c r="AY248" s="23" t="s">
        <v>133</v>
      </c>
      <c r="BE248" s="181">
        <f aca="true" t="shared" si="44" ref="BE248:BE267">IF(N248="základní",J248,0)</f>
        <v>0</v>
      </c>
      <c r="BF248" s="181">
        <f aca="true" t="shared" si="45" ref="BF248:BF267">IF(N248="snížená",J248,0)</f>
        <v>0</v>
      </c>
      <c r="BG248" s="181">
        <f aca="true" t="shared" si="46" ref="BG248:BG267">IF(N248="zákl. přenesená",J248,0)</f>
        <v>0</v>
      </c>
      <c r="BH248" s="181">
        <f aca="true" t="shared" si="47" ref="BH248:BH267">IF(N248="sníž. přenesená",J248,0)</f>
        <v>0</v>
      </c>
      <c r="BI248" s="181">
        <f aca="true" t="shared" si="48" ref="BI248:BI267">IF(N248="nulová",J248,0)</f>
        <v>0</v>
      </c>
      <c r="BJ248" s="23" t="s">
        <v>142</v>
      </c>
      <c r="BK248" s="181">
        <f aca="true" t="shared" si="49" ref="BK248:BK267">ROUND(I248*H248,2)</f>
        <v>0</v>
      </c>
      <c r="BL248" s="23" t="s">
        <v>185</v>
      </c>
      <c r="BM248" s="23" t="s">
        <v>455</v>
      </c>
    </row>
    <row r="249" spans="2:65" s="1" customFormat="1" ht="16.5" customHeight="1">
      <c r="B249" s="169"/>
      <c r="C249" s="206">
        <v>82</v>
      </c>
      <c r="D249" s="206" t="s">
        <v>178</v>
      </c>
      <c r="E249" s="207" t="s">
        <v>456</v>
      </c>
      <c r="F249" s="208" t="s">
        <v>930</v>
      </c>
      <c r="G249" s="209" t="s">
        <v>176</v>
      </c>
      <c r="H249" s="210">
        <v>1</v>
      </c>
      <c r="I249" s="211"/>
      <c r="J249" s="212">
        <f t="shared" si="40"/>
        <v>0</v>
      </c>
      <c r="K249" s="208" t="s">
        <v>140</v>
      </c>
      <c r="L249" s="213"/>
      <c r="M249" s="214" t="s">
        <v>5</v>
      </c>
      <c r="N249" s="215" t="s">
        <v>43</v>
      </c>
      <c r="O249" s="41"/>
      <c r="P249" s="179">
        <f t="shared" si="41"/>
        <v>0</v>
      </c>
      <c r="Q249" s="179">
        <v>0.036</v>
      </c>
      <c r="R249" s="179">
        <f t="shared" si="42"/>
        <v>0.036</v>
      </c>
      <c r="S249" s="179">
        <v>0</v>
      </c>
      <c r="T249" s="180">
        <f t="shared" si="43"/>
        <v>0</v>
      </c>
      <c r="AR249" s="23" t="s">
        <v>260</v>
      </c>
      <c r="AT249" s="23" t="s">
        <v>178</v>
      </c>
      <c r="AU249" s="23" t="s">
        <v>142</v>
      </c>
      <c r="AY249" s="23" t="s">
        <v>133</v>
      </c>
      <c r="BE249" s="181">
        <f t="shared" si="44"/>
        <v>0</v>
      </c>
      <c r="BF249" s="181">
        <f t="shared" si="45"/>
        <v>0</v>
      </c>
      <c r="BG249" s="181">
        <f t="shared" si="46"/>
        <v>0</v>
      </c>
      <c r="BH249" s="181">
        <f t="shared" si="47"/>
        <v>0</v>
      </c>
      <c r="BI249" s="181">
        <f t="shared" si="48"/>
        <v>0</v>
      </c>
      <c r="BJ249" s="23" t="s">
        <v>142</v>
      </c>
      <c r="BK249" s="181">
        <f t="shared" si="49"/>
        <v>0</v>
      </c>
      <c r="BL249" s="23" t="s">
        <v>185</v>
      </c>
      <c r="BM249" s="23" t="s">
        <v>457</v>
      </c>
    </row>
    <row r="250" spans="2:65" s="1" customFormat="1" ht="38.25" customHeight="1">
      <c r="B250" s="169"/>
      <c r="C250" s="170">
        <v>83</v>
      </c>
      <c r="D250" s="170" t="s">
        <v>136</v>
      </c>
      <c r="E250" s="171" t="s">
        <v>458</v>
      </c>
      <c r="F250" s="172" t="s">
        <v>459</v>
      </c>
      <c r="G250" s="173" t="s">
        <v>176</v>
      </c>
      <c r="H250" s="174">
        <v>2</v>
      </c>
      <c r="I250" s="175"/>
      <c r="J250" s="176">
        <f t="shared" si="40"/>
        <v>0</v>
      </c>
      <c r="K250" s="172" t="s">
        <v>140</v>
      </c>
      <c r="L250" s="40"/>
      <c r="M250" s="177" t="s">
        <v>5</v>
      </c>
      <c r="N250" s="178" t="s">
        <v>43</v>
      </c>
      <c r="O250" s="41"/>
      <c r="P250" s="179">
        <f t="shared" si="41"/>
        <v>0</v>
      </c>
      <c r="Q250" s="179">
        <v>0</v>
      </c>
      <c r="R250" s="179">
        <f t="shared" si="42"/>
        <v>0</v>
      </c>
      <c r="S250" s="179">
        <v>0</v>
      </c>
      <c r="T250" s="180">
        <f t="shared" si="43"/>
        <v>0</v>
      </c>
      <c r="AR250" s="23" t="s">
        <v>185</v>
      </c>
      <c r="AT250" s="23" t="s">
        <v>136</v>
      </c>
      <c r="AU250" s="23" t="s">
        <v>142</v>
      </c>
      <c r="AY250" s="23" t="s">
        <v>133</v>
      </c>
      <c r="BE250" s="181">
        <f t="shared" si="44"/>
        <v>0</v>
      </c>
      <c r="BF250" s="181">
        <f t="shared" si="45"/>
        <v>0</v>
      </c>
      <c r="BG250" s="181">
        <f t="shared" si="46"/>
        <v>0</v>
      </c>
      <c r="BH250" s="181">
        <f t="shared" si="47"/>
        <v>0</v>
      </c>
      <c r="BI250" s="181">
        <f t="shared" si="48"/>
        <v>0</v>
      </c>
      <c r="BJ250" s="23" t="s">
        <v>142</v>
      </c>
      <c r="BK250" s="181">
        <f t="shared" si="49"/>
        <v>0</v>
      </c>
      <c r="BL250" s="23" t="s">
        <v>185</v>
      </c>
      <c r="BM250" s="23" t="s">
        <v>460</v>
      </c>
    </row>
    <row r="251" spans="2:65" s="1" customFormat="1" ht="16.5" customHeight="1">
      <c r="B251" s="169"/>
      <c r="C251" s="206">
        <v>84</v>
      </c>
      <c r="D251" s="206" t="s">
        <v>178</v>
      </c>
      <c r="E251" s="207" t="s">
        <v>461</v>
      </c>
      <c r="F251" s="208" t="s">
        <v>462</v>
      </c>
      <c r="G251" s="209" t="s">
        <v>176</v>
      </c>
      <c r="H251" s="210">
        <v>2</v>
      </c>
      <c r="I251" s="211"/>
      <c r="J251" s="212">
        <f t="shared" si="40"/>
        <v>0</v>
      </c>
      <c r="K251" s="208" t="s">
        <v>140</v>
      </c>
      <c r="L251" s="213"/>
      <c r="M251" s="214" t="s">
        <v>5</v>
      </c>
      <c r="N251" s="215" t="s">
        <v>43</v>
      </c>
      <c r="O251" s="41"/>
      <c r="P251" s="179">
        <f t="shared" si="41"/>
        <v>0</v>
      </c>
      <c r="Q251" s="179">
        <v>2E-05</v>
      </c>
      <c r="R251" s="179">
        <f t="shared" si="42"/>
        <v>4E-05</v>
      </c>
      <c r="S251" s="179">
        <v>0</v>
      </c>
      <c r="T251" s="180">
        <f t="shared" si="43"/>
        <v>0</v>
      </c>
      <c r="AR251" s="23" t="s">
        <v>260</v>
      </c>
      <c r="AT251" s="23" t="s">
        <v>178</v>
      </c>
      <c r="AU251" s="23" t="s">
        <v>142</v>
      </c>
      <c r="AY251" s="23" t="s">
        <v>133</v>
      </c>
      <c r="BE251" s="181">
        <f t="shared" si="44"/>
        <v>0</v>
      </c>
      <c r="BF251" s="181">
        <f t="shared" si="45"/>
        <v>0</v>
      </c>
      <c r="BG251" s="181">
        <f t="shared" si="46"/>
        <v>0</v>
      </c>
      <c r="BH251" s="181">
        <f t="shared" si="47"/>
        <v>0</v>
      </c>
      <c r="BI251" s="181">
        <f t="shared" si="48"/>
        <v>0</v>
      </c>
      <c r="BJ251" s="23" t="s">
        <v>142</v>
      </c>
      <c r="BK251" s="181">
        <f t="shared" si="49"/>
        <v>0</v>
      </c>
      <c r="BL251" s="23" t="s">
        <v>185</v>
      </c>
      <c r="BM251" s="23" t="s">
        <v>463</v>
      </c>
    </row>
    <row r="252" spans="2:65" s="1" customFormat="1" ht="25.5" customHeight="1">
      <c r="B252" s="169"/>
      <c r="C252" s="170">
        <v>85</v>
      </c>
      <c r="D252" s="170" t="s">
        <v>136</v>
      </c>
      <c r="E252" s="171" t="s">
        <v>464</v>
      </c>
      <c r="F252" s="172" t="s">
        <v>465</v>
      </c>
      <c r="G252" s="173" t="s">
        <v>270</v>
      </c>
      <c r="H252" s="174">
        <v>90</v>
      </c>
      <c r="I252" s="175"/>
      <c r="J252" s="176">
        <f t="shared" si="40"/>
        <v>0</v>
      </c>
      <c r="K252" s="172" t="s">
        <v>140</v>
      </c>
      <c r="L252" s="40"/>
      <c r="M252" s="177" t="s">
        <v>5</v>
      </c>
      <c r="N252" s="178" t="s">
        <v>43</v>
      </c>
      <c r="O252" s="41"/>
      <c r="P252" s="179">
        <f t="shared" si="41"/>
        <v>0</v>
      </c>
      <c r="Q252" s="179">
        <v>0</v>
      </c>
      <c r="R252" s="179">
        <f t="shared" si="42"/>
        <v>0</v>
      </c>
      <c r="S252" s="179">
        <v>0</v>
      </c>
      <c r="T252" s="180">
        <f t="shared" si="43"/>
        <v>0</v>
      </c>
      <c r="AR252" s="23" t="s">
        <v>185</v>
      </c>
      <c r="AT252" s="23" t="s">
        <v>136</v>
      </c>
      <c r="AU252" s="23" t="s">
        <v>142</v>
      </c>
      <c r="AY252" s="23" t="s">
        <v>133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142</v>
      </c>
      <c r="BK252" s="181">
        <f t="shared" si="49"/>
        <v>0</v>
      </c>
      <c r="BL252" s="23" t="s">
        <v>185</v>
      </c>
      <c r="BM252" s="23" t="s">
        <v>466</v>
      </c>
    </row>
    <row r="253" spans="2:65" s="1" customFormat="1" ht="16.5" customHeight="1">
      <c r="B253" s="169"/>
      <c r="C253" s="206">
        <v>86</v>
      </c>
      <c r="D253" s="206" t="s">
        <v>178</v>
      </c>
      <c r="E253" s="207" t="s">
        <v>467</v>
      </c>
      <c r="F253" s="208" t="s">
        <v>468</v>
      </c>
      <c r="G253" s="209" t="s">
        <v>270</v>
      </c>
      <c r="H253" s="210">
        <v>50</v>
      </c>
      <c r="I253" s="211"/>
      <c r="J253" s="212">
        <f t="shared" si="40"/>
        <v>0</v>
      </c>
      <c r="K253" s="208" t="s">
        <v>140</v>
      </c>
      <c r="L253" s="213"/>
      <c r="M253" s="214" t="s">
        <v>5</v>
      </c>
      <c r="N253" s="215" t="s">
        <v>43</v>
      </c>
      <c r="O253" s="41"/>
      <c r="P253" s="179">
        <f t="shared" si="41"/>
        <v>0</v>
      </c>
      <c r="Q253" s="179">
        <v>0.00017</v>
      </c>
      <c r="R253" s="179">
        <f t="shared" si="42"/>
        <v>0.0085</v>
      </c>
      <c r="S253" s="179">
        <v>0</v>
      </c>
      <c r="T253" s="180">
        <f t="shared" si="43"/>
        <v>0</v>
      </c>
      <c r="AR253" s="23" t="s">
        <v>260</v>
      </c>
      <c r="AT253" s="23" t="s">
        <v>178</v>
      </c>
      <c r="AU253" s="23" t="s">
        <v>142</v>
      </c>
      <c r="AY253" s="23" t="s">
        <v>133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142</v>
      </c>
      <c r="BK253" s="181">
        <f t="shared" si="49"/>
        <v>0</v>
      </c>
      <c r="BL253" s="23" t="s">
        <v>185</v>
      </c>
      <c r="BM253" s="23" t="s">
        <v>469</v>
      </c>
    </row>
    <row r="254" spans="2:65" s="1" customFormat="1" ht="16.5" customHeight="1">
      <c r="B254" s="169"/>
      <c r="C254" s="206">
        <v>87</v>
      </c>
      <c r="D254" s="206" t="s">
        <v>178</v>
      </c>
      <c r="E254" s="207" t="s">
        <v>470</v>
      </c>
      <c r="F254" s="208" t="s">
        <v>471</v>
      </c>
      <c r="G254" s="209" t="s">
        <v>270</v>
      </c>
      <c r="H254" s="210">
        <v>5</v>
      </c>
      <c r="I254" s="211"/>
      <c r="J254" s="212">
        <f t="shared" si="40"/>
        <v>0</v>
      </c>
      <c r="K254" s="208" t="s">
        <v>140</v>
      </c>
      <c r="L254" s="213"/>
      <c r="M254" s="214" t="s">
        <v>5</v>
      </c>
      <c r="N254" s="215" t="s">
        <v>43</v>
      </c>
      <c r="O254" s="41"/>
      <c r="P254" s="179">
        <f t="shared" si="41"/>
        <v>0</v>
      </c>
      <c r="Q254" s="179">
        <v>0.00028</v>
      </c>
      <c r="R254" s="179">
        <f t="shared" si="42"/>
        <v>0.0013999999999999998</v>
      </c>
      <c r="S254" s="179">
        <v>0</v>
      </c>
      <c r="T254" s="180">
        <f t="shared" si="43"/>
        <v>0</v>
      </c>
      <c r="AR254" s="23" t="s">
        <v>260</v>
      </c>
      <c r="AT254" s="23" t="s">
        <v>178</v>
      </c>
      <c r="AU254" s="23" t="s">
        <v>142</v>
      </c>
      <c r="AY254" s="23" t="s">
        <v>133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142</v>
      </c>
      <c r="BK254" s="181">
        <f t="shared" si="49"/>
        <v>0</v>
      </c>
      <c r="BL254" s="23" t="s">
        <v>185</v>
      </c>
      <c r="BM254" s="23" t="s">
        <v>472</v>
      </c>
    </row>
    <row r="255" spans="2:65" s="1" customFormat="1" ht="25.5" customHeight="1">
      <c r="B255" s="169"/>
      <c r="C255" s="170">
        <v>88</v>
      </c>
      <c r="D255" s="170" t="s">
        <v>136</v>
      </c>
      <c r="E255" s="171" t="s">
        <v>473</v>
      </c>
      <c r="F255" s="172" t="s">
        <v>474</v>
      </c>
      <c r="G255" s="173" t="s">
        <v>176</v>
      </c>
      <c r="H255" s="174">
        <v>1</v>
      </c>
      <c r="I255" s="175"/>
      <c r="J255" s="176">
        <f t="shared" si="40"/>
        <v>0</v>
      </c>
      <c r="K255" s="172" t="s">
        <v>140</v>
      </c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185</v>
      </c>
      <c r="AT255" s="23" t="s">
        <v>136</v>
      </c>
      <c r="AU255" s="23" t="s">
        <v>142</v>
      </c>
      <c r="AY255" s="23" t="s">
        <v>133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142</v>
      </c>
      <c r="BK255" s="181">
        <f t="shared" si="49"/>
        <v>0</v>
      </c>
      <c r="BL255" s="23" t="s">
        <v>185</v>
      </c>
      <c r="BM255" s="23" t="s">
        <v>475</v>
      </c>
    </row>
    <row r="256" spans="2:65" s="1" customFormat="1" ht="16.5" customHeight="1">
      <c r="B256" s="169"/>
      <c r="C256" s="206">
        <v>89</v>
      </c>
      <c r="D256" s="206" t="s">
        <v>178</v>
      </c>
      <c r="E256" s="207" t="s">
        <v>476</v>
      </c>
      <c r="F256" s="208" t="s">
        <v>477</v>
      </c>
      <c r="G256" s="209" t="s">
        <v>176</v>
      </c>
      <c r="H256" s="210">
        <v>1</v>
      </c>
      <c r="I256" s="211"/>
      <c r="J256" s="212">
        <f t="shared" si="40"/>
        <v>0</v>
      </c>
      <c r="K256" s="208" t="s">
        <v>140</v>
      </c>
      <c r="L256" s="213"/>
      <c r="M256" s="214" t="s">
        <v>5</v>
      </c>
      <c r="N256" s="215" t="s">
        <v>43</v>
      </c>
      <c r="O256" s="41"/>
      <c r="P256" s="179">
        <f t="shared" si="41"/>
        <v>0</v>
      </c>
      <c r="Q256" s="179">
        <v>0.0169</v>
      </c>
      <c r="R256" s="179">
        <f t="shared" si="42"/>
        <v>0.0169</v>
      </c>
      <c r="S256" s="179">
        <v>0</v>
      </c>
      <c r="T256" s="180">
        <f t="shared" si="43"/>
        <v>0</v>
      </c>
      <c r="AR256" s="23" t="s">
        <v>260</v>
      </c>
      <c r="AT256" s="23" t="s">
        <v>178</v>
      </c>
      <c r="AU256" s="23" t="s">
        <v>142</v>
      </c>
      <c r="AY256" s="23" t="s">
        <v>133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142</v>
      </c>
      <c r="BK256" s="181">
        <f t="shared" si="49"/>
        <v>0</v>
      </c>
      <c r="BL256" s="23" t="s">
        <v>185</v>
      </c>
      <c r="BM256" s="23" t="s">
        <v>478</v>
      </c>
    </row>
    <row r="257" spans="2:65" s="1" customFormat="1" ht="25.5" customHeight="1">
      <c r="B257" s="169"/>
      <c r="C257" s="170">
        <v>90</v>
      </c>
      <c r="D257" s="170" t="s">
        <v>136</v>
      </c>
      <c r="E257" s="171" t="s">
        <v>479</v>
      </c>
      <c r="F257" s="172" t="s">
        <v>480</v>
      </c>
      <c r="G257" s="173" t="s">
        <v>176</v>
      </c>
      <c r="H257" s="174">
        <v>4</v>
      </c>
      <c r="I257" s="175"/>
      <c r="J257" s="176">
        <f t="shared" si="40"/>
        <v>0</v>
      </c>
      <c r="K257" s="172" t="s">
        <v>140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185</v>
      </c>
      <c r="AT257" s="23" t="s">
        <v>136</v>
      </c>
      <c r="AU257" s="23" t="s">
        <v>142</v>
      </c>
      <c r="AY257" s="23" t="s">
        <v>133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142</v>
      </c>
      <c r="BK257" s="181">
        <f t="shared" si="49"/>
        <v>0</v>
      </c>
      <c r="BL257" s="23" t="s">
        <v>185</v>
      </c>
      <c r="BM257" s="23" t="s">
        <v>481</v>
      </c>
    </row>
    <row r="258" spans="2:65" s="1" customFormat="1" ht="16.5" customHeight="1">
      <c r="B258" s="169"/>
      <c r="C258" s="206">
        <v>91</v>
      </c>
      <c r="D258" s="206" t="s">
        <v>178</v>
      </c>
      <c r="E258" s="207" t="s">
        <v>482</v>
      </c>
      <c r="F258" s="208" t="s">
        <v>483</v>
      </c>
      <c r="G258" s="209" t="s">
        <v>176</v>
      </c>
      <c r="H258" s="210">
        <v>4</v>
      </c>
      <c r="I258" s="211"/>
      <c r="J258" s="212">
        <f t="shared" si="40"/>
        <v>0</v>
      </c>
      <c r="K258" s="208" t="s">
        <v>140</v>
      </c>
      <c r="L258" s="213"/>
      <c r="M258" s="214" t="s">
        <v>5</v>
      </c>
      <c r="N258" s="215" t="s">
        <v>43</v>
      </c>
      <c r="O258" s="41"/>
      <c r="P258" s="179">
        <f t="shared" si="41"/>
        <v>0</v>
      </c>
      <c r="Q258" s="179">
        <v>0.0001</v>
      </c>
      <c r="R258" s="179">
        <f t="shared" si="42"/>
        <v>0.0004</v>
      </c>
      <c r="S258" s="179">
        <v>0</v>
      </c>
      <c r="T258" s="180">
        <f t="shared" si="43"/>
        <v>0</v>
      </c>
      <c r="AR258" s="23" t="s">
        <v>260</v>
      </c>
      <c r="AT258" s="23" t="s">
        <v>178</v>
      </c>
      <c r="AU258" s="23" t="s">
        <v>142</v>
      </c>
      <c r="AY258" s="23" t="s">
        <v>133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142</v>
      </c>
      <c r="BK258" s="181">
        <f t="shared" si="49"/>
        <v>0</v>
      </c>
      <c r="BL258" s="23" t="s">
        <v>185</v>
      </c>
      <c r="BM258" s="23" t="s">
        <v>484</v>
      </c>
    </row>
    <row r="259" spans="2:65" s="1" customFormat="1" ht="25.5" customHeight="1">
      <c r="B259" s="169"/>
      <c r="C259" s="170">
        <v>92</v>
      </c>
      <c r="D259" s="170" t="s">
        <v>136</v>
      </c>
      <c r="E259" s="171" t="s">
        <v>485</v>
      </c>
      <c r="F259" s="172" t="s">
        <v>486</v>
      </c>
      <c r="G259" s="173" t="s">
        <v>176</v>
      </c>
      <c r="H259" s="174">
        <v>7</v>
      </c>
      <c r="I259" s="175"/>
      <c r="J259" s="176">
        <f t="shared" si="40"/>
        <v>0</v>
      </c>
      <c r="K259" s="172" t="s">
        <v>140</v>
      </c>
      <c r="L259" s="40"/>
      <c r="M259" s="177" t="s">
        <v>5</v>
      </c>
      <c r="N259" s="178" t="s">
        <v>43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185</v>
      </c>
      <c r="AT259" s="23" t="s">
        <v>136</v>
      </c>
      <c r="AU259" s="23" t="s">
        <v>142</v>
      </c>
      <c r="AY259" s="23" t="s">
        <v>133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142</v>
      </c>
      <c r="BK259" s="181">
        <f t="shared" si="49"/>
        <v>0</v>
      </c>
      <c r="BL259" s="23" t="s">
        <v>185</v>
      </c>
      <c r="BM259" s="23" t="s">
        <v>487</v>
      </c>
    </row>
    <row r="260" spans="2:65" s="1" customFormat="1" ht="16.5" customHeight="1">
      <c r="B260" s="169"/>
      <c r="C260" s="206">
        <v>93</v>
      </c>
      <c r="D260" s="206" t="s">
        <v>178</v>
      </c>
      <c r="E260" s="207" t="s">
        <v>488</v>
      </c>
      <c r="F260" s="208" t="s">
        <v>489</v>
      </c>
      <c r="G260" s="209" t="s">
        <v>176</v>
      </c>
      <c r="H260" s="210">
        <v>7</v>
      </c>
      <c r="I260" s="211"/>
      <c r="J260" s="212">
        <f t="shared" si="40"/>
        <v>0</v>
      </c>
      <c r="K260" s="208" t="s">
        <v>140</v>
      </c>
      <c r="L260" s="213"/>
      <c r="M260" s="214" t="s">
        <v>5</v>
      </c>
      <c r="N260" s="215" t="s">
        <v>43</v>
      </c>
      <c r="O260" s="41"/>
      <c r="P260" s="179">
        <f t="shared" si="41"/>
        <v>0</v>
      </c>
      <c r="Q260" s="179">
        <v>0.00027</v>
      </c>
      <c r="R260" s="179">
        <f t="shared" si="42"/>
        <v>0.00189</v>
      </c>
      <c r="S260" s="179">
        <v>0</v>
      </c>
      <c r="T260" s="180">
        <f t="shared" si="43"/>
        <v>0</v>
      </c>
      <c r="AR260" s="23" t="s">
        <v>260</v>
      </c>
      <c r="AT260" s="23" t="s">
        <v>178</v>
      </c>
      <c r="AU260" s="23" t="s">
        <v>142</v>
      </c>
      <c r="AY260" s="23" t="s">
        <v>133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142</v>
      </c>
      <c r="BK260" s="181">
        <f t="shared" si="49"/>
        <v>0</v>
      </c>
      <c r="BL260" s="23" t="s">
        <v>185</v>
      </c>
      <c r="BM260" s="23" t="s">
        <v>490</v>
      </c>
    </row>
    <row r="261" spans="2:65" s="1" customFormat="1" ht="25.5" customHeight="1">
      <c r="B261" s="169"/>
      <c r="C261" s="170">
        <v>94</v>
      </c>
      <c r="D261" s="170" t="s">
        <v>136</v>
      </c>
      <c r="E261" s="171" t="s">
        <v>491</v>
      </c>
      <c r="F261" s="172" t="s">
        <v>492</v>
      </c>
      <c r="G261" s="173" t="s">
        <v>176</v>
      </c>
      <c r="H261" s="174">
        <v>4</v>
      </c>
      <c r="I261" s="175"/>
      <c r="J261" s="176">
        <f t="shared" si="40"/>
        <v>0</v>
      </c>
      <c r="K261" s="172" t="s">
        <v>140</v>
      </c>
      <c r="L261" s="40"/>
      <c r="M261" s="177" t="s">
        <v>5</v>
      </c>
      <c r="N261" s="178" t="s">
        <v>43</v>
      </c>
      <c r="O261" s="41"/>
      <c r="P261" s="179">
        <f t="shared" si="41"/>
        <v>0</v>
      </c>
      <c r="Q261" s="179">
        <v>0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185</v>
      </c>
      <c r="AT261" s="23" t="s">
        <v>136</v>
      </c>
      <c r="AU261" s="23" t="s">
        <v>142</v>
      </c>
      <c r="AY261" s="23" t="s">
        <v>133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185</v>
      </c>
      <c r="BM261" s="23" t="s">
        <v>493</v>
      </c>
    </row>
    <row r="262" spans="2:65" s="1" customFormat="1" ht="16.5" customHeight="1">
      <c r="B262" s="169"/>
      <c r="C262" s="206">
        <v>95</v>
      </c>
      <c r="D262" s="206" t="s">
        <v>178</v>
      </c>
      <c r="E262" s="207" t="s">
        <v>494</v>
      </c>
      <c r="F262" s="208" t="s">
        <v>495</v>
      </c>
      <c r="G262" s="209" t="s">
        <v>176</v>
      </c>
      <c r="H262" s="210">
        <v>2</v>
      </c>
      <c r="I262" s="211"/>
      <c r="J262" s="212">
        <f t="shared" si="40"/>
        <v>0</v>
      </c>
      <c r="K262" s="208" t="s">
        <v>140</v>
      </c>
      <c r="L262" s="213"/>
      <c r="M262" s="214" t="s">
        <v>5</v>
      </c>
      <c r="N262" s="215" t="s">
        <v>43</v>
      </c>
      <c r="O262" s="41"/>
      <c r="P262" s="179">
        <f t="shared" si="41"/>
        <v>0</v>
      </c>
      <c r="Q262" s="179">
        <v>0.0008</v>
      </c>
      <c r="R262" s="179">
        <f t="shared" si="42"/>
        <v>0.0016</v>
      </c>
      <c r="S262" s="179">
        <v>0</v>
      </c>
      <c r="T262" s="180">
        <f t="shared" si="43"/>
        <v>0</v>
      </c>
      <c r="AR262" s="23" t="s">
        <v>260</v>
      </c>
      <c r="AT262" s="23" t="s">
        <v>178</v>
      </c>
      <c r="AU262" s="23" t="s">
        <v>142</v>
      </c>
      <c r="AY262" s="23" t="s">
        <v>133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185</v>
      </c>
      <c r="BM262" s="23" t="s">
        <v>496</v>
      </c>
    </row>
    <row r="263" spans="2:65" s="1" customFormat="1" ht="16.5" customHeight="1">
      <c r="B263" s="169"/>
      <c r="C263" s="206">
        <v>96</v>
      </c>
      <c r="D263" s="206" t="s">
        <v>178</v>
      </c>
      <c r="E263" s="207" t="s">
        <v>497</v>
      </c>
      <c r="F263" s="208" t="s">
        <v>498</v>
      </c>
      <c r="G263" s="209" t="s">
        <v>270</v>
      </c>
      <c r="H263" s="210">
        <v>35</v>
      </c>
      <c r="I263" s="211"/>
      <c r="J263" s="212">
        <f t="shared" si="40"/>
        <v>0</v>
      </c>
      <c r="K263" s="208" t="s">
        <v>140</v>
      </c>
      <c r="L263" s="213"/>
      <c r="M263" s="214" t="s">
        <v>5</v>
      </c>
      <c r="N263" s="215" t="s">
        <v>43</v>
      </c>
      <c r="O263" s="41"/>
      <c r="P263" s="179">
        <f t="shared" si="41"/>
        <v>0</v>
      </c>
      <c r="Q263" s="179">
        <v>0.00012</v>
      </c>
      <c r="R263" s="179">
        <f t="shared" si="42"/>
        <v>0.0042</v>
      </c>
      <c r="S263" s="179">
        <v>0</v>
      </c>
      <c r="T263" s="180">
        <f t="shared" si="43"/>
        <v>0</v>
      </c>
      <c r="AR263" s="23" t="s">
        <v>260</v>
      </c>
      <c r="AT263" s="23" t="s">
        <v>178</v>
      </c>
      <c r="AU263" s="23" t="s">
        <v>142</v>
      </c>
      <c r="AY263" s="23" t="s">
        <v>133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185</v>
      </c>
      <c r="BM263" s="23" t="s">
        <v>499</v>
      </c>
    </row>
    <row r="264" spans="2:65" s="1" customFormat="1" ht="25.5" customHeight="1">
      <c r="B264" s="169"/>
      <c r="C264" s="170">
        <v>97</v>
      </c>
      <c r="D264" s="170" t="s">
        <v>136</v>
      </c>
      <c r="E264" s="171" t="s">
        <v>500</v>
      </c>
      <c r="F264" s="172" t="s">
        <v>501</v>
      </c>
      <c r="G264" s="173" t="s">
        <v>176</v>
      </c>
      <c r="H264" s="174">
        <v>1</v>
      </c>
      <c r="I264" s="175"/>
      <c r="J264" s="176">
        <f t="shared" si="40"/>
        <v>0</v>
      </c>
      <c r="K264" s="172" t="s">
        <v>140</v>
      </c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185</v>
      </c>
      <c r="AT264" s="23" t="s">
        <v>136</v>
      </c>
      <c r="AU264" s="23" t="s">
        <v>142</v>
      </c>
      <c r="AY264" s="23" t="s">
        <v>133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185</v>
      </c>
      <c r="BM264" s="23" t="s">
        <v>502</v>
      </c>
    </row>
    <row r="265" spans="2:65" s="1" customFormat="1" ht="38.25" customHeight="1">
      <c r="B265" s="169"/>
      <c r="C265" s="170">
        <v>98</v>
      </c>
      <c r="D265" s="170" t="s">
        <v>136</v>
      </c>
      <c r="E265" s="171" t="s">
        <v>503</v>
      </c>
      <c r="F265" s="172" t="s">
        <v>504</v>
      </c>
      <c r="G265" s="173" t="s">
        <v>214</v>
      </c>
      <c r="H265" s="174">
        <v>0.076</v>
      </c>
      <c r="I265" s="175"/>
      <c r="J265" s="176">
        <f t="shared" si="40"/>
        <v>0</v>
      </c>
      <c r="K265" s="172" t="s">
        <v>140</v>
      </c>
      <c r="L265" s="40"/>
      <c r="M265" s="177" t="s">
        <v>5</v>
      </c>
      <c r="N265" s="178" t="s">
        <v>43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185</v>
      </c>
      <c r="AT265" s="23" t="s">
        <v>136</v>
      </c>
      <c r="AU265" s="23" t="s">
        <v>142</v>
      </c>
      <c r="AY265" s="23" t="s">
        <v>133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185</v>
      </c>
      <c r="BM265" s="23" t="s">
        <v>505</v>
      </c>
    </row>
    <row r="266" spans="2:65" s="1" customFormat="1" ht="38.25" customHeight="1">
      <c r="B266" s="169"/>
      <c r="C266" s="170">
        <v>99</v>
      </c>
      <c r="D266" s="170" t="s">
        <v>136</v>
      </c>
      <c r="E266" s="171" t="s">
        <v>506</v>
      </c>
      <c r="F266" s="172" t="s">
        <v>507</v>
      </c>
      <c r="G266" s="173" t="s">
        <v>214</v>
      </c>
      <c r="H266" s="174">
        <v>0.076</v>
      </c>
      <c r="I266" s="175"/>
      <c r="J266" s="176">
        <f t="shared" si="40"/>
        <v>0</v>
      </c>
      <c r="K266" s="172" t="s">
        <v>140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185</v>
      </c>
      <c r="AT266" s="23" t="s">
        <v>136</v>
      </c>
      <c r="AU266" s="23" t="s">
        <v>142</v>
      </c>
      <c r="AY266" s="23" t="s">
        <v>133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185</v>
      </c>
      <c r="BM266" s="23" t="s">
        <v>508</v>
      </c>
    </row>
    <row r="267" spans="2:65" s="1" customFormat="1" ht="16.5" customHeight="1">
      <c r="B267" s="169"/>
      <c r="C267" s="206">
        <v>100</v>
      </c>
      <c r="D267" s="206" t="s">
        <v>178</v>
      </c>
      <c r="E267" s="207" t="s">
        <v>509</v>
      </c>
      <c r="F267" s="208" t="s">
        <v>510</v>
      </c>
      <c r="G267" s="209" t="s">
        <v>176</v>
      </c>
      <c r="H267" s="210">
        <v>2</v>
      </c>
      <c r="I267" s="211"/>
      <c r="J267" s="212">
        <f t="shared" si="40"/>
        <v>0</v>
      </c>
      <c r="K267" s="208" t="s">
        <v>140</v>
      </c>
      <c r="L267" s="213"/>
      <c r="M267" s="214" t="s">
        <v>5</v>
      </c>
      <c r="N267" s="215" t="s">
        <v>43</v>
      </c>
      <c r="O267" s="41"/>
      <c r="P267" s="179">
        <f t="shared" si="41"/>
        <v>0</v>
      </c>
      <c r="Q267" s="179">
        <v>0.0016</v>
      </c>
      <c r="R267" s="179">
        <f t="shared" si="42"/>
        <v>0.0032</v>
      </c>
      <c r="S267" s="179">
        <v>0</v>
      </c>
      <c r="T267" s="180">
        <f t="shared" si="43"/>
        <v>0</v>
      </c>
      <c r="AR267" s="23" t="s">
        <v>260</v>
      </c>
      <c r="AT267" s="23" t="s">
        <v>178</v>
      </c>
      <c r="AU267" s="23" t="s">
        <v>142</v>
      </c>
      <c r="AY267" s="23" t="s">
        <v>133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185</v>
      </c>
      <c r="BM267" s="23" t="s">
        <v>511</v>
      </c>
    </row>
    <row r="268" spans="2:63" s="10" customFormat="1" ht="29.85" customHeight="1">
      <c r="B268" s="156"/>
      <c r="D268" s="157" t="s">
        <v>70</v>
      </c>
      <c r="E268" s="167" t="s">
        <v>512</v>
      </c>
      <c r="F268" s="167" t="s">
        <v>513</v>
      </c>
      <c r="I268" s="159"/>
      <c r="J268" s="168">
        <f>BK268</f>
        <v>0</v>
      </c>
      <c r="L268" s="156"/>
      <c r="M268" s="161"/>
      <c r="N268" s="162"/>
      <c r="O268" s="162"/>
      <c r="P268" s="163">
        <f>SUM(P269:P273)</f>
        <v>0</v>
      </c>
      <c r="Q268" s="162"/>
      <c r="R268" s="163">
        <f>SUM(R269:R273)</f>
        <v>0.01</v>
      </c>
      <c r="S268" s="162"/>
      <c r="T268" s="164">
        <f>SUM(T269:T273)</f>
        <v>0.004</v>
      </c>
      <c r="AR268" s="157" t="s">
        <v>142</v>
      </c>
      <c r="AT268" s="165" t="s">
        <v>70</v>
      </c>
      <c r="AU268" s="165" t="s">
        <v>76</v>
      </c>
      <c r="AY268" s="157" t="s">
        <v>133</v>
      </c>
      <c r="BK268" s="166">
        <f>SUM(BK269:BK273)</f>
        <v>0</v>
      </c>
    </row>
    <row r="269" spans="2:65" s="1" customFormat="1" ht="25.5" customHeight="1">
      <c r="B269" s="169"/>
      <c r="C269" s="170">
        <v>101</v>
      </c>
      <c r="D269" s="170" t="s">
        <v>136</v>
      </c>
      <c r="E269" s="171" t="s">
        <v>514</v>
      </c>
      <c r="F269" s="172" t="s">
        <v>515</v>
      </c>
      <c r="G269" s="173" t="s">
        <v>176</v>
      </c>
      <c r="H269" s="174">
        <v>2</v>
      </c>
      <c r="I269" s="175"/>
      <c r="J269" s="176">
        <f>ROUND(I269*H269,2)</f>
        <v>0</v>
      </c>
      <c r="K269" s="172" t="s">
        <v>140</v>
      </c>
      <c r="L269" s="40"/>
      <c r="M269" s="177" t="s">
        <v>5</v>
      </c>
      <c r="N269" s="178" t="s">
        <v>43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185</v>
      </c>
      <c r="AT269" s="23" t="s">
        <v>136</v>
      </c>
      <c r="AU269" s="23" t="s">
        <v>142</v>
      </c>
      <c r="AY269" s="23" t="s">
        <v>133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142</v>
      </c>
      <c r="BK269" s="181">
        <f>ROUND(I269*H269,2)</f>
        <v>0</v>
      </c>
      <c r="BL269" s="23" t="s">
        <v>185</v>
      </c>
      <c r="BM269" s="23" t="s">
        <v>516</v>
      </c>
    </row>
    <row r="270" spans="2:65" s="1" customFormat="1" ht="16.5" customHeight="1">
      <c r="B270" s="169"/>
      <c r="C270" s="206">
        <v>102</v>
      </c>
      <c r="D270" s="206" t="s">
        <v>178</v>
      </c>
      <c r="E270" s="207" t="s">
        <v>517</v>
      </c>
      <c r="F270" s="208" t="s">
        <v>518</v>
      </c>
      <c r="G270" s="209" t="s">
        <v>176</v>
      </c>
      <c r="H270" s="210">
        <v>2</v>
      </c>
      <c r="I270" s="211"/>
      <c r="J270" s="212">
        <f>ROUND(I270*H270,2)</f>
        <v>0</v>
      </c>
      <c r="K270" s="208" t="s">
        <v>5</v>
      </c>
      <c r="L270" s="213"/>
      <c r="M270" s="214" t="s">
        <v>5</v>
      </c>
      <c r="N270" s="215" t="s">
        <v>43</v>
      </c>
      <c r="O270" s="41"/>
      <c r="P270" s="179">
        <f>O270*H270</f>
        <v>0</v>
      </c>
      <c r="Q270" s="179">
        <v>0.005</v>
      </c>
      <c r="R270" s="179">
        <f>Q270*H270</f>
        <v>0.01</v>
      </c>
      <c r="S270" s="179">
        <v>0</v>
      </c>
      <c r="T270" s="180">
        <f>S270*H270</f>
        <v>0</v>
      </c>
      <c r="AR270" s="23" t="s">
        <v>260</v>
      </c>
      <c r="AT270" s="23" t="s">
        <v>178</v>
      </c>
      <c r="AU270" s="23" t="s">
        <v>142</v>
      </c>
      <c r="AY270" s="23" t="s">
        <v>133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142</v>
      </c>
      <c r="BK270" s="181">
        <f>ROUND(I270*H270,2)</f>
        <v>0</v>
      </c>
      <c r="BL270" s="23" t="s">
        <v>185</v>
      </c>
      <c r="BM270" s="23" t="s">
        <v>519</v>
      </c>
    </row>
    <row r="271" spans="2:65" s="1" customFormat="1" ht="25.5" customHeight="1">
      <c r="B271" s="169"/>
      <c r="C271" s="170">
        <v>103</v>
      </c>
      <c r="D271" s="170" t="s">
        <v>136</v>
      </c>
      <c r="E271" s="171" t="s">
        <v>520</v>
      </c>
      <c r="F271" s="172" t="s">
        <v>521</v>
      </c>
      <c r="G271" s="173" t="s">
        <v>176</v>
      </c>
      <c r="H271" s="174">
        <v>2</v>
      </c>
      <c r="I271" s="175"/>
      <c r="J271" s="176">
        <f>ROUND(I271*H271,2)</f>
        <v>0</v>
      </c>
      <c r="K271" s="172" t="s">
        <v>140</v>
      </c>
      <c r="L271" s="40"/>
      <c r="M271" s="177" t="s">
        <v>5</v>
      </c>
      <c r="N271" s="178" t="s">
        <v>43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0.002</v>
      </c>
      <c r="T271" s="180">
        <f>S271*H271</f>
        <v>0.004</v>
      </c>
      <c r="AR271" s="23" t="s">
        <v>185</v>
      </c>
      <c r="AT271" s="23" t="s">
        <v>136</v>
      </c>
      <c r="AU271" s="23" t="s">
        <v>142</v>
      </c>
      <c r="AY271" s="23" t="s">
        <v>133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142</v>
      </c>
      <c r="BK271" s="181">
        <f>ROUND(I271*H271,2)</f>
        <v>0</v>
      </c>
      <c r="BL271" s="23" t="s">
        <v>185</v>
      </c>
      <c r="BM271" s="23" t="s">
        <v>522</v>
      </c>
    </row>
    <row r="272" spans="2:65" s="1" customFormat="1" ht="38.25" customHeight="1">
      <c r="B272" s="169"/>
      <c r="C272" s="170">
        <v>104</v>
      </c>
      <c r="D272" s="170" t="s">
        <v>136</v>
      </c>
      <c r="E272" s="171" t="s">
        <v>523</v>
      </c>
      <c r="F272" s="172" t="s">
        <v>524</v>
      </c>
      <c r="G272" s="173" t="s">
        <v>214</v>
      </c>
      <c r="H272" s="174">
        <v>0.01</v>
      </c>
      <c r="I272" s="175"/>
      <c r="J272" s="176">
        <f>ROUND(I272*H272,2)</f>
        <v>0</v>
      </c>
      <c r="K272" s="172" t="s">
        <v>140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185</v>
      </c>
      <c r="AT272" s="23" t="s">
        <v>136</v>
      </c>
      <c r="AU272" s="23" t="s">
        <v>142</v>
      </c>
      <c r="AY272" s="23" t="s">
        <v>133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142</v>
      </c>
      <c r="BK272" s="181">
        <f>ROUND(I272*H272,2)</f>
        <v>0</v>
      </c>
      <c r="BL272" s="23" t="s">
        <v>185</v>
      </c>
      <c r="BM272" s="23" t="s">
        <v>525</v>
      </c>
    </row>
    <row r="273" spans="2:65" s="1" customFormat="1" ht="38.25" customHeight="1">
      <c r="B273" s="169"/>
      <c r="C273" s="170">
        <v>105</v>
      </c>
      <c r="D273" s="170" t="s">
        <v>136</v>
      </c>
      <c r="E273" s="171" t="s">
        <v>526</v>
      </c>
      <c r="F273" s="172" t="s">
        <v>527</v>
      </c>
      <c r="G273" s="173" t="s">
        <v>214</v>
      </c>
      <c r="H273" s="174">
        <v>0.01</v>
      </c>
      <c r="I273" s="175"/>
      <c r="J273" s="176">
        <f>ROUND(I273*H273,2)</f>
        <v>0</v>
      </c>
      <c r="K273" s="172" t="s">
        <v>140</v>
      </c>
      <c r="L273" s="40"/>
      <c r="M273" s="177" t="s">
        <v>5</v>
      </c>
      <c r="N273" s="178" t="s">
        <v>43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185</v>
      </c>
      <c r="AT273" s="23" t="s">
        <v>136</v>
      </c>
      <c r="AU273" s="23" t="s">
        <v>142</v>
      </c>
      <c r="AY273" s="23" t="s">
        <v>133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142</v>
      </c>
      <c r="BK273" s="181">
        <f>ROUND(I273*H273,2)</f>
        <v>0</v>
      </c>
      <c r="BL273" s="23" t="s">
        <v>185</v>
      </c>
      <c r="BM273" s="23" t="s">
        <v>528</v>
      </c>
    </row>
    <row r="274" spans="2:63" s="10" customFormat="1" ht="29.85" customHeight="1">
      <c r="B274" s="156"/>
      <c r="D274" s="157" t="s">
        <v>70</v>
      </c>
      <c r="E274" s="167" t="s">
        <v>529</v>
      </c>
      <c r="F274" s="167" t="s">
        <v>530</v>
      </c>
      <c r="I274" s="159"/>
      <c r="J274" s="168">
        <f>BK274</f>
        <v>0</v>
      </c>
      <c r="L274" s="156"/>
      <c r="M274" s="161"/>
      <c r="N274" s="162"/>
      <c r="O274" s="162"/>
      <c r="P274" s="163">
        <f>SUM(P275:P298)</f>
        <v>0</v>
      </c>
      <c r="Q274" s="162"/>
      <c r="R274" s="163">
        <f>SUM(R275:R298)</f>
        <v>0.7071830999999998</v>
      </c>
      <c r="S274" s="162"/>
      <c r="T274" s="164">
        <f>SUM(T275:T298)</f>
        <v>0</v>
      </c>
      <c r="AR274" s="157" t="s">
        <v>142</v>
      </c>
      <c r="AT274" s="165" t="s">
        <v>70</v>
      </c>
      <c r="AU274" s="165" t="s">
        <v>76</v>
      </c>
      <c r="AY274" s="157" t="s">
        <v>133</v>
      </c>
      <c r="BK274" s="166">
        <f>SUM(BK275:BK298)</f>
        <v>0</v>
      </c>
    </row>
    <row r="275" spans="2:65" s="1" customFormat="1" ht="38.25" customHeight="1">
      <c r="B275" s="169"/>
      <c r="C275" s="170">
        <v>106</v>
      </c>
      <c r="D275" s="170" t="s">
        <v>136</v>
      </c>
      <c r="E275" s="171" t="s">
        <v>531</v>
      </c>
      <c r="F275" s="172" t="s">
        <v>926</v>
      </c>
      <c r="G275" s="173" t="s">
        <v>139</v>
      </c>
      <c r="H275" s="174">
        <v>26.65</v>
      </c>
      <c r="I275" s="175"/>
      <c r="J275" s="176">
        <f>ROUND(I275*H275,2)</f>
        <v>0</v>
      </c>
      <c r="K275" s="172" t="s">
        <v>140</v>
      </c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0.02541</v>
      </c>
      <c r="R275" s="179">
        <f>Q275*H275</f>
        <v>0.6771765</v>
      </c>
      <c r="S275" s="179">
        <v>0</v>
      </c>
      <c r="T275" s="180">
        <f>S275*H275</f>
        <v>0</v>
      </c>
      <c r="AR275" s="23" t="s">
        <v>185</v>
      </c>
      <c r="AT275" s="23" t="s">
        <v>136</v>
      </c>
      <c r="AU275" s="23" t="s">
        <v>142</v>
      </c>
      <c r="AY275" s="23" t="s">
        <v>133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142</v>
      </c>
      <c r="BK275" s="181">
        <f>ROUND(I275*H275,2)</f>
        <v>0</v>
      </c>
      <c r="BL275" s="23" t="s">
        <v>185</v>
      </c>
      <c r="BM275" s="23" t="s">
        <v>532</v>
      </c>
    </row>
    <row r="276" spans="2:51" s="11" customFormat="1" ht="13.5">
      <c r="B276" s="182"/>
      <c r="D276" s="183" t="s">
        <v>144</v>
      </c>
      <c r="E276" s="184" t="s">
        <v>5</v>
      </c>
      <c r="F276" s="185" t="s">
        <v>533</v>
      </c>
      <c r="H276" s="186">
        <v>10.14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144</v>
      </c>
      <c r="AU276" s="184" t="s">
        <v>142</v>
      </c>
      <c r="AV276" s="11" t="s">
        <v>142</v>
      </c>
      <c r="AW276" s="11" t="s">
        <v>35</v>
      </c>
      <c r="AX276" s="11" t="s">
        <v>71</v>
      </c>
      <c r="AY276" s="184" t="s">
        <v>133</v>
      </c>
    </row>
    <row r="277" spans="2:51" s="11" customFormat="1" ht="13.5">
      <c r="B277" s="182"/>
      <c r="D277" s="183" t="s">
        <v>144</v>
      </c>
      <c r="E277" s="184" t="s">
        <v>5</v>
      </c>
      <c r="F277" s="185" t="s">
        <v>534</v>
      </c>
      <c r="H277" s="186">
        <v>7.41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144</v>
      </c>
      <c r="AU277" s="184" t="s">
        <v>142</v>
      </c>
      <c r="AV277" s="11" t="s">
        <v>142</v>
      </c>
      <c r="AW277" s="11" t="s">
        <v>35</v>
      </c>
      <c r="AX277" s="11" t="s">
        <v>71</v>
      </c>
      <c r="AY277" s="184" t="s">
        <v>133</v>
      </c>
    </row>
    <row r="278" spans="2:51" s="11" customFormat="1" ht="13.5">
      <c r="B278" s="182"/>
      <c r="D278" s="183" t="s">
        <v>144</v>
      </c>
      <c r="E278" s="184" t="s">
        <v>5</v>
      </c>
      <c r="F278" s="185" t="s">
        <v>535</v>
      </c>
      <c r="H278" s="186">
        <v>9.1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144</v>
      </c>
      <c r="AU278" s="184" t="s">
        <v>142</v>
      </c>
      <c r="AV278" s="11" t="s">
        <v>142</v>
      </c>
      <c r="AW278" s="11" t="s">
        <v>35</v>
      </c>
      <c r="AX278" s="11" t="s">
        <v>71</v>
      </c>
      <c r="AY278" s="184" t="s">
        <v>133</v>
      </c>
    </row>
    <row r="279" spans="2:51" s="12" customFormat="1" ht="13.5">
      <c r="B279" s="191"/>
      <c r="D279" s="183" t="s">
        <v>144</v>
      </c>
      <c r="E279" s="192" t="s">
        <v>5</v>
      </c>
      <c r="F279" s="193" t="s">
        <v>149</v>
      </c>
      <c r="H279" s="194">
        <v>26.65</v>
      </c>
      <c r="I279" s="195"/>
      <c r="L279" s="191"/>
      <c r="M279" s="196"/>
      <c r="N279" s="197"/>
      <c r="O279" s="197"/>
      <c r="P279" s="197"/>
      <c r="Q279" s="197"/>
      <c r="R279" s="197"/>
      <c r="S279" s="197"/>
      <c r="T279" s="198"/>
      <c r="AT279" s="192" t="s">
        <v>144</v>
      </c>
      <c r="AU279" s="192" t="s">
        <v>142</v>
      </c>
      <c r="AV279" s="12" t="s">
        <v>141</v>
      </c>
      <c r="AW279" s="12" t="s">
        <v>35</v>
      </c>
      <c r="AX279" s="12" t="s">
        <v>76</v>
      </c>
      <c r="AY279" s="192" t="s">
        <v>133</v>
      </c>
    </row>
    <row r="280" spans="2:65" s="1" customFormat="1" ht="38.25" customHeight="1">
      <c r="B280" s="169"/>
      <c r="C280" s="170">
        <v>107</v>
      </c>
      <c r="D280" s="170" t="s">
        <v>136</v>
      </c>
      <c r="E280" s="171" t="s">
        <v>536</v>
      </c>
      <c r="F280" s="172" t="s">
        <v>537</v>
      </c>
      <c r="G280" s="173" t="s">
        <v>270</v>
      </c>
      <c r="H280" s="174">
        <v>34.71</v>
      </c>
      <c r="I280" s="175"/>
      <c r="J280" s="176">
        <f>ROUND(I280*H280,2)</f>
        <v>0</v>
      </c>
      <c r="K280" s="172" t="s">
        <v>140</v>
      </c>
      <c r="L280" s="40"/>
      <c r="M280" s="177" t="s">
        <v>5</v>
      </c>
      <c r="N280" s="178" t="s">
        <v>43</v>
      </c>
      <c r="O280" s="41"/>
      <c r="P280" s="179">
        <f>O280*H280</f>
        <v>0</v>
      </c>
      <c r="Q280" s="179">
        <v>4E-05</v>
      </c>
      <c r="R280" s="179">
        <f>Q280*H280</f>
        <v>0.0013884000000000001</v>
      </c>
      <c r="S280" s="179">
        <v>0</v>
      </c>
      <c r="T280" s="180">
        <f>S280*H280</f>
        <v>0</v>
      </c>
      <c r="AR280" s="23" t="s">
        <v>185</v>
      </c>
      <c r="AT280" s="23" t="s">
        <v>136</v>
      </c>
      <c r="AU280" s="23" t="s">
        <v>142</v>
      </c>
      <c r="AY280" s="23" t="s">
        <v>133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142</v>
      </c>
      <c r="BK280" s="181">
        <f>ROUND(I280*H280,2)</f>
        <v>0</v>
      </c>
      <c r="BL280" s="23" t="s">
        <v>185</v>
      </c>
      <c r="BM280" s="23" t="s">
        <v>538</v>
      </c>
    </row>
    <row r="281" spans="2:51" s="11" customFormat="1" ht="13.5">
      <c r="B281" s="182"/>
      <c r="D281" s="183" t="s">
        <v>144</v>
      </c>
      <c r="E281" s="184" t="s">
        <v>5</v>
      </c>
      <c r="F281" s="185" t="s">
        <v>539</v>
      </c>
      <c r="H281" s="186">
        <v>2.85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144</v>
      </c>
      <c r="AU281" s="184" t="s">
        <v>142</v>
      </c>
      <c r="AV281" s="11" t="s">
        <v>142</v>
      </c>
      <c r="AW281" s="11" t="s">
        <v>35</v>
      </c>
      <c r="AX281" s="11" t="s">
        <v>71</v>
      </c>
      <c r="AY281" s="184" t="s">
        <v>133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540</v>
      </c>
      <c r="H282" s="186">
        <v>4.01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133</v>
      </c>
    </row>
    <row r="283" spans="2:51" s="11" customFormat="1" ht="13.5">
      <c r="B283" s="182"/>
      <c r="D283" s="183" t="s">
        <v>144</v>
      </c>
      <c r="E283" s="184" t="s">
        <v>5</v>
      </c>
      <c r="F283" s="185" t="s">
        <v>273</v>
      </c>
      <c r="H283" s="186">
        <v>6.81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144</v>
      </c>
      <c r="AU283" s="184" t="s">
        <v>142</v>
      </c>
      <c r="AV283" s="11" t="s">
        <v>142</v>
      </c>
      <c r="AW283" s="11" t="s">
        <v>35</v>
      </c>
      <c r="AX283" s="11" t="s">
        <v>71</v>
      </c>
      <c r="AY283" s="184" t="s">
        <v>133</v>
      </c>
    </row>
    <row r="284" spans="2:51" s="11" customFormat="1" ht="13.5">
      <c r="B284" s="182"/>
      <c r="D284" s="183" t="s">
        <v>144</v>
      </c>
      <c r="E284" s="184" t="s">
        <v>5</v>
      </c>
      <c r="F284" s="185" t="s">
        <v>541</v>
      </c>
      <c r="H284" s="186">
        <v>5.44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144</v>
      </c>
      <c r="AU284" s="184" t="s">
        <v>142</v>
      </c>
      <c r="AV284" s="11" t="s">
        <v>142</v>
      </c>
      <c r="AW284" s="11" t="s">
        <v>35</v>
      </c>
      <c r="AX284" s="11" t="s">
        <v>71</v>
      </c>
      <c r="AY284" s="184" t="s">
        <v>133</v>
      </c>
    </row>
    <row r="285" spans="2:51" s="11" customFormat="1" ht="13.5">
      <c r="B285" s="182"/>
      <c r="D285" s="183" t="s">
        <v>144</v>
      </c>
      <c r="E285" s="184" t="s">
        <v>5</v>
      </c>
      <c r="F285" s="185" t="s">
        <v>542</v>
      </c>
      <c r="H285" s="186">
        <v>15.6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144</v>
      </c>
      <c r="AU285" s="184" t="s">
        <v>142</v>
      </c>
      <c r="AV285" s="11" t="s">
        <v>142</v>
      </c>
      <c r="AW285" s="11" t="s">
        <v>35</v>
      </c>
      <c r="AX285" s="11" t="s">
        <v>71</v>
      </c>
      <c r="AY285" s="184" t="s">
        <v>133</v>
      </c>
    </row>
    <row r="286" spans="2:51" s="12" customFormat="1" ht="13.5">
      <c r="B286" s="191"/>
      <c r="D286" s="183" t="s">
        <v>144</v>
      </c>
      <c r="E286" s="192" t="s">
        <v>5</v>
      </c>
      <c r="F286" s="193" t="s">
        <v>149</v>
      </c>
      <c r="H286" s="194">
        <v>34.71</v>
      </c>
      <c r="I286" s="195"/>
      <c r="L286" s="191"/>
      <c r="M286" s="196"/>
      <c r="N286" s="197"/>
      <c r="O286" s="197"/>
      <c r="P286" s="197"/>
      <c r="Q286" s="197"/>
      <c r="R286" s="197"/>
      <c r="S286" s="197"/>
      <c r="T286" s="198"/>
      <c r="AT286" s="192" t="s">
        <v>144</v>
      </c>
      <c r="AU286" s="192" t="s">
        <v>142</v>
      </c>
      <c r="AV286" s="12" t="s">
        <v>141</v>
      </c>
      <c r="AW286" s="12" t="s">
        <v>35</v>
      </c>
      <c r="AX286" s="12" t="s">
        <v>76</v>
      </c>
      <c r="AY286" s="192" t="s">
        <v>133</v>
      </c>
    </row>
    <row r="287" spans="2:65" s="1" customFormat="1" ht="38.25" customHeight="1">
      <c r="B287" s="169"/>
      <c r="C287" s="170">
        <v>108</v>
      </c>
      <c r="D287" s="170" t="s">
        <v>136</v>
      </c>
      <c r="E287" s="171" t="s">
        <v>543</v>
      </c>
      <c r="F287" s="172" t="s">
        <v>544</v>
      </c>
      <c r="G287" s="173" t="s">
        <v>270</v>
      </c>
      <c r="H287" s="174">
        <v>2.6</v>
      </c>
      <c r="I287" s="175"/>
      <c r="J287" s="176">
        <f>ROUND(I287*H287,2)</f>
        <v>0</v>
      </c>
      <c r="K287" s="172" t="s">
        <v>140</v>
      </c>
      <c r="L287" s="40"/>
      <c r="M287" s="177" t="s">
        <v>5</v>
      </c>
      <c r="N287" s="178" t="s">
        <v>43</v>
      </c>
      <c r="O287" s="41"/>
      <c r="P287" s="179">
        <f>O287*H287</f>
        <v>0</v>
      </c>
      <c r="Q287" s="179">
        <v>0.00015</v>
      </c>
      <c r="R287" s="179">
        <f>Q287*H287</f>
        <v>0.00039</v>
      </c>
      <c r="S287" s="179">
        <v>0</v>
      </c>
      <c r="T287" s="180">
        <f>S287*H287</f>
        <v>0</v>
      </c>
      <c r="AR287" s="23" t="s">
        <v>185</v>
      </c>
      <c r="AT287" s="23" t="s">
        <v>136</v>
      </c>
      <c r="AU287" s="23" t="s">
        <v>142</v>
      </c>
      <c r="AY287" s="23" t="s">
        <v>133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142</v>
      </c>
      <c r="BK287" s="181">
        <f>ROUND(I287*H287,2)</f>
        <v>0</v>
      </c>
      <c r="BL287" s="23" t="s">
        <v>185</v>
      </c>
      <c r="BM287" s="23" t="s">
        <v>545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546</v>
      </c>
      <c r="H288" s="186">
        <v>2.6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142</v>
      </c>
      <c r="AV288" s="11" t="s">
        <v>142</v>
      </c>
      <c r="AW288" s="11" t="s">
        <v>35</v>
      </c>
      <c r="AX288" s="11" t="s">
        <v>71</v>
      </c>
      <c r="AY288" s="184" t="s">
        <v>133</v>
      </c>
    </row>
    <row r="289" spans="2:51" s="12" customFormat="1" ht="13.5">
      <c r="B289" s="191"/>
      <c r="D289" s="183" t="s">
        <v>144</v>
      </c>
      <c r="E289" s="192" t="s">
        <v>5</v>
      </c>
      <c r="F289" s="193" t="s">
        <v>149</v>
      </c>
      <c r="H289" s="194">
        <v>2.6</v>
      </c>
      <c r="I289" s="195"/>
      <c r="L289" s="191"/>
      <c r="M289" s="196"/>
      <c r="N289" s="197"/>
      <c r="O289" s="197"/>
      <c r="P289" s="197"/>
      <c r="Q289" s="197"/>
      <c r="R289" s="197"/>
      <c r="S289" s="197"/>
      <c r="T289" s="198"/>
      <c r="AT289" s="192" t="s">
        <v>144</v>
      </c>
      <c r="AU289" s="192" t="s">
        <v>142</v>
      </c>
      <c r="AV289" s="12" t="s">
        <v>141</v>
      </c>
      <c r="AW289" s="12" t="s">
        <v>35</v>
      </c>
      <c r="AX289" s="12" t="s">
        <v>76</v>
      </c>
      <c r="AY289" s="192" t="s">
        <v>133</v>
      </c>
    </row>
    <row r="290" spans="2:65" s="1" customFormat="1" ht="25.5" customHeight="1">
      <c r="B290" s="169"/>
      <c r="C290" s="170">
        <v>109</v>
      </c>
      <c r="D290" s="170" t="s">
        <v>136</v>
      </c>
      <c r="E290" s="171" t="s">
        <v>547</v>
      </c>
      <c r="F290" s="172" t="s">
        <v>548</v>
      </c>
      <c r="G290" s="173" t="s">
        <v>139</v>
      </c>
      <c r="H290" s="174">
        <v>26.65</v>
      </c>
      <c r="I290" s="175"/>
      <c r="J290" s="176">
        <f>ROUND(I290*H290,2)</f>
        <v>0</v>
      </c>
      <c r="K290" s="172" t="s">
        <v>140</v>
      </c>
      <c r="L290" s="40"/>
      <c r="M290" s="177" t="s">
        <v>5</v>
      </c>
      <c r="N290" s="178" t="s">
        <v>43</v>
      </c>
      <c r="O290" s="41"/>
      <c r="P290" s="179">
        <f>O290*H290</f>
        <v>0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AR290" s="23" t="s">
        <v>185</v>
      </c>
      <c r="AT290" s="23" t="s">
        <v>136</v>
      </c>
      <c r="AU290" s="23" t="s">
        <v>142</v>
      </c>
      <c r="AY290" s="23" t="s">
        <v>133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23" t="s">
        <v>142</v>
      </c>
      <c r="BK290" s="181">
        <f>ROUND(I290*H290,2)</f>
        <v>0</v>
      </c>
      <c r="BL290" s="23" t="s">
        <v>185</v>
      </c>
      <c r="BM290" s="23" t="s">
        <v>549</v>
      </c>
    </row>
    <row r="291" spans="2:65" s="1" customFormat="1" ht="25.5" customHeight="1">
      <c r="B291" s="169"/>
      <c r="C291" s="170">
        <v>110</v>
      </c>
      <c r="D291" s="170" t="s">
        <v>136</v>
      </c>
      <c r="E291" s="171" t="s">
        <v>550</v>
      </c>
      <c r="F291" s="172" t="s">
        <v>551</v>
      </c>
      <c r="G291" s="173" t="s">
        <v>139</v>
      </c>
      <c r="H291" s="174">
        <v>26.65</v>
      </c>
      <c r="I291" s="175"/>
      <c r="J291" s="176">
        <f>ROUND(I291*H291,2)</f>
        <v>0</v>
      </c>
      <c r="K291" s="172" t="s">
        <v>140</v>
      </c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0.0007</v>
      </c>
      <c r="R291" s="179">
        <f>Q291*H291</f>
        <v>0.018654999999999998</v>
      </c>
      <c r="S291" s="179">
        <v>0</v>
      </c>
      <c r="T291" s="180">
        <f>S291*H291</f>
        <v>0</v>
      </c>
      <c r="AR291" s="23" t="s">
        <v>185</v>
      </c>
      <c r="AT291" s="23" t="s">
        <v>136</v>
      </c>
      <c r="AU291" s="23" t="s">
        <v>142</v>
      </c>
      <c r="AY291" s="23" t="s">
        <v>133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142</v>
      </c>
      <c r="BK291" s="181">
        <f>ROUND(I291*H291,2)</f>
        <v>0</v>
      </c>
      <c r="BL291" s="23" t="s">
        <v>185</v>
      </c>
      <c r="BM291" s="23" t="s">
        <v>552</v>
      </c>
    </row>
    <row r="292" spans="2:65" s="1" customFormat="1" ht="25.5" customHeight="1">
      <c r="B292" s="169"/>
      <c r="C292" s="170">
        <v>111</v>
      </c>
      <c r="D292" s="170" t="s">
        <v>136</v>
      </c>
      <c r="E292" s="171" t="s">
        <v>553</v>
      </c>
      <c r="F292" s="172" t="s">
        <v>554</v>
      </c>
      <c r="G292" s="173" t="s">
        <v>139</v>
      </c>
      <c r="H292" s="174">
        <v>47.866</v>
      </c>
      <c r="I292" s="175"/>
      <c r="J292" s="176">
        <f>ROUND(I292*H292,2)</f>
        <v>0</v>
      </c>
      <c r="K292" s="172" t="s">
        <v>140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0.0002</v>
      </c>
      <c r="R292" s="179">
        <f>Q292*H292</f>
        <v>0.0095732</v>
      </c>
      <c r="S292" s="179">
        <v>0</v>
      </c>
      <c r="T292" s="180">
        <f>S292*H292</f>
        <v>0</v>
      </c>
      <c r="AR292" s="23" t="s">
        <v>185</v>
      </c>
      <c r="AT292" s="23" t="s">
        <v>136</v>
      </c>
      <c r="AU292" s="23" t="s">
        <v>142</v>
      </c>
      <c r="AY292" s="23" t="s">
        <v>133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142</v>
      </c>
      <c r="BK292" s="181">
        <f>ROUND(I292*H292,2)</f>
        <v>0</v>
      </c>
      <c r="BL292" s="23" t="s">
        <v>185</v>
      </c>
      <c r="BM292" s="23" t="s">
        <v>555</v>
      </c>
    </row>
    <row r="293" spans="2:51" s="11" customFormat="1" ht="13.5">
      <c r="B293" s="182"/>
      <c r="D293" s="183" t="s">
        <v>144</v>
      </c>
      <c r="E293" s="184" t="s">
        <v>5</v>
      </c>
      <c r="F293" s="185" t="s">
        <v>556</v>
      </c>
      <c r="H293" s="186">
        <v>47.866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144</v>
      </c>
      <c r="AU293" s="184" t="s">
        <v>142</v>
      </c>
      <c r="AV293" s="11" t="s">
        <v>142</v>
      </c>
      <c r="AW293" s="11" t="s">
        <v>35</v>
      </c>
      <c r="AX293" s="11" t="s">
        <v>71</v>
      </c>
      <c r="AY293" s="184" t="s">
        <v>133</v>
      </c>
    </row>
    <row r="294" spans="2:51" s="12" customFormat="1" ht="13.5">
      <c r="B294" s="191"/>
      <c r="D294" s="183" t="s">
        <v>144</v>
      </c>
      <c r="E294" s="192" t="s">
        <v>5</v>
      </c>
      <c r="F294" s="193" t="s">
        <v>149</v>
      </c>
      <c r="H294" s="194">
        <v>47.866</v>
      </c>
      <c r="I294" s="195"/>
      <c r="L294" s="191"/>
      <c r="M294" s="196"/>
      <c r="N294" s="197"/>
      <c r="O294" s="197"/>
      <c r="P294" s="197"/>
      <c r="Q294" s="197"/>
      <c r="R294" s="197"/>
      <c r="S294" s="197"/>
      <c r="T294" s="198"/>
      <c r="AT294" s="192" t="s">
        <v>144</v>
      </c>
      <c r="AU294" s="192" t="s">
        <v>142</v>
      </c>
      <c r="AV294" s="12" t="s">
        <v>141</v>
      </c>
      <c r="AW294" s="12" t="s">
        <v>35</v>
      </c>
      <c r="AX294" s="12" t="s">
        <v>76</v>
      </c>
      <c r="AY294" s="192" t="s">
        <v>133</v>
      </c>
    </row>
    <row r="295" spans="2:65" s="1" customFormat="1" ht="51" customHeight="1">
      <c r="B295" s="169"/>
      <c r="C295" s="170">
        <v>112</v>
      </c>
      <c r="D295" s="170" t="s">
        <v>136</v>
      </c>
      <c r="E295" s="171" t="s">
        <v>557</v>
      </c>
      <c r="F295" s="172" t="s">
        <v>558</v>
      </c>
      <c r="G295" s="173" t="s">
        <v>214</v>
      </c>
      <c r="H295" s="174">
        <v>0.707</v>
      </c>
      <c r="I295" s="175"/>
      <c r="J295" s="176">
        <f>ROUND(I295*H295,2)</f>
        <v>0</v>
      </c>
      <c r="K295" s="172" t="s">
        <v>140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185</v>
      </c>
      <c r="AT295" s="23" t="s">
        <v>136</v>
      </c>
      <c r="AU295" s="23" t="s">
        <v>142</v>
      </c>
      <c r="AY295" s="23" t="s">
        <v>133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142</v>
      </c>
      <c r="BK295" s="181">
        <f>ROUND(I295*H295,2)</f>
        <v>0</v>
      </c>
      <c r="BL295" s="23" t="s">
        <v>185</v>
      </c>
      <c r="BM295" s="23" t="s">
        <v>559</v>
      </c>
    </row>
    <row r="296" spans="2:65" s="1" customFormat="1" ht="38.25" customHeight="1">
      <c r="B296" s="169"/>
      <c r="C296" s="170">
        <v>113</v>
      </c>
      <c r="D296" s="170" t="s">
        <v>136</v>
      </c>
      <c r="E296" s="171" t="s">
        <v>560</v>
      </c>
      <c r="F296" s="172" t="s">
        <v>561</v>
      </c>
      <c r="G296" s="173" t="s">
        <v>214</v>
      </c>
      <c r="H296" s="174">
        <v>0.707</v>
      </c>
      <c r="I296" s="175"/>
      <c r="J296" s="176">
        <f>ROUND(I296*H296,2)</f>
        <v>0</v>
      </c>
      <c r="K296" s="172" t="s">
        <v>140</v>
      </c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</v>
      </c>
      <c r="R296" s="179">
        <f>Q296*H296</f>
        <v>0</v>
      </c>
      <c r="S296" s="179">
        <v>0</v>
      </c>
      <c r="T296" s="180">
        <f>S296*H296</f>
        <v>0</v>
      </c>
      <c r="AR296" s="23" t="s">
        <v>185</v>
      </c>
      <c r="AT296" s="23" t="s">
        <v>136</v>
      </c>
      <c r="AU296" s="23" t="s">
        <v>142</v>
      </c>
      <c r="AY296" s="23" t="s">
        <v>133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142</v>
      </c>
      <c r="BK296" s="181">
        <f>ROUND(I296*H296,2)</f>
        <v>0</v>
      </c>
      <c r="BL296" s="23" t="s">
        <v>185</v>
      </c>
      <c r="BM296" s="23" t="s">
        <v>562</v>
      </c>
    </row>
    <row r="297" spans="2:65" s="1" customFormat="1" ht="25.5" customHeight="1">
      <c r="B297" s="169"/>
      <c r="C297" s="170">
        <v>114</v>
      </c>
      <c r="D297" s="170" t="s">
        <v>136</v>
      </c>
      <c r="E297" s="171" t="s">
        <v>563</v>
      </c>
      <c r="F297" s="172" t="s">
        <v>564</v>
      </c>
      <c r="G297" s="173" t="s">
        <v>139</v>
      </c>
      <c r="H297" s="174">
        <v>7.41</v>
      </c>
      <c r="I297" s="175"/>
      <c r="J297" s="176">
        <f>ROUND(I297*H297,2)</f>
        <v>0</v>
      </c>
      <c r="K297" s="172" t="s">
        <v>5</v>
      </c>
      <c r="L297" s="40"/>
      <c r="M297" s="177" t="s">
        <v>5</v>
      </c>
      <c r="N297" s="178" t="s">
        <v>43</v>
      </c>
      <c r="O297" s="41"/>
      <c r="P297" s="179">
        <f>O297*H297</f>
        <v>0</v>
      </c>
      <c r="Q297" s="179">
        <v>0</v>
      </c>
      <c r="R297" s="179">
        <f>Q297*H297</f>
        <v>0</v>
      </c>
      <c r="S297" s="179">
        <v>0</v>
      </c>
      <c r="T297" s="180">
        <f>S297*H297</f>
        <v>0</v>
      </c>
      <c r="AR297" s="23" t="s">
        <v>185</v>
      </c>
      <c r="AT297" s="23" t="s">
        <v>136</v>
      </c>
      <c r="AU297" s="23" t="s">
        <v>142</v>
      </c>
      <c r="AY297" s="23" t="s">
        <v>133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142</v>
      </c>
      <c r="BK297" s="181">
        <f>ROUND(I297*H297,2)</f>
        <v>0</v>
      </c>
      <c r="BL297" s="23" t="s">
        <v>185</v>
      </c>
      <c r="BM297" s="23" t="s">
        <v>565</v>
      </c>
    </row>
    <row r="298" spans="2:51" s="11" customFormat="1" ht="13.5">
      <c r="B298" s="182"/>
      <c r="D298" s="183" t="s">
        <v>144</v>
      </c>
      <c r="E298" s="184" t="s">
        <v>5</v>
      </c>
      <c r="F298" s="185" t="s">
        <v>534</v>
      </c>
      <c r="H298" s="186">
        <v>7.41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144</v>
      </c>
      <c r="AU298" s="184" t="s">
        <v>142</v>
      </c>
      <c r="AV298" s="11" t="s">
        <v>142</v>
      </c>
      <c r="AW298" s="11" t="s">
        <v>35</v>
      </c>
      <c r="AX298" s="11" t="s">
        <v>76</v>
      </c>
      <c r="AY298" s="184" t="s">
        <v>133</v>
      </c>
    </row>
    <row r="299" spans="2:63" s="10" customFormat="1" ht="29.85" customHeight="1">
      <c r="B299" s="156"/>
      <c r="D299" s="157" t="s">
        <v>70</v>
      </c>
      <c r="E299" s="167" t="s">
        <v>566</v>
      </c>
      <c r="F299" s="167" t="s">
        <v>567</v>
      </c>
      <c r="I299" s="159"/>
      <c r="J299" s="168">
        <f>BK299</f>
        <v>0</v>
      </c>
      <c r="L299" s="156"/>
      <c r="M299" s="161"/>
      <c r="N299" s="162"/>
      <c r="O299" s="162"/>
      <c r="P299" s="163">
        <f>SUM(P300:P317)</f>
        <v>0</v>
      </c>
      <c r="Q299" s="162"/>
      <c r="R299" s="163">
        <f>SUM(R300:R317)</f>
        <v>0.037</v>
      </c>
      <c r="S299" s="162"/>
      <c r="T299" s="164">
        <f>SUM(T300:T317)</f>
        <v>0.29545055</v>
      </c>
      <c r="AR299" s="157" t="s">
        <v>142</v>
      </c>
      <c r="AT299" s="165" t="s">
        <v>70</v>
      </c>
      <c r="AU299" s="165" t="s">
        <v>76</v>
      </c>
      <c r="AY299" s="157" t="s">
        <v>133</v>
      </c>
      <c r="BK299" s="166">
        <f>SUM(BK300:BK317)</f>
        <v>0</v>
      </c>
    </row>
    <row r="300" spans="2:65" s="1" customFormat="1" ht="16.5" customHeight="1">
      <c r="B300" s="169"/>
      <c r="C300" s="170">
        <v>115</v>
      </c>
      <c r="D300" s="170" t="s">
        <v>136</v>
      </c>
      <c r="E300" s="171" t="s">
        <v>568</v>
      </c>
      <c r="F300" s="172" t="s">
        <v>569</v>
      </c>
      <c r="G300" s="173" t="s">
        <v>139</v>
      </c>
      <c r="H300" s="174">
        <v>4.927</v>
      </c>
      <c r="I300" s="175"/>
      <c r="J300" s="176">
        <f>ROUND(I300*H300,2)</f>
        <v>0</v>
      </c>
      <c r="K300" s="172" t="s">
        <v>140</v>
      </c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0.02465</v>
      </c>
      <c r="T300" s="180">
        <f>S300*H300</f>
        <v>0.12145054999999998</v>
      </c>
      <c r="AR300" s="23" t="s">
        <v>185</v>
      </c>
      <c r="AT300" s="23" t="s">
        <v>136</v>
      </c>
      <c r="AU300" s="23" t="s">
        <v>142</v>
      </c>
      <c r="AY300" s="23" t="s">
        <v>133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142</v>
      </c>
      <c r="BK300" s="181">
        <f>ROUND(I300*H300,2)</f>
        <v>0</v>
      </c>
      <c r="BL300" s="23" t="s">
        <v>185</v>
      </c>
      <c r="BM300" s="23" t="s">
        <v>570</v>
      </c>
    </row>
    <row r="301" spans="2:51" s="13" customFormat="1" ht="13.5">
      <c r="B301" s="199"/>
      <c r="D301" s="183" t="s">
        <v>144</v>
      </c>
      <c r="E301" s="200" t="s">
        <v>5</v>
      </c>
      <c r="F301" s="201" t="s">
        <v>571</v>
      </c>
      <c r="H301" s="200" t="s">
        <v>5</v>
      </c>
      <c r="I301" s="202"/>
      <c r="L301" s="199"/>
      <c r="M301" s="203"/>
      <c r="N301" s="204"/>
      <c r="O301" s="204"/>
      <c r="P301" s="204"/>
      <c r="Q301" s="204"/>
      <c r="R301" s="204"/>
      <c r="S301" s="204"/>
      <c r="T301" s="205"/>
      <c r="AT301" s="200" t="s">
        <v>144</v>
      </c>
      <c r="AU301" s="200" t="s">
        <v>142</v>
      </c>
      <c r="AV301" s="13" t="s">
        <v>76</v>
      </c>
      <c r="AW301" s="13" t="s">
        <v>35</v>
      </c>
      <c r="AX301" s="13" t="s">
        <v>71</v>
      </c>
      <c r="AY301" s="200" t="s">
        <v>133</v>
      </c>
    </row>
    <row r="302" spans="2:51" s="11" customFormat="1" ht="13.5">
      <c r="B302" s="182"/>
      <c r="D302" s="183" t="s">
        <v>144</v>
      </c>
      <c r="E302" s="184" t="s">
        <v>5</v>
      </c>
      <c r="F302" s="185" t="s">
        <v>572</v>
      </c>
      <c r="H302" s="186">
        <v>4.927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84" t="s">
        <v>144</v>
      </c>
      <c r="AU302" s="184" t="s">
        <v>142</v>
      </c>
      <c r="AV302" s="11" t="s">
        <v>142</v>
      </c>
      <c r="AW302" s="11" t="s">
        <v>35</v>
      </c>
      <c r="AX302" s="11" t="s">
        <v>71</v>
      </c>
      <c r="AY302" s="184" t="s">
        <v>133</v>
      </c>
    </row>
    <row r="303" spans="2:51" s="12" customFormat="1" ht="13.5">
      <c r="B303" s="191"/>
      <c r="D303" s="183" t="s">
        <v>144</v>
      </c>
      <c r="E303" s="192" t="s">
        <v>5</v>
      </c>
      <c r="F303" s="193" t="s">
        <v>149</v>
      </c>
      <c r="H303" s="194">
        <v>4.927</v>
      </c>
      <c r="I303" s="195"/>
      <c r="L303" s="191"/>
      <c r="M303" s="196"/>
      <c r="N303" s="197"/>
      <c r="O303" s="197"/>
      <c r="P303" s="197"/>
      <c r="Q303" s="197"/>
      <c r="R303" s="197"/>
      <c r="S303" s="197"/>
      <c r="T303" s="198"/>
      <c r="AT303" s="192" t="s">
        <v>144</v>
      </c>
      <c r="AU303" s="192" t="s">
        <v>142</v>
      </c>
      <c r="AV303" s="12" t="s">
        <v>141</v>
      </c>
      <c r="AW303" s="12" t="s">
        <v>35</v>
      </c>
      <c r="AX303" s="12" t="s">
        <v>76</v>
      </c>
      <c r="AY303" s="192" t="s">
        <v>133</v>
      </c>
    </row>
    <row r="304" spans="2:65" s="1" customFormat="1" ht="25.5" customHeight="1">
      <c r="B304" s="169"/>
      <c r="C304" s="170">
        <v>116</v>
      </c>
      <c r="D304" s="170" t="s">
        <v>136</v>
      </c>
      <c r="E304" s="171" t="s">
        <v>573</v>
      </c>
      <c r="F304" s="172" t="s">
        <v>574</v>
      </c>
      <c r="G304" s="173" t="s">
        <v>176</v>
      </c>
      <c r="H304" s="174">
        <v>2</v>
      </c>
      <c r="I304" s="175"/>
      <c r="J304" s="176">
        <f aca="true" t="shared" si="50" ref="J304:J317">ROUND(I304*H304,2)</f>
        <v>0</v>
      </c>
      <c r="K304" s="172" t="s">
        <v>140</v>
      </c>
      <c r="L304" s="40"/>
      <c r="M304" s="177" t="s">
        <v>5</v>
      </c>
      <c r="N304" s="178" t="s">
        <v>43</v>
      </c>
      <c r="O304" s="41"/>
      <c r="P304" s="179">
        <f aca="true" t="shared" si="51" ref="P304:P317">O304*H304</f>
        <v>0</v>
      </c>
      <c r="Q304" s="179">
        <v>0</v>
      </c>
      <c r="R304" s="179">
        <f aca="true" t="shared" si="52" ref="R304:R317">Q304*H304</f>
        <v>0</v>
      </c>
      <c r="S304" s="179">
        <v>0</v>
      </c>
      <c r="T304" s="180">
        <f aca="true" t="shared" si="53" ref="T304:T317">S304*H304</f>
        <v>0</v>
      </c>
      <c r="AR304" s="23" t="s">
        <v>185</v>
      </c>
      <c r="AT304" s="23" t="s">
        <v>136</v>
      </c>
      <c r="AU304" s="23" t="s">
        <v>142</v>
      </c>
      <c r="AY304" s="23" t="s">
        <v>133</v>
      </c>
      <c r="BE304" s="181">
        <f aca="true" t="shared" si="54" ref="BE304:BE317">IF(N304="základní",J304,0)</f>
        <v>0</v>
      </c>
      <c r="BF304" s="181">
        <f aca="true" t="shared" si="55" ref="BF304:BF317">IF(N304="snížená",J304,0)</f>
        <v>0</v>
      </c>
      <c r="BG304" s="181">
        <f aca="true" t="shared" si="56" ref="BG304:BG317">IF(N304="zákl. přenesená",J304,0)</f>
        <v>0</v>
      </c>
      <c r="BH304" s="181">
        <f aca="true" t="shared" si="57" ref="BH304:BH317">IF(N304="sníž. přenesená",J304,0)</f>
        <v>0</v>
      </c>
      <c r="BI304" s="181">
        <f aca="true" t="shared" si="58" ref="BI304:BI317">IF(N304="nulová",J304,0)</f>
        <v>0</v>
      </c>
      <c r="BJ304" s="23" t="s">
        <v>142</v>
      </c>
      <c r="BK304" s="181">
        <f aca="true" t="shared" si="59" ref="BK304:BK317">ROUND(I304*H304,2)</f>
        <v>0</v>
      </c>
      <c r="BL304" s="23" t="s">
        <v>185</v>
      </c>
      <c r="BM304" s="23" t="s">
        <v>575</v>
      </c>
    </row>
    <row r="305" spans="2:65" s="1" customFormat="1" ht="16.5" customHeight="1">
      <c r="B305" s="169"/>
      <c r="C305" s="206">
        <v>117</v>
      </c>
      <c r="D305" s="206" t="s">
        <v>178</v>
      </c>
      <c r="E305" s="207" t="s">
        <v>576</v>
      </c>
      <c r="F305" s="208" t="s">
        <v>577</v>
      </c>
      <c r="G305" s="209" t="s">
        <v>176</v>
      </c>
      <c r="H305" s="210">
        <v>2</v>
      </c>
      <c r="I305" s="211"/>
      <c r="J305" s="212">
        <f t="shared" si="50"/>
        <v>0</v>
      </c>
      <c r="K305" s="208" t="s">
        <v>140</v>
      </c>
      <c r="L305" s="213"/>
      <c r="M305" s="214" t="s">
        <v>5</v>
      </c>
      <c r="N305" s="215" t="s">
        <v>43</v>
      </c>
      <c r="O305" s="41"/>
      <c r="P305" s="179">
        <f t="shared" si="51"/>
        <v>0</v>
      </c>
      <c r="Q305" s="179">
        <v>0.0155</v>
      </c>
      <c r="R305" s="179">
        <f t="shared" si="52"/>
        <v>0.031</v>
      </c>
      <c r="S305" s="179">
        <v>0</v>
      </c>
      <c r="T305" s="180">
        <f t="shared" si="53"/>
        <v>0</v>
      </c>
      <c r="AR305" s="23" t="s">
        <v>260</v>
      </c>
      <c r="AT305" s="23" t="s">
        <v>178</v>
      </c>
      <c r="AU305" s="23" t="s">
        <v>142</v>
      </c>
      <c r="AY305" s="23" t="s">
        <v>133</v>
      </c>
      <c r="BE305" s="181">
        <f t="shared" si="54"/>
        <v>0</v>
      </c>
      <c r="BF305" s="181">
        <f t="shared" si="55"/>
        <v>0</v>
      </c>
      <c r="BG305" s="181">
        <f t="shared" si="56"/>
        <v>0</v>
      </c>
      <c r="BH305" s="181">
        <f t="shared" si="57"/>
        <v>0</v>
      </c>
      <c r="BI305" s="181">
        <f t="shared" si="58"/>
        <v>0</v>
      </c>
      <c r="BJ305" s="23" t="s">
        <v>142</v>
      </c>
      <c r="BK305" s="181">
        <f t="shared" si="59"/>
        <v>0</v>
      </c>
      <c r="BL305" s="23" t="s">
        <v>185</v>
      </c>
      <c r="BM305" s="23" t="s">
        <v>578</v>
      </c>
    </row>
    <row r="306" spans="2:65" s="1" customFormat="1" ht="25.5" customHeight="1">
      <c r="B306" s="169"/>
      <c r="C306" s="206">
        <v>118</v>
      </c>
      <c r="D306" s="206" t="s">
        <v>178</v>
      </c>
      <c r="E306" s="207" t="s">
        <v>579</v>
      </c>
      <c r="F306" s="208" t="s">
        <v>932</v>
      </c>
      <c r="G306" s="209" t="s">
        <v>176</v>
      </c>
      <c r="H306" s="210">
        <v>2</v>
      </c>
      <c r="I306" s="211"/>
      <c r="J306" s="212">
        <f t="shared" si="50"/>
        <v>0</v>
      </c>
      <c r="K306" s="208" t="s">
        <v>140</v>
      </c>
      <c r="L306" s="213"/>
      <c r="M306" s="214" t="s">
        <v>5</v>
      </c>
      <c r="N306" s="215" t="s">
        <v>43</v>
      </c>
      <c r="O306" s="41"/>
      <c r="P306" s="179">
        <f t="shared" si="51"/>
        <v>0</v>
      </c>
      <c r="Q306" s="179">
        <v>0.0012</v>
      </c>
      <c r="R306" s="179">
        <f t="shared" si="52"/>
        <v>0.0024</v>
      </c>
      <c r="S306" s="179">
        <v>0</v>
      </c>
      <c r="T306" s="180">
        <f t="shared" si="53"/>
        <v>0</v>
      </c>
      <c r="AR306" s="23" t="s">
        <v>260</v>
      </c>
      <c r="AT306" s="23" t="s">
        <v>178</v>
      </c>
      <c r="AU306" s="23" t="s">
        <v>142</v>
      </c>
      <c r="AY306" s="23" t="s">
        <v>133</v>
      </c>
      <c r="BE306" s="181">
        <f t="shared" si="54"/>
        <v>0</v>
      </c>
      <c r="BF306" s="181">
        <f t="shared" si="55"/>
        <v>0</v>
      </c>
      <c r="BG306" s="181">
        <f t="shared" si="56"/>
        <v>0</v>
      </c>
      <c r="BH306" s="181">
        <f t="shared" si="57"/>
        <v>0</v>
      </c>
      <c r="BI306" s="181">
        <f t="shared" si="58"/>
        <v>0</v>
      </c>
      <c r="BJ306" s="23" t="s">
        <v>142</v>
      </c>
      <c r="BK306" s="181">
        <f t="shared" si="59"/>
        <v>0</v>
      </c>
      <c r="BL306" s="23" t="s">
        <v>185</v>
      </c>
      <c r="BM306" s="23" t="s">
        <v>580</v>
      </c>
    </row>
    <row r="307" spans="2:65" s="1" customFormat="1" ht="16.5" customHeight="1">
      <c r="B307" s="169"/>
      <c r="C307" s="170">
        <v>119</v>
      </c>
      <c r="D307" s="170" t="s">
        <v>136</v>
      </c>
      <c r="E307" s="171" t="s">
        <v>581</v>
      </c>
      <c r="F307" s="172" t="s">
        <v>582</v>
      </c>
      <c r="G307" s="173" t="s">
        <v>176</v>
      </c>
      <c r="H307" s="174">
        <v>2</v>
      </c>
      <c r="I307" s="175"/>
      <c r="J307" s="176">
        <f t="shared" si="50"/>
        <v>0</v>
      </c>
      <c r="K307" s="172" t="s">
        <v>140</v>
      </c>
      <c r="L307" s="40"/>
      <c r="M307" s="177" t="s">
        <v>5</v>
      </c>
      <c r="N307" s="178" t="s">
        <v>43</v>
      </c>
      <c r="O307" s="41"/>
      <c r="P307" s="179">
        <f t="shared" si="51"/>
        <v>0</v>
      </c>
      <c r="Q307" s="179">
        <v>0</v>
      </c>
      <c r="R307" s="179">
        <f t="shared" si="52"/>
        <v>0</v>
      </c>
      <c r="S307" s="179">
        <v>0</v>
      </c>
      <c r="T307" s="180">
        <f t="shared" si="53"/>
        <v>0</v>
      </c>
      <c r="AR307" s="23" t="s">
        <v>185</v>
      </c>
      <c r="AT307" s="23" t="s">
        <v>136</v>
      </c>
      <c r="AU307" s="23" t="s">
        <v>142</v>
      </c>
      <c r="AY307" s="23" t="s">
        <v>133</v>
      </c>
      <c r="BE307" s="181">
        <f t="shared" si="54"/>
        <v>0</v>
      </c>
      <c r="BF307" s="181">
        <f t="shared" si="55"/>
        <v>0</v>
      </c>
      <c r="BG307" s="181">
        <f t="shared" si="56"/>
        <v>0</v>
      </c>
      <c r="BH307" s="181">
        <f t="shared" si="57"/>
        <v>0</v>
      </c>
      <c r="BI307" s="181">
        <f t="shared" si="58"/>
        <v>0</v>
      </c>
      <c r="BJ307" s="23" t="s">
        <v>142</v>
      </c>
      <c r="BK307" s="181">
        <f t="shared" si="59"/>
        <v>0</v>
      </c>
      <c r="BL307" s="23" t="s">
        <v>185</v>
      </c>
      <c r="BM307" s="23" t="s">
        <v>583</v>
      </c>
    </row>
    <row r="308" spans="2:65" s="1" customFormat="1" ht="16.5" customHeight="1">
      <c r="B308" s="169"/>
      <c r="C308" s="206">
        <v>120</v>
      </c>
      <c r="D308" s="206" t="s">
        <v>178</v>
      </c>
      <c r="E308" s="207" t="s">
        <v>584</v>
      </c>
      <c r="F308" s="208" t="s">
        <v>933</v>
      </c>
      <c r="G308" s="209" t="s">
        <v>176</v>
      </c>
      <c r="H308" s="210">
        <v>2</v>
      </c>
      <c r="I308" s="211"/>
      <c r="J308" s="212">
        <f t="shared" si="50"/>
        <v>0</v>
      </c>
      <c r="K308" s="208" t="s">
        <v>140</v>
      </c>
      <c r="L308" s="213"/>
      <c r="M308" s="214" t="s">
        <v>5</v>
      </c>
      <c r="N308" s="215" t="s">
        <v>43</v>
      </c>
      <c r="O308" s="41"/>
      <c r="P308" s="179">
        <f t="shared" si="51"/>
        <v>0</v>
      </c>
      <c r="Q308" s="179">
        <v>0.00045</v>
      </c>
      <c r="R308" s="179">
        <f t="shared" si="52"/>
        <v>0.0009</v>
      </c>
      <c r="S308" s="179">
        <v>0</v>
      </c>
      <c r="T308" s="180">
        <f t="shared" si="53"/>
        <v>0</v>
      </c>
      <c r="AR308" s="23" t="s">
        <v>260</v>
      </c>
      <c r="AT308" s="23" t="s">
        <v>178</v>
      </c>
      <c r="AU308" s="23" t="s">
        <v>142</v>
      </c>
      <c r="AY308" s="23" t="s">
        <v>133</v>
      </c>
      <c r="BE308" s="181">
        <f t="shared" si="54"/>
        <v>0</v>
      </c>
      <c r="BF308" s="181">
        <f t="shared" si="55"/>
        <v>0</v>
      </c>
      <c r="BG308" s="181">
        <f t="shared" si="56"/>
        <v>0</v>
      </c>
      <c r="BH308" s="181">
        <f t="shared" si="57"/>
        <v>0</v>
      </c>
      <c r="BI308" s="181">
        <f t="shared" si="58"/>
        <v>0</v>
      </c>
      <c r="BJ308" s="23" t="s">
        <v>142</v>
      </c>
      <c r="BK308" s="181">
        <f t="shared" si="59"/>
        <v>0</v>
      </c>
      <c r="BL308" s="23" t="s">
        <v>185</v>
      </c>
      <c r="BM308" s="23" t="s">
        <v>585</v>
      </c>
    </row>
    <row r="309" spans="2:65" s="1" customFormat="1" ht="25.5" customHeight="1">
      <c r="B309" s="169"/>
      <c r="C309" s="170">
        <v>121</v>
      </c>
      <c r="D309" s="170" t="s">
        <v>136</v>
      </c>
      <c r="E309" s="171" t="s">
        <v>586</v>
      </c>
      <c r="F309" s="172" t="s">
        <v>587</v>
      </c>
      <c r="G309" s="173" t="s">
        <v>176</v>
      </c>
      <c r="H309" s="174">
        <v>2</v>
      </c>
      <c r="I309" s="175"/>
      <c r="J309" s="176">
        <f t="shared" si="50"/>
        <v>0</v>
      </c>
      <c r="K309" s="172" t="s">
        <v>140</v>
      </c>
      <c r="L309" s="40"/>
      <c r="M309" s="177" t="s">
        <v>5</v>
      </c>
      <c r="N309" s="178" t="s">
        <v>43</v>
      </c>
      <c r="O309" s="41"/>
      <c r="P309" s="179">
        <f t="shared" si="51"/>
        <v>0</v>
      </c>
      <c r="Q309" s="179">
        <v>0</v>
      </c>
      <c r="R309" s="179">
        <f t="shared" si="52"/>
        <v>0</v>
      </c>
      <c r="S309" s="179">
        <v>0</v>
      </c>
      <c r="T309" s="180">
        <f t="shared" si="53"/>
        <v>0</v>
      </c>
      <c r="AR309" s="23" t="s">
        <v>185</v>
      </c>
      <c r="AT309" s="23" t="s">
        <v>136</v>
      </c>
      <c r="AU309" s="23" t="s">
        <v>142</v>
      </c>
      <c r="AY309" s="23" t="s">
        <v>133</v>
      </c>
      <c r="BE309" s="181">
        <f t="shared" si="54"/>
        <v>0</v>
      </c>
      <c r="BF309" s="181">
        <f t="shared" si="55"/>
        <v>0</v>
      </c>
      <c r="BG309" s="181">
        <f t="shared" si="56"/>
        <v>0</v>
      </c>
      <c r="BH309" s="181">
        <f t="shared" si="57"/>
        <v>0</v>
      </c>
      <c r="BI309" s="181">
        <f t="shared" si="58"/>
        <v>0</v>
      </c>
      <c r="BJ309" s="23" t="s">
        <v>142</v>
      </c>
      <c r="BK309" s="181">
        <f t="shared" si="59"/>
        <v>0</v>
      </c>
      <c r="BL309" s="23" t="s">
        <v>185</v>
      </c>
      <c r="BM309" s="23" t="s">
        <v>588</v>
      </c>
    </row>
    <row r="310" spans="2:65" s="1" customFormat="1" ht="16.5" customHeight="1">
      <c r="B310" s="169"/>
      <c r="C310" s="206">
        <v>122</v>
      </c>
      <c r="D310" s="206" t="s">
        <v>178</v>
      </c>
      <c r="E310" s="207" t="s">
        <v>589</v>
      </c>
      <c r="F310" s="208" t="s">
        <v>590</v>
      </c>
      <c r="G310" s="209" t="s">
        <v>176</v>
      </c>
      <c r="H310" s="210">
        <v>2</v>
      </c>
      <c r="I310" s="211"/>
      <c r="J310" s="212">
        <f t="shared" si="50"/>
        <v>0</v>
      </c>
      <c r="K310" s="208" t="s">
        <v>140</v>
      </c>
      <c r="L310" s="213"/>
      <c r="M310" s="214" t="s">
        <v>5</v>
      </c>
      <c r="N310" s="215" t="s">
        <v>43</v>
      </c>
      <c r="O310" s="41"/>
      <c r="P310" s="179">
        <f t="shared" si="51"/>
        <v>0</v>
      </c>
      <c r="Q310" s="179">
        <v>0.00135</v>
      </c>
      <c r="R310" s="179">
        <f t="shared" si="52"/>
        <v>0.0027</v>
      </c>
      <c r="S310" s="179">
        <v>0</v>
      </c>
      <c r="T310" s="180">
        <f t="shared" si="53"/>
        <v>0</v>
      </c>
      <c r="AR310" s="23" t="s">
        <v>260</v>
      </c>
      <c r="AT310" s="23" t="s">
        <v>178</v>
      </c>
      <c r="AU310" s="23" t="s">
        <v>142</v>
      </c>
      <c r="AY310" s="23" t="s">
        <v>133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142</v>
      </c>
      <c r="BK310" s="181">
        <f t="shared" si="59"/>
        <v>0</v>
      </c>
      <c r="BL310" s="23" t="s">
        <v>185</v>
      </c>
      <c r="BM310" s="23" t="s">
        <v>591</v>
      </c>
    </row>
    <row r="311" spans="2:65" s="1" customFormat="1" ht="25.5" customHeight="1">
      <c r="B311" s="169"/>
      <c r="C311" s="170">
        <v>123</v>
      </c>
      <c r="D311" s="170" t="s">
        <v>136</v>
      </c>
      <c r="E311" s="171" t="s">
        <v>592</v>
      </c>
      <c r="F311" s="172" t="s">
        <v>593</v>
      </c>
      <c r="G311" s="173" t="s">
        <v>176</v>
      </c>
      <c r="H311" s="174">
        <v>1</v>
      </c>
      <c r="I311" s="175"/>
      <c r="J311" s="176">
        <f t="shared" si="50"/>
        <v>0</v>
      </c>
      <c r="K311" s="172" t="s">
        <v>140</v>
      </c>
      <c r="L311" s="40"/>
      <c r="M311" s="177" t="s">
        <v>5</v>
      </c>
      <c r="N311" s="178" t="s">
        <v>43</v>
      </c>
      <c r="O311" s="41"/>
      <c r="P311" s="179">
        <f t="shared" si="51"/>
        <v>0</v>
      </c>
      <c r="Q311" s="179">
        <v>0</v>
      </c>
      <c r="R311" s="179">
        <f t="shared" si="52"/>
        <v>0</v>
      </c>
      <c r="S311" s="179">
        <v>0.174</v>
      </c>
      <c r="T311" s="180">
        <f t="shared" si="53"/>
        <v>0.174</v>
      </c>
      <c r="AR311" s="23" t="s">
        <v>185</v>
      </c>
      <c r="AT311" s="23" t="s">
        <v>136</v>
      </c>
      <c r="AU311" s="23" t="s">
        <v>142</v>
      </c>
      <c r="AY311" s="23" t="s">
        <v>133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142</v>
      </c>
      <c r="BK311" s="181">
        <f t="shared" si="59"/>
        <v>0</v>
      </c>
      <c r="BL311" s="23" t="s">
        <v>185</v>
      </c>
      <c r="BM311" s="23" t="s">
        <v>594</v>
      </c>
    </row>
    <row r="312" spans="2:65" s="1" customFormat="1" ht="38.25" customHeight="1">
      <c r="B312" s="169"/>
      <c r="C312" s="170">
        <v>124</v>
      </c>
      <c r="D312" s="170" t="s">
        <v>136</v>
      </c>
      <c r="E312" s="171" t="s">
        <v>595</v>
      </c>
      <c r="F312" s="172" t="s">
        <v>596</v>
      </c>
      <c r="G312" s="173" t="s">
        <v>214</v>
      </c>
      <c r="H312" s="174">
        <v>0.037</v>
      </c>
      <c r="I312" s="175"/>
      <c r="J312" s="176">
        <f t="shared" si="50"/>
        <v>0</v>
      </c>
      <c r="K312" s="172" t="s">
        <v>140</v>
      </c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185</v>
      </c>
      <c r="AT312" s="23" t="s">
        <v>136</v>
      </c>
      <c r="AU312" s="23" t="s">
        <v>142</v>
      </c>
      <c r="AY312" s="23" t="s">
        <v>133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142</v>
      </c>
      <c r="BK312" s="181">
        <f t="shared" si="59"/>
        <v>0</v>
      </c>
      <c r="BL312" s="23" t="s">
        <v>185</v>
      </c>
      <c r="BM312" s="23" t="s">
        <v>597</v>
      </c>
    </row>
    <row r="313" spans="2:65" s="1" customFormat="1" ht="38.25" customHeight="1">
      <c r="B313" s="169"/>
      <c r="C313" s="170">
        <v>125</v>
      </c>
      <c r="D313" s="170" t="s">
        <v>136</v>
      </c>
      <c r="E313" s="171" t="s">
        <v>598</v>
      </c>
      <c r="F313" s="172" t="s">
        <v>599</v>
      </c>
      <c r="G313" s="173" t="s">
        <v>214</v>
      </c>
      <c r="H313" s="174">
        <v>0.037</v>
      </c>
      <c r="I313" s="175"/>
      <c r="J313" s="176">
        <f t="shared" si="50"/>
        <v>0</v>
      </c>
      <c r="K313" s="172" t="s">
        <v>140</v>
      </c>
      <c r="L313" s="40"/>
      <c r="M313" s="177" t="s">
        <v>5</v>
      </c>
      <c r="N313" s="178" t="s">
        <v>43</v>
      </c>
      <c r="O313" s="41"/>
      <c r="P313" s="179">
        <f t="shared" si="51"/>
        <v>0</v>
      </c>
      <c r="Q313" s="179">
        <v>0</v>
      </c>
      <c r="R313" s="179">
        <f t="shared" si="52"/>
        <v>0</v>
      </c>
      <c r="S313" s="179">
        <v>0</v>
      </c>
      <c r="T313" s="180">
        <f t="shared" si="53"/>
        <v>0</v>
      </c>
      <c r="AR313" s="23" t="s">
        <v>185</v>
      </c>
      <c r="AT313" s="23" t="s">
        <v>136</v>
      </c>
      <c r="AU313" s="23" t="s">
        <v>142</v>
      </c>
      <c r="AY313" s="23" t="s">
        <v>133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142</v>
      </c>
      <c r="BK313" s="181">
        <f t="shared" si="59"/>
        <v>0</v>
      </c>
      <c r="BL313" s="23" t="s">
        <v>185</v>
      </c>
      <c r="BM313" s="23" t="s">
        <v>600</v>
      </c>
    </row>
    <row r="314" spans="2:65" s="1" customFormat="1" ht="16.5" customHeight="1">
      <c r="B314" s="169"/>
      <c r="C314" s="170">
        <v>126</v>
      </c>
      <c r="D314" s="170" t="s">
        <v>136</v>
      </c>
      <c r="E314" s="171" t="s">
        <v>601</v>
      </c>
      <c r="F314" s="172" t="s">
        <v>602</v>
      </c>
      <c r="G314" s="173" t="s">
        <v>438</v>
      </c>
      <c r="H314" s="174">
        <v>1</v>
      </c>
      <c r="I314" s="175"/>
      <c r="J314" s="176">
        <f t="shared" si="50"/>
        <v>0</v>
      </c>
      <c r="K314" s="172" t="s">
        <v>5</v>
      </c>
      <c r="L314" s="40"/>
      <c r="M314" s="177" t="s">
        <v>5</v>
      </c>
      <c r="N314" s="178" t="s">
        <v>43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185</v>
      </c>
      <c r="AT314" s="23" t="s">
        <v>136</v>
      </c>
      <c r="AU314" s="23" t="s">
        <v>142</v>
      </c>
      <c r="AY314" s="23" t="s">
        <v>133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142</v>
      </c>
      <c r="BK314" s="181">
        <f t="shared" si="59"/>
        <v>0</v>
      </c>
      <c r="BL314" s="23" t="s">
        <v>185</v>
      </c>
      <c r="BM314" s="23" t="s">
        <v>603</v>
      </c>
    </row>
    <row r="315" spans="2:65" s="1" customFormat="1" ht="27.75" customHeight="1">
      <c r="B315" s="169"/>
      <c r="C315" s="170">
        <v>127</v>
      </c>
      <c r="D315" s="170" t="s">
        <v>136</v>
      </c>
      <c r="E315" s="171" t="s">
        <v>604</v>
      </c>
      <c r="F315" s="172" t="s">
        <v>928</v>
      </c>
      <c r="G315" s="173" t="s">
        <v>438</v>
      </c>
      <c r="H315" s="174">
        <v>1</v>
      </c>
      <c r="I315" s="175"/>
      <c r="J315" s="176">
        <f t="shared" si="50"/>
        <v>0</v>
      </c>
      <c r="K315" s="172" t="s">
        <v>5</v>
      </c>
      <c r="L315" s="40"/>
      <c r="M315" s="177" t="s">
        <v>5</v>
      </c>
      <c r="N315" s="178" t="s">
        <v>43</v>
      </c>
      <c r="O315" s="41"/>
      <c r="P315" s="179">
        <f t="shared" si="51"/>
        <v>0</v>
      </c>
      <c r="Q315" s="179">
        <v>0</v>
      </c>
      <c r="R315" s="179">
        <f t="shared" si="52"/>
        <v>0</v>
      </c>
      <c r="S315" s="179">
        <v>0</v>
      </c>
      <c r="T315" s="180">
        <f t="shared" si="53"/>
        <v>0</v>
      </c>
      <c r="AR315" s="23" t="s">
        <v>185</v>
      </c>
      <c r="AT315" s="23" t="s">
        <v>136</v>
      </c>
      <c r="AU315" s="23" t="s">
        <v>142</v>
      </c>
      <c r="AY315" s="23" t="s">
        <v>133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142</v>
      </c>
      <c r="BK315" s="181">
        <f t="shared" si="59"/>
        <v>0</v>
      </c>
      <c r="BL315" s="23" t="s">
        <v>185</v>
      </c>
      <c r="BM315" s="23" t="s">
        <v>605</v>
      </c>
    </row>
    <row r="316" spans="2:65" s="1" customFormat="1" ht="16.5" customHeight="1">
      <c r="B316" s="169"/>
      <c r="C316" s="170">
        <v>128</v>
      </c>
      <c r="D316" s="170" t="s">
        <v>136</v>
      </c>
      <c r="E316" s="171" t="s">
        <v>606</v>
      </c>
      <c r="F316" s="172" t="s">
        <v>607</v>
      </c>
      <c r="G316" s="173" t="s">
        <v>438</v>
      </c>
      <c r="H316" s="174">
        <v>1</v>
      </c>
      <c r="I316" s="175"/>
      <c r="J316" s="176">
        <f t="shared" si="50"/>
        <v>0</v>
      </c>
      <c r="K316" s="172" t="s">
        <v>5</v>
      </c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</v>
      </c>
      <c r="T316" s="180">
        <f t="shared" si="53"/>
        <v>0</v>
      </c>
      <c r="AR316" s="23" t="s">
        <v>185</v>
      </c>
      <c r="AT316" s="23" t="s">
        <v>136</v>
      </c>
      <c r="AU316" s="23" t="s">
        <v>142</v>
      </c>
      <c r="AY316" s="23" t="s">
        <v>133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142</v>
      </c>
      <c r="BK316" s="181">
        <f t="shared" si="59"/>
        <v>0</v>
      </c>
      <c r="BL316" s="23" t="s">
        <v>185</v>
      </c>
      <c r="BM316" s="23" t="s">
        <v>608</v>
      </c>
    </row>
    <row r="317" spans="2:65" s="1" customFormat="1" ht="16.5" customHeight="1">
      <c r="B317" s="169"/>
      <c r="C317" s="170">
        <v>129</v>
      </c>
      <c r="D317" s="170" t="s">
        <v>136</v>
      </c>
      <c r="E317" s="171" t="s">
        <v>609</v>
      </c>
      <c r="F317" s="172" t="s">
        <v>610</v>
      </c>
      <c r="G317" s="173" t="s">
        <v>438</v>
      </c>
      <c r="H317" s="174">
        <v>2</v>
      </c>
      <c r="I317" s="175"/>
      <c r="J317" s="176">
        <f t="shared" si="50"/>
        <v>0</v>
      </c>
      <c r="K317" s="172" t="s">
        <v>5</v>
      </c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185</v>
      </c>
      <c r="AT317" s="23" t="s">
        <v>136</v>
      </c>
      <c r="AU317" s="23" t="s">
        <v>142</v>
      </c>
      <c r="AY317" s="23" t="s">
        <v>133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142</v>
      </c>
      <c r="BK317" s="181">
        <f t="shared" si="59"/>
        <v>0</v>
      </c>
      <c r="BL317" s="23" t="s">
        <v>185</v>
      </c>
      <c r="BM317" s="23" t="s">
        <v>611</v>
      </c>
    </row>
    <row r="318" spans="2:63" s="10" customFormat="1" ht="29.85" customHeight="1">
      <c r="B318" s="156"/>
      <c r="D318" s="157" t="s">
        <v>70</v>
      </c>
      <c r="E318" s="167" t="s">
        <v>612</v>
      </c>
      <c r="F318" s="167" t="s">
        <v>613</v>
      </c>
      <c r="I318" s="159"/>
      <c r="J318" s="168">
        <f>BK318</f>
        <v>0</v>
      </c>
      <c r="L318" s="156"/>
      <c r="M318" s="161"/>
      <c r="N318" s="162"/>
      <c r="O318" s="162"/>
      <c r="P318" s="163">
        <f>SUM(P319:P328)</f>
        <v>0</v>
      </c>
      <c r="Q318" s="162"/>
      <c r="R318" s="163">
        <f>SUM(R319:R328)</f>
        <v>0.23641890999999998</v>
      </c>
      <c r="S318" s="162"/>
      <c r="T318" s="164">
        <f>SUM(T319:T328)</f>
        <v>0</v>
      </c>
      <c r="AR318" s="157" t="s">
        <v>142</v>
      </c>
      <c r="AT318" s="165" t="s">
        <v>70</v>
      </c>
      <c r="AU318" s="165" t="s">
        <v>76</v>
      </c>
      <c r="AY318" s="157" t="s">
        <v>133</v>
      </c>
      <c r="BK318" s="166">
        <f>SUM(BK319:BK328)</f>
        <v>0</v>
      </c>
    </row>
    <row r="319" spans="2:65" s="1" customFormat="1" ht="25.5" customHeight="1">
      <c r="B319" s="169"/>
      <c r="C319" s="170">
        <v>130</v>
      </c>
      <c r="D319" s="170" t="s">
        <v>136</v>
      </c>
      <c r="E319" s="171" t="s">
        <v>614</v>
      </c>
      <c r="F319" s="172" t="s">
        <v>615</v>
      </c>
      <c r="G319" s="173" t="s">
        <v>139</v>
      </c>
      <c r="H319" s="174">
        <v>3.863</v>
      </c>
      <c r="I319" s="175"/>
      <c r="J319" s="176">
        <f>ROUND(I319*H319,2)</f>
        <v>0</v>
      </c>
      <c r="K319" s="172" t="s">
        <v>140</v>
      </c>
      <c r="L319" s="40"/>
      <c r="M319" s="177" t="s">
        <v>5</v>
      </c>
      <c r="N319" s="178" t="s">
        <v>43</v>
      </c>
      <c r="O319" s="41"/>
      <c r="P319" s="179">
        <f>O319*H319</f>
        <v>0</v>
      </c>
      <c r="Q319" s="179">
        <v>0.03767</v>
      </c>
      <c r="R319" s="179">
        <f>Q319*H319</f>
        <v>0.14551921</v>
      </c>
      <c r="S319" s="179">
        <v>0</v>
      </c>
      <c r="T319" s="180">
        <f>S319*H319</f>
        <v>0</v>
      </c>
      <c r="AR319" s="23" t="s">
        <v>185</v>
      </c>
      <c r="AT319" s="23" t="s">
        <v>136</v>
      </c>
      <c r="AU319" s="23" t="s">
        <v>142</v>
      </c>
      <c r="AY319" s="23" t="s">
        <v>133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3" t="s">
        <v>142</v>
      </c>
      <c r="BK319" s="181">
        <f>ROUND(I319*H319,2)</f>
        <v>0</v>
      </c>
      <c r="BL319" s="23" t="s">
        <v>185</v>
      </c>
      <c r="BM319" s="23" t="s">
        <v>616</v>
      </c>
    </row>
    <row r="320" spans="2:51" s="11" customFormat="1" ht="13.5">
      <c r="B320" s="182"/>
      <c r="D320" s="183" t="s">
        <v>144</v>
      </c>
      <c r="E320" s="184" t="s">
        <v>5</v>
      </c>
      <c r="F320" s="185" t="s">
        <v>248</v>
      </c>
      <c r="H320" s="186">
        <v>2.87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84" t="s">
        <v>144</v>
      </c>
      <c r="AU320" s="184" t="s">
        <v>142</v>
      </c>
      <c r="AV320" s="11" t="s">
        <v>142</v>
      </c>
      <c r="AW320" s="11" t="s">
        <v>35</v>
      </c>
      <c r="AX320" s="11" t="s">
        <v>71</v>
      </c>
      <c r="AY320" s="184" t="s">
        <v>133</v>
      </c>
    </row>
    <row r="321" spans="2:51" s="11" customFormat="1" ht="13.5">
      <c r="B321" s="182"/>
      <c r="D321" s="183" t="s">
        <v>144</v>
      </c>
      <c r="E321" s="184" t="s">
        <v>5</v>
      </c>
      <c r="F321" s="185" t="s">
        <v>173</v>
      </c>
      <c r="H321" s="186">
        <v>0.993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144</v>
      </c>
      <c r="AU321" s="184" t="s">
        <v>142</v>
      </c>
      <c r="AV321" s="11" t="s">
        <v>142</v>
      </c>
      <c r="AW321" s="11" t="s">
        <v>35</v>
      </c>
      <c r="AX321" s="11" t="s">
        <v>71</v>
      </c>
      <c r="AY321" s="184" t="s">
        <v>133</v>
      </c>
    </row>
    <row r="322" spans="2:51" s="12" customFormat="1" ht="13.5">
      <c r="B322" s="191"/>
      <c r="D322" s="183" t="s">
        <v>144</v>
      </c>
      <c r="E322" s="192" t="s">
        <v>5</v>
      </c>
      <c r="F322" s="193" t="s">
        <v>149</v>
      </c>
      <c r="H322" s="194">
        <v>3.863</v>
      </c>
      <c r="I322" s="195"/>
      <c r="L322" s="191"/>
      <c r="M322" s="196"/>
      <c r="N322" s="197"/>
      <c r="O322" s="197"/>
      <c r="P322" s="197"/>
      <c r="Q322" s="197"/>
      <c r="R322" s="197"/>
      <c r="S322" s="197"/>
      <c r="T322" s="198"/>
      <c r="AT322" s="192" t="s">
        <v>144</v>
      </c>
      <c r="AU322" s="192" t="s">
        <v>142</v>
      </c>
      <c r="AV322" s="12" t="s">
        <v>141</v>
      </c>
      <c r="AW322" s="12" t="s">
        <v>35</v>
      </c>
      <c r="AX322" s="12" t="s">
        <v>76</v>
      </c>
      <c r="AY322" s="192" t="s">
        <v>133</v>
      </c>
    </row>
    <row r="323" spans="2:65" s="1" customFormat="1" ht="16.5" customHeight="1">
      <c r="B323" s="169"/>
      <c r="C323" s="170">
        <v>131</v>
      </c>
      <c r="D323" s="170" t="s">
        <v>136</v>
      </c>
      <c r="E323" s="171" t="s">
        <v>617</v>
      </c>
      <c r="F323" s="172" t="s">
        <v>618</v>
      </c>
      <c r="G323" s="173" t="s">
        <v>139</v>
      </c>
      <c r="H323" s="174">
        <v>3.863</v>
      </c>
      <c r="I323" s="175"/>
      <c r="J323" s="176">
        <f>ROUND(I323*H323,2)</f>
        <v>0</v>
      </c>
      <c r="K323" s="172" t="s">
        <v>140</v>
      </c>
      <c r="L323" s="40"/>
      <c r="M323" s="177" t="s">
        <v>5</v>
      </c>
      <c r="N323" s="178" t="s">
        <v>43</v>
      </c>
      <c r="O323" s="41"/>
      <c r="P323" s="179">
        <f>O323*H323</f>
        <v>0</v>
      </c>
      <c r="Q323" s="179">
        <v>0.0003</v>
      </c>
      <c r="R323" s="179">
        <f>Q323*H323</f>
        <v>0.0011588999999999998</v>
      </c>
      <c r="S323" s="179">
        <v>0</v>
      </c>
      <c r="T323" s="180">
        <f>S323*H323</f>
        <v>0</v>
      </c>
      <c r="AR323" s="23" t="s">
        <v>185</v>
      </c>
      <c r="AT323" s="23" t="s">
        <v>136</v>
      </c>
      <c r="AU323" s="23" t="s">
        <v>142</v>
      </c>
      <c r="AY323" s="23" t="s">
        <v>133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142</v>
      </c>
      <c r="BK323" s="181">
        <f>ROUND(I323*H323,2)</f>
        <v>0</v>
      </c>
      <c r="BL323" s="23" t="s">
        <v>185</v>
      </c>
      <c r="BM323" s="23" t="s">
        <v>619</v>
      </c>
    </row>
    <row r="324" spans="2:65" s="1" customFormat="1" ht="25.5" customHeight="1">
      <c r="B324" s="169"/>
      <c r="C324" s="206">
        <v>132</v>
      </c>
      <c r="D324" s="206" t="s">
        <v>178</v>
      </c>
      <c r="E324" s="207" t="s">
        <v>620</v>
      </c>
      <c r="F324" s="208" t="s">
        <v>621</v>
      </c>
      <c r="G324" s="209" t="s">
        <v>139</v>
      </c>
      <c r="H324" s="210">
        <v>4.674</v>
      </c>
      <c r="I324" s="211"/>
      <c r="J324" s="212">
        <f>ROUND(I324*H324,2)</f>
        <v>0</v>
      </c>
      <c r="K324" s="208" t="s">
        <v>140</v>
      </c>
      <c r="L324" s="213"/>
      <c r="M324" s="214" t="s">
        <v>5</v>
      </c>
      <c r="N324" s="215" t="s">
        <v>43</v>
      </c>
      <c r="O324" s="41"/>
      <c r="P324" s="179">
        <f>O324*H324</f>
        <v>0</v>
      </c>
      <c r="Q324" s="179">
        <v>0.0192</v>
      </c>
      <c r="R324" s="179">
        <f>Q324*H324</f>
        <v>0.0897408</v>
      </c>
      <c r="S324" s="179">
        <v>0</v>
      </c>
      <c r="T324" s="180">
        <f>S324*H324</f>
        <v>0</v>
      </c>
      <c r="AR324" s="23" t="s">
        <v>260</v>
      </c>
      <c r="AT324" s="23" t="s">
        <v>178</v>
      </c>
      <c r="AU324" s="23" t="s">
        <v>142</v>
      </c>
      <c r="AY324" s="23" t="s">
        <v>133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142</v>
      </c>
      <c r="BK324" s="181">
        <f>ROUND(I324*H324,2)</f>
        <v>0</v>
      </c>
      <c r="BL324" s="23" t="s">
        <v>185</v>
      </c>
      <c r="BM324" s="23" t="s">
        <v>622</v>
      </c>
    </row>
    <row r="325" spans="2:51" s="11" customFormat="1" ht="13.5">
      <c r="B325" s="182"/>
      <c r="D325" s="183" t="s">
        <v>144</v>
      </c>
      <c r="E325" s="184" t="s">
        <v>5</v>
      </c>
      <c r="F325" s="185" t="s">
        <v>623</v>
      </c>
      <c r="H325" s="186">
        <v>4.249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144</v>
      </c>
      <c r="AU325" s="184" t="s">
        <v>142</v>
      </c>
      <c r="AV325" s="11" t="s">
        <v>142</v>
      </c>
      <c r="AW325" s="11" t="s">
        <v>35</v>
      </c>
      <c r="AX325" s="11" t="s">
        <v>76</v>
      </c>
      <c r="AY325" s="184" t="s">
        <v>133</v>
      </c>
    </row>
    <row r="326" spans="2:51" s="11" customFormat="1" ht="13.5">
      <c r="B326" s="182"/>
      <c r="D326" s="183" t="s">
        <v>144</v>
      </c>
      <c r="F326" s="185" t="s">
        <v>624</v>
      </c>
      <c r="H326" s="186">
        <v>4.674</v>
      </c>
      <c r="I326" s="187"/>
      <c r="L326" s="182"/>
      <c r="M326" s="188"/>
      <c r="N326" s="189"/>
      <c r="O326" s="189"/>
      <c r="P326" s="189"/>
      <c r="Q326" s="189"/>
      <c r="R326" s="189"/>
      <c r="S326" s="189"/>
      <c r="T326" s="190"/>
      <c r="AT326" s="184" t="s">
        <v>144</v>
      </c>
      <c r="AU326" s="184" t="s">
        <v>142</v>
      </c>
      <c r="AV326" s="11" t="s">
        <v>142</v>
      </c>
      <c r="AW326" s="11" t="s">
        <v>6</v>
      </c>
      <c r="AX326" s="11" t="s">
        <v>76</v>
      </c>
      <c r="AY326" s="184" t="s">
        <v>133</v>
      </c>
    </row>
    <row r="327" spans="2:65" s="1" customFormat="1" ht="38.25" customHeight="1">
      <c r="B327" s="169"/>
      <c r="C327" s="170">
        <v>133</v>
      </c>
      <c r="D327" s="170" t="s">
        <v>136</v>
      </c>
      <c r="E327" s="171" t="s">
        <v>625</v>
      </c>
      <c r="F327" s="172" t="s">
        <v>626</v>
      </c>
      <c r="G327" s="173" t="s">
        <v>214</v>
      </c>
      <c r="H327" s="174">
        <v>0.236</v>
      </c>
      <c r="I327" s="175"/>
      <c r="J327" s="176">
        <f>ROUND(I327*H327,2)</f>
        <v>0</v>
      </c>
      <c r="K327" s="172" t="s">
        <v>140</v>
      </c>
      <c r="L327" s="40"/>
      <c r="M327" s="177" t="s">
        <v>5</v>
      </c>
      <c r="N327" s="178" t="s">
        <v>43</v>
      </c>
      <c r="O327" s="41"/>
      <c r="P327" s="179">
        <f>O327*H327</f>
        <v>0</v>
      </c>
      <c r="Q327" s="179">
        <v>0</v>
      </c>
      <c r="R327" s="179">
        <f>Q327*H327</f>
        <v>0</v>
      </c>
      <c r="S327" s="179">
        <v>0</v>
      </c>
      <c r="T327" s="180">
        <f>S327*H327</f>
        <v>0</v>
      </c>
      <c r="AR327" s="23" t="s">
        <v>185</v>
      </c>
      <c r="AT327" s="23" t="s">
        <v>136</v>
      </c>
      <c r="AU327" s="23" t="s">
        <v>142</v>
      </c>
      <c r="AY327" s="23" t="s">
        <v>133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23" t="s">
        <v>142</v>
      </c>
      <c r="BK327" s="181">
        <f>ROUND(I327*H327,2)</f>
        <v>0</v>
      </c>
      <c r="BL327" s="23" t="s">
        <v>185</v>
      </c>
      <c r="BM327" s="23" t="s">
        <v>627</v>
      </c>
    </row>
    <row r="328" spans="2:65" s="1" customFormat="1" ht="38.25" customHeight="1">
      <c r="B328" s="169"/>
      <c r="C328" s="170">
        <v>134</v>
      </c>
      <c r="D328" s="170" t="s">
        <v>136</v>
      </c>
      <c r="E328" s="171" t="s">
        <v>628</v>
      </c>
      <c r="F328" s="172" t="s">
        <v>629</v>
      </c>
      <c r="G328" s="173" t="s">
        <v>214</v>
      </c>
      <c r="H328" s="174">
        <v>0.236</v>
      </c>
      <c r="I328" s="175"/>
      <c r="J328" s="176">
        <f>ROUND(I328*H328,2)</f>
        <v>0</v>
      </c>
      <c r="K328" s="172" t="s">
        <v>140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</v>
      </c>
      <c r="R328" s="179">
        <f>Q328*H328</f>
        <v>0</v>
      </c>
      <c r="S328" s="179">
        <v>0</v>
      </c>
      <c r="T328" s="180">
        <f>S328*H328</f>
        <v>0</v>
      </c>
      <c r="AR328" s="23" t="s">
        <v>185</v>
      </c>
      <c r="AT328" s="23" t="s">
        <v>136</v>
      </c>
      <c r="AU328" s="23" t="s">
        <v>142</v>
      </c>
      <c r="AY328" s="23" t="s">
        <v>133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142</v>
      </c>
      <c r="BK328" s="181">
        <f>ROUND(I328*H328,2)</f>
        <v>0</v>
      </c>
      <c r="BL328" s="23" t="s">
        <v>185</v>
      </c>
      <c r="BM328" s="23" t="s">
        <v>630</v>
      </c>
    </row>
    <row r="329" spans="2:63" s="10" customFormat="1" ht="29.85" customHeight="1">
      <c r="B329" s="156"/>
      <c r="D329" s="157" t="s">
        <v>70</v>
      </c>
      <c r="E329" s="167" t="s">
        <v>631</v>
      </c>
      <c r="F329" s="167" t="s">
        <v>632</v>
      </c>
      <c r="I329" s="159"/>
      <c r="J329" s="168">
        <f>BK329</f>
        <v>0</v>
      </c>
      <c r="L329" s="156"/>
      <c r="M329" s="161"/>
      <c r="N329" s="162"/>
      <c r="O329" s="162"/>
      <c r="P329" s="163">
        <f>SUM(P330:P341)</f>
        <v>0</v>
      </c>
      <c r="Q329" s="162"/>
      <c r="R329" s="163">
        <f>SUM(R330:R341)</f>
        <v>0.00144942</v>
      </c>
      <c r="S329" s="162"/>
      <c r="T329" s="164">
        <f>SUM(T330:T341)</f>
        <v>0.017562</v>
      </c>
      <c r="AR329" s="157" t="s">
        <v>142</v>
      </c>
      <c r="AT329" s="165" t="s">
        <v>70</v>
      </c>
      <c r="AU329" s="165" t="s">
        <v>76</v>
      </c>
      <c r="AY329" s="157" t="s">
        <v>133</v>
      </c>
      <c r="BK329" s="166">
        <f>SUM(BK330:BK341)</f>
        <v>0</v>
      </c>
    </row>
    <row r="330" spans="2:65" s="1" customFormat="1" ht="16.5" customHeight="1">
      <c r="B330" s="169"/>
      <c r="C330" s="170">
        <v>135</v>
      </c>
      <c r="D330" s="170" t="s">
        <v>136</v>
      </c>
      <c r="E330" s="171" t="s">
        <v>633</v>
      </c>
      <c r="F330" s="172" t="s">
        <v>634</v>
      </c>
      <c r="G330" s="173" t="s">
        <v>139</v>
      </c>
      <c r="H330" s="174">
        <v>5.854</v>
      </c>
      <c r="I330" s="175"/>
      <c r="J330" s="176">
        <f>ROUND(I330*H330,2)</f>
        <v>0</v>
      </c>
      <c r="K330" s="172" t="s">
        <v>140</v>
      </c>
      <c r="L330" s="40"/>
      <c r="M330" s="177" t="s">
        <v>5</v>
      </c>
      <c r="N330" s="178" t="s">
        <v>43</v>
      </c>
      <c r="O330" s="41"/>
      <c r="P330" s="179">
        <f>O330*H330</f>
        <v>0</v>
      </c>
      <c r="Q330" s="179">
        <v>0</v>
      </c>
      <c r="R330" s="179">
        <f>Q330*H330</f>
        <v>0</v>
      </c>
      <c r="S330" s="179">
        <v>0.003</v>
      </c>
      <c r="T330" s="180">
        <f>S330*H330</f>
        <v>0.017562</v>
      </c>
      <c r="AR330" s="23" t="s">
        <v>185</v>
      </c>
      <c r="AT330" s="23" t="s">
        <v>136</v>
      </c>
      <c r="AU330" s="23" t="s">
        <v>142</v>
      </c>
      <c r="AY330" s="23" t="s">
        <v>133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142</v>
      </c>
      <c r="BK330" s="181">
        <f>ROUND(I330*H330,2)</f>
        <v>0</v>
      </c>
      <c r="BL330" s="23" t="s">
        <v>185</v>
      </c>
      <c r="BM330" s="23" t="s">
        <v>635</v>
      </c>
    </row>
    <row r="331" spans="2:51" s="13" customFormat="1" ht="13.5">
      <c r="B331" s="199"/>
      <c r="D331" s="183" t="s">
        <v>144</v>
      </c>
      <c r="E331" s="200" t="s">
        <v>5</v>
      </c>
      <c r="F331" s="201" t="s">
        <v>636</v>
      </c>
      <c r="H331" s="200" t="s">
        <v>5</v>
      </c>
      <c r="I331" s="202"/>
      <c r="L331" s="199"/>
      <c r="M331" s="203"/>
      <c r="N331" s="204"/>
      <c r="O331" s="204"/>
      <c r="P331" s="204"/>
      <c r="Q331" s="204"/>
      <c r="R331" s="204"/>
      <c r="S331" s="204"/>
      <c r="T331" s="205"/>
      <c r="AT331" s="200" t="s">
        <v>144</v>
      </c>
      <c r="AU331" s="200" t="s">
        <v>142</v>
      </c>
      <c r="AV331" s="13" t="s">
        <v>76</v>
      </c>
      <c r="AW331" s="13" t="s">
        <v>35</v>
      </c>
      <c r="AX331" s="13" t="s">
        <v>71</v>
      </c>
      <c r="AY331" s="200" t="s">
        <v>133</v>
      </c>
    </row>
    <row r="332" spans="2:51" s="11" customFormat="1" ht="13.5">
      <c r="B332" s="182"/>
      <c r="D332" s="183" t="s">
        <v>144</v>
      </c>
      <c r="E332" s="184" t="s">
        <v>5</v>
      </c>
      <c r="F332" s="185" t="s">
        <v>637</v>
      </c>
      <c r="H332" s="186">
        <v>1.011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144</v>
      </c>
      <c r="AU332" s="184" t="s">
        <v>142</v>
      </c>
      <c r="AV332" s="11" t="s">
        <v>142</v>
      </c>
      <c r="AW332" s="11" t="s">
        <v>35</v>
      </c>
      <c r="AX332" s="11" t="s">
        <v>71</v>
      </c>
      <c r="AY332" s="184" t="s">
        <v>133</v>
      </c>
    </row>
    <row r="333" spans="2:51" s="11" customFormat="1" ht="13.5">
      <c r="B333" s="182"/>
      <c r="D333" s="183" t="s">
        <v>144</v>
      </c>
      <c r="E333" s="184" t="s">
        <v>5</v>
      </c>
      <c r="F333" s="185" t="s">
        <v>638</v>
      </c>
      <c r="H333" s="186">
        <v>2.848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144</v>
      </c>
      <c r="AU333" s="184" t="s">
        <v>142</v>
      </c>
      <c r="AV333" s="11" t="s">
        <v>142</v>
      </c>
      <c r="AW333" s="11" t="s">
        <v>35</v>
      </c>
      <c r="AX333" s="11" t="s">
        <v>71</v>
      </c>
      <c r="AY333" s="184" t="s">
        <v>133</v>
      </c>
    </row>
    <row r="334" spans="2:51" s="11" customFormat="1" ht="13.5">
      <c r="B334" s="182"/>
      <c r="D334" s="183" t="s">
        <v>144</v>
      </c>
      <c r="E334" s="184" t="s">
        <v>5</v>
      </c>
      <c r="F334" s="185" t="s">
        <v>639</v>
      </c>
      <c r="H334" s="186">
        <v>1.995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144</v>
      </c>
      <c r="AU334" s="184" t="s">
        <v>142</v>
      </c>
      <c r="AV334" s="11" t="s">
        <v>142</v>
      </c>
      <c r="AW334" s="11" t="s">
        <v>35</v>
      </c>
      <c r="AX334" s="11" t="s">
        <v>71</v>
      </c>
      <c r="AY334" s="184" t="s">
        <v>133</v>
      </c>
    </row>
    <row r="335" spans="2:51" s="12" customFormat="1" ht="13.5">
      <c r="B335" s="191"/>
      <c r="D335" s="183" t="s">
        <v>144</v>
      </c>
      <c r="E335" s="192" t="s">
        <v>5</v>
      </c>
      <c r="F335" s="193" t="s">
        <v>149</v>
      </c>
      <c r="H335" s="194">
        <v>5.854</v>
      </c>
      <c r="I335" s="195"/>
      <c r="L335" s="191"/>
      <c r="M335" s="196"/>
      <c r="N335" s="197"/>
      <c r="O335" s="197"/>
      <c r="P335" s="197"/>
      <c r="Q335" s="197"/>
      <c r="R335" s="197"/>
      <c r="S335" s="197"/>
      <c r="T335" s="198"/>
      <c r="AT335" s="192" t="s">
        <v>144</v>
      </c>
      <c r="AU335" s="192" t="s">
        <v>142</v>
      </c>
      <c r="AV335" s="12" t="s">
        <v>141</v>
      </c>
      <c r="AW335" s="12" t="s">
        <v>35</v>
      </c>
      <c r="AX335" s="12" t="s">
        <v>76</v>
      </c>
      <c r="AY335" s="192" t="s">
        <v>133</v>
      </c>
    </row>
    <row r="336" spans="2:65" s="1" customFormat="1" ht="16.5" customHeight="1">
      <c r="B336" s="169"/>
      <c r="C336" s="170">
        <v>136</v>
      </c>
      <c r="D336" s="170" t="s">
        <v>136</v>
      </c>
      <c r="E336" s="171" t="s">
        <v>640</v>
      </c>
      <c r="F336" s="172" t="s">
        <v>641</v>
      </c>
      <c r="G336" s="173" t="s">
        <v>270</v>
      </c>
      <c r="H336" s="174">
        <v>5.44</v>
      </c>
      <c r="I336" s="175"/>
      <c r="J336" s="176">
        <f>ROUND(I336*H336,2)</f>
        <v>0</v>
      </c>
      <c r="K336" s="172" t="s">
        <v>140</v>
      </c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1E-05</v>
      </c>
      <c r="R336" s="179">
        <f>Q336*H336</f>
        <v>5.440000000000001E-05</v>
      </c>
      <c r="S336" s="179">
        <v>0</v>
      </c>
      <c r="T336" s="180">
        <f>S336*H336</f>
        <v>0</v>
      </c>
      <c r="AR336" s="23" t="s">
        <v>185</v>
      </c>
      <c r="AT336" s="23" t="s">
        <v>136</v>
      </c>
      <c r="AU336" s="23" t="s">
        <v>142</v>
      </c>
      <c r="AY336" s="23" t="s">
        <v>133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142</v>
      </c>
      <c r="BK336" s="181">
        <f>ROUND(I336*H336,2)</f>
        <v>0</v>
      </c>
      <c r="BL336" s="23" t="s">
        <v>185</v>
      </c>
      <c r="BM336" s="23" t="s">
        <v>642</v>
      </c>
    </row>
    <row r="337" spans="2:51" s="11" customFormat="1" ht="13.5">
      <c r="B337" s="182"/>
      <c r="D337" s="183" t="s">
        <v>144</v>
      </c>
      <c r="E337" s="184" t="s">
        <v>5</v>
      </c>
      <c r="F337" s="185" t="s">
        <v>541</v>
      </c>
      <c r="H337" s="186">
        <v>5.44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144</v>
      </c>
      <c r="AU337" s="184" t="s">
        <v>142</v>
      </c>
      <c r="AV337" s="11" t="s">
        <v>142</v>
      </c>
      <c r="AW337" s="11" t="s">
        <v>35</v>
      </c>
      <c r="AX337" s="11" t="s">
        <v>76</v>
      </c>
      <c r="AY337" s="184" t="s">
        <v>133</v>
      </c>
    </row>
    <row r="338" spans="2:65" s="1" customFormat="1" ht="16.5" customHeight="1">
      <c r="B338" s="169"/>
      <c r="C338" s="206">
        <v>137</v>
      </c>
      <c r="D338" s="206" t="s">
        <v>178</v>
      </c>
      <c r="E338" s="207" t="s">
        <v>643</v>
      </c>
      <c r="F338" s="208" t="s">
        <v>644</v>
      </c>
      <c r="G338" s="209" t="s">
        <v>270</v>
      </c>
      <c r="H338" s="210">
        <v>6.341</v>
      </c>
      <c r="I338" s="211"/>
      <c r="J338" s="212">
        <f>ROUND(I338*H338,2)</f>
        <v>0</v>
      </c>
      <c r="K338" s="208" t="s">
        <v>140</v>
      </c>
      <c r="L338" s="213"/>
      <c r="M338" s="214" t="s">
        <v>5</v>
      </c>
      <c r="N338" s="215" t="s">
        <v>43</v>
      </c>
      <c r="O338" s="41"/>
      <c r="P338" s="179">
        <f>O338*H338</f>
        <v>0</v>
      </c>
      <c r="Q338" s="179">
        <v>0.00022</v>
      </c>
      <c r="R338" s="179">
        <f>Q338*H338</f>
        <v>0.00139502</v>
      </c>
      <c r="S338" s="179">
        <v>0</v>
      </c>
      <c r="T338" s="180">
        <f>S338*H338</f>
        <v>0</v>
      </c>
      <c r="AR338" s="23" t="s">
        <v>260</v>
      </c>
      <c r="AT338" s="23" t="s">
        <v>178</v>
      </c>
      <c r="AU338" s="23" t="s">
        <v>142</v>
      </c>
      <c r="AY338" s="23" t="s">
        <v>133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142</v>
      </c>
      <c r="BK338" s="181">
        <f>ROUND(I338*H338,2)</f>
        <v>0</v>
      </c>
      <c r="BL338" s="23" t="s">
        <v>185</v>
      </c>
      <c r="BM338" s="23" t="s">
        <v>645</v>
      </c>
    </row>
    <row r="339" spans="2:51" s="11" customFormat="1" ht="13.5">
      <c r="B339" s="182"/>
      <c r="D339" s="183" t="s">
        <v>144</v>
      </c>
      <c r="F339" s="185" t="s">
        <v>646</v>
      </c>
      <c r="H339" s="186">
        <v>6.341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144</v>
      </c>
      <c r="AU339" s="184" t="s">
        <v>142</v>
      </c>
      <c r="AV339" s="11" t="s">
        <v>142</v>
      </c>
      <c r="AW339" s="11" t="s">
        <v>6</v>
      </c>
      <c r="AX339" s="11" t="s">
        <v>76</v>
      </c>
      <c r="AY339" s="184" t="s">
        <v>133</v>
      </c>
    </row>
    <row r="340" spans="2:65" s="1" customFormat="1" ht="38.25" customHeight="1">
      <c r="B340" s="169"/>
      <c r="C340" s="170">
        <v>138</v>
      </c>
      <c r="D340" s="170" t="s">
        <v>136</v>
      </c>
      <c r="E340" s="171" t="s">
        <v>647</v>
      </c>
      <c r="F340" s="172" t="s">
        <v>648</v>
      </c>
      <c r="G340" s="173" t="s">
        <v>214</v>
      </c>
      <c r="H340" s="174">
        <v>0.001</v>
      </c>
      <c r="I340" s="175"/>
      <c r="J340" s="176">
        <f>ROUND(I340*H340,2)</f>
        <v>0</v>
      </c>
      <c r="K340" s="172" t="s">
        <v>140</v>
      </c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185</v>
      </c>
      <c r="AT340" s="23" t="s">
        <v>136</v>
      </c>
      <c r="AU340" s="23" t="s">
        <v>142</v>
      </c>
      <c r="AY340" s="23" t="s">
        <v>133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142</v>
      </c>
      <c r="BK340" s="181">
        <f>ROUND(I340*H340,2)</f>
        <v>0</v>
      </c>
      <c r="BL340" s="23" t="s">
        <v>185</v>
      </c>
      <c r="BM340" s="23" t="s">
        <v>649</v>
      </c>
    </row>
    <row r="341" spans="2:65" s="1" customFormat="1" ht="38.25" customHeight="1">
      <c r="B341" s="169"/>
      <c r="C341" s="170">
        <v>139</v>
      </c>
      <c r="D341" s="170" t="s">
        <v>136</v>
      </c>
      <c r="E341" s="171" t="s">
        <v>650</v>
      </c>
      <c r="F341" s="172" t="s">
        <v>651</v>
      </c>
      <c r="G341" s="173" t="s">
        <v>214</v>
      </c>
      <c r="H341" s="174">
        <v>0.001</v>
      </c>
      <c r="I341" s="175"/>
      <c r="J341" s="176">
        <f>ROUND(I341*H341,2)</f>
        <v>0</v>
      </c>
      <c r="K341" s="172" t="s">
        <v>140</v>
      </c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185</v>
      </c>
      <c r="AT341" s="23" t="s">
        <v>136</v>
      </c>
      <c r="AU341" s="23" t="s">
        <v>142</v>
      </c>
      <c r="AY341" s="23" t="s">
        <v>133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142</v>
      </c>
      <c r="BK341" s="181">
        <f>ROUND(I341*H341,2)</f>
        <v>0</v>
      </c>
      <c r="BL341" s="23" t="s">
        <v>185</v>
      </c>
      <c r="BM341" s="23" t="s">
        <v>652</v>
      </c>
    </row>
    <row r="342" spans="2:63" s="10" customFormat="1" ht="29.85" customHeight="1">
      <c r="B342" s="156"/>
      <c r="D342" s="157" t="s">
        <v>70</v>
      </c>
      <c r="E342" s="167" t="s">
        <v>653</v>
      </c>
      <c r="F342" s="167" t="s">
        <v>654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SUM(P343:P358)</f>
        <v>0</v>
      </c>
      <c r="Q342" s="162"/>
      <c r="R342" s="163">
        <f>SUM(R343:R358)</f>
        <v>1.2306348999999999</v>
      </c>
      <c r="S342" s="162"/>
      <c r="T342" s="164">
        <f>SUM(T343:T358)</f>
        <v>0</v>
      </c>
      <c r="AR342" s="157" t="s">
        <v>142</v>
      </c>
      <c r="AT342" s="165" t="s">
        <v>70</v>
      </c>
      <c r="AU342" s="165" t="s">
        <v>76</v>
      </c>
      <c r="AY342" s="157" t="s">
        <v>133</v>
      </c>
      <c r="BK342" s="166">
        <f>SUM(BK343:BK358)</f>
        <v>0</v>
      </c>
    </row>
    <row r="343" spans="2:65" s="1" customFormat="1" ht="25.5" customHeight="1">
      <c r="B343" s="169"/>
      <c r="C343" s="170">
        <v>140</v>
      </c>
      <c r="D343" s="170" t="s">
        <v>136</v>
      </c>
      <c r="E343" s="171" t="s">
        <v>655</v>
      </c>
      <c r="F343" s="172" t="s">
        <v>656</v>
      </c>
      <c r="G343" s="173" t="s">
        <v>270</v>
      </c>
      <c r="H343" s="174">
        <v>10.82</v>
      </c>
      <c r="I343" s="175"/>
      <c r="J343" s="176">
        <f>ROUND(I343*H343,2)</f>
        <v>0</v>
      </c>
      <c r="K343" s="172" t="s">
        <v>140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0.00035</v>
      </c>
      <c r="R343" s="179">
        <f>Q343*H343</f>
        <v>0.003787</v>
      </c>
      <c r="S343" s="179">
        <v>0</v>
      </c>
      <c r="T343" s="180">
        <f>S343*H343</f>
        <v>0</v>
      </c>
      <c r="AR343" s="23" t="s">
        <v>185</v>
      </c>
      <c r="AT343" s="23" t="s">
        <v>136</v>
      </c>
      <c r="AU343" s="23" t="s">
        <v>142</v>
      </c>
      <c r="AY343" s="23" t="s">
        <v>133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142</v>
      </c>
      <c r="BK343" s="181">
        <f>ROUND(I343*H343,2)</f>
        <v>0</v>
      </c>
      <c r="BL343" s="23" t="s">
        <v>185</v>
      </c>
      <c r="BM343" s="23" t="s">
        <v>657</v>
      </c>
    </row>
    <row r="344" spans="2:51" s="11" customFormat="1" ht="13.5">
      <c r="B344" s="182"/>
      <c r="D344" s="183" t="s">
        <v>144</v>
      </c>
      <c r="E344" s="184" t="s">
        <v>5</v>
      </c>
      <c r="F344" s="185" t="s">
        <v>540</v>
      </c>
      <c r="H344" s="186">
        <v>4.01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144</v>
      </c>
      <c r="AU344" s="184" t="s">
        <v>142</v>
      </c>
      <c r="AV344" s="11" t="s">
        <v>142</v>
      </c>
      <c r="AW344" s="11" t="s">
        <v>35</v>
      </c>
      <c r="AX344" s="11" t="s">
        <v>71</v>
      </c>
      <c r="AY344" s="184" t="s">
        <v>133</v>
      </c>
    </row>
    <row r="345" spans="2:51" s="11" customFormat="1" ht="13.5">
      <c r="B345" s="182"/>
      <c r="D345" s="183" t="s">
        <v>144</v>
      </c>
      <c r="E345" s="184" t="s">
        <v>5</v>
      </c>
      <c r="F345" s="185" t="s">
        <v>273</v>
      </c>
      <c r="H345" s="186">
        <v>6.81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144</v>
      </c>
      <c r="AU345" s="184" t="s">
        <v>142</v>
      </c>
      <c r="AV345" s="11" t="s">
        <v>142</v>
      </c>
      <c r="AW345" s="11" t="s">
        <v>35</v>
      </c>
      <c r="AX345" s="11" t="s">
        <v>71</v>
      </c>
      <c r="AY345" s="184" t="s">
        <v>133</v>
      </c>
    </row>
    <row r="346" spans="2:51" s="12" customFormat="1" ht="13.5">
      <c r="B346" s="191"/>
      <c r="D346" s="183" t="s">
        <v>144</v>
      </c>
      <c r="E346" s="192" t="s">
        <v>5</v>
      </c>
      <c r="F346" s="193" t="s">
        <v>149</v>
      </c>
      <c r="H346" s="194">
        <v>10.82</v>
      </c>
      <c r="I346" s="195"/>
      <c r="L346" s="191"/>
      <c r="M346" s="196"/>
      <c r="N346" s="197"/>
      <c r="O346" s="197"/>
      <c r="P346" s="197"/>
      <c r="Q346" s="197"/>
      <c r="R346" s="197"/>
      <c r="S346" s="197"/>
      <c r="T346" s="198"/>
      <c r="AT346" s="192" t="s">
        <v>144</v>
      </c>
      <c r="AU346" s="192" t="s">
        <v>142</v>
      </c>
      <c r="AV346" s="12" t="s">
        <v>141</v>
      </c>
      <c r="AW346" s="12" t="s">
        <v>35</v>
      </c>
      <c r="AX346" s="12" t="s">
        <v>76</v>
      </c>
      <c r="AY346" s="192" t="s">
        <v>133</v>
      </c>
    </row>
    <row r="347" spans="2:65" s="1" customFormat="1" ht="16.5" customHeight="1">
      <c r="B347" s="169"/>
      <c r="C347" s="206">
        <v>141</v>
      </c>
      <c r="D347" s="206" t="s">
        <v>178</v>
      </c>
      <c r="E347" s="207" t="s">
        <v>658</v>
      </c>
      <c r="F347" s="208" t="s">
        <v>659</v>
      </c>
      <c r="G347" s="209" t="s">
        <v>176</v>
      </c>
      <c r="H347" s="210">
        <v>29.755</v>
      </c>
      <c r="I347" s="211"/>
      <c r="J347" s="212">
        <f>ROUND(I347*H347,2)</f>
        <v>0</v>
      </c>
      <c r="K347" s="208" t="s">
        <v>5</v>
      </c>
      <c r="L347" s="213"/>
      <c r="M347" s="214" t="s">
        <v>5</v>
      </c>
      <c r="N347" s="215" t="s">
        <v>43</v>
      </c>
      <c r="O347" s="41"/>
      <c r="P347" s="179">
        <f>O347*H347</f>
        <v>0</v>
      </c>
      <c r="Q347" s="179">
        <v>0</v>
      </c>
      <c r="R347" s="179">
        <f>Q347*H347</f>
        <v>0</v>
      </c>
      <c r="S347" s="179">
        <v>0</v>
      </c>
      <c r="T347" s="180">
        <f>S347*H347</f>
        <v>0</v>
      </c>
      <c r="AR347" s="23" t="s">
        <v>260</v>
      </c>
      <c r="AT347" s="23" t="s">
        <v>178</v>
      </c>
      <c r="AU347" s="23" t="s">
        <v>142</v>
      </c>
      <c r="AY347" s="23" t="s">
        <v>133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142</v>
      </c>
      <c r="BK347" s="181">
        <f>ROUND(I347*H347,2)</f>
        <v>0</v>
      </c>
      <c r="BL347" s="23" t="s">
        <v>185</v>
      </c>
      <c r="BM347" s="23" t="s">
        <v>660</v>
      </c>
    </row>
    <row r="348" spans="2:51" s="11" customFormat="1" ht="13.5">
      <c r="B348" s="182"/>
      <c r="D348" s="183" t="s">
        <v>144</v>
      </c>
      <c r="E348" s="184" t="s">
        <v>5</v>
      </c>
      <c r="F348" s="185" t="s">
        <v>661</v>
      </c>
      <c r="H348" s="186">
        <v>29.755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144</v>
      </c>
      <c r="AU348" s="184" t="s">
        <v>142</v>
      </c>
      <c r="AV348" s="11" t="s">
        <v>142</v>
      </c>
      <c r="AW348" s="11" t="s">
        <v>35</v>
      </c>
      <c r="AX348" s="11" t="s">
        <v>76</v>
      </c>
      <c r="AY348" s="184" t="s">
        <v>133</v>
      </c>
    </row>
    <row r="349" spans="2:65" s="1" customFormat="1" ht="25.5" customHeight="1">
      <c r="B349" s="169"/>
      <c r="C349" s="170">
        <v>142</v>
      </c>
      <c r="D349" s="170" t="s">
        <v>136</v>
      </c>
      <c r="E349" s="171" t="s">
        <v>662</v>
      </c>
      <c r="F349" s="172" t="s">
        <v>663</v>
      </c>
      <c r="G349" s="173" t="s">
        <v>139</v>
      </c>
      <c r="H349" s="174">
        <v>24.07</v>
      </c>
      <c r="I349" s="175"/>
      <c r="J349" s="176">
        <f>ROUND(I349*H349,2)</f>
        <v>0</v>
      </c>
      <c r="K349" s="172" t="s">
        <v>140</v>
      </c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0.03362</v>
      </c>
      <c r="R349" s="179">
        <f>Q349*H349</f>
        <v>0.8092334</v>
      </c>
      <c r="S349" s="179">
        <v>0</v>
      </c>
      <c r="T349" s="180">
        <f>S349*H349</f>
        <v>0</v>
      </c>
      <c r="AR349" s="23" t="s">
        <v>185</v>
      </c>
      <c r="AT349" s="23" t="s">
        <v>136</v>
      </c>
      <c r="AU349" s="23" t="s">
        <v>142</v>
      </c>
      <c r="AY349" s="23" t="s">
        <v>133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142</v>
      </c>
      <c r="BK349" s="181">
        <f>ROUND(I349*H349,2)</f>
        <v>0</v>
      </c>
      <c r="BL349" s="23" t="s">
        <v>185</v>
      </c>
      <c r="BM349" s="23" t="s">
        <v>664</v>
      </c>
    </row>
    <row r="350" spans="2:51" s="11" customFormat="1" ht="13.5">
      <c r="B350" s="182"/>
      <c r="D350" s="183" t="s">
        <v>144</v>
      </c>
      <c r="E350" s="184" t="s">
        <v>5</v>
      </c>
      <c r="F350" s="185" t="s">
        <v>665</v>
      </c>
      <c r="H350" s="186">
        <v>13.62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144</v>
      </c>
      <c r="AU350" s="184" t="s">
        <v>142</v>
      </c>
      <c r="AV350" s="11" t="s">
        <v>142</v>
      </c>
      <c r="AW350" s="11" t="s">
        <v>35</v>
      </c>
      <c r="AX350" s="11" t="s">
        <v>71</v>
      </c>
      <c r="AY350" s="184" t="s">
        <v>133</v>
      </c>
    </row>
    <row r="351" spans="2:51" s="11" customFormat="1" ht="13.5">
      <c r="B351" s="182"/>
      <c r="D351" s="183" t="s">
        <v>144</v>
      </c>
      <c r="E351" s="184" t="s">
        <v>5</v>
      </c>
      <c r="F351" s="185" t="s">
        <v>666</v>
      </c>
      <c r="H351" s="186">
        <v>8.02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144</v>
      </c>
      <c r="AU351" s="184" t="s">
        <v>142</v>
      </c>
      <c r="AV351" s="11" t="s">
        <v>142</v>
      </c>
      <c r="AW351" s="11" t="s">
        <v>35</v>
      </c>
      <c r="AX351" s="11" t="s">
        <v>71</v>
      </c>
      <c r="AY351" s="184" t="s">
        <v>133</v>
      </c>
    </row>
    <row r="352" spans="2:51" s="11" customFormat="1" ht="13.5">
      <c r="B352" s="182"/>
      <c r="D352" s="183" t="s">
        <v>144</v>
      </c>
      <c r="E352" s="184" t="s">
        <v>5</v>
      </c>
      <c r="F352" s="185" t="s">
        <v>667</v>
      </c>
      <c r="H352" s="186">
        <v>2.43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144</v>
      </c>
      <c r="AU352" s="184" t="s">
        <v>142</v>
      </c>
      <c r="AV352" s="11" t="s">
        <v>142</v>
      </c>
      <c r="AW352" s="11" t="s">
        <v>35</v>
      </c>
      <c r="AX352" s="11" t="s">
        <v>71</v>
      </c>
      <c r="AY352" s="184" t="s">
        <v>133</v>
      </c>
    </row>
    <row r="353" spans="2:51" s="12" customFormat="1" ht="13.5">
      <c r="B353" s="191"/>
      <c r="D353" s="183" t="s">
        <v>144</v>
      </c>
      <c r="E353" s="192" t="s">
        <v>5</v>
      </c>
      <c r="F353" s="193" t="s">
        <v>149</v>
      </c>
      <c r="H353" s="194">
        <v>24.07</v>
      </c>
      <c r="I353" s="195"/>
      <c r="L353" s="191"/>
      <c r="M353" s="196"/>
      <c r="N353" s="197"/>
      <c r="O353" s="197"/>
      <c r="P353" s="197"/>
      <c r="Q353" s="197"/>
      <c r="R353" s="197"/>
      <c r="S353" s="197"/>
      <c r="T353" s="198"/>
      <c r="AT353" s="192" t="s">
        <v>144</v>
      </c>
      <c r="AU353" s="192" t="s">
        <v>142</v>
      </c>
      <c r="AV353" s="12" t="s">
        <v>141</v>
      </c>
      <c r="AW353" s="12" t="s">
        <v>35</v>
      </c>
      <c r="AX353" s="12" t="s">
        <v>76</v>
      </c>
      <c r="AY353" s="192" t="s">
        <v>133</v>
      </c>
    </row>
    <row r="354" spans="2:65" s="1" customFormat="1" ht="16.5" customHeight="1">
      <c r="B354" s="169"/>
      <c r="C354" s="206">
        <v>143</v>
      </c>
      <c r="D354" s="206" t="s">
        <v>178</v>
      </c>
      <c r="E354" s="207" t="s">
        <v>668</v>
      </c>
      <c r="F354" s="208" t="s">
        <v>669</v>
      </c>
      <c r="G354" s="209" t="s">
        <v>139</v>
      </c>
      <c r="H354" s="210">
        <v>26.477</v>
      </c>
      <c r="I354" s="211"/>
      <c r="J354" s="212">
        <f>ROUND(I354*H354,2)</f>
        <v>0</v>
      </c>
      <c r="K354" s="208" t="s">
        <v>140</v>
      </c>
      <c r="L354" s="213"/>
      <c r="M354" s="214" t="s">
        <v>5</v>
      </c>
      <c r="N354" s="215" t="s">
        <v>43</v>
      </c>
      <c r="O354" s="41"/>
      <c r="P354" s="179">
        <f>O354*H354</f>
        <v>0</v>
      </c>
      <c r="Q354" s="179">
        <v>0.0155</v>
      </c>
      <c r="R354" s="179">
        <f>Q354*H354</f>
        <v>0.4103935</v>
      </c>
      <c r="S354" s="179">
        <v>0</v>
      </c>
      <c r="T354" s="180">
        <f>S354*H354</f>
        <v>0</v>
      </c>
      <c r="AR354" s="23" t="s">
        <v>260</v>
      </c>
      <c r="AT354" s="23" t="s">
        <v>178</v>
      </c>
      <c r="AU354" s="23" t="s">
        <v>142</v>
      </c>
      <c r="AY354" s="23" t="s">
        <v>133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142</v>
      </c>
      <c r="BK354" s="181">
        <f>ROUND(I354*H354,2)</f>
        <v>0</v>
      </c>
      <c r="BL354" s="23" t="s">
        <v>185</v>
      </c>
      <c r="BM354" s="23" t="s">
        <v>670</v>
      </c>
    </row>
    <row r="355" spans="2:51" s="11" customFormat="1" ht="13.5">
      <c r="B355" s="182"/>
      <c r="D355" s="183" t="s">
        <v>144</v>
      </c>
      <c r="E355" s="184" t="s">
        <v>5</v>
      </c>
      <c r="F355" s="185" t="s">
        <v>671</v>
      </c>
      <c r="H355" s="186">
        <v>26.477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144</v>
      </c>
      <c r="AU355" s="184" t="s">
        <v>142</v>
      </c>
      <c r="AV355" s="11" t="s">
        <v>142</v>
      </c>
      <c r="AW355" s="11" t="s">
        <v>35</v>
      </c>
      <c r="AX355" s="11" t="s">
        <v>76</v>
      </c>
      <c r="AY355" s="184" t="s">
        <v>133</v>
      </c>
    </row>
    <row r="356" spans="2:65" s="1" customFormat="1" ht="16.5" customHeight="1">
      <c r="B356" s="169"/>
      <c r="C356" s="170">
        <v>144</v>
      </c>
      <c r="D356" s="170" t="s">
        <v>136</v>
      </c>
      <c r="E356" s="171" t="s">
        <v>672</v>
      </c>
      <c r="F356" s="172" t="s">
        <v>673</v>
      </c>
      <c r="G356" s="173" t="s">
        <v>139</v>
      </c>
      <c r="H356" s="174">
        <v>24.07</v>
      </c>
      <c r="I356" s="175"/>
      <c r="J356" s="176">
        <f>ROUND(I356*H356,2)</f>
        <v>0</v>
      </c>
      <c r="K356" s="172" t="s">
        <v>140</v>
      </c>
      <c r="L356" s="40"/>
      <c r="M356" s="177" t="s">
        <v>5</v>
      </c>
      <c r="N356" s="178" t="s">
        <v>43</v>
      </c>
      <c r="O356" s="41"/>
      <c r="P356" s="179">
        <f>O356*H356</f>
        <v>0</v>
      </c>
      <c r="Q356" s="179">
        <v>0.0003</v>
      </c>
      <c r="R356" s="179">
        <f>Q356*H356</f>
        <v>0.007220999999999999</v>
      </c>
      <c r="S356" s="179">
        <v>0</v>
      </c>
      <c r="T356" s="180">
        <f>S356*H356</f>
        <v>0</v>
      </c>
      <c r="AR356" s="23" t="s">
        <v>185</v>
      </c>
      <c r="AT356" s="23" t="s">
        <v>136</v>
      </c>
      <c r="AU356" s="23" t="s">
        <v>142</v>
      </c>
      <c r="AY356" s="23" t="s">
        <v>133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142</v>
      </c>
      <c r="BK356" s="181">
        <f>ROUND(I356*H356,2)</f>
        <v>0</v>
      </c>
      <c r="BL356" s="23" t="s">
        <v>185</v>
      </c>
      <c r="BM356" s="23" t="s">
        <v>674</v>
      </c>
    </row>
    <row r="357" spans="2:65" s="1" customFormat="1" ht="38.25" customHeight="1">
      <c r="B357" s="169"/>
      <c r="C357" s="170">
        <v>145</v>
      </c>
      <c r="D357" s="170" t="s">
        <v>136</v>
      </c>
      <c r="E357" s="171" t="s">
        <v>675</v>
      </c>
      <c r="F357" s="172" t="s">
        <v>676</v>
      </c>
      <c r="G357" s="173" t="s">
        <v>214</v>
      </c>
      <c r="H357" s="174">
        <v>1.231</v>
      </c>
      <c r="I357" s="175"/>
      <c r="J357" s="176">
        <f>ROUND(I357*H357,2)</f>
        <v>0</v>
      </c>
      <c r="K357" s="172" t="s">
        <v>140</v>
      </c>
      <c r="L357" s="40"/>
      <c r="M357" s="177" t="s">
        <v>5</v>
      </c>
      <c r="N357" s="178" t="s">
        <v>43</v>
      </c>
      <c r="O357" s="41"/>
      <c r="P357" s="179">
        <f>O357*H357</f>
        <v>0</v>
      </c>
      <c r="Q357" s="179">
        <v>0</v>
      </c>
      <c r="R357" s="179">
        <f>Q357*H357</f>
        <v>0</v>
      </c>
      <c r="S357" s="179">
        <v>0</v>
      </c>
      <c r="T357" s="180">
        <f>S357*H357</f>
        <v>0</v>
      </c>
      <c r="AR357" s="23" t="s">
        <v>185</v>
      </c>
      <c r="AT357" s="23" t="s">
        <v>136</v>
      </c>
      <c r="AU357" s="23" t="s">
        <v>142</v>
      </c>
      <c r="AY357" s="23" t="s">
        <v>133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142</v>
      </c>
      <c r="BK357" s="181">
        <f>ROUND(I357*H357,2)</f>
        <v>0</v>
      </c>
      <c r="BL357" s="23" t="s">
        <v>185</v>
      </c>
      <c r="BM357" s="23" t="s">
        <v>677</v>
      </c>
    </row>
    <row r="358" spans="2:65" s="1" customFormat="1" ht="38.25" customHeight="1">
      <c r="B358" s="169"/>
      <c r="C358" s="170">
        <v>146</v>
      </c>
      <c r="D358" s="170" t="s">
        <v>136</v>
      </c>
      <c r="E358" s="171" t="s">
        <v>678</v>
      </c>
      <c r="F358" s="172" t="s">
        <v>679</v>
      </c>
      <c r="G358" s="173" t="s">
        <v>214</v>
      </c>
      <c r="H358" s="174">
        <v>1.231</v>
      </c>
      <c r="I358" s="175"/>
      <c r="J358" s="176">
        <f>ROUND(I358*H358,2)</f>
        <v>0</v>
      </c>
      <c r="K358" s="172" t="s">
        <v>140</v>
      </c>
      <c r="L358" s="40"/>
      <c r="M358" s="177" t="s">
        <v>5</v>
      </c>
      <c r="N358" s="178" t="s">
        <v>43</v>
      </c>
      <c r="O358" s="41"/>
      <c r="P358" s="179">
        <f>O358*H358</f>
        <v>0</v>
      </c>
      <c r="Q358" s="179">
        <v>0</v>
      </c>
      <c r="R358" s="179">
        <f>Q358*H358</f>
        <v>0</v>
      </c>
      <c r="S358" s="179">
        <v>0</v>
      </c>
      <c r="T358" s="180">
        <f>S358*H358</f>
        <v>0</v>
      </c>
      <c r="AR358" s="23" t="s">
        <v>185</v>
      </c>
      <c r="AT358" s="23" t="s">
        <v>136</v>
      </c>
      <c r="AU358" s="23" t="s">
        <v>142</v>
      </c>
      <c r="AY358" s="23" t="s">
        <v>133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142</v>
      </c>
      <c r="BK358" s="181">
        <f>ROUND(I358*H358,2)</f>
        <v>0</v>
      </c>
      <c r="BL358" s="23" t="s">
        <v>185</v>
      </c>
      <c r="BM358" s="23" t="s">
        <v>680</v>
      </c>
    </row>
    <row r="359" spans="2:63" s="10" customFormat="1" ht="29.85" customHeight="1">
      <c r="B359" s="156"/>
      <c r="D359" s="157" t="s">
        <v>70</v>
      </c>
      <c r="E359" s="167" t="s">
        <v>681</v>
      </c>
      <c r="F359" s="167" t="s">
        <v>682</v>
      </c>
      <c r="I359" s="159"/>
      <c r="J359" s="168">
        <f>BK359</f>
        <v>0</v>
      </c>
      <c r="L359" s="156"/>
      <c r="M359" s="161"/>
      <c r="N359" s="162"/>
      <c r="O359" s="162"/>
      <c r="P359" s="163">
        <f>SUM(P360:P364)</f>
        <v>0</v>
      </c>
      <c r="Q359" s="162"/>
      <c r="R359" s="163">
        <f>SUM(R360:R364)</f>
        <v>0.001617</v>
      </c>
      <c r="S359" s="162"/>
      <c r="T359" s="164">
        <f>SUM(T360:T364)</f>
        <v>0</v>
      </c>
      <c r="AR359" s="157" t="s">
        <v>142</v>
      </c>
      <c r="AT359" s="165" t="s">
        <v>70</v>
      </c>
      <c r="AU359" s="165" t="s">
        <v>76</v>
      </c>
      <c r="AY359" s="157" t="s">
        <v>133</v>
      </c>
      <c r="BK359" s="166">
        <f>SUM(BK360:BK364)</f>
        <v>0</v>
      </c>
    </row>
    <row r="360" spans="2:65" s="1" customFormat="1" ht="25.5" customHeight="1">
      <c r="B360" s="169"/>
      <c r="C360" s="170">
        <v>147</v>
      </c>
      <c r="D360" s="170" t="s">
        <v>136</v>
      </c>
      <c r="E360" s="171" t="s">
        <v>683</v>
      </c>
      <c r="F360" s="172" t="s">
        <v>684</v>
      </c>
      <c r="G360" s="173" t="s">
        <v>139</v>
      </c>
      <c r="H360" s="174">
        <v>4.9</v>
      </c>
      <c r="I360" s="175"/>
      <c r="J360" s="176">
        <f>ROUND(I360*H360,2)</f>
        <v>0</v>
      </c>
      <c r="K360" s="172" t="s">
        <v>140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7E-05</v>
      </c>
      <c r="R360" s="179">
        <f>Q360*H360</f>
        <v>0.000343</v>
      </c>
      <c r="S360" s="179">
        <v>0</v>
      </c>
      <c r="T360" s="180">
        <f>S360*H360</f>
        <v>0</v>
      </c>
      <c r="AR360" s="23" t="s">
        <v>185</v>
      </c>
      <c r="AT360" s="23" t="s">
        <v>136</v>
      </c>
      <c r="AU360" s="23" t="s">
        <v>142</v>
      </c>
      <c r="AY360" s="23" t="s">
        <v>133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142</v>
      </c>
      <c r="BK360" s="181">
        <f>ROUND(I360*H360,2)</f>
        <v>0</v>
      </c>
      <c r="BL360" s="23" t="s">
        <v>185</v>
      </c>
      <c r="BM360" s="23" t="s">
        <v>685</v>
      </c>
    </row>
    <row r="361" spans="2:65" s="1" customFormat="1" ht="16.5" customHeight="1">
      <c r="B361" s="169"/>
      <c r="C361" s="170">
        <v>148</v>
      </c>
      <c r="D361" s="170" t="s">
        <v>136</v>
      </c>
      <c r="E361" s="171" t="s">
        <v>686</v>
      </c>
      <c r="F361" s="172" t="s">
        <v>687</v>
      </c>
      <c r="G361" s="173" t="s">
        <v>139</v>
      </c>
      <c r="H361" s="174">
        <v>4.9</v>
      </c>
      <c r="I361" s="175"/>
      <c r="J361" s="176">
        <f>ROUND(I361*H361,2)</f>
        <v>0</v>
      </c>
      <c r="K361" s="172" t="s">
        <v>140</v>
      </c>
      <c r="L361" s="40"/>
      <c r="M361" s="177" t="s">
        <v>5</v>
      </c>
      <c r="N361" s="178" t="s">
        <v>43</v>
      </c>
      <c r="O361" s="41"/>
      <c r="P361" s="179">
        <f>O361*H361</f>
        <v>0</v>
      </c>
      <c r="Q361" s="179">
        <v>0.00014</v>
      </c>
      <c r="R361" s="179">
        <f>Q361*H361</f>
        <v>0.000686</v>
      </c>
      <c r="S361" s="179">
        <v>0</v>
      </c>
      <c r="T361" s="180">
        <f>S361*H361</f>
        <v>0</v>
      </c>
      <c r="AR361" s="23" t="s">
        <v>185</v>
      </c>
      <c r="AT361" s="23" t="s">
        <v>136</v>
      </c>
      <c r="AU361" s="23" t="s">
        <v>142</v>
      </c>
      <c r="AY361" s="23" t="s">
        <v>133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142</v>
      </c>
      <c r="BK361" s="181">
        <f>ROUND(I361*H361,2)</f>
        <v>0</v>
      </c>
      <c r="BL361" s="23" t="s">
        <v>185</v>
      </c>
      <c r="BM361" s="23" t="s">
        <v>688</v>
      </c>
    </row>
    <row r="362" spans="2:51" s="13" customFormat="1" ht="13.5">
      <c r="B362" s="199"/>
      <c r="D362" s="183" t="s">
        <v>144</v>
      </c>
      <c r="E362" s="200" t="s">
        <v>5</v>
      </c>
      <c r="F362" s="201" t="s">
        <v>689</v>
      </c>
      <c r="H362" s="200" t="s">
        <v>5</v>
      </c>
      <c r="I362" s="202"/>
      <c r="L362" s="199"/>
      <c r="M362" s="203"/>
      <c r="N362" s="204"/>
      <c r="O362" s="204"/>
      <c r="P362" s="204"/>
      <c r="Q362" s="204"/>
      <c r="R362" s="204"/>
      <c r="S362" s="204"/>
      <c r="T362" s="205"/>
      <c r="AT362" s="200" t="s">
        <v>144</v>
      </c>
      <c r="AU362" s="200" t="s">
        <v>142</v>
      </c>
      <c r="AV362" s="13" t="s">
        <v>76</v>
      </c>
      <c r="AW362" s="13" t="s">
        <v>35</v>
      </c>
      <c r="AX362" s="13" t="s">
        <v>71</v>
      </c>
      <c r="AY362" s="200" t="s">
        <v>133</v>
      </c>
    </row>
    <row r="363" spans="2:51" s="11" customFormat="1" ht="13.5">
      <c r="B363" s="182"/>
      <c r="D363" s="183" t="s">
        <v>144</v>
      </c>
      <c r="E363" s="184" t="s">
        <v>5</v>
      </c>
      <c r="F363" s="185" t="s">
        <v>690</v>
      </c>
      <c r="H363" s="186">
        <v>4.9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144</v>
      </c>
      <c r="AU363" s="184" t="s">
        <v>142</v>
      </c>
      <c r="AV363" s="11" t="s">
        <v>142</v>
      </c>
      <c r="AW363" s="11" t="s">
        <v>35</v>
      </c>
      <c r="AX363" s="11" t="s">
        <v>76</v>
      </c>
      <c r="AY363" s="184" t="s">
        <v>133</v>
      </c>
    </row>
    <row r="364" spans="2:65" s="1" customFormat="1" ht="25.5" customHeight="1">
      <c r="B364" s="169"/>
      <c r="C364" s="170">
        <v>149</v>
      </c>
      <c r="D364" s="170" t="s">
        <v>136</v>
      </c>
      <c r="E364" s="171" t="s">
        <v>691</v>
      </c>
      <c r="F364" s="172" t="s">
        <v>692</v>
      </c>
      <c r="G364" s="173" t="s">
        <v>139</v>
      </c>
      <c r="H364" s="174">
        <v>4.9</v>
      </c>
      <c r="I364" s="175"/>
      <c r="J364" s="176">
        <f>ROUND(I364*H364,2)</f>
        <v>0</v>
      </c>
      <c r="K364" s="172" t="s">
        <v>140</v>
      </c>
      <c r="L364" s="40"/>
      <c r="M364" s="177" t="s">
        <v>5</v>
      </c>
      <c r="N364" s="178" t="s">
        <v>43</v>
      </c>
      <c r="O364" s="41"/>
      <c r="P364" s="179">
        <f>O364*H364</f>
        <v>0</v>
      </c>
      <c r="Q364" s="179">
        <v>0.00012</v>
      </c>
      <c r="R364" s="179">
        <f>Q364*H364</f>
        <v>0.0005880000000000001</v>
      </c>
      <c r="S364" s="179">
        <v>0</v>
      </c>
      <c r="T364" s="180">
        <f>S364*H364</f>
        <v>0</v>
      </c>
      <c r="AR364" s="23" t="s">
        <v>185</v>
      </c>
      <c r="AT364" s="23" t="s">
        <v>136</v>
      </c>
      <c r="AU364" s="23" t="s">
        <v>142</v>
      </c>
      <c r="AY364" s="23" t="s">
        <v>133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142</v>
      </c>
      <c r="BK364" s="181">
        <f>ROUND(I364*H364,2)</f>
        <v>0</v>
      </c>
      <c r="BL364" s="23" t="s">
        <v>185</v>
      </c>
      <c r="BM364" s="23" t="s">
        <v>693</v>
      </c>
    </row>
    <row r="365" spans="2:63" s="10" customFormat="1" ht="29.85" customHeight="1">
      <c r="B365" s="156"/>
      <c r="D365" s="157" t="s">
        <v>70</v>
      </c>
      <c r="E365" s="167" t="s">
        <v>694</v>
      </c>
      <c r="F365" s="167" t="s">
        <v>695</v>
      </c>
      <c r="I365" s="159"/>
      <c r="J365" s="168">
        <f>BK365</f>
        <v>0</v>
      </c>
      <c r="L365" s="156"/>
      <c r="M365" s="161"/>
      <c r="N365" s="162"/>
      <c r="O365" s="162"/>
      <c r="P365" s="163">
        <f>SUM(P366:P378)</f>
        <v>0</v>
      </c>
      <c r="Q365" s="162"/>
      <c r="R365" s="163">
        <f>SUM(R366:R378)</f>
        <v>0.01953563</v>
      </c>
      <c r="S365" s="162"/>
      <c r="T365" s="164">
        <f>SUM(T366:T378)</f>
        <v>0</v>
      </c>
      <c r="AR365" s="157" t="s">
        <v>142</v>
      </c>
      <c r="AT365" s="165" t="s">
        <v>70</v>
      </c>
      <c r="AU365" s="165" t="s">
        <v>76</v>
      </c>
      <c r="AY365" s="157" t="s">
        <v>133</v>
      </c>
      <c r="BK365" s="166">
        <f>SUM(BK366:BK378)</f>
        <v>0</v>
      </c>
    </row>
    <row r="366" spans="2:65" s="1" customFormat="1" ht="16.5" customHeight="1">
      <c r="B366" s="169"/>
      <c r="C366" s="170">
        <v>150</v>
      </c>
      <c r="D366" s="170" t="s">
        <v>136</v>
      </c>
      <c r="E366" s="171" t="s">
        <v>183</v>
      </c>
      <c r="F366" s="172" t="s">
        <v>184</v>
      </c>
      <c r="G366" s="173" t="s">
        <v>139</v>
      </c>
      <c r="H366" s="174">
        <v>52.799</v>
      </c>
      <c r="I366" s="175"/>
      <c r="J366" s="176">
        <f>ROUND(I366*H366,2)</f>
        <v>0</v>
      </c>
      <c r="K366" s="172" t="s">
        <v>140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AR366" s="23" t="s">
        <v>185</v>
      </c>
      <c r="AT366" s="23" t="s">
        <v>136</v>
      </c>
      <c r="AU366" s="23" t="s">
        <v>142</v>
      </c>
      <c r="AY366" s="23" t="s">
        <v>133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142</v>
      </c>
      <c r="BK366" s="181">
        <f>ROUND(I366*H366,2)</f>
        <v>0</v>
      </c>
      <c r="BL366" s="23" t="s">
        <v>185</v>
      </c>
      <c r="BM366" s="23" t="s">
        <v>696</v>
      </c>
    </row>
    <row r="367" spans="2:51" s="13" customFormat="1" ht="13.5">
      <c r="B367" s="199"/>
      <c r="D367" s="183" t="s">
        <v>144</v>
      </c>
      <c r="E367" s="200" t="s">
        <v>5</v>
      </c>
      <c r="F367" s="201" t="s">
        <v>189</v>
      </c>
      <c r="H367" s="200" t="s">
        <v>5</v>
      </c>
      <c r="I367" s="202"/>
      <c r="L367" s="199"/>
      <c r="M367" s="203"/>
      <c r="N367" s="204"/>
      <c r="O367" s="204"/>
      <c r="P367" s="204"/>
      <c r="Q367" s="204"/>
      <c r="R367" s="204"/>
      <c r="S367" s="204"/>
      <c r="T367" s="205"/>
      <c r="AT367" s="200" t="s">
        <v>144</v>
      </c>
      <c r="AU367" s="200" t="s">
        <v>142</v>
      </c>
      <c r="AV367" s="13" t="s">
        <v>76</v>
      </c>
      <c r="AW367" s="13" t="s">
        <v>35</v>
      </c>
      <c r="AX367" s="13" t="s">
        <v>71</v>
      </c>
      <c r="AY367" s="200" t="s">
        <v>133</v>
      </c>
    </row>
    <row r="368" spans="2:51" s="11" customFormat="1" ht="13.5">
      <c r="B368" s="182"/>
      <c r="D368" s="183" t="s">
        <v>144</v>
      </c>
      <c r="E368" s="184" t="s">
        <v>5</v>
      </c>
      <c r="F368" s="185" t="s">
        <v>173</v>
      </c>
      <c r="H368" s="186">
        <v>0.993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144</v>
      </c>
      <c r="AU368" s="184" t="s">
        <v>142</v>
      </c>
      <c r="AV368" s="11" t="s">
        <v>142</v>
      </c>
      <c r="AW368" s="11" t="s">
        <v>35</v>
      </c>
      <c r="AX368" s="11" t="s">
        <v>71</v>
      </c>
      <c r="AY368" s="184" t="s">
        <v>133</v>
      </c>
    </row>
    <row r="369" spans="2:51" s="11" customFormat="1" ht="13.5">
      <c r="B369" s="182"/>
      <c r="D369" s="183" t="s">
        <v>144</v>
      </c>
      <c r="E369" s="184" t="s">
        <v>5</v>
      </c>
      <c r="F369" s="185" t="s">
        <v>172</v>
      </c>
      <c r="H369" s="186">
        <v>2.87</v>
      </c>
      <c r="I369" s="187"/>
      <c r="L369" s="182"/>
      <c r="M369" s="188"/>
      <c r="N369" s="189"/>
      <c r="O369" s="189"/>
      <c r="P369" s="189"/>
      <c r="Q369" s="189"/>
      <c r="R369" s="189"/>
      <c r="S369" s="189"/>
      <c r="T369" s="190"/>
      <c r="AT369" s="184" t="s">
        <v>144</v>
      </c>
      <c r="AU369" s="184" t="s">
        <v>142</v>
      </c>
      <c r="AV369" s="11" t="s">
        <v>142</v>
      </c>
      <c r="AW369" s="11" t="s">
        <v>35</v>
      </c>
      <c r="AX369" s="11" t="s">
        <v>71</v>
      </c>
      <c r="AY369" s="184" t="s">
        <v>133</v>
      </c>
    </row>
    <row r="370" spans="2:51" s="13" customFormat="1" ht="13.5">
      <c r="B370" s="199"/>
      <c r="D370" s="183" t="s">
        <v>144</v>
      </c>
      <c r="E370" s="200" t="s">
        <v>5</v>
      </c>
      <c r="F370" s="201" t="s">
        <v>697</v>
      </c>
      <c r="H370" s="200" t="s">
        <v>5</v>
      </c>
      <c r="I370" s="202"/>
      <c r="L370" s="199"/>
      <c r="M370" s="203"/>
      <c r="N370" s="204"/>
      <c r="O370" s="204"/>
      <c r="P370" s="204"/>
      <c r="Q370" s="204"/>
      <c r="R370" s="204"/>
      <c r="S370" s="204"/>
      <c r="T370" s="205"/>
      <c r="AT370" s="200" t="s">
        <v>144</v>
      </c>
      <c r="AU370" s="200" t="s">
        <v>142</v>
      </c>
      <c r="AV370" s="13" t="s">
        <v>76</v>
      </c>
      <c r="AW370" s="13" t="s">
        <v>35</v>
      </c>
      <c r="AX370" s="13" t="s">
        <v>71</v>
      </c>
      <c r="AY370" s="200" t="s">
        <v>133</v>
      </c>
    </row>
    <row r="371" spans="2:51" s="11" customFormat="1" ht="13.5">
      <c r="B371" s="182"/>
      <c r="D371" s="183" t="s">
        <v>144</v>
      </c>
      <c r="E371" s="184" t="s">
        <v>5</v>
      </c>
      <c r="F371" s="185" t="s">
        <v>698</v>
      </c>
      <c r="H371" s="186">
        <v>4.086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144</v>
      </c>
      <c r="AU371" s="184" t="s">
        <v>142</v>
      </c>
      <c r="AV371" s="11" t="s">
        <v>142</v>
      </c>
      <c r="AW371" s="11" t="s">
        <v>35</v>
      </c>
      <c r="AX371" s="11" t="s">
        <v>71</v>
      </c>
      <c r="AY371" s="184" t="s">
        <v>133</v>
      </c>
    </row>
    <row r="372" spans="2:51" s="11" customFormat="1" ht="13.5">
      <c r="B372" s="182"/>
      <c r="D372" s="183" t="s">
        <v>144</v>
      </c>
      <c r="E372" s="184" t="s">
        <v>5</v>
      </c>
      <c r="F372" s="185" t="s">
        <v>699</v>
      </c>
      <c r="H372" s="186">
        <v>2.406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144</v>
      </c>
      <c r="AU372" s="184" t="s">
        <v>142</v>
      </c>
      <c r="AV372" s="11" t="s">
        <v>142</v>
      </c>
      <c r="AW372" s="11" t="s">
        <v>35</v>
      </c>
      <c r="AX372" s="11" t="s">
        <v>71</v>
      </c>
      <c r="AY372" s="184" t="s">
        <v>133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700</v>
      </c>
      <c r="H373" s="186">
        <v>8.8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142</v>
      </c>
      <c r="AV373" s="11" t="s">
        <v>142</v>
      </c>
      <c r="AW373" s="11" t="s">
        <v>35</v>
      </c>
      <c r="AX373" s="11" t="s">
        <v>71</v>
      </c>
      <c r="AY373" s="184" t="s">
        <v>133</v>
      </c>
    </row>
    <row r="374" spans="2:51" s="13" customFormat="1" ht="13.5">
      <c r="B374" s="199"/>
      <c r="D374" s="183" t="s">
        <v>144</v>
      </c>
      <c r="E374" s="200" t="s">
        <v>5</v>
      </c>
      <c r="F374" s="201" t="s">
        <v>701</v>
      </c>
      <c r="H374" s="200" t="s">
        <v>5</v>
      </c>
      <c r="I374" s="202"/>
      <c r="L374" s="199"/>
      <c r="M374" s="203"/>
      <c r="N374" s="204"/>
      <c r="O374" s="204"/>
      <c r="P374" s="204"/>
      <c r="Q374" s="204"/>
      <c r="R374" s="204"/>
      <c r="S374" s="204"/>
      <c r="T374" s="205"/>
      <c r="AT374" s="200" t="s">
        <v>144</v>
      </c>
      <c r="AU374" s="200" t="s">
        <v>142</v>
      </c>
      <c r="AV374" s="13" t="s">
        <v>76</v>
      </c>
      <c r="AW374" s="13" t="s">
        <v>35</v>
      </c>
      <c r="AX374" s="13" t="s">
        <v>71</v>
      </c>
      <c r="AY374" s="200" t="s">
        <v>133</v>
      </c>
    </row>
    <row r="375" spans="2:51" s="11" customFormat="1" ht="13.5">
      <c r="B375" s="182"/>
      <c r="D375" s="183" t="s">
        <v>144</v>
      </c>
      <c r="E375" s="184" t="s">
        <v>5</v>
      </c>
      <c r="F375" s="185" t="s">
        <v>702</v>
      </c>
      <c r="H375" s="186">
        <v>33.644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144</v>
      </c>
      <c r="AU375" s="184" t="s">
        <v>142</v>
      </c>
      <c r="AV375" s="11" t="s">
        <v>142</v>
      </c>
      <c r="AW375" s="11" t="s">
        <v>35</v>
      </c>
      <c r="AX375" s="11" t="s">
        <v>71</v>
      </c>
      <c r="AY375" s="184" t="s">
        <v>133</v>
      </c>
    </row>
    <row r="376" spans="2:51" s="12" customFormat="1" ht="13.5">
      <c r="B376" s="191"/>
      <c r="D376" s="183" t="s">
        <v>144</v>
      </c>
      <c r="E376" s="192" t="s">
        <v>5</v>
      </c>
      <c r="F376" s="193" t="s">
        <v>149</v>
      </c>
      <c r="H376" s="194">
        <v>52.799</v>
      </c>
      <c r="I376" s="195"/>
      <c r="L376" s="191"/>
      <c r="M376" s="196"/>
      <c r="N376" s="197"/>
      <c r="O376" s="197"/>
      <c r="P376" s="197"/>
      <c r="Q376" s="197"/>
      <c r="R376" s="197"/>
      <c r="S376" s="197"/>
      <c r="T376" s="198"/>
      <c r="AT376" s="192" t="s">
        <v>144</v>
      </c>
      <c r="AU376" s="192" t="s">
        <v>142</v>
      </c>
      <c r="AV376" s="12" t="s">
        <v>141</v>
      </c>
      <c r="AW376" s="12" t="s">
        <v>35</v>
      </c>
      <c r="AX376" s="12" t="s">
        <v>76</v>
      </c>
      <c r="AY376" s="192" t="s">
        <v>133</v>
      </c>
    </row>
    <row r="377" spans="2:65" s="1" customFormat="1" ht="25.5" customHeight="1">
      <c r="B377" s="169"/>
      <c r="C377" s="170">
        <v>151</v>
      </c>
      <c r="D377" s="170" t="s">
        <v>136</v>
      </c>
      <c r="E377" s="171" t="s">
        <v>703</v>
      </c>
      <c r="F377" s="172" t="s">
        <v>704</v>
      </c>
      <c r="G377" s="173" t="s">
        <v>139</v>
      </c>
      <c r="H377" s="174">
        <v>52.799</v>
      </c>
      <c r="I377" s="175"/>
      <c r="J377" s="176">
        <f>ROUND(I377*H377,2)</f>
        <v>0</v>
      </c>
      <c r="K377" s="172" t="s">
        <v>140</v>
      </c>
      <c r="L377" s="40"/>
      <c r="M377" s="177" t="s">
        <v>5</v>
      </c>
      <c r="N377" s="178" t="s">
        <v>43</v>
      </c>
      <c r="O377" s="41"/>
      <c r="P377" s="179">
        <f>O377*H377</f>
        <v>0</v>
      </c>
      <c r="Q377" s="179">
        <v>0.00021</v>
      </c>
      <c r="R377" s="179">
        <f>Q377*H377</f>
        <v>0.01108779</v>
      </c>
      <c r="S377" s="179">
        <v>0</v>
      </c>
      <c r="T377" s="180">
        <f>S377*H377</f>
        <v>0</v>
      </c>
      <c r="AR377" s="23" t="s">
        <v>185</v>
      </c>
      <c r="AT377" s="23" t="s">
        <v>136</v>
      </c>
      <c r="AU377" s="23" t="s">
        <v>142</v>
      </c>
      <c r="AY377" s="23" t="s">
        <v>133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142</v>
      </c>
      <c r="BK377" s="181">
        <f>ROUND(I377*H377,2)</f>
        <v>0</v>
      </c>
      <c r="BL377" s="23" t="s">
        <v>185</v>
      </c>
      <c r="BM377" s="23" t="s">
        <v>705</v>
      </c>
    </row>
    <row r="378" spans="2:65" s="1" customFormat="1" ht="16.5" customHeight="1">
      <c r="B378" s="169"/>
      <c r="C378" s="170">
        <v>152</v>
      </c>
      <c r="D378" s="170" t="s">
        <v>136</v>
      </c>
      <c r="E378" s="171" t="s">
        <v>706</v>
      </c>
      <c r="F378" s="172" t="s">
        <v>707</v>
      </c>
      <c r="G378" s="173" t="s">
        <v>139</v>
      </c>
      <c r="H378" s="174">
        <v>52.799</v>
      </c>
      <c r="I378" s="175"/>
      <c r="J378" s="176">
        <f>ROUND(I378*H378,2)</f>
        <v>0</v>
      </c>
      <c r="K378" s="172" t="s">
        <v>140</v>
      </c>
      <c r="L378" s="40"/>
      <c r="M378" s="177" t="s">
        <v>5</v>
      </c>
      <c r="N378" s="178" t="s">
        <v>43</v>
      </c>
      <c r="O378" s="41"/>
      <c r="P378" s="179">
        <f>O378*H378</f>
        <v>0</v>
      </c>
      <c r="Q378" s="179">
        <v>0.00016</v>
      </c>
      <c r="R378" s="179">
        <f>Q378*H378</f>
        <v>0.00844784</v>
      </c>
      <c r="S378" s="179">
        <v>0</v>
      </c>
      <c r="T378" s="180">
        <f>S378*H378</f>
        <v>0</v>
      </c>
      <c r="AR378" s="23" t="s">
        <v>185</v>
      </c>
      <c r="AT378" s="23" t="s">
        <v>136</v>
      </c>
      <c r="AU378" s="23" t="s">
        <v>142</v>
      </c>
      <c r="AY378" s="23" t="s">
        <v>133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23" t="s">
        <v>142</v>
      </c>
      <c r="BK378" s="181">
        <f>ROUND(I378*H378,2)</f>
        <v>0</v>
      </c>
      <c r="BL378" s="23" t="s">
        <v>185</v>
      </c>
      <c r="BM378" s="23" t="s">
        <v>708</v>
      </c>
    </row>
    <row r="379" spans="2:63" s="10" customFormat="1" ht="37.35" customHeight="1">
      <c r="B379" s="156"/>
      <c r="D379" s="157" t="s">
        <v>70</v>
      </c>
      <c r="E379" s="158" t="s">
        <v>709</v>
      </c>
      <c r="F379" s="158" t="s">
        <v>710</v>
      </c>
      <c r="I379" s="159"/>
      <c r="J379" s="160">
        <f>BK379</f>
        <v>0</v>
      </c>
      <c r="L379" s="156"/>
      <c r="M379" s="161"/>
      <c r="N379" s="162"/>
      <c r="O379" s="162"/>
      <c r="P379" s="163">
        <f>SUM(P380:P403)</f>
        <v>0</v>
      </c>
      <c r="Q379" s="162"/>
      <c r="R379" s="163">
        <f>SUM(R380:R403)</f>
        <v>0</v>
      </c>
      <c r="S379" s="162"/>
      <c r="T379" s="164">
        <f>SUM(T380:T403)</f>
        <v>0</v>
      </c>
      <c r="AR379" s="157" t="s">
        <v>141</v>
      </c>
      <c r="AT379" s="165" t="s">
        <v>70</v>
      </c>
      <c r="AU379" s="165" t="s">
        <v>71</v>
      </c>
      <c r="AY379" s="157" t="s">
        <v>133</v>
      </c>
      <c r="BK379" s="166">
        <f>SUM(BK380:BK403)</f>
        <v>0</v>
      </c>
    </row>
    <row r="380" spans="2:65" s="1" customFormat="1" ht="25.5" customHeight="1">
      <c r="B380" s="169"/>
      <c r="C380" s="170">
        <v>153</v>
      </c>
      <c r="D380" s="170" t="s">
        <v>136</v>
      </c>
      <c r="E380" s="171" t="s">
        <v>711</v>
      </c>
      <c r="F380" s="172" t="s">
        <v>712</v>
      </c>
      <c r="G380" s="173" t="s">
        <v>713</v>
      </c>
      <c r="H380" s="174">
        <v>58</v>
      </c>
      <c r="I380" s="175"/>
      <c r="J380" s="176">
        <f>ROUND(I380*H380,2)</f>
        <v>0</v>
      </c>
      <c r="K380" s="172" t="s">
        <v>140</v>
      </c>
      <c r="L380" s="40"/>
      <c r="M380" s="177" t="s">
        <v>5</v>
      </c>
      <c r="N380" s="178" t="s">
        <v>43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714</v>
      </c>
      <c r="AT380" s="23" t="s">
        <v>136</v>
      </c>
      <c r="AU380" s="23" t="s">
        <v>76</v>
      </c>
      <c r="AY380" s="23" t="s">
        <v>133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142</v>
      </c>
      <c r="BK380" s="181">
        <f>ROUND(I380*H380,2)</f>
        <v>0</v>
      </c>
      <c r="BL380" s="23" t="s">
        <v>714</v>
      </c>
      <c r="BM380" s="23" t="s">
        <v>715</v>
      </c>
    </row>
    <row r="381" spans="2:51" s="13" customFormat="1" ht="13.5">
      <c r="B381" s="199"/>
      <c r="D381" s="183" t="s">
        <v>144</v>
      </c>
      <c r="E381" s="200" t="s">
        <v>5</v>
      </c>
      <c r="F381" s="201" t="s">
        <v>716</v>
      </c>
      <c r="H381" s="200" t="s">
        <v>5</v>
      </c>
      <c r="I381" s="202"/>
      <c r="L381" s="199"/>
      <c r="M381" s="203"/>
      <c r="N381" s="204"/>
      <c r="O381" s="204"/>
      <c r="P381" s="204"/>
      <c r="Q381" s="204"/>
      <c r="R381" s="204"/>
      <c r="S381" s="204"/>
      <c r="T381" s="205"/>
      <c r="AT381" s="200" t="s">
        <v>144</v>
      </c>
      <c r="AU381" s="200" t="s">
        <v>76</v>
      </c>
      <c r="AV381" s="13" t="s">
        <v>76</v>
      </c>
      <c r="AW381" s="13" t="s">
        <v>35</v>
      </c>
      <c r="AX381" s="13" t="s">
        <v>71</v>
      </c>
      <c r="AY381" s="200" t="s">
        <v>133</v>
      </c>
    </row>
    <row r="382" spans="2:51" s="13" customFormat="1" ht="13.5">
      <c r="B382" s="199"/>
      <c r="D382" s="183" t="s">
        <v>144</v>
      </c>
      <c r="E382" s="200" t="s">
        <v>5</v>
      </c>
      <c r="F382" s="201" t="s">
        <v>717</v>
      </c>
      <c r="H382" s="200" t="s">
        <v>5</v>
      </c>
      <c r="I382" s="202"/>
      <c r="L382" s="199"/>
      <c r="M382" s="203"/>
      <c r="N382" s="204"/>
      <c r="O382" s="204"/>
      <c r="P382" s="204"/>
      <c r="Q382" s="204"/>
      <c r="R382" s="204"/>
      <c r="S382" s="204"/>
      <c r="T382" s="205"/>
      <c r="AT382" s="200" t="s">
        <v>144</v>
      </c>
      <c r="AU382" s="200" t="s">
        <v>76</v>
      </c>
      <c r="AV382" s="13" t="s">
        <v>76</v>
      </c>
      <c r="AW382" s="13" t="s">
        <v>35</v>
      </c>
      <c r="AX382" s="13" t="s">
        <v>71</v>
      </c>
      <c r="AY382" s="200" t="s">
        <v>133</v>
      </c>
    </row>
    <row r="383" spans="2:51" s="11" customFormat="1" ht="13.5">
      <c r="B383" s="182"/>
      <c r="D383" s="183" t="s">
        <v>144</v>
      </c>
      <c r="E383" s="184" t="s">
        <v>5</v>
      </c>
      <c r="F383" s="185" t="s">
        <v>185</v>
      </c>
      <c r="H383" s="186">
        <v>16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144</v>
      </c>
      <c r="AU383" s="184" t="s">
        <v>76</v>
      </c>
      <c r="AV383" s="11" t="s">
        <v>142</v>
      </c>
      <c r="AW383" s="11" t="s">
        <v>35</v>
      </c>
      <c r="AX383" s="11" t="s">
        <v>71</v>
      </c>
      <c r="AY383" s="184" t="s">
        <v>133</v>
      </c>
    </row>
    <row r="384" spans="2:51" s="13" customFormat="1" ht="13.5">
      <c r="B384" s="199"/>
      <c r="D384" s="183" t="s">
        <v>144</v>
      </c>
      <c r="E384" s="200" t="s">
        <v>5</v>
      </c>
      <c r="F384" s="201" t="s">
        <v>718</v>
      </c>
      <c r="H384" s="200" t="s">
        <v>5</v>
      </c>
      <c r="I384" s="202"/>
      <c r="L384" s="199"/>
      <c r="M384" s="203"/>
      <c r="N384" s="204"/>
      <c r="O384" s="204"/>
      <c r="P384" s="204"/>
      <c r="Q384" s="204"/>
      <c r="R384" s="204"/>
      <c r="S384" s="204"/>
      <c r="T384" s="205"/>
      <c r="AT384" s="200" t="s">
        <v>144</v>
      </c>
      <c r="AU384" s="200" t="s">
        <v>76</v>
      </c>
      <c r="AV384" s="13" t="s">
        <v>76</v>
      </c>
      <c r="AW384" s="13" t="s">
        <v>35</v>
      </c>
      <c r="AX384" s="13" t="s">
        <v>71</v>
      </c>
      <c r="AY384" s="200" t="s">
        <v>133</v>
      </c>
    </row>
    <row r="385" spans="2:51" s="11" customFormat="1" ht="13.5">
      <c r="B385" s="182"/>
      <c r="D385" s="183" t="s">
        <v>144</v>
      </c>
      <c r="E385" s="184" t="s">
        <v>5</v>
      </c>
      <c r="F385" s="185" t="s">
        <v>185</v>
      </c>
      <c r="H385" s="186">
        <v>16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144</v>
      </c>
      <c r="AU385" s="184" t="s">
        <v>76</v>
      </c>
      <c r="AV385" s="11" t="s">
        <v>142</v>
      </c>
      <c r="AW385" s="11" t="s">
        <v>35</v>
      </c>
      <c r="AX385" s="11" t="s">
        <v>71</v>
      </c>
      <c r="AY385" s="184" t="s">
        <v>133</v>
      </c>
    </row>
    <row r="386" spans="2:51" s="13" customFormat="1" ht="27">
      <c r="B386" s="199"/>
      <c r="D386" s="183" t="s">
        <v>144</v>
      </c>
      <c r="E386" s="200" t="s">
        <v>5</v>
      </c>
      <c r="F386" s="201" t="s">
        <v>719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144</v>
      </c>
      <c r="AU386" s="200" t="s">
        <v>76</v>
      </c>
      <c r="AV386" s="13" t="s">
        <v>76</v>
      </c>
      <c r="AW386" s="13" t="s">
        <v>35</v>
      </c>
      <c r="AX386" s="13" t="s">
        <v>71</v>
      </c>
      <c r="AY386" s="200" t="s">
        <v>133</v>
      </c>
    </row>
    <row r="387" spans="2:51" s="11" customFormat="1" ht="13.5">
      <c r="B387" s="182"/>
      <c r="D387" s="183" t="s">
        <v>144</v>
      </c>
      <c r="E387" s="184" t="s">
        <v>5</v>
      </c>
      <c r="F387" s="185" t="s">
        <v>142</v>
      </c>
      <c r="H387" s="186">
        <v>2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144</v>
      </c>
      <c r="AU387" s="184" t="s">
        <v>76</v>
      </c>
      <c r="AV387" s="11" t="s">
        <v>142</v>
      </c>
      <c r="AW387" s="11" t="s">
        <v>35</v>
      </c>
      <c r="AX387" s="11" t="s">
        <v>71</v>
      </c>
      <c r="AY387" s="184" t="s">
        <v>133</v>
      </c>
    </row>
    <row r="388" spans="2:51" s="13" customFormat="1" ht="13.5">
      <c r="B388" s="199"/>
      <c r="D388" s="183" t="s">
        <v>144</v>
      </c>
      <c r="E388" s="200" t="s">
        <v>5</v>
      </c>
      <c r="F388" s="201" t="s">
        <v>720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144</v>
      </c>
      <c r="AU388" s="200" t="s">
        <v>76</v>
      </c>
      <c r="AV388" s="13" t="s">
        <v>76</v>
      </c>
      <c r="AW388" s="13" t="s">
        <v>35</v>
      </c>
      <c r="AX388" s="13" t="s">
        <v>71</v>
      </c>
      <c r="AY388" s="200" t="s">
        <v>133</v>
      </c>
    </row>
    <row r="389" spans="2:51" s="11" customFormat="1" ht="13.5">
      <c r="B389" s="182"/>
      <c r="D389" s="183" t="s">
        <v>144</v>
      </c>
      <c r="E389" s="184" t="s">
        <v>5</v>
      </c>
      <c r="F389" s="185" t="s">
        <v>157</v>
      </c>
      <c r="H389" s="186">
        <v>8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144</v>
      </c>
      <c r="AU389" s="184" t="s">
        <v>76</v>
      </c>
      <c r="AV389" s="11" t="s">
        <v>142</v>
      </c>
      <c r="AW389" s="11" t="s">
        <v>35</v>
      </c>
      <c r="AX389" s="11" t="s">
        <v>71</v>
      </c>
      <c r="AY389" s="184" t="s">
        <v>133</v>
      </c>
    </row>
    <row r="390" spans="2:51" s="13" customFormat="1" ht="13.5">
      <c r="B390" s="199"/>
      <c r="D390" s="183" t="s">
        <v>144</v>
      </c>
      <c r="E390" s="200" t="s">
        <v>5</v>
      </c>
      <c r="F390" s="201" t="s">
        <v>721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144</v>
      </c>
      <c r="AU390" s="200" t="s">
        <v>76</v>
      </c>
      <c r="AV390" s="13" t="s">
        <v>76</v>
      </c>
      <c r="AW390" s="13" t="s">
        <v>35</v>
      </c>
      <c r="AX390" s="13" t="s">
        <v>71</v>
      </c>
      <c r="AY390" s="200" t="s">
        <v>133</v>
      </c>
    </row>
    <row r="391" spans="2:51" s="11" customFormat="1" ht="13.5">
      <c r="B391" s="182"/>
      <c r="D391" s="183" t="s">
        <v>144</v>
      </c>
      <c r="E391" s="184" t="s">
        <v>5</v>
      </c>
      <c r="F391" s="185" t="s">
        <v>157</v>
      </c>
      <c r="H391" s="186">
        <v>8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144</v>
      </c>
      <c r="AU391" s="184" t="s">
        <v>76</v>
      </c>
      <c r="AV391" s="11" t="s">
        <v>142</v>
      </c>
      <c r="AW391" s="11" t="s">
        <v>35</v>
      </c>
      <c r="AX391" s="11" t="s">
        <v>71</v>
      </c>
      <c r="AY391" s="184" t="s">
        <v>133</v>
      </c>
    </row>
    <row r="392" spans="2:51" s="13" customFormat="1" ht="13.5">
      <c r="B392" s="199"/>
      <c r="D392" s="183" t="s">
        <v>144</v>
      </c>
      <c r="E392" s="200" t="s">
        <v>5</v>
      </c>
      <c r="F392" s="201" t="s">
        <v>722</v>
      </c>
      <c r="H392" s="200" t="s">
        <v>5</v>
      </c>
      <c r="I392" s="202"/>
      <c r="L392" s="199"/>
      <c r="M392" s="203"/>
      <c r="N392" s="204"/>
      <c r="O392" s="204"/>
      <c r="P392" s="204"/>
      <c r="Q392" s="204"/>
      <c r="R392" s="204"/>
      <c r="S392" s="204"/>
      <c r="T392" s="205"/>
      <c r="AT392" s="200" t="s">
        <v>144</v>
      </c>
      <c r="AU392" s="200" t="s">
        <v>76</v>
      </c>
      <c r="AV392" s="13" t="s">
        <v>76</v>
      </c>
      <c r="AW392" s="13" t="s">
        <v>35</v>
      </c>
      <c r="AX392" s="13" t="s">
        <v>71</v>
      </c>
      <c r="AY392" s="200" t="s">
        <v>133</v>
      </c>
    </row>
    <row r="393" spans="2:51" s="11" customFormat="1" ht="13.5">
      <c r="B393" s="182"/>
      <c r="D393" s="183" t="s">
        <v>144</v>
      </c>
      <c r="E393" s="184" t="s">
        <v>5</v>
      </c>
      <c r="F393" s="185" t="s">
        <v>157</v>
      </c>
      <c r="H393" s="186">
        <v>8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144</v>
      </c>
      <c r="AU393" s="184" t="s">
        <v>76</v>
      </c>
      <c r="AV393" s="11" t="s">
        <v>142</v>
      </c>
      <c r="AW393" s="11" t="s">
        <v>35</v>
      </c>
      <c r="AX393" s="11" t="s">
        <v>71</v>
      </c>
      <c r="AY393" s="184" t="s">
        <v>133</v>
      </c>
    </row>
    <row r="394" spans="2:51" s="12" customFormat="1" ht="13.5">
      <c r="B394" s="191"/>
      <c r="D394" s="183" t="s">
        <v>144</v>
      </c>
      <c r="E394" s="192" t="s">
        <v>5</v>
      </c>
      <c r="F394" s="193" t="s">
        <v>149</v>
      </c>
      <c r="H394" s="194">
        <v>58</v>
      </c>
      <c r="I394" s="195"/>
      <c r="L394" s="191"/>
      <c r="M394" s="196"/>
      <c r="N394" s="197"/>
      <c r="O394" s="197"/>
      <c r="P394" s="197"/>
      <c r="Q394" s="197"/>
      <c r="R394" s="197"/>
      <c r="S394" s="197"/>
      <c r="T394" s="198"/>
      <c r="AT394" s="192" t="s">
        <v>144</v>
      </c>
      <c r="AU394" s="192" t="s">
        <v>76</v>
      </c>
      <c r="AV394" s="12" t="s">
        <v>141</v>
      </c>
      <c r="AW394" s="12" t="s">
        <v>35</v>
      </c>
      <c r="AX394" s="12" t="s">
        <v>76</v>
      </c>
      <c r="AY394" s="192" t="s">
        <v>133</v>
      </c>
    </row>
    <row r="395" spans="2:65" s="1" customFormat="1" ht="25.5" customHeight="1">
      <c r="B395" s="169"/>
      <c r="C395" s="170">
        <v>154</v>
      </c>
      <c r="D395" s="170" t="s">
        <v>136</v>
      </c>
      <c r="E395" s="171" t="s">
        <v>723</v>
      </c>
      <c r="F395" s="172" t="s">
        <v>724</v>
      </c>
      <c r="G395" s="173" t="s">
        <v>713</v>
      </c>
      <c r="H395" s="174">
        <v>16</v>
      </c>
      <c r="I395" s="175"/>
      <c r="J395" s="176">
        <f>ROUND(I395*H395,2)</f>
        <v>0</v>
      </c>
      <c r="K395" s="172" t="s">
        <v>140</v>
      </c>
      <c r="L395" s="40"/>
      <c r="M395" s="177" t="s">
        <v>5</v>
      </c>
      <c r="N395" s="178" t="s">
        <v>43</v>
      </c>
      <c r="O395" s="41"/>
      <c r="P395" s="179">
        <f>O395*H395</f>
        <v>0</v>
      </c>
      <c r="Q395" s="179">
        <v>0</v>
      </c>
      <c r="R395" s="179">
        <f>Q395*H395</f>
        <v>0</v>
      </c>
      <c r="S395" s="179">
        <v>0</v>
      </c>
      <c r="T395" s="180">
        <f>S395*H395</f>
        <v>0</v>
      </c>
      <c r="AR395" s="23" t="s">
        <v>714</v>
      </c>
      <c r="AT395" s="23" t="s">
        <v>136</v>
      </c>
      <c r="AU395" s="23" t="s">
        <v>76</v>
      </c>
      <c r="AY395" s="23" t="s">
        <v>133</v>
      </c>
      <c r="BE395" s="181">
        <f>IF(N395="základní",J395,0)</f>
        <v>0</v>
      </c>
      <c r="BF395" s="181">
        <f>IF(N395="snížená",J395,0)</f>
        <v>0</v>
      </c>
      <c r="BG395" s="181">
        <f>IF(N395="zákl. přenesená",J395,0)</f>
        <v>0</v>
      </c>
      <c r="BH395" s="181">
        <f>IF(N395="sníž. přenesená",J395,0)</f>
        <v>0</v>
      </c>
      <c r="BI395" s="181">
        <f>IF(N395="nulová",J395,0)</f>
        <v>0</v>
      </c>
      <c r="BJ395" s="23" t="s">
        <v>142</v>
      </c>
      <c r="BK395" s="181">
        <f>ROUND(I395*H395,2)</f>
        <v>0</v>
      </c>
      <c r="BL395" s="23" t="s">
        <v>714</v>
      </c>
      <c r="BM395" s="23" t="s">
        <v>725</v>
      </c>
    </row>
    <row r="396" spans="2:51" s="13" customFormat="1" ht="27">
      <c r="B396" s="199"/>
      <c r="D396" s="183" t="s">
        <v>144</v>
      </c>
      <c r="E396" s="200" t="s">
        <v>5</v>
      </c>
      <c r="F396" s="201" t="s">
        <v>726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144</v>
      </c>
      <c r="AU396" s="200" t="s">
        <v>76</v>
      </c>
      <c r="AV396" s="13" t="s">
        <v>76</v>
      </c>
      <c r="AW396" s="13" t="s">
        <v>35</v>
      </c>
      <c r="AX396" s="13" t="s">
        <v>71</v>
      </c>
      <c r="AY396" s="200" t="s">
        <v>133</v>
      </c>
    </row>
    <row r="397" spans="2:51" s="11" customFormat="1" ht="13.5">
      <c r="B397" s="182"/>
      <c r="D397" s="183" t="s">
        <v>144</v>
      </c>
      <c r="E397" s="184" t="s">
        <v>5</v>
      </c>
      <c r="F397" s="185" t="s">
        <v>157</v>
      </c>
      <c r="H397" s="186">
        <v>8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144</v>
      </c>
      <c r="AU397" s="184" t="s">
        <v>76</v>
      </c>
      <c r="AV397" s="11" t="s">
        <v>142</v>
      </c>
      <c r="AW397" s="11" t="s">
        <v>35</v>
      </c>
      <c r="AX397" s="11" t="s">
        <v>71</v>
      </c>
      <c r="AY397" s="184" t="s">
        <v>133</v>
      </c>
    </row>
    <row r="398" spans="2:51" s="13" customFormat="1" ht="13.5">
      <c r="B398" s="199"/>
      <c r="D398" s="183" t="s">
        <v>144</v>
      </c>
      <c r="E398" s="200" t="s">
        <v>5</v>
      </c>
      <c r="F398" s="201" t="s">
        <v>727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144</v>
      </c>
      <c r="AU398" s="200" t="s">
        <v>76</v>
      </c>
      <c r="AV398" s="13" t="s">
        <v>76</v>
      </c>
      <c r="AW398" s="13" t="s">
        <v>35</v>
      </c>
      <c r="AX398" s="13" t="s">
        <v>71</v>
      </c>
      <c r="AY398" s="200" t="s">
        <v>133</v>
      </c>
    </row>
    <row r="399" spans="2:51" s="11" customFormat="1" ht="13.5">
      <c r="B399" s="182"/>
      <c r="D399" s="183" t="s">
        <v>144</v>
      </c>
      <c r="E399" s="184" t="s">
        <v>5</v>
      </c>
      <c r="F399" s="185" t="s">
        <v>157</v>
      </c>
      <c r="H399" s="186">
        <v>8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144</v>
      </c>
      <c r="AU399" s="184" t="s">
        <v>76</v>
      </c>
      <c r="AV399" s="11" t="s">
        <v>142</v>
      </c>
      <c r="AW399" s="11" t="s">
        <v>35</v>
      </c>
      <c r="AX399" s="11" t="s">
        <v>71</v>
      </c>
      <c r="AY399" s="184" t="s">
        <v>133</v>
      </c>
    </row>
    <row r="400" spans="2:51" s="12" customFormat="1" ht="13.5">
      <c r="B400" s="191"/>
      <c r="D400" s="183" t="s">
        <v>144</v>
      </c>
      <c r="E400" s="192" t="s">
        <v>5</v>
      </c>
      <c r="F400" s="193" t="s">
        <v>149</v>
      </c>
      <c r="H400" s="194">
        <v>16</v>
      </c>
      <c r="I400" s="195"/>
      <c r="L400" s="191"/>
      <c r="M400" s="196"/>
      <c r="N400" s="197"/>
      <c r="O400" s="197"/>
      <c r="P400" s="197"/>
      <c r="Q400" s="197"/>
      <c r="R400" s="197"/>
      <c r="S400" s="197"/>
      <c r="T400" s="198"/>
      <c r="AT400" s="192" t="s">
        <v>144</v>
      </c>
      <c r="AU400" s="192" t="s">
        <v>76</v>
      </c>
      <c r="AV400" s="12" t="s">
        <v>141</v>
      </c>
      <c r="AW400" s="12" t="s">
        <v>35</v>
      </c>
      <c r="AX400" s="12" t="s">
        <v>76</v>
      </c>
      <c r="AY400" s="192" t="s">
        <v>133</v>
      </c>
    </row>
    <row r="401" spans="2:65" s="1" customFormat="1" ht="25.5" customHeight="1">
      <c r="B401" s="169"/>
      <c r="C401" s="170">
        <v>155</v>
      </c>
      <c r="D401" s="170" t="s">
        <v>136</v>
      </c>
      <c r="E401" s="171" t="s">
        <v>728</v>
      </c>
      <c r="F401" s="172" t="s">
        <v>729</v>
      </c>
      <c r="G401" s="173" t="s">
        <v>713</v>
      </c>
      <c r="H401" s="174">
        <v>4</v>
      </c>
      <c r="I401" s="175"/>
      <c r="J401" s="176">
        <f>ROUND(I401*H401,2)</f>
        <v>0</v>
      </c>
      <c r="K401" s="172" t="s">
        <v>140</v>
      </c>
      <c r="L401" s="40"/>
      <c r="M401" s="177" t="s">
        <v>5</v>
      </c>
      <c r="N401" s="178" t="s">
        <v>43</v>
      </c>
      <c r="O401" s="41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AR401" s="23" t="s">
        <v>714</v>
      </c>
      <c r="AT401" s="23" t="s">
        <v>136</v>
      </c>
      <c r="AU401" s="23" t="s">
        <v>76</v>
      </c>
      <c r="AY401" s="23" t="s">
        <v>133</v>
      </c>
      <c r="BE401" s="181">
        <f>IF(N401="základní",J401,0)</f>
        <v>0</v>
      </c>
      <c r="BF401" s="181">
        <f>IF(N401="snížená",J401,0)</f>
        <v>0</v>
      </c>
      <c r="BG401" s="181">
        <f>IF(N401="zákl. přenesená",J401,0)</f>
        <v>0</v>
      </c>
      <c r="BH401" s="181">
        <f>IF(N401="sníž. přenesená",J401,0)</f>
        <v>0</v>
      </c>
      <c r="BI401" s="181">
        <f>IF(N401="nulová",J401,0)</f>
        <v>0</v>
      </c>
      <c r="BJ401" s="23" t="s">
        <v>142</v>
      </c>
      <c r="BK401" s="181">
        <f>ROUND(I401*H401,2)</f>
        <v>0</v>
      </c>
      <c r="BL401" s="23" t="s">
        <v>714</v>
      </c>
      <c r="BM401" s="23" t="s">
        <v>730</v>
      </c>
    </row>
    <row r="402" spans="2:51" s="13" customFormat="1" ht="13.5">
      <c r="B402" s="199"/>
      <c r="D402" s="183" t="s">
        <v>144</v>
      </c>
      <c r="E402" s="200" t="s">
        <v>5</v>
      </c>
      <c r="F402" s="201" t="s">
        <v>731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144</v>
      </c>
      <c r="AU402" s="200" t="s">
        <v>76</v>
      </c>
      <c r="AV402" s="13" t="s">
        <v>76</v>
      </c>
      <c r="AW402" s="13" t="s">
        <v>35</v>
      </c>
      <c r="AX402" s="13" t="s">
        <v>71</v>
      </c>
      <c r="AY402" s="200" t="s">
        <v>133</v>
      </c>
    </row>
    <row r="403" spans="2:51" s="11" customFormat="1" ht="13.5">
      <c r="B403" s="182"/>
      <c r="D403" s="183" t="s">
        <v>144</v>
      </c>
      <c r="E403" s="184" t="s">
        <v>5</v>
      </c>
      <c r="F403" s="185" t="s">
        <v>141</v>
      </c>
      <c r="H403" s="186">
        <v>4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144</v>
      </c>
      <c r="AU403" s="184" t="s">
        <v>76</v>
      </c>
      <c r="AV403" s="11" t="s">
        <v>142</v>
      </c>
      <c r="AW403" s="11" t="s">
        <v>35</v>
      </c>
      <c r="AX403" s="11" t="s">
        <v>76</v>
      </c>
      <c r="AY403" s="184" t="s">
        <v>133</v>
      </c>
    </row>
    <row r="404" spans="2:63" s="10" customFormat="1" ht="37.35" customHeight="1">
      <c r="B404" s="156"/>
      <c r="D404" s="157" t="s">
        <v>70</v>
      </c>
      <c r="E404" s="158" t="s">
        <v>732</v>
      </c>
      <c r="F404" s="158" t="s">
        <v>733</v>
      </c>
      <c r="I404" s="159"/>
      <c r="J404" s="160">
        <f>BK404</f>
        <v>0</v>
      </c>
      <c r="L404" s="156"/>
      <c r="M404" s="161"/>
      <c r="N404" s="162"/>
      <c r="O404" s="162"/>
      <c r="P404" s="163">
        <f>P405+P407</f>
        <v>0</v>
      </c>
      <c r="Q404" s="162"/>
      <c r="R404" s="163">
        <f>R405+R407</f>
        <v>0</v>
      </c>
      <c r="S404" s="162"/>
      <c r="T404" s="164">
        <f>T405+T407</f>
        <v>0</v>
      </c>
      <c r="AR404" s="157" t="s">
        <v>150</v>
      </c>
      <c r="AT404" s="165" t="s">
        <v>70</v>
      </c>
      <c r="AU404" s="165" t="s">
        <v>71</v>
      </c>
      <c r="AY404" s="157" t="s">
        <v>133</v>
      </c>
      <c r="BK404" s="166">
        <f>BK405+BK407</f>
        <v>0</v>
      </c>
    </row>
    <row r="405" spans="2:63" s="10" customFormat="1" ht="19.9" customHeight="1">
      <c r="B405" s="156"/>
      <c r="D405" s="157" t="s">
        <v>70</v>
      </c>
      <c r="E405" s="167" t="s">
        <v>734</v>
      </c>
      <c r="F405" s="167" t="s">
        <v>735</v>
      </c>
      <c r="I405" s="159"/>
      <c r="J405" s="168">
        <f>BK405</f>
        <v>0</v>
      </c>
      <c r="L405" s="156"/>
      <c r="M405" s="161"/>
      <c r="N405" s="162"/>
      <c r="O405" s="162"/>
      <c r="P405" s="163">
        <f>P406</f>
        <v>0</v>
      </c>
      <c r="Q405" s="162"/>
      <c r="R405" s="163">
        <f>R406</f>
        <v>0</v>
      </c>
      <c r="S405" s="162"/>
      <c r="T405" s="164">
        <f>T406</f>
        <v>0</v>
      </c>
      <c r="AR405" s="157" t="s">
        <v>150</v>
      </c>
      <c r="AT405" s="165" t="s">
        <v>70</v>
      </c>
      <c r="AU405" s="165" t="s">
        <v>76</v>
      </c>
      <c r="AY405" s="157" t="s">
        <v>133</v>
      </c>
      <c r="BK405" s="166">
        <f>BK406</f>
        <v>0</v>
      </c>
    </row>
    <row r="406" spans="2:65" s="1" customFormat="1" ht="16.5" customHeight="1">
      <c r="B406" s="169"/>
      <c r="C406" s="170">
        <v>156</v>
      </c>
      <c r="D406" s="170" t="s">
        <v>136</v>
      </c>
      <c r="E406" s="171" t="s">
        <v>736</v>
      </c>
      <c r="F406" s="172" t="s">
        <v>735</v>
      </c>
      <c r="G406" s="173" t="s">
        <v>336</v>
      </c>
      <c r="H406" s="174">
        <v>1</v>
      </c>
      <c r="I406" s="175"/>
      <c r="J406" s="176">
        <f>ROUND(I406*H406,2)</f>
        <v>0</v>
      </c>
      <c r="K406" s="172" t="s">
        <v>140</v>
      </c>
      <c r="L406" s="40"/>
      <c r="M406" s="177" t="s">
        <v>5</v>
      </c>
      <c r="N406" s="178" t="s">
        <v>43</v>
      </c>
      <c r="O406" s="41"/>
      <c r="P406" s="179">
        <f>O406*H406</f>
        <v>0</v>
      </c>
      <c r="Q406" s="179">
        <v>0</v>
      </c>
      <c r="R406" s="179">
        <f>Q406*H406</f>
        <v>0</v>
      </c>
      <c r="S406" s="179">
        <v>0</v>
      </c>
      <c r="T406" s="180">
        <f>S406*H406</f>
        <v>0</v>
      </c>
      <c r="AR406" s="23" t="s">
        <v>737</v>
      </c>
      <c r="AT406" s="23" t="s">
        <v>136</v>
      </c>
      <c r="AU406" s="23" t="s">
        <v>142</v>
      </c>
      <c r="AY406" s="23" t="s">
        <v>133</v>
      </c>
      <c r="BE406" s="181">
        <f>IF(N406="základní",J406,0)</f>
        <v>0</v>
      </c>
      <c r="BF406" s="181">
        <f>IF(N406="snížená",J406,0)</f>
        <v>0</v>
      </c>
      <c r="BG406" s="181">
        <f>IF(N406="zákl. přenesená",J406,0)</f>
        <v>0</v>
      </c>
      <c r="BH406" s="181">
        <f>IF(N406="sníž. přenesená",J406,0)</f>
        <v>0</v>
      </c>
      <c r="BI406" s="181">
        <f>IF(N406="nulová",J406,0)</f>
        <v>0</v>
      </c>
      <c r="BJ406" s="23" t="s">
        <v>142</v>
      </c>
      <c r="BK406" s="181">
        <f>ROUND(I406*H406,2)</f>
        <v>0</v>
      </c>
      <c r="BL406" s="23" t="s">
        <v>737</v>
      </c>
      <c r="BM406" s="23" t="s">
        <v>738</v>
      </c>
    </row>
    <row r="407" spans="2:63" s="10" customFormat="1" ht="29.85" customHeight="1">
      <c r="B407" s="156"/>
      <c r="D407" s="157" t="s">
        <v>70</v>
      </c>
      <c r="E407" s="167" t="s">
        <v>739</v>
      </c>
      <c r="F407" s="167" t="s">
        <v>740</v>
      </c>
      <c r="I407" s="159"/>
      <c r="J407" s="168">
        <f>BK407</f>
        <v>0</v>
      </c>
      <c r="L407" s="156"/>
      <c r="M407" s="161"/>
      <c r="N407" s="162"/>
      <c r="O407" s="162"/>
      <c r="P407" s="163">
        <f>P408</f>
        <v>0</v>
      </c>
      <c r="Q407" s="162"/>
      <c r="R407" s="163">
        <f>R408</f>
        <v>0</v>
      </c>
      <c r="S407" s="162"/>
      <c r="T407" s="164">
        <f>T408</f>
        <v>0</v>
      </c>
      <c r="AR407" s="157" t="s">
        <v>150</v>
      </c>
      <c r="AT407" s="165" t="s">
        <v>70</v>
      </c>
      <c r="AU407" s="165" t="s">
        <v>76</v>
      </c>
      <c r="AY407" s="157" t="s">
        <v>133</v>
      </c>
      <c r="BK407" s="166">
        <f>BK408</f>
        <v>0</v>
      </c>
    </row>
    <row r="408" spans="2:65" s="1" customFormat="1" ht="16.5" customHeight="1">
      <c r="B408" s="169"/>
      <c r="C408" s="170">
        <v>157</v>
      </c>
      <c r="D408" s="170" t="s">
        <v>136</v>
      </c>
      <c r="E408" s="171" t="s">
        <v>741</v>
      </c>
      <c r="F408" s="172" t="s">
        <v>740</v>
      </c>
      <c r="G408" s="173" t="s">
        <v>336</v>
      </c>
      <c r="H408" s="174">
        <v>1</v>
      </c>
      <c r="I408" s="175"/>
      <c r="J408" s="176">
        <f>ROUND(I408*H408,2)</f>
        <v>0</v>
      </c>
      <c r="K408" s="172" t="s">
        <v>140</v>
      </c>
      <c r="L408" s="40"/>
      <c r="M408" s="177" t="s">
        <v>5</v>
      </c>
      <c r="N408" s="216" t="s">
        <v>43</v>
      </c>
      <c r="O408" s="217"/>
      <c r="P408" s="218">
        <f>O408*H408</f>
        <v>0</v>
      </c>
      <c r="Q408" s="218">
        <v>0</v>
      </c>
      <c r="R408" s="218">
        <f>Q408*H408</f>
        <v>0</v>
      </c>
      <c r="S408" s="218">
        <v>0</v>
      </c>
      <c r="T408" s="219">
        <f>S408*H408</f>
        <v>0</v>
      </c>
      <c r="AR408" s="23" t="s">
        <v>737</v>
      </c>
      <c r="AT408" s="23" t="s">
        <v>136</v>
      </c>
      <c r="AU408" s="23" t="s">
        <v>142</v>
      </c>
      <c r="AY408" s="23" t="s">
        <v>133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142</v>
      </c>
      <c r="BK408" s="181">
        <f>ROUND(I408*H408,2)</f>
        <v>0</v>
      </c>
      <c r="BL408" s="23" t="s">
        <v>737</v>
      </c>
      <c r="BM408" s="23" t="s">
        <v>742</v>
      </c>
    </row>
    <row r="409" spans="2:12" s="1" customFormat="1" ht="6.95" customHeight="1">
      <c r="B409" s="55"/>
      <c r="C409" s="56"/>
      <c r="D409" s="56"/>
      <c r="E409" s="56"/>
      <c r="F409" s="56"/>
      <c r="G409" s="56"/>
      <c r="H409" s="56"/>
      <c r="I409" s="122"/>
      <c r="J409" s="56"/>
      <c r="K409" s="56"/>
      <c r="L409" s="40"/>
    </row>
  </sheetData>
  <autoFilter ref="C101:K408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743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744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745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746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747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748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749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750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751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752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77</v>
      </c>
      <c r="F16" s="349" t="s">
        <v>753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754</v>
      </c>
      <c r="F17" s="349" t="s">
        <v>755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756</v>
      </c>
      <c r="F18" s="349" t="s">
        <v>757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758</v>
      </c>
      <c r="F19" s="349" t="s">
        <v>759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760</v>
      </c>
      <c r="F20" s="349" t="s">
        <v>761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762</v>
      </c>
      <c r="F21" s="349" t="s">
        <v>763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764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765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766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767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768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769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770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771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772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118</v>
      </c>
      <c r="F34" s="229"/>
      <c r="G34" s="349" t="s">
        <v>773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774</v>
      </c>
      <c r="F35" s="229"/>
      <c r="G35" s="349" t="s">
        <v>775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776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119</v>
      </c>
      <c r="F37" s="229"/>
      <c r="G37" s="349" t="s">
        <v>777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120</v>
      </c>
      <c r="F38" s="229"/>
      <c r="G38" s="349" t="s">
        <v>778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121</v>
      </c>
      <c r="F39" s="229"/>
      <c r="G39" s="349" t="s">
        <v>779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780</v>
      </c>
      <c r="F40" s="229"/>
      <c r="G40" s="349" t="s">
        <v>781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782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783</v>
      </c>
      <c r="F42" s="229"/>
      <c r="G42" s="349" t="s">
        <v>784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123</v>
      </c>
      <c r="F43" s="229"/>
      <c r="G43" s="349" t="s">
        <v>785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786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787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788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789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790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791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792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793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794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795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796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797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798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799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800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801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802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803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804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805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806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83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807</v>
      </c>
      <c r="D74" s="245"/>
      <c r="E74" s="245"/>
      <c r="F74" s="245" t="s">
        <v>808</v>
      </c>
      <c r="G74" s="246"/>
      <c r="H74" s="245" t="s">
        <v>119</v>
      </c>
      <c r="I74" s="245" t="s">
        <v>56</v>
      </c>
      <c r="J74" s="245" t="s">
        <v>809</v>
      </c>
      <c r="K74" s="244"/>
    </row>
    <row r="75" spans="2:11" ht="17.25" customHeight="1">
      <c r="B75" s="243"/>
      <c r="C75" s="247" t="s">
        <v>810</v>
      </c>
      <c r="D75" s="247"/>
      <c r="E75" s="247"/>
      <c r="F75" s="248" t="s">
        <v>811</v>
      </c>
      <c r="G75" s="249"/>
      <c r="H75" s="247"/>
      <c r="I75" s="247"/>
      <c r="J75" s="247" t="s">
        <v>812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813</v>
      </c>
      <c r="G77" s="251"/>
      <c r="H77" s="233" t="s">
        <v>814</v>
      </c>
      <c r="I77" s="233" t="s">
        <v>815</v>
      </c>
      <c r="J77" s="233">
        <v>20</v>
      </c>
      <c r="K77" s="244"/>
    </row>
    <row r="78" spans="2:11" ht="15" customHeight="1">
      <c r="B78" s="243"/>
      <c r="C78" s="233" t="s">
        <v>816</v>
      </c>
      <c r="D78" s="233"/>
      <c r="E78" s="233"/>
      <c r="F78" s="252" t="s">
        <v>813</v>
      </c>
      <c r="G78" s="251"/>
      <c r="H78" s="233" t="s">
        <v>817</v>
      </c>
      <c r="I78" s="233" t="s">
        <v>815</v>
      </c>
      <c r="J78" s="233">
        <v>120</v>
      </c>
      <c r="K78" s="244"/>
    </row>
    <row r="79" spans="2:11" ht="15" customHeight="1">
      <c r="B79" s="253"/>
      <c r="C79" s="233" t="s">
        <v>818</v>
      </c>
      <c r="D79" s="233"/>
      <c r="E79" s="233"/>
      <c r="F79" s="252" t="s">
        <v>819</v>
      </c>
      <c r="G79" s="251"/>
      <c r="H79" s="233" t="s">
        <v>820</v>
      </c>
      <c r="I79" s="233" t="s">
        <v>815</v>
      </c>
      <c r="J79" s="233">
        <v>50</v>
      </c>
      <c r="K79" s="244"/>
    </row>
    <row r="80" spans="2:11" ht="15" customHeight="1">
      <c r="B80" s="253"/>
      <c r="C80" s="233" t="s">
        <v>821</v>
      </c>
      <c r="D80" s="233"/>
      <c r="E80" s="233"/>
      <c r="F80" s="252" t="s">
        <v>813</v>
      </c>
      <c r="G80" s="251"/>
      <c r="H80" s="233" t="s">
        <v>822</v>
      </c>
      <c r="I80" s="233" t="s">
        <v>823</v>
      </c>
      <c r="J80" s="233"/>
      <c r="K80" s="244"/>
    </row>
    <row r="81" spans="2:11" ht="15" customHeight="1">
      <c r="B81" s="253"/>
      <c r="C81" s="254" t="s">
        <v>824</v>
      </c>
      <c r="D81" s="254"/>
      <c r="E81" s="254"/>
      <c r="F81" s="255" t="s">
        <v>819</v>
      </c>
      <c r="G81" s="254"/>
      <c r="H81" s="254" t="s">
        <v>825</v>
      </c>
      <c r="I81" s="254" t="s">
        <v>815</v>
      </c>
      <c r="J81" s="254">
        <v>15</v>
      </c>
      <c r="K81" s="244"/>
    </row>
    <row r="82" spans="2:11" ht="15" customHeight="1">
      <c r="B82" s="253"/>
      <c r="C82" s="254" t="s">
        <v>826</v>
      </c>
      <c r="D82" s="254"/>
      <c r="E82" s="254"/>
      <c r="F82" s="255" t="s">
        <v>819</v>
      </c>
      <c r="G82" s="254"/>
      <c r="H82" s="254" t="s">
        <v>827</v>
      </c>
      <c r="I82" s="254" t="s">
        <v>815</v>
      </c>
      <c r="J82" s="254">
        <v>15</v>
      </c>
      <c r="K82" s="244"/>
    </row>
    <row r="83" spans="2:11" ht="15" customHeight="1">
      <c r="B83" s="253"/>
      <c r="C83" s="254" t="s">
        <v>828</v>
      </c>
      <c r="D83" s="254"/>
      <c r="E83" s="254"/>
      <c r="F83" s="255" t="s">
        <v>819</v>
      </c>
      <c r="G83" s="254"/>
      <c r="H83" s="254" t="s">
        <v>829</v>
      </c>
      <c r="I83" s="254" t="s">
        <v>815</v>
      </c>
      <c r="J83" s="254">
        <v>20</v>
      </c>
      <c r="K83" s="244"/>
    </row>
    <row r="84" spans="2:11" ht="15" customHeight="1">
      <c r="B84" s="253"/>
      <c r="C84" s="254" t="s">
        <v>830</v>
      </c>
      <c r="D84" s="254"/>
      <c r="E84" s="254"/>
      <c r="F84" s="255" t="s">
        <v>819</v>
      </c>
      <c r="G84" s="254"/>
      <c r="H84" s="254" t="s">
        <v>831</v>
      </c>
      <c r="I84" s="254" t="s">
        <v>815</v>
      </c>
      <c r="J84" s="254">
        <v>20</v>
      </c>
      <c r="K84" s="244"/>
    </row>
    <row r="85" spans="2:11" ht="15" customHeight="1">
      <c r="B85" s="253"/>
      <c r="C85" s="233" t="s">
        <v>832</v>
      </c>
      <c r="D85" s="233"/>
      <c r="E85" s="233"/>
      <c r="F85" s="252" t="s">
        <v>819</v>
      </c>
      <c r="G85" s="251"/>
      <c r="H85" s="233" t="s">
        <v>833</v>
      </c>
      <c r="I85" s="233" t="s">
        <v>815</v>
      </c>
      <c r="J85" s="233">
        <v>50</v>
      </c>
      <c r="K85" s="244"/>
    </row>
    <row r="86" spans="2:11" ht="15" customHeight="1">
      <c r="B86" s="253"/>
      <c r="C86" s="233" t="s">
        <v>834</v>
      </c>
      <c r="D86" s="233"/>
      <c r="E86" s="233"/>
      <c r="F86" s="252" t="s">
        <v>819</v>
      </c>
      <c r="G86" s="251"/>
      <c r="H86" s="233" t="s">
        <v>835</v>
      </c>
      <c r="I86" s="233" t="s">
        <v>815</v>
      </c>
      <c r="J86" s="233">
        <v>20</v>
      </c>
      <c r="K86" s="244"/>
    </row>
    <row r="87" spans="2:11" ht="15" customHeight="1">
      <c r="B87" s="253"/>
      <c r="C87" s="233" t="s">
        <v>836</v>
      </c>
      <c r="D87" s="233"/>
      <c r="E87" s="233"/>
      <c r="F87" s="252" t="s">
        <v>819</v>
      </c>
      <c r="G87" s="251"/>
      <c r="H87" s="233" t="s">
        <v>837</v>
      </c>
      <c r="I87" s="233" t="s">
        <v>815</v>
      </c>
      <c r="J87" s="233">
        <v>20</v>
      </c>
      <c r="K87" s="244"/>
    </row>
    <row r="88" spans="2:11" ht="15" customHeight="1">
      <c r="B88" s="253"/>
      <c r="C88" s="233" t="s">
        <v>838</v>
      </c>
      <c r="D88" s="233"/>
      <c r="E88" s="233"/>
      <c r="F88" s="252" t="s">
        <v>819</v>
      </c>
      <c r="G88" s="251"/>
      <c r="H88" s="233" t="s">
        <v>839</v>
      </c>
      <c r="I88" s="233" t="s">
        <v>815</v>
      </c>
      <c r="J88" s="233">
        <v>50</v>
      </c>
      <c r="K88" s="244"/>
    </row>
    <row r="89" spans="2:11" ht="15" customHeight="1">
      <c r="B89" s="253"/>
      <c r="C89" s="233" t="s">
        <v>840</v>
      </c>
      <c r="D89" s="233"/>
      <c r="E89" s="233"/>
      <c r="F89" s="252" t="s">
        <v>819</v>
      </c>
      <c r="G89" s="251"/>
      <c r="H89" s="233" t="s">
        <v>840</v>
      </c>
      <c r="I89" s="233" t="s">
        <v>815</v>
      </c>
      <c r="J89" s="233">
        <v>50</v>
      </c>
      <c r="K89" s="244"/>
    </row>
    <row r="90" spans="2:11" ht="15" customHeight="1">
      <c r="B90" s="253"/>
      <c r="C90" s="233" t="s">
        <v>124</v>
      </c>
      <c r="D90" s="233"/>
      <c r="E90" s="233"/>
      <c r="F90" s="252" t="s">
        <v>819</v>
      </c>
      <c r="G90" s="251"/>
      <c r="H90" s="233" t="s">
        <v>841</v>
      </c>
      <c r="I90" s="233" t="s">
        <v>815</v>
      </c>
      <c r="J90" s="233">
        <v>255</v>
      </c>
      <c r="K90" s="244"/>
    </row>
    <row r="91" spans="2:11" ht="15" customHeight="1">
      <c r="B91" s="253"/>
      <c r="C91" s="233" t="s">
        <v>842</v>
      </c>
      <c r="D91" s="233"/>
      <c r="E91" s="233"/>
      <c r="F91" s="252" t="s">
        <v>813</v>
      </c>
      <c r="G91" s="251"/>
      <c r="H91" s="233" t="s">
        <v>843</v>
      </c>
      <c r="I91" s="233" t="s">
        <v>844</v>
      </c>
      <c r="J91" s="233"/>
      <c r="K91" s="244"/>
    </row>
    <row r="92" spans="2:11" ht="15" customHeight="1">
      <c r="B92" s="253"/>
      <c r="C92" s="233" t="s">
        <v>845</v>
      </c>
      <c r="D92" s="233"/>
      <c r="E92" s="233"/>
      <c r="F92" s="252" t="s">
        <v>813</v>
      </c>
      <c r="G92" s="251"/>
      <c r="H92" s="233" t="s">
        <v>846</v>
      </c>
      <c r="I92" s="233" t="s">
        <v>847</v>
      </c>
      <c r="J92" s="233"/>
      <c r="K92" s="244"/>
    </row>
    <row r="93" spans="2:11" ht="15" customHeight="1">
      <c r="B93" s="253"/>
      <c r="C93" s="233" t="s">
        <v>848</v>
      </c>
      <c r="D93" s="233"/>
      <c r="E93" s="233"/>
      <c r="F93" s="252" t="s">
        <v>813</v>
      </c>
      <c r="G93" s="251"/>
      <c r="H93" s="233" t="s">
        <v>848</v>
      </c>
      <c r="I93" s="233" t="s">
        <v>847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813</v>
      </c>
      <c r="G94" s="251"/>
      <c r="H94" s="233" t="s">
        <v>849</v>
      </c>
      <c r="I94" s="233" t="s">
        <v>847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813</v>
      </c>
      <c r="G95" s="251"/>
      <c r="H95" s="233" t="s">
        <v>850</v>
      </c>
      <c r="I95" s="233" t="s">
        <v>847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851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807</v>
      </c>
      <c r="D101" s="245"/>
      <c r="E101" s="245"/>
      <c r="F101" s="245" t="s">
        <v>808</v>
      </c>
      <c r="G101" s="246"/>
      <c r="H101" s="245" t="s">
        <v>119</v>
      </c>
      <c r="I101" s="245" t="s">
        <v>56</v>
      </c>
      <c r="J101" s="245" t="s">
        <v>809</v>
      </c>
      <c r="K101" s="244"/>
    </row>
    <row r="102" spans="2:11" ht="17.25" customHeight="1">
      <c r="B102" s="243"/>
      <c r="C102" s="247" t="s">
        <v>810</v>
      </c>
      <c r="D102" s="247"/>
      <c r="E102" s="247"/>
      <c r="F102" s="248" t="s">
        <v>811</v>
      </c>
      <c r="G102" s="249"/>
      <c r="H102" s="247"/>
      <c r="I102" s="247"/>
      <c r="J102" s="247" t="s">
        <v>812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813</v>
      </c>
      <c r="G104" s="261"/>
      <c r="H104" s="233" t="s">
        <v>852</v>
      </c>
      <c r="I104" s="233" t="s">
        <v>815</v>
      </c>
      <c r="J104" s="233">
        <v>20</v>
      </c>
      <c r="K104" s="244"/>
    </row>
    <row r="105" spans="2:11" ht="15" customHeight="1">
      <c r="B105" s="243"/>
      <c r="C105" s="233" t="s">
        <v>816</v>
      </c>
      <c r="D105" s="233"/>
      <c r="E105" s="233"/>
      <c r="F105" s="252" t="s">
        <v>813</v>
      </c>
      <c r="G105" s="233"/>
      <c r="H105" s="233" t="s">
        <v>852</v>
      </c>
      <c r="I105" s="233" t="s">
        <v>815</v>
      </c>
      <c r="J105" s="233">
        <v>120</v>
      </c>
      <c r="K105" s="244"/>
    </row>
    <row r="106" spans="2:11" ht="15" customHeight="1">
      <c r="B106" s="253"/>
      <c r="C106" s="233" t="s">
        <v>818</v>
      </c>
      <c r="D106" s="233"/>
      <c r="E106" s="233"/>
      <c r="F106" s="252" t="s">
        <v>819</v>
      </c>
      <c r="G106" s="233"/>
      <c r="H106" s="233" t="s">
        <v>852</v>
      </c>
      <c r="I106" s="233" t="s">
        <v>815</v>
      </c>
      <c r="J106" s="233">
        <v>50</v>
      </c>
      <c r="K106" s="244"/>
    </row>
    <row r="107" spans="2:11" ht="15" customHeight="1">
      <c r="B107" s="253"/>
      <c r="C107" s="233" t="s">
        <v>821</v>
      </c>
      <c r="D107" s="233"/>
      <c r="E107" s="233"/>
      <c r="F107" s="252" t="s">
        <v>813</v>
      </c>
      <c r="G107" s="233"/>
      <c r="H107" s="233" t="s">
        <v>852</v>
      </c>
      <c r="I107" s="233" t="s">
        <v>823</v>
      </c>
      <c r="J107" s="233"/>
      <c r="K107" s="244"/>
    </row>
    <row r="108" spans="2:11" ht="15" customHeight="1">
      <c r="B108" s="253"/>
      <c r="C108" s="233" t="s">
        <v>832</v>
      </c>
      <c r="D108" s="233"/>
      <c r="E108" s="233"/>
      <c r="F108" s="252" t="s">
        <v>819</v>
      </c>
      <c r="G108" s="233"/>
      <c r="H108" s="233" t="s">
        <v>852</v>
      </c>
      <c r="I108" s="233" t="s">
        <v>815</v>
      </c>
      <c r="J108" s="233">
        <v>50</v>
      </c>
      <c r="K108" s="244"/>
    </row>
    <row r="109" spans="2:11" ht="15" customHeight="1">
      <c r="B109" s="253"/>
      <c r="C109" s="233" t="s">
        <v>840</v>
      </c>
      <c r="D109" s="233"/>
      <c r="E109" s="233"/>
      <c r="F109" s="252" t="s">
        <v>819</v>
      </c>
      <c r="G109" s="233"/>
      <c r="H109" s="233" t="s">
        <v>852</v>
      </c>
      <c r="I109" s="233" t="s">
        <v>815</v>
      </c>
      <c r="J109" s="233">
        <v>50</v>
      </c>
      <c r="K109" s="244"/>
    </row>
    <row r="110" spans="2:11" ht="15" customHeight="1">
      <c r="B110" s="253"/>
      <c r="C110" s="233" t="s">
        <v>838</v>
      </c>
      <c r="D110" s="233"/>
      <c r="E110" s="233"/>
      <c r="F110" s="252" t="s">
        <v>819</v>
      </c>
      <c r="G110" s="233"/>
      <c r="H110" s="233" t="s">
        <v>852</v>
      </c>
      <c r="I110" s="233" t="s">
        <v>815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813</v>
      </c>
      <c r="G111" s="233"/>
      <c r="H111" s="233" t="s">
        <v>853</v>
      </c>
      <c r="I111" s="233" t="s">
        <v>815</v>
      </c>
      <c r="J111" s="233">
        <v>20</v>
      </c>
      <c r="K111" s="244"/>
    </row>
    <row r="112" spans="2:11" ht="15" customHeight="1">
      <c r="B112" s="253"/>
      <c r="C112" s="233" t="s">
        <v>854</v>
      </c>
      <c r="D112" s="233"/>
      <c r="E112" s="233"/>
      <c r="F112" s="252" t="s">
        <v>813</v>
      </c>
      <c r="G112" s="233"/>
      <c r="H112" s="233" t="s">
        <v>855</v>
      </c>
      <c r="I112" s="233" t="s">
        <v>815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813</v>
      </c>
      <c r="G113" s="233"/>
      <c r="H113" s="233" t="s">
        <v>856</v>
      </c>
      <c r="I113" s="233" t="s">
        <v>847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813</v>
      </c>
      <c r="G114" s="233"/>
      <c r="H114" s="233" t="s">
        <v>857</v>
      </c>
      <c r="I114" s="233" t="s">
        <v>847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813</v>
      </c>
      <c r="G115" s="233"/>
      <c r="H115" s="233" t="s">
        <v>858</v>
      </c>
      <c r="I115" s="233" t="s">
        <v>859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860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807</v>
      </c>
      <c r="D121" s="245"/>
      <c r="E121" s="245"/>
      <c r="F121" s="245" t="s">
        <v>808</v>
      </c>
      <c r="G121" s="246"/>
      <c r="H121" s="245" t="s">
        <v>119</v>
      </c>
      <c r="I121" s="245" t="s">
        <v>56</v>
      </c>
      <c r="J121" s="245" t="s">
        <v>809</v>
      </c>
      <c r="K121" s="271"/>
    </row>
    <row r="122" spans="2:11" ht="17.25" customHeight="1">
      <c r="B122" s="270"/>
      <c r="C122" s="247" t="s">
        <v>810</v>
      </c>
      <c r="D122" s="247"/>
      <c r="E122" s="247"/>
      <c r="F122" s="248" t="s">
        <v>811</v>
      </c>
      <c r="G122" s="249"/>
      <c r="H122" s="247"/>
      <c r="I122" s="247"/>
      <c r="J122" s="247" t="s">
        <v>812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816</v>
      </c>
      <c r="D124" s="250"/>
      <c r="E124" s="250"/>
      <c r="F124" s="252" t="s">
        <v>813</v>
      </c>
      <c r="G124" s="233"/>
      <c r="H124" s="233" t="s">
        <v>852</v>
      </c>
      <c r="I124" s="233" t="s">
        <v>815</v>
      </c>
      <c r="J124" s="233">
        <v>120</v>
      </c>
      <c r="K124" s="274"/>
    </row>
    <row r="125" spans="2:11" ht="15" customHeight="1">
      <c r="B125" s="272"/>
      <c r="C125" s="233" t="s">
        <v>861</v>
      </c>
      <c r="D125" s="233"/>
      <c r="E125" s="233"/>
      <c r="F125" s="252" t="s">
        <v>813</v>
      </c>
      <c r="G125" s="233"/>
      <c r="H125" s="233" t="s">
        <v>862</v>
      </c>
      <c r="I125" s="233" t="s">
        <v>815</v>
      </c>
      <c r="J125" s="233" t="s">
        <v>863</v>
      </c>
      <c r="K125" s="274"/>
    </row>
    <row r="126" spans="2:11" ht="15" customHeight="1">
      <c r="B126" s="272"/>
      <c r="C126" s="233" t="s">
        <v>762</v>
      </c>
      <c r="D126" s="233"/>
      <c r="E126" s="233"/>
      <c r="F126" s="252" t="s">
        <v>813</v>
      </c>
      <c r="G126" s="233"/>
      <c r="H126" s="233" t="s">
        <v>864</v>
      </c>
      <c r="I126" s="233" t="s">
        <v>815</v>
      </c>
      <c r="J126" s="233" t="s">
        <v>863</v>
      </c>
      <c r="K126" s="274"/>
    </row>
    <row r="127" spans="2:11" ht="15" customHeight="1">
      <c r="B127" s="272"/>
      <c r="C127" s="233" t="s">
        <v>824</v>
      </c>
      <c r="D127" s="233"/>
      <c r="E127" s="233"/>
      <c r="F127" s="252" t="s">
        <v>819</v>
      </c>
      <c r="G127" s="233"/>
      <c r="H127" s="233" t="s">
        <v>825</v>
      </c>
      <c r="I127" s="233" t="s">
        <v>815</v>
      </c>
      <c r="J127" s="233">
        <v>15</v>
      </c>
      <c r="K127" s="274"/>
    </row>
    <row r="128" spans="2:11" ht="15" customHeight="1">
      <c r="B128" s="272"/>
      <c r="C128" s="254" t="s">
        <v>826</v>
      </c>
      <c r="D128" s="254"/>
      <c r="E128" s="254"/>
      <c r="F128" s="255" t="s">
        <v>819</v>
      </c>
      <c r="G128" s="254"/>
      <c r="H128" s="254" t="s">
        <v>827</v>
      </c>
      <c r="I128" s="254" t="s">
        <v>815</v>
      </c>
      <c r="J128" s="254">
        <v>15</v>
      </c>
      <c r="K128" s="274"/>
    </row>
    <row r="129" spans="2:11" ht="15" customHeight="1">
      <c r="B129" s="272"/>
      <c r="C129" s="254" t="s">
        <v>828</v>
      </c>
      <c r="D129" s="254"/>
      <c r="E129" s="254"/>
      <c r="F129" s="255" t="s">
        <v>819</v>
      </c>
      <c r="G129" s="254"/>
      <c r="H129" s="254" t="s">
        <v>829</v>
      </c>
      <c r="I129" s="254" t="s">
        <v>815</v>
      </c>
      <c r="J129" s="254">
        <v>20</v>
      </c>
      <c r="K129" s="274"/>
    </row>
    <row r="130" spans="2:11" ht="15" customHeight="1">
      <c r="B130" s="272"/>
      <c r="C130" s="254" t="s">
        <v>830</v>
      </c>
      <c r="D130" s="254"/>
      <c r="E130" s="254"/>
      <c r="F130" s="255" t="s">
        <v>819</v>
      </c>
      <c r="G130" s="254"/>
      <c r="H130" s="254" t="s">
        <v>831</v>
      </c>
      <c r="I130" s="254" t="s">
        <v>815</v>
      </c>
      <c r="J130" s="254">
        <v>20</v>
      </c>
      <c r="K130" s="274"/>
    </row>
    <row r="131" spans="2:11" ht="15" customHeight="1">
      <c r="B131" s="272"/>
      <c r="C131" s="233" t="s">
        <v>818</v>
      </c>
      <c r="D131" s="233"/>
      <c r="E131" s="233"/>
      <c r="F131" s="252" t="s">
        <v>819</v>
      </c>
      <c r="G131" s="233"/>
      <c r="H131" s="233" t="s">
        <v>852</v>
      </c>
      <c r="I131" s="233" t="s">
        <v>815</v>
      </c>
      <c r="J131" s="233">
        <v>50</v>
      </c>
      <c r="K131" s="274"/>
    </row>
    <row r="132" spans="2:11" ht="15" customHeight="1">
      <c r="B132" s="272"/>
      <c r="C132" s="233" t="s">
        <v>832</v>
      </c>
      <c r="D132" s="233"/>
      <c r="E132" s="233"/>
      <c r="F132" s="252" t="s">
        <v>819</v>
      </c>
      <c r="G132" s="233"/>
      <c r="H132" s="233" t="s">
        <v>852</v>
      </c>
      <c r="I132" s="233" t="s">
        <v>815</v>
      </c>
      <c r="J132" s="233">
        <v>50</v>
      </c>
      <c r="K132" s="274"/>
    </row>
    <row r="133" spans="2:11" ht="15" customHeight="1">
      <c r="B133" s="272"/>
      <c r="C133" s="233" t="s">
        <v>838</v>
      </c>
      <c r="D133" s="233"/>
      <c r="E133" s="233"/>
      <c r="F133" s="252" t="s">
        <v>819</v>
      </c>
      <c r="G133" s="233"/>
      <c r="H133" s="233" t="s">
        <v>852</v>
      </c>
      <c r="I133" s="233" t="s">
        <v>815</v>
      </c>
      <c r="J133" s="233">
        <v>50</v>
      </c>
      <c r="K133" s="274"/>
    </row>
    <row r="134" spans="2:11" ht="15" customHeight="1">
      <c r="B134" s="272"/>
      <c r="C134" s="233" t="s">
        <v>840</v>
      </c>
      <c r="D134" s="233"/>
      <c r="E134" s="233"/>
      <c r="F134" s="252" t="s">
        <v>819</v>
      </c>
      <c r="G134" s="233"/>
      <c r="H134" s="233" t="s">
        <v>852</v>
      </c>
      <c r="I134" s="233" t="s">
        <v>815</v>
      </c>
      <c r="J134" s="233">
        <v>50</v>
      </c>
      <c r="K134" s="274"/>
    </row>
    <row r="135" spans="2:11" ht="15" customHeight="1">
      <c r="B135" s="272"/>
      <c r="C135" s="233" t="s">
        <v>124</v>
      </c>
      <c r="D135" s="233"/>
      <c r="E135" s="233"/>
      <c r="F135" s="252" t="s">
        <v>819</v>
      </c>
      <c r="G135" s="233"/>
      <c r="H135" s="233" t="s">
        <v>865</v>
      </c>
      <c r="I135" s="233" t="s">
        <v>815</v>
      </c>
      <c r="J135" s="233">
        <v>255</v>
      </c>
      <c r="K135" s="274"/>
    </row>
    <row r="136" spans="2:11" ht="15" customHeight="1">
      <c r="B136" s="272"/>
      <c r="C136" s="233" t="s">
        <v>842</v>
      </c>
      <c r="D136" s="233"/>
      <c r="E136" s="233"/>
      <c r="F136" s="252" t="s">
        <v>813</v>
      </c>
      <c r="G136" s="233"/>
      <c r="H136" s="233" t="s">
        <v>866</v>
      </c>
      <c r="I136" s="233" t="s">
        <v>844</v>
      </c>
      <c r="J136" s="233"/>
      <c r="K136" s="274"/>
    </row>
    <row r="137" spans="2:11" ht="15" customHeight="1">
      <c r="B137" s="272"/>
      <c r="C137" s="233" t="s">
        <v>845</v>
      </c>
      <c r="D137" s="233"/>
      <c r="E137" s="233"/>
      <c r="F137" s="252" t="s">
        <v>813</v>
      </c>
      <c r="G137" s="233"/>
      <c r="H137" s="233" t="s">
        <v>867</v>
      </c>
      <c r="I137" s="233" t="s">
        <v>847</v>
      </c>
      <c r="J137" s="233"/>
      <c r="K137" s="274"/>
    </row>
    <row r="138" spans="2:11" ht="15" customHeight="1">
      <c r="B138" s="272"/>
      <c r="C138" s="233" t="s">
        <v>848</v>
      </c>
      <c r="D138" s="233"/>
      <c r="E138" s="233"/>
      <c r="F138" s="252" t="s">
        <v>813</v>
      </c>
      <c r="G138" s="233"/>
      <c r="H138" s="233" t="s">
        <v>848</v>
      </c>
      <c r="I138" s="233" t="s">
        <v>847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813</v>
      </c>
      <c r="G139" s="233"/>
      <c r="H139" s="233" t="s">
        <v>868</v>
      </c>
      <c r="I139" s="233" t="s">
        <v>847</v>
      </c>
      <c r="J139" s="233"/>
      <c r="K139" s="274"/>
    </row>
    <row r="140" spans="2:11" ht="15" customHeight="1">
      <c r="B140" s="272"/>
      <c r="C140" s="233" t="s">
        <v>869</v>
      </c>
      <c r="D140" s="233"/>
      <c r="E140" s="233"/>
      <c r="F140" s="252" t="s">
        <v>813</v>
      </c>
      <c r="G140" s="233"/>
      <c r="H140" s="233" t="s">
        <v>870</v>
      </c>
      <c r="I140" s="233" t="s">
        <v>847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871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807</v>
      </c>
      <c r="D146" s="245"/>
      <c r="E146" s="245"/>
      <c r="F146" s="245" t="s">
        <v>808</v>
      </c>
      <c r="G146" s="246"/>
      <c r="H146" s="245" t="s">
        <v>119</v>
      </c>
      <c r="I146" s="245" t="s">
        <v>56</v>
      </c>
      <c r="J146" s="245" t="s">
        <v>809</v>
      </c>
      <c r="K146" s="244"/>
    </row>
    <row r="147" spans="2:11" ht="17.25" customHeight="1">
      <c r="B147" s="243"/>
      <c r="C147" s="247" t="s">
        <v>810</v>
      </c>
      <c r="D147" s="247"/>
      <c r="E147" s="247"/>
      <c r="F147" s="248" t="s">
        <v>811</v>
      </c>
      <c r="G147" s="249"/>
      <c r="H147" s="247"/>
      <c r="I147" s="247"/>
      <c r="J147" s="247" t="s">
        <v>812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816</v>
      </c>
      <c r="D149" s="233"/>
      <c r="E149" s="233"/>
      <c r="F149" s="279" t="s">
        <v>813</v>
      </c>
      <c r="G149" s="233"/>
      <c r="H149" s="278" t="s">
        <v>852</v>
      </c>
      <c r="I149" s="278" t="s">
        <v>815</v>
      </c>
      <c r="J149" s="278">
        <v>120</v>
      </c>
      <c r="K149" s="274"/>
    </row>
    <row r="150" spans="2:11" ht="15" customHeight="1">
      <c r="B150" s="253"/>
      <c r="C150" s="278" t="s">
        <v>861</v>
      </c>
      <c r="D150" s="233"/>
      <c r="E150" s="233"/>
      <c r="F150" s="279" t="s">
        <v>813</v>
      </c>
      <c r="G150" s="233"/>
      <c r="H150" s="278" t="s">
        <v>872</v>
      </c>
      <c r="I150" s="278" t="s">
        <v>815</v>
      </c>
      <c r="J150" s="278" t="s">
        <v>863</v>
      </c>
      <c r="K150" s="274"/>
    </row>
    <row r="151" spans="2:11" ht="15" customHeight="1">
      <c r="B151" s="253"/>
      <c r="C151" s="278" t="s">
        <v>762</v>
      </c>
      <c r="D151" s="233"/>
      <c r="E151" s="233"/>
      <c r="F151" s="279" t="s">
        <v>813</v>
      </c>
      <c r="G151" s="233"/>
      <c r="H151" s="278" t="s">
        <v>873</v>
      </c>
      <c r="I151" s="278" t="s">
        <v>815</v>
      </c>
      <c r="J151" s="278" t="s">
        <v>863</v>
      </c>
      <c r="K151" s="274"/>
    </row>
    <row r="152" spans="2:11" ht="15" customHeight="1">
      <c r="B152" s="253"/>
      <c r="C152" s="278" t="s">
        <v>818</v>
      </c>
      <c r="D152" s="233"/>
      <c r="E152" s="233"/>
      <c r="F152" s="279" t="s">
        <v>819</v>
      </c>
      <c r="G152" s="233"/>
      <c r="H152" s="278" t="s">
        <v>852</v>
      </c>
      <c r="I152" s="278" t="s">
        <v>815</v>
      </c>
      <c r="J152" s="278">
        <v>50</v>
      </c>
      <c r="K152" s="274"/>
    </row>
    <row r="153" spans="2:11" ht="15" customHeight="1">
      <c r="B153" s="253"/>
      <c r="C153" s="278" t="s">
        <v>821</v>
      </c>
      <c r="D153" s="233"/>
      <c r="E153" s="233"/>
      <c r="F153" s="279" t="s">
        <v>813</v>
      </c>
      <c r="G153" s="233"/>
      <c r="H153" s="278" t="s">
        <v>852</v>
      </c>
      <c r="I153" s="278" t="s">
        <v>823</v>
      </c>
      <c r="J153" s="278"/>
      <c r="K153" s="274"/>
    </row>
    <row r="154" spans="2:11" ht="15" customHeight="1">
      <c r="B154" s="253"/>
      <c r="C154" s="278" t="s">
        <v>832</v>
      </c>
      <c r="D154" s="233"/>
      <c r="E154" s="233"/>
      <c r="F154" s="279" t="s">
        <v>819</v>
      </c>
      <c r="G154" s="233"/>
      <c r="H154" s="278" t="s">
        <v>852</v>
      </c>
      <c r="I154" s="278" t="s">
        <v>815</v>
      </c>
      <c r="J154" s="278">
        <v>50</v>
      </c>
      <c r="K154" s="274"/>
    </row>
    <row r="155" spans="2:11" ht="15" customHeight="1">
      <c r="B155" s="253"/>
      <c r="C155" s="278" t="s">
        <v>840</v>
      </c>
      <c r="D155" s="233"/>
      <c r="E155" s="233"/>
      <c r="F155" s="279" t="s">
        <v>819</v>
      </c>
      <c r="G155" s="233"/>
      <c r="H155" s="278" t="s">
        <v>852</v>
      </c>
      <c r="I155" s="278" t="s">
        <v>815</v>
      </c>
      <c r="J155" s="278">
        <v>50</v>
      </c>
      <c r="K155" s="274"/>
    </row>
    <row r="156" spans="2:11" ht="15" customHeight="1">
      <c r="B156" s="253"/>
      <c r="C156" s="278" t="s">
        <v>838</v>
      </c>
      <c r="D156" s="233"/>
      <c r="E156" s="233"/>
      <c r="F156" s="279" t="s">
        <v>819</v>
      </c>
      <c r="G156" s="233"/>
      <c r="H156" s="278" t="s">
        <v>852</v>
      </c>
      <c r="I156" s="278" t="s">
        <v>815</v>
      </c>
      <c r="J156" s="278">
        <v>50</v>
      </c>
      <c r="K156" s="274"/>
    </row>
    <row r="157" spans="2:11" ht="15" customHeight="1">
      <c r="B157" s="253"/>
      <c r="C157" s="278" t="s">
        <v>87</v>
      </c>
      <c r="D157" s="233"/>
      <c r="E157" s="233"/>
      <c r="F157" s="279" t="s">
        <v>813</v>
      </c>
      <c r="G157" s="233"/>
      <c r="H157" s="278" t="s">
        <v>874</v>
      </c>
      <c r="I157" s="278" t="s">
        <v>815</v>
      </c>
      <c r="J157" s="278" t="s">
        <v>875</v>
      </c>
      <c r="K157" s="274"/>
    </row>
    <row r="158" spans="2:11" ht="15" customHeight="1">
      <c r="B158" s="253"/>
      <c r="C158" s="278" t="s">
        <v>876</v>
      </c>
      <c r="D158" s="233"/>
      <c r="E158" s="233"/>
      <c r="F158" s="279" t="s">
        <v>813</v>
      </c>
      <c r="G158" s="233"/>
      <c r="H158" s="278" t="s">
        <v>877</v>
      </c>
      <c r="I158" s="278" t="s">
        <v>847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878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807</v>
      </c>
      <c r="D164" s="245"/>
      <c r="E164" s="245"/>
      <c r="F164" s="245" t="s">
        <v>808</v>
      </c>
      <c r="G164" s="282"/>
      <c r="H164" s="283" t="s">
        <v>119</v>
      </c>
      <c r="I164" s="283" t="s">
        <v>56</v>
      </c>
      <c r="J164" s="245" t="s">
        <v>809</v>
      </c>
      <c r="K164" s="225"/>
    </row>
    <row r="165" spans="2:11" ht="17.25" customHeight="1">
      <c r="B165" s="226"/>
      <c r="C165" s="247" t="s">
        <v>810</v>
      </c>
      <c r="D165" s="247"/>
      <c r="E165" s="247"/>
      <c r="F165" s="248" t="s">
        <v>811</v>
      </c>
      <c r="G165" s="284"/>
      <c r="H165" s="285"/>
      <c r="I165" s="285"/>
      <c r="J165" s="247" t="s">
        <v>812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816</v>
      </c>
      <c r="D167" s="233"/>
      <c r="E167" s="233"/>
      <c r="F167" s="252" t="s">
        <v>813</v>
      </c>
      <c r="G167" s="233"/>
      <c r="H167" s="233" t="s">
        <v>852</v>
      </c>
      <c r="I167" s="233" t="s">
        <v>815</v>
      </c>
      <c r="J167" s="233">
        <v>120</v>
      </c>
      <c r="K167" s="274"/>
    </row>
    <row r="168" spans="2:11" ht="15" customHeight="1">
      <c r="B168" s="253"/>
      <c r="C168" s="233" t="s">
        <v>861</v>
      </c>
      <c r="D168" s="233"/>
      <c r="E168" s="233"/>
      <c r="F168" s="252" t="s">
        <v>813</v>
      </c>
      <c r="G168" s="233"/>
      <c r="H168" s="233" t="s">
        <v>862</v>
      </c>
      <c r="I168" s="233" t="s">
        <v>815</v>
      </c>
      <c r="J168" s="233" t="s">
        <v>863</v>
      </c>
      <c r="K168" s="274"/>
    </row>
    <row r="169" spans="2:11" ht="15" customHeight="1">
      <c r="B169" s="253"/>
      <c r="C169" s="233" t="s">
        <v>762</v>
      </c>
      <c r="D169" s="233"/>
      <c r="E169" s="233"/>
      <c r="F169" s="252" t="s">
        <v>813</v>
      </c>
      <c r="G169" s="233"/>
      <c r="H169" s="233" t="s">
        <v>879</v>
      </c>
      <c r="I169" s="233" t="s">
        <v>815</v>
      </c>
      <c r="J169" s="233" t="s">
        <v>863</v>
      </c>
      <c r="K169" s="274"/>
    </row>
    <row r="170" spans="2:11" ht="15" customHeight="1">
      <c r="B170" s="253"/>
      <c r="C170" s="233" t="s">
        <v>818</v>
      </c>
      <c r="D170" s="233"/>
      <c r="E170" s="233"/>
      <c r="F170" s="252" t="s">
        <v>819</v>
      </c>
      <c r="G170" s="233"/>
      <c r="H170" s="233" t="s">
        <v>879</v>
      </c>
      <c r="I170" s="233" t="s">
        <v>815</v>
      </c>
      <c r="J170" s="233">
        <v>50</v>
      </c>
      <c r="K170" s="274"/>
    </row>
    <row r="171" spans="2:11" ht="15" customHeight="1">
      <c r="B171" s="253"/>
      <c r="C171" s="233" t="s">
        <v>821</v>
      </c>
      <c r="D171" s="233"/>
      <c r="E171" s="233"/>
      <c r="F171" s="252" t="s">
        <v>813</v>
      </c>
      <c r="G171" s="233"/>
      <c r="H171" s="233" t="s">
        <v>879</v>
      </c>
      <c r="I171" s="233" t="s">
        <v>823</v>
      </c>
      <c r="J171" s="233"/>
      <c r="K171" s="274"/>
    </row>
    <row r="172" spans="2:11" ht="15" customHeight="1">
      <c r="B172" s="253"/>
      <c r="C172" s="233" t="s">
        <v>832</v>
      </c>
      <c r="D172" s="233"/>
      <c r="E172" s="233"/>
      <c r="F172" s="252" t="s">
        <v>819</v>
      </c>
      <c r="G172" s="233"/>
      <c r="H172" s="233" t="s">
        <v>879</v>
      </c>
      <c r="I172" s="233" t="s">
        <v>815</v>
      </c>
      <c r="J172" s="233">
        <v>50</v>
      </c>
      <c r="K172" s="274"/>
    </row>
    <row r="173" spans="2:11" ht="15" customHeight="1">
      <c r="B173" s="253"/>
      <c r="C173" s="233" t="s">
        <v>840</v>
      </c>
      <c r="D173" s="233"/>
      <c r="E173" s="233"/>
      <c r="F173" s="252" t="s">
        <v>819</v>
      </c>
      <c r="G173" s="233"/>
      <c r="H173" s="233" t="s">
        <v>879</v>
      </c>
      <c r="I173" s="233" t="s">
        <v>815</v>
      </c>
      <c r="J173" s="233">
        <v>50</v>
      </c>
      <c r="K173" s="274"/>
    </row>
    <row r="174" spans="2:11" ht="15" customHeight="1">
      <c r="B174" s="253"/>
      <c r="C174" s="233" t="s">
        <v>838</v>
      </c>
      <c r="D174" s="233"/>
      <c r="E174" s="233"/>
      <c r="F174" s="252" t="s">
        <v>819</v>
      </c>
      <c r="G174" s="233"/>
      <c r="H174" s="233" t="s">
        <v>879</v>
      </c>
      <c r="I174" s="233" t="s">
        <v>815</v>
      </c>
      <c r="J174" s="233">
        <v>50</v>
      </c>
      <c r="K174" s="274"/>
    </row>
    <row r="175" spans="2:11" ht="15" customHeight="1">
      <c r="B175" s="253"/>
      <c r="C175" s="233" t="s">
        <v>118</v>
      </c>
      <c r="D175" s="233"/>
      <c r="E175" s="233"/>
      <c r="F175" s="252" t="s">
        <v>813</v>
      </c>
      <c r="G175" s="233"/>
      <c r="H175" s="233" t="s">
        <v>880</v>
      </c>
      <c r="I175" s="233" t="s">
        <v>881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813</v>
      </c>
      <c r="G176" s="233"/>
      <c r="H176" s="233" t="s">
        <v>882</v>
      </c>
      <c r="I176" s="233" t="s">
        <v>883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813</v>
      </c>
      <c r="G177" s="233"/>
      <c r="H177" s="233" t="s">
        <v>884</v>
      </c>
      <c r="I177" s="233" t="s">
        <v>815</v>
      </c>
      <c r="J177" s="233">
        <v>20</v>
      </c>
      <c r="K177" s="274"/>
    </row>
    <row r="178" spans="2:11" ht="15" customHeight="1">
      <c r="B178" s="253"/>
      <c r="C178" s="233" t="s">
        <v>119</v>
      </c>
      <c r="D178" s="233"/>
      <c r="E178" s="233"/>
      <c r="F178" s="252" t="s">
        <v>813</v>
      </c>
      <c r="G178" s="233"/>
      <c r="H178" s="233" t="s">
        <v>885</v>
      </c>
      <c r="I178" s="233" t="s">
        <v>815</v>
      </c>
      <c r="J178" s="233">
        <v>255</v>
      </c>
      <c r="K178" s="274"/>
    </row>
    <row r="179" spans="2:11" ht="15" customHeight="1">
      <c r="B179" s="253"/>
      <c r="C179" s="233" t="s">
        <v>120</v>
      </c>
      <c r="D179" s="233"/>
      <c r="E179" s="233"/>
      <c r="F179" s="252" t="s">
        <v>813</v>
      </c>
      <c r="G179" s="233"/>
      <c r="H179" s="233" t="s">
        <v>778</v>
      </c>
      <c r="I179" s="233" t="s">
        <v>815</v>
      </c>
      <c r="J179" s="233">
        <v>10</v>
      </c>
      <c r="K179" s="274"/>
    </row>
    <row r="180" spans="2:11" ht="15" customHeight="1">
      <c r="B180" s="253"/>
      <c r="C180" s="233" t="s">
        <v>121</v>
      </c>
      <c r="D180" s="233"/>
      <c r="E180" s="233"/>
      <c r="F180" s="252" t="s">
        <v>813</v>
      </c>
      <c r="G180" s="233"/>
      <c r="H180" s="233" t="s">
        <v>886</v>
      </c>
      <c r="I180" s="233" t="s">
        <v>847</v>
      </c>
      <c r="J180" s="233"/>
      <c r="K180" s="274"/>
    </row>
    <row r="181" spans="2:11" ht="15" customHeight="1">
      <c r="B181" s="253"/>
      <c r="C181" s="233" t="s">
        <v>887</v>
      </c>
      <c r="D181" s="233"/>
      <c r="E181" s="233"/>
      <c r="F181" s="252" t="s">
        <v>813</v>
      </c>
      <c r="G181" s="233"/>
      <c r="H181" s="233" t="s">
        <v>888</v>
      </c>
      <c r="I181" s="233" t="s">
        <v>847</v>
      </c>
      <c r="J181" s="233"/>
      <c r="K181" s="274"/>
    </row>
    <row r="182" spans="2:11" ht="15" customHeight="1">
      <c r="B182" s="253"/>
      <c r="C182" s="233" t="s">
        <v>876</v>
      </c>
      <c r="D182" s="233"/>
      <c r="E182" s="233"/>
      <c r="F182" s="252" t="s">
        <v>813</v>
      </c>
      <c r="G182" s="233"/>
      <c r="H182" s="233" t="s">
        <v>889</v>
      </c>
      <c r="I182" s="233" t="s">
        <v>847</v>
      </c>
      <c r="J182" s="233"/>
      <c r="K182" s="274"/>
    </row>
    <row r="183" spans="2:11" ht="15" customHeight="1">
      <c r="B183" s="253"/>
      <c r="C183" s="233" t="s">
        <v>123</v>
      </c>
      <c r="D183" s="233"/>
      <c r="E183" s="233"/>
      <c r="F183" s="252" t="s">
        <v>819</v>
      </c>
      <c r="G183" s="233"/>
      <c r="H183" s="233" t="s">
        <v>890</v>
      </c>
      <c r="I183" s="233" t="s">
        <v>815</v>
      </c>
      <c r="J183" s="233">
        <v>50</v>
      </c>
      <c r="K183" s="274"/>
    </row>
    <row r="184" spans="2:11" ht="15" customHeight="1">
      <c r="B184" s="253"/>
      <c r="C184" s="233" t="s">
        <v>891</v>
      </c>
      <c r="D184" s="233"/>
      <c r="E184" s="233"/>
      <c r="F184" s="252" t="s">
        <v>819</v>
      </c>
      <c r="G184" s="233"/>
      <c r="H184" s="233" t="s">
        <v>892</v>
      </c>
      <c r="I184" s="233" t="s">
        <v>893</v>
      </c>
      <c r="J184" s="233"/>
      <c r="K184" s="274"/>
    </row>
    <row r="185" spans="2:11" ht="15" customHeight="1">
      <c r="B185" s="253"/>
      <c r="C185" s="233" t="s">
        <v>894</v>
      </c>
      <c r="D185" s="233"/>
      <c r="E185" s="233"/>
      <c r="F185" s="252" t="s">
        <v>819</v>
      </c>
      <c r="G185" s="233"/>
      <c r="H185" s="233" t="s">
        <v>895</v>
      </c>
      <c r="I185" s="233" t="s">
        <v>893</v>
      </c>
      <c r="J185" s="233"/>
      <c r="K185" s="274"/>
    </row>
    <row r="186" spans="2:11" ht="15" customHeight="1">
      <c r="B186" s="253"/>
      <c r="C186" s="233" t="s">
        <v>896</v>
      </c>
      <c r="D186" s="233"/>
      <c r="E186" s="233"/>
      <c r="F186" s="252" t="s">
        <v>819</v>
      </c>
      <c r="G186" s="233"/>
      <c r="H186" s="233" t="s">
        <v>897</v>
      </c>
      <c r="I186" s="233" t="s">
        <v>893</v>
      </c>
      <c r="J186" s="233"/>
      <c r="K186" s="274"/>
    </row>
    <row r="187" spans="2:11" ht="15" customHeight="1">
      <c r="B187" s="253"/>
      <c r="C187" s="286" t="s">
        <v>898</v>
      </c>
      <c r="D187" s="233"/>
      <c r="E187" s="233"/>
      <c r="F187" s="252" t="s">
        <v>819</v>
      </c>
      <c r="G187" s="233"/>
      <c r="H187" s="233" t="s">
        <v>899</v>
      </c>
      <c r="I187" s="233" t="s">
        <v>900</v>
      </c>
      <c r="J187" s="287" t="s">
        <v>901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813</v>
      </c>
      <c r="G188" s="233"/>
      <c r="H188" s="229" t="s">
        <v>902</v>
      </c>
      <c r="I188" s="233" t="s">
        <v>903</v>
      </c>
      <c r="J188" s="233"/>
      <c r="K188" s="274"/>
    </row>
    <row r="189" spans="2:11" ht="15" customHeight="1">
      <c r="B189" s="253"/>
      <c r="C189" s="238" t="s">
        <v>904</v>
      </c>
      <c r="D189" s="233"/>
      <c r="E189" s="233"/>
      <c r="F189" s="252" t="s">
        <v>813</v>
      </c>
      <c r="G189" s="233"/>
      <c r="H189" s="233" t="s">
        <v>905</v>
      </c>
      <c r="I189" s="233" t="s">
        <v>847</v>
      </c>
      <c r="J189" s="233"/>
      <c r="K189" s="274"/>
    </row>
    <row r="190" spans="2:11" ht="15" customHeight="1">
      <c r="B190" s="253"/>
      <c r="C190" s="238" t="s">
        <v>906</v>
      </c>
      <c r="D190" s="233"/>
      <c r="E190" s="233"/>
      <c r="F190" s="252" t="s">
        <v>813</v>
      </c>
      <c r="G190" s="233"/>
      <c r="H190" s="233" t="s">
        <v>907</v>
      </c>
      <c r="I190" s="233" t="s">
        <v>847</v>
      </c>
      <c r="J190" s="233"/>
      <c r="K190" s="274"/>
    </row>
    <row r="191" spans="2:11" ht="15" customHeight="1">
      <c r="B191" s="253"/>
      <c r="C191" s="238" t="s">
        <v>908</v>
      </c>
      <c r="D191" s="233"/>
      <c r="E191" s="233"/>
      <c r="F191" s="252" t="s">
        <v>819</v>
      </c>
      <c r="G191" s="233"/>
      <c r="H191" s="233" t="s">
        <v>909</v>
      </c>
      <c r="I191" s="233" t="s">
        <v>847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910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911</v>
      </c>
      <c r="D198" s="289"/>
      <c r="E198" s="289"/>
      <c r="F198" s="289" t="s">
        <v>912</v>
      </c>
      <c r="G198" s="290"/>
      <c r="H198" s="346" t="s">
        <v>913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903</v>
      </c>
      <c r="D200" s="233"/>
      <c r="E200" s="233"/>
      <c r="F200" s="252" t="s">
        <v>42</v>
      </c>
      <c r="G200" s="233"/>
      <c r="H200" s="345" t="s">
        <v>914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915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916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917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918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859</v>
      </c>
      <c r="D206" s="233"/>
      <c r="E206" s="233"/>
      <c r="F206" s="252" t="s">
        <v>77</v>
      </c>
      <c r="G206" s="233"/>
      <c r="H206" s="345" t="s">
        <v>919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756</v>
      </c>
      <c r="G207" s="233"/>
      <c r="H207" s="345" t="s">
        <v>757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754</v>
      </c>
      <c r="G208" s="233"/>
      <c r="H208" s="345" t="s">
        <v>920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758</v>
      </c>
      <c r="G209" s="238"/>
      <c r="H209" s="344" t="s">
        <v>759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760</v>
      </c>
      <c r="G210" s="238"/>
      <c r="H210" s="344" t="s">
        <v>921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883</v>
      </c>
      <c r="D212" s="259"/>
      <c r="E212" s="259"/>
      <c r="F212" s="252">
        <v>1</v>
      </c>
      <c r="G212" s="238"/>
      <c r="H212" s="344" t="s">
        <v>922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923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924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925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Grünspanová Markéta Mgr.</cp:lastModifiedBy>
  <cp:lastPrinted>2022-01-21T09:17:11Z</cp:lastPrinted>
  <dcterms:created xsi:type="dcterms:W3CDTF">2019-09-05T07:12:16Z</dcterms:created>
  <dcterms:modified xsi:type="dcterms:W3CDTF">2022-02-04T06:35:01Z</dcterms:modified>
  <cp:category/>
  <cp:version/>
  <cp:contentType/>
  <cp:contentStatus/>
</cp:coreProperties>
</file>