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spa\Plocha\DNS\B Y T Y - obsazené\Jižní 11, b.č.3 - Bencová = BJ-sprch.kout\BJ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M19" i="12" s="1"/>
  <c r="I20" i="12"/>
  <c r="I19" i="12" s="1"/>
  <c r="K20" i="12"/>
  <c r="K19" i="12" s="1"/>
  <c r="O20" i="12"/>
  <c r="O19" i="12" s="1"/>
  <c r="Q20" i="12"/>
  <c r="Q19" i="12" s="1"/>
  <c r="V20" i="12"/>
  <c r="V19" i="12" s="1"/>
  <c r="G23" i="12"/>
  <c r="G22" i="12" s="1"/>
  <c r="I51" i="1" s="1"/>
  <c r="I23" i="12"/>
  <c r="I22" i="12" s="1"/>
  <c r="K23" i="12"/>
  <c r="K22" i="12" s="1"/>
  <c r="O23" i="12"/>
  <c r="O22" i="12" s="1"/>
  <c r="Q23" i="12"/>
  <c r="Q22" i="12" s="1"/>
  <c r="V23" i="12"/>
  <c r="V22" i="12" s="1"/>
  <c r="G25" i="12"/>
  <c r="M25" i="12" s="1"/>
  <c r="I25" i="12"/>
  <c r="K25" i="12"/>
  <c r="O25" i="12"/>
  <c r="Q25" i="12"/>
  <c r="V25" i="12"/>
  <c r="G27" i="12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M35" i="12" s="1"/>
  <c r="I36" i="12"/>
  <c r="I35" i="12" s="1"/>
  <c r="K36" i="12"/>
  <c r="K35" i="12" s="1"/>
  <c r="O36" i="12"/>
  <c r="O35" i="12" s="1"/>
  <c r="Q36" i="12"/>
  <c r="Q35" i="12" s="1"/>
  <c r="V36" i="12"/>
  <c r="V35" i="12" s="1"/>
  <c r="G38" i="12"/>
  <c r="M38" i="12" s="1"/>
  <c r="M37" i="12" s="1"/>
  <c r="I38" i="12"/>
  <c r="I37" i="12" s="1"/>
  <c r="K38" i="12"/>
  <c r="K37" i="12" s="1"/>
  <c r="O38" i="12"/>
  <c r="O37" i="12" s="1"/>
  <c r="Q38" i="12"/>
  <c r="Q37" i="12" s="1"/>
  <c r="V38" i="12"/>
  <c r="V37" i="12" s="1"/>
  <c r="G42" i="12"/>
  <c r="M42" i="12" s="1"/>
  <c r="I42" i="12"/>
  <c r="K42" i="12"/>
  <c r="O42" i="12"/>
  <c r="Q42" i="12"/>
  <c r="V42" i="12"/>
  <c r="G43" i="12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1" i="12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G77" i="12" s="1"/>
  <c r="I59" i="1" s="1"/>
  <c r="I78" i="12"/>
  <c r="I77" i="12" s="1"/>
  <c r="K78" i="12"/>
  <c r="K77" i="12" s="1"/>
  <c r="O78" i="12"/>
  <c r="O77" i="12" s="1"/>
  <c r="Q78" i="12"/>
  <c r="Q77" i="12" s="1"/>
  <c r="V78" i="12"/>
  <c r="V77" i="12" s="1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9" i="12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M100" i="12" s="1"/>
  <c r="I101" i="12"/>
  <c r="I100" i="12" s="1"/>
  <c r="K101" i="12"/>
  <c r="K100" i="12" s="1"/>
  <c r="O101" i="12"/>
  <c r="O100" i="12" s="1"/>
  <c r="Q101" i="12"/>
  <c r="Q100" i="12" s="1"/>
  <c r="V101" i="12"/>
  <c r="V100" i="12" s="1"/>
  <c r="G103" i="12"/>
  <c r="M103" i="12" s="1"/>
  <c r="I103" i="12"/>
  <c r="K103" i="12"/>
  <c r="O103" i="12"/>
  <c r="Q103" i="12"/>
  <c r="V103" i="12"/>
  <c r="G104" i="12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AF114" i="12"/>
  <c r="I20" i="1"/>
  <c r="V60" i="12" l="1"/>
  <c r="G35" i="12"/>
  <c r="I53" i="1" s="1"/>
  <c r="G41" i="12"/>
  <c r="I55" i="1" s="1"/>
  <c r="Q109" i="12"/>
  <c r="V97" i="12"/>
  <c r="K79" i="12"/>
  <c r="K88" i="12"/>
  <c r="M23" i="12"/>
  <c r="M22" i="12" s="1"/>
  <c r="K97" i="12"/>
  <c r="Q48" i="12"/>
  <c r="I102" i="12"/>
  <c r="I109" i="12"/>
  <c r="K102" i="12"/>
  <c r="G65" i="12"/>
  <c r="I58" i="1" s="1"/>
  <c r="G60" i="12"/>
  <c r="I57" i="1" s="1"/>
  <c r="G48" i="12"/>
  <c r="I56" i="1" s="1"/>
  <c r="G24" i="12"/>
  <c r="I52" i="1" s="1"/>
  <c r="K8" i="12"/>
  <c r="O41" i="12"/>
  <c r="V24" i="12"/>
  <c r="O109" i="12"/>
  <c r="Q102" i="12"/>
  <c r="G41" i="1"/>
  <c r="G39" i="1"/>
  <c r="G42" i="1" s="1"/>
  <c r="G25" i="1" s="1"/>
  <c r="A25" i="1" s="1"/>
  <c r="A26" i="1" s="1"/>
  <c r="G26" i="1" s="1"/>
  <c r="K109" i="12"/>
  <c r="G100" i="12"/>
  <c r="I63" i="1" s="1"/>
  <c r="I18" i="1" s="1"/>
  <c r="V88" i="12"/>
  <c r="V79" i="12"/>
  <c r="O65" i="12"/>
  <c r="I48" i="12"/>
  <c r="O48" i="12"/>
  <c r="O8" i="12"/>
  <c r="G40" i="1"/>
  <c r="V109" i="12"/>
  <c r="V102" i="12"/>
  <c r="M97" i="12"/>
  <c r="G88" i="12"/>
  <c r="I61" i="1" s="1"/>
  <c r="K65" i="12"/>
  <c r="Q65" i="12"/>
  <c r="I65" i="12"/>
  <c r="Q60" i="12"/>
  <c r="I60" i="12"/>
  <c r="O60" i="12"/>
  <c r="K48" i="12"/>
  <c r="K41" i="12"/>
  <c r="Q41" i="12"/>
  <c r="I41" i="12"/>
  <c r="G37" i="12"/>
  <c r="I54" i="1" s="1"/>
  <c r="O24" i="12"/>
  <c r="G19" i="12"/>
  <c r="I50" i="1" s="1"/>
  <c r="V8" i="12"/>
  <c r="I8" i="12"/>
  <c r="O102" i="12"/>
  <c r="G102" i="12"/>
  <c r="I64" i="1" s="1"/>
  <c r="Q97" i="12"/>
  <c r="I97" i="12"/>
  <c r="O97" i="12"/>
  <c r="Q88" i="12"/>
  <c r="I88" i="12"/>
  <c r="O88" i="12"/>
  <c r="Q79" i="12"/>
  <c r="I79" i="12"/>
  <c r="O79" i="12"/>
  <c r="V65" i="12"/>
  <c r="K60" i="12"/>
  <c r="V48" i="12"/>
  <c r="V41" i="12"/>
  <c r="K24" i="12"/>
  <c r="Q24" i="12"/>
  <c r="I24" i="12"/>
  <c r="G8" i="12"/>
  <c r="Q8" i="12"/>
  <c r="M79" i="12"/>
  <c r="M109" i="12"/>
  <c r="AE114" i="12"/>
  <c r="G109" i="12"/>
  <c r="I65" i="1" s="1"/>
  <c r="I19" i="1" s="1"/>
  <c r="M104" i="12"/>
  <c r="M102" i="12" s="1"/>
  <c r="G97" i="12"/>
  <c r="I62" i="1" s="1"/>
  <c r="M89" i="12"/>
  <c r="M88" i="12" s="1"/>
  <c r="G79" i="12"/>
  <c r="I60" i="1" s="1"/>
  <c r="M78" i="12"/>
  <c r="M77" i="12" s="1"/>
  <c r="M61" i="12"/>
  <c r="M60" i="12" s="1"/>
  <c r="M49" i="12"/>
  <c r="M48" i="12" s="1"/>
  <c r="M27" i="12"/>
  <c r="M24" i="12" s="1"/>
  <c r="M15" i="12"/>
  <c r="M8" i="12" s="1"/>
  <c r="M65" i="12"/>
  <c r="M43" i="12"/>
  <c r="M41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1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<sst xmlns="http://schemas.openxmlformats.org/spreadsheetml/2006/main" count="701" uniqueCount="303">
  <si>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</si>
  <si>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</si>
  <si>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</si>
  <si>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</si>
  <si>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</si>
  <si>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</si>
  <si>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</si>
  <si>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</si>
  <si>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</si>
  <si>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</si>
  <si>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</si>
  <si>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</si>
  <si>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</si>
  <si>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</si>
  <si>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</si>
  <si>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</si>
  <si>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</si>
  <si>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</si>
  <si>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</si>
  <si>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</si>
  <si>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</si>
  <si>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</si>
  <si>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</si>
  <si>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</si>
  <si>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</si>
  <si>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</si>
  <si>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</si>
  <si>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</si>
  <si>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</si>
  <si>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</si>
  <si>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</si>
  <si>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</si>
  <si>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</si>
  <si>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</si>
  <si>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</si>
  <si>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</si>
  <si>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</si>
  <si>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</si>
  <si>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</si>
  <si>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</si>
  <si>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</si>
  <si>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</si>
  <si>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</si>
  <si>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</si>
  <si>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</si>
  <si>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</si>
  <si>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</si>
  <si>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</si>
  <si>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</si>
  <si>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</si>
  <si>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</si>
  <si>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</si>
  <si>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</si>
  <si>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</si>
  <si>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</si>
  <si>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</si>
  <si>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</si>
  <si>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</si>
  <si>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</si>
  <si>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</si>
  <si>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</si>
  <si>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</si>
  <si>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</si>
  <si>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</si>
  <si>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</si>
  <si>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</si>
  <si>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</si>
  <si>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</si>
  <si>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</si>
  <si>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</si>
  <si>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</si>
  <si>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</si>
  <si>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</si>
  <si>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</si>
  <si>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</si>
  <si>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</si>
  <si>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</si>
  <si>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</si>
  <si>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</si>
  <si>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</si>
  <si>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</si>
  <si>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</si>
  <si>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</si>
  <si>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</si>
  <si>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</si>
  <si>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</si>
  <si>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</si>
  <si>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</si>
  <si>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</si>
  <si>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</si>
  <si>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</si>
  <si>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</si>
  <si>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</si>
  <si>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</si>
  <si>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</si>
  <si>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</si>
  <si>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</si>
  <si>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</si>
  <si>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</si>
  <si>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</si>
  <si>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</si>
  <si>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</si>
  <si>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</si>
  <si>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</si>
  <si>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</si>
  <si>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</si>
  <si>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</si>
  <si>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</si>
  <si>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</si>
  <si>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</si>
  <si>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</si>
  <si>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</si>
  <si>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</si>
  <si>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</si>
  <si>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</si>
  <si>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</si>
  <si>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</si>
  <si>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</si>
  <si>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</si>
  <si>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</si>
  <si>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</si>
  <si>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</si>
  <si>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</si>
  <si>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</si>
  <si>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</si>
  <si>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</si>
  <si>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</si>
  <si>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</si>
  <si>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</si>
  <si>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</si>
  <si>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</si>
  <si>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</si>
  <si>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</si>
  <si>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</si>
  <si>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</si>
  <si>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</si>
  <si>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</si>
  <si>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</si>
  <si>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</si>
  <si>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</si>
  <si>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</si>
  <si>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</si>
  <si>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</si>
  <si>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</si>
  <si>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</si>
  <si>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</si>
  <si>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</si>
  <si>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</si>
  <si>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</si>
  <si>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</si>
  <si>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</si>
  <si>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</si>
  <si>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</si>
  <si>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</si>
  <si>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</si>
  <si>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</si>
  <si>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</si>
  <si>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</si>
  <si>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</si>
  <si>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</si>
  <si>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</si>
  <si>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</si>
  <si>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</si>
  <si>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</si>
  <si>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</si>
  <si>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</si>
  <si>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</si>
  <si>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</si>
  <si>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</si>
  <si>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</si>
  <si>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</si>
  <si>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</si>
  <si>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</si>
  <si>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</si>
  <si>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</si>
  <si>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</si>
  <si>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</si>
  <si>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</si>
  <si>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</si>
  <si>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</si>
  <si>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</si>
  <si>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</si>
  <si>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</si>
  <si>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</si>
  <si>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</si>
  <si>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</si>
  <si>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</si>
  <si>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</si>
  <si>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</si>
  <si>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</si>
  <si>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</si>
  <si>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</si>
  <si>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</si>
  <si>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</si>
  <si>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</si>
  <si>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</si>
  <si>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</si>
  <si>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</si>
  <si>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</si>
  <si>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</si>
  <si>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</si>
  <si>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</si>
  <si>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</si>
  <si>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</si>
  <si>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</si>
  <si>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</si>
  <si>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</si>
  <si>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</si>
  <si>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</si>
  <si>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</si>
  <si>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</si>
  <si>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</si>
  <si>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</si>
  <si>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</si>
  <si>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</si>
  <si>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</si>
  <si>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</si>
  <si>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</si>
  <si>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</si>
  <si>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Ventil</t>
  </si>
  <si>
    <t>WC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</si>
  <si>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</si>
  <si>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</si>
  <si>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</si>
  <si>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</si>
  <si>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</si>
  <si>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</si>
  <si>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</si>
  <si>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</si>
  <si>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</si>
  <si>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</si>
  <si>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</si>
  <si>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</si>
  <si>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</si>
  <si>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</si>
  <si>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</si>
  <si>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</si>
  <si>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</si>
  <si>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</si>
  <si>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</si>
  <si>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</si>
  <si>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</si>
  <si>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</si>
  <si>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</si>
  <si>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</si>
  <si>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</si>
  <si>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</si>
  <si>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</si>
  <si>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</si>
  <si>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</si>
  <si>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</si>
  <si>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</si>
  <si>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</si>
  <si>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</si>
  <si>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</si>
  <si>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</si>
  <si>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</si>
  <si>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</si>
  <si>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</si>
  <si>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</si>
  <si>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</si>
  <si>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</si>
  <si>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</si>
  <si>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</si>
  <si>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</si>
  <si>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</si>
  <si>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</si>
  <si>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</si>
  <si>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</si>
  <si>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</si>
  <si>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</si>
  <si>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</si>
  <si>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</si>
  <si>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</si>
  <si>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</si>
  <si>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WC KOMBI, duální splachování</t>
  </si>
  <si>
    <t>Dřez kuchyňský, nerez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</si>
  <si>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</si>
  <si>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</si>
  <si>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</si>
  <si>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</si>
  <si>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</si>
  <si>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</si>
  <si>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>D+M Revizní dvířka dvoukřídlá do SDK příčky, včetně rámu, 800x800 mm, lamino</t>
  </si>
  <si>
    <t>Uzávěrka zápachová umývadlová T 1015,D 40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</si>
  <si>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</si>
  <si>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</si>
  <si>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</si>
  <si>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Baterie umývadlová, dřezová, záruka min.5 let, český výrobce</t>
  </si>
  <si>
    <t>22+6</t>
  </si>
  <si>
    <t xml:space="preserve">Obkládačka pórov. 300x200x6,8 </t>
  </si>
  <si>
    <t>D+M elektroinstalačních prací, včetně 2x revize</t>
  </si>
  <si>
    <t>Montáž výztužné sítě (perlinky) do stěrky - vnit.stěny</t>
  </si>
  <si>
    <t>Revize, 2x</t>
  </si>
  <si>
    <t>Malba bílá, bez penetrace, 2 x</t>
  </si>
  <si>
    <t>Příplatek za spárovací hmotu-plošně, pórovin.obklad, malta např.Keracolor FF (Mapei)</t>
  </si>
  <si>
    <t>Příplatek za spárovací hmotu - plošně, keram.dlažba, malta např.Keracolor FF (Mapei)</t>
  </si>
  <si>
    <t>Montáž podlah keram. ,hladké, tmel, 30x30 cm, Unifix 2K (Schomburg)</t>
  </si>
  <si>
    <t>D+M Flexi napojení  WC d=110mm</t>
  </si>
  <si>
    <t>VZ 41/2022</t>
  </si>
  <si>
    <t>Rekonstrukce G57, Jižní, Ostrava-Zábřeh</t>
  </si>
  <si>
    <t>Rozpočet - Jižní 11/2252 - sprchový kout</t>
  </si>
  <si>
    <t>Jižní 11/2252 - sprchový kut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</si>
</sst>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49" fontId="0" fillId="0" borderId="12" xfId="0" applyNumberForma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2" t="s">
        <v>41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3" t="s">
        <v>4</v>
      </c>
      <c r="C1" s="204"/>
      <c r="D1" s="204"/>
      <c r="E1" s="204"/>
      <c r="F1" s="204"/>
      <c r="G1" s="204"/>
      <c r="H1" s="204"/>
      <c r="I1" s="204"/>
      <c r="J1" s="205"/>
    </row>
    <row r="2" spans="1:15" ht="36" customHeight="1" x14ac:dyDescent="0.2">
      <c r="A2" s="3"/>
      <c r="B2" s="80" t="s">
        <v>24</v>
      </c>
      <c r="C2" s="81"/>
      <c r="D2" s="200" t="s">
        <v>299</v>
      </c>
      <c r="E2" s="212" t="s">
        <v>300</v>
      </c>
      <c r="F2" s="213"/>
      <c r="G2" s="213"/>
      <c r="H2" s="213"/>
      <c r="I2" s="213"/>
      <c r="J2" s="214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15" t="s">
        <v>46</v>
      </c>
      <c r="F3" s="216"/>
      <c r="G3" s="216"/>
      <c r="H3" s="216"/>
      <c r="I3" s="216"/>
      <c r="J3" s="217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26" t="s">
        <v>302</v>
      </c>
      <c r="F4" s="227"/>
      <c r="G4" s="227"/>
      <c r="H4" s="227"/>
      <c r="I4" s="227"/>
      <c r="J4" s="228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9"/>
      <c r="E11" s="219"/>
      <c r="F11" s="219"/>
      <c r="G11" s="219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4"/>
      <c r="E12" s="224"/>
      <c r="F12" s="224"/>
      <c r="G12" s="224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5"/>
      <c r="E13" s="225"/>
      <c r="F13" s="225"/>
      <c r="G13" s="225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8"/>
      <c r="F15" s="218"/>
      <c r="G15" s="220"/>
      <c r="H15" s="220"/>
      <c r="I15" s="220" t="s">
        <v>31</v>
      </c>
      <c r="J15" s="221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22"/>
      <c r="F21" s="223"/>
      <c r="G21" s="222"/>
      <c r="H21" s="223"/>
      <c r="I21" s="222">
        <f>SUM(I16:J20)</f>
        <v>0</v>
      </c>
      <c r="J21" s="234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2">
        <f>ZakladDPHSniVypocet</f>
        <v>0</v>
      </c>
      <c r="H23" s="233"/>
      <c r="I23" s="233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30">
        <f>IF(A24&gt;50, ROUNDUP(A23, 0), ROUNDDOWN(A23, 0))</f>
        <v>0</v>
      </c>
      <c r="H24" s="231"/>
      <c r="I24" s="231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2">
        <f>ZakladDPHZaklVypocet</f>
        <v>0</v>
      </c>
      <c r="H25" s="233"/>
      <c r="I25" s="233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6">
        <f>IF(A26&gt;50, ROUNDUP(A25, 0), ROUNDDOWN(A25, 0))</f>
        <v>0</v>
      </c>
      <c r="H26" s="207"/>
      <c r="I26" s="207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8">
        <f>CenaCelkem-(ZakladDPHSni+DPHSni+ZakladDPHZakl+DPHZakl)</f>
        <v>0</v>
      </c>
      <c r="H27" s="208"/>
      <c r="I27" s="208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6">
        <f>ZakladDPHSniVypocet+ZakladDPHZaklVypocet</f>
        <v>0</v>
      </c>
      <c r="H28" s="236"/>
      <c r="I28" s="236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5">
        <f>IF(A29&gt;50, ROUNDUP(A27, 0), ROUNDDOWN(A27, 0))</f>
        <v>0</v>
      </c>
      <c r="H29" s="235"/>
      <c r="I29" s="235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44596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9" t="s">
        <v>2</v>
      </c>
      <c r="E35" s="229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37"/>
      <c r="D39" s="238"/>
      <c r="E39" s="238"/>
      <c r="F39" s="104">
        <f>'01 02 Pol'!AE114</f>
        <v>0</v>
      </c>
      <c r="G39" s="105">
        <f>'01 02 Pol'!AF114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39" t="s">
        <v>46</v>
      </c>
      <c r="D40" s="240"/>
      <c r="E40" s="240"/>
      <c r="F40" s="109">
        <f>'01 02 Pol'!AE114</f>
        <v>0</v>
      </c>
      <c r="G40" s="110">
        <f>'01 02 Pol'!AF114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37" t="s">
        <v>44</v>
      </c>
      <c r="D41" s="238"/>
      <c r="E41" s="238"/>
      <c r="F41" s="113">
        <f>'01 02 Pol'!AE114</f>
        <v>0</v>
      </c>
      <c r="G41" s="106">
        <f>'01 02 Pol'!AF114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41" t="s">
        <v>51</v>
      </c>
      <c r="C42" s="242"/>
      <c r="D42" s="242"/>
      <c r="E42" s="243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44" t="s">
        <v>56</v>
      </c>
      <c r="D49" s="245"/>
      <c r="E49" s="245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44" t="s">
        <v>58</v>
      </c>
      <c r="D50" s="245"/>
      <c r="E50" s="245"/>
      <c r="F50" s="136" t="s">
        <v>26</v>
      </c>
      <c r="G50" s="137"/>
      <c r="H50" s="137"/>
      <c r="I50" s="137">
        <f>'01 02 Pol'!G19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44" t="s">
        <v>60</v>
      </c>
      <c r="D51" s="245"/>
      <c r="E51" s="245"/>
      <c r="F51" s="136" t="s">
        <v>26</v>
      </c>
      <c r="G51" s="137"/>
      <c r="H51" s="137"/>
      <c r="I51" s="137">
        <f>'01 02 Pol'!G22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44" t="s">
        <v>62</v>
      </c>
      <c r="D52" s="245"/>
      <c r="E52" s="245"/>
      <c r="F52" s="136" t="s">
        <v>26</v>
      </c>
      <c r="G52" s="137"/>
      <c r="H52" s="137"/>
      <c r="I52" s="137">
        <f>'01 02 Pol'!G24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44" t="s">
        <v>64</v>
      </c>
      <c r="D53" s="245"/>
      <c r="E53" s="245"/>
      <c r="F53" s="136" t="s">
        <v>26</v>
      </c>
      <c r="G53" s="137"/>
      <c r="H53" s="137"/>
      <c r="I53" s="137">
        <f>'01 02 Pol'!G35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44" t="s">
        <v>66</v>
      </c>
      <c r="D54" s="245"/>
      <c r="E54" s="245"/>
      <c r="F54" s="136" t="s">
        <v>27</v>
      </c>
      <c r="G54" s="137"/>
      <c r="H54" s="137"/>
      <c r="I54" s="137">
        <f>'01 02 Pol'!G37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44" t="s">
        <v>68</v>
      </c>
      <c r="D55" s="245"/>
      <c r="E55" s="245"/>
      <c r="F55" s="136" t="s">
        <v>27</v>
      </c>
      <c r="G55" s="137"/>
      <c r="H55" s="137"/>
      <c r="I55" s="137">
        <f>'01 02 Pol'!G41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44" t="s">
        <v>70</v>
      </c>
      <c r="D56" s="245"/>
      <c r="E56" s="245"/>
      <c r="F56" s="136" t="s">
        <v>27</v>
      </c>
      <c r="G56" s="137"/>
      <c r="H56" s="137"/>
      <c r="I56" s="137">
        <f>'01 02 Pol'!G48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44" t="s">
        <v>72</v>
      </c>
      <c r="D57" s="245"/>
      <c r="E57" s="245"/>
      <c r="F57" s="136" t="s">
        <v>27</v>
      </c>
      <c r="G57" s="137"/>
      <c r="H57" s="137"/>
      <c r="I57" s="137">
        <f>'01 02 Pol'!G60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44" t="s">
        <v>74</v>
      </c>
      <c r="D58" s="245"/>
      <c r="E58" s="245"/>
      <c r="F58" s="136" t="s">
        <v>27</v>
      </c>
      <c r="G58" s="137"/>
      <c r="H58" s="137"/>
      <c r="I58" s="137">
        <f>'01 02 Pol'!G65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44" t="s">
        <v>76</v>
      </c>
      <c r="D59" s="245"/>
      <c r="E59" s="245"/>
      <c r="F59" s="136" t="s">
        <v>27</v>
      </c>
      <c r="G59" s="137"/>
      <c r="H59" s="137"/>
      <c r="I59" s="137">
        <f>'01 02 Pol'!G77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44" t="s">
        <v>78</v>
      </c>
      <c r="D60" s="245"/>
      <c r="E60" s="245"/>
      <c r="F60" s="136" t="s">
        <v>27</v>
      </c>
      <c r="G60" s="137"/>
      <c r="H60" s="137"/>
      <c r="I60" s="137">
        <f>'01 02 Pol'!G79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44" t="s">
        <v>80</v>
      </c>
      <c r="D61" s="245"/>
      <c r="E61" s="245"/>
      <c r="F61" s="136" t="s">
        <v>27</v>
      </c>
      <c r="G61" s="137"/>
      <c r="H61" s="137"/>
      <c r="I61" s="137">
        <f>'01 02 Pol'!G88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44" t="s">
        <v>82</v>
      </c>
      <c r="D62" s="245"/>
      <c r="E62" s="245"/>
      <c r="F62" s="136" t="s">
        <v>27</v>
      </c>
      <c r="G62" s="137"/>
      <c r="H62" s="137"/>
      <c r="I62" s="137">
        <f>'01 02 Pol'!G97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44" t="s">
        <v>84</v>
      </c>
      <c r="D63" s="245"/>
      <c r="E63" s="245"/>
      <c r="F63" s="136" t="s">
        <v>28</v>
      </c>
      <c r="G63" s="137"/>
      <c r="H63" s="137"/>
      <c r="I63" s="137">
        <f>'01 02 Pol'!G100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44" t="s">
        <v>86</v>
      </c>
      <c r="D64" s="245"/>
      <c r="E64" s="245"/>
      <c r="F64" s="136" t="s">
        <v>87</v>
      </c>
      <c r="G64" s="137"/>
      <c r="H64" s="137"/>
      <c r="I64" s="137">
        <f>'01 02 Pol'!G102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44" t="s">
        <v>29</v>
      </c>
      <c r="D65" s="245"/>
      <c r="E65" s="245"/>
      <c r="F65" s="136" t="s">
        <v>88</v>
      </c>
      <c r="G65" s="137"/>
      <c r="H65" s="137"/>
      <c r="I65" s="137">
        <f>'01 02 Pol'!G109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8" t="s">
        <v>8</v>
      </c>
      <c r="B2" s="77"/>
      <c r="C2" s="248"/>
      <c r="D2" s="248"/>
      <c r="E2" s="248"/>
      <c r="F2" s="248"/>
      <c r="G2" s="249"/>
    </row>
    <row r="3" spans="1:7" ht="24.95" customHeight="1" x14ac:dyDescent="0.2">
      <c r="A3" s="78" t="s">
        <v>9</v>
      </c>
      <c r="B3" s="77"/>
      <c r="C3" s="248"/>
      <c r="D3" s="248"/>
      <c r="E3" s="248"/>
      <c r="F3" s="248"/>
      <c r="G3" s="249"/>
    </row>
    <row r="4" spans="1:7" ht="24.95" customHeight="1" x14ac:dyDescent="0.2">
      <c r="A4" s="78" t="s">
        <v>10</v>
      </c>
      <c r="B4" s="77"/>
      <c r="C4" s="248"/>
      <c r="D4" s="248"/>
      <c r="E4" s="248"/>
      <c r="F4" s="248"/>
      <c r="G4" s="24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9"/>
  <sheetViews>
    <sheetView workbookViewId="0">
      <pane ySplit="7" topLeftCell="A8" activePane="bottomLeft" state="frozen"/>
      <selection pane="bottomLeft" activeCell="C5" sqref="C5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90</v>
      </c>
    </row>
    <row r="2" spans="1:60" ht="24.95" customHeight="1" x14ac:dyDescent="0.2">
      <c r="A2" s="142" t="s">
        <v>8</v>
      </c>
      <c r="B2" s="201" t="s">
        <v>299</v>
      </c>
      <c r="C2" s="263" t="s">
        <v>300</v>
      </c>
      <c r="D2" s="264"/>
      <c r="E2" s="264"/>
      <c r="F2" s="264"/>
      <c r="G2" s="265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63" t="s">
        <v>46</v>
      </c>
      <c r="D3" s="264"/>
      <c r="E3" s="264"/>
      <c r="F3" s="264"/>
      <c r="G3" s="265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66" t="s">
        <v>301</v>
      </c>
      <c r="D4" s="267"/>
      <c r="E4" s="267"/>
      <c r="F4" s="267"/>
      <c r="G4" s="268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5" t="s">
        <v>114</v>
      </c>
      <c r="B8" s="186" t="s">
        <v>55</v>
      </c>
      <c r="C8" s="187" t="s">
        <v>56</v>
      </c>
      <c r="D8" s="188"/>
      <c r="E8" s="189"/>
      <c r="F8" s="190"/>
      <c r="G8" s="191">
        <f>SUMIF(AG9:AG18,"&lt;&gt;NOR",G9:G18)</f>
        <v>0</v>
      </c>
      <c r="H8" s="159"/>
      <c r="I8" s="159">
        <f>SUM(I9:I18)</f>
        <v>0</v>
      </c>
      <c r="J8" s="159"/>
      <c r="K8" s="159">
        <f>SUM(K9:K18)</f>
        <v>0</v>
      </c>
      <c r="L8" s="159"/>
      <c r="M8" s="159">
        <f>SUM(M9:M18)</f>
        <v>0</v>
      </c>
      <c r="N8" s="159"/>
      <c r="O8" s="159">
        <f>SUM(O9:O18)</f>
        <v>0.46</v>
      </c>
      <c r="P8" s="159"/>
      <c r="Q8" s="159">
        <f>SUM(Q9:Q18)</f>
        <v>0</v>
      </c>
      <c r="R8" s="159"/>
      <c r="S8" s="159"/>
      <c r="T8" s="159"/>
      <c r="U8" s="159"/>
      <c r="V8" s="159">
        <f>SUM(V9:V18)</f>
        <v>25.120000000000005</v>
      </c>
      <c r="W8" s="159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75" t="s">
        <v>286</v>
      </c>
      <c r="D9" s="164" t="s">
        <v>278</v>
      </c>
      <c r="E9" s="176">
        <v>8.2149999999999999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/>
      <c r="B10" s="180"/>
      <c r="C10" s="181" t="s">
        <v>119</v>
      </c>
      <c r="D10" s="182"/>
      <c r="E10" s="183">
        <v>4.399</v>
      </c>
      <c r="F10" s="184"/>
      <c r="G10" s="1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/>
      <c r="B11" s="180"/>
      <c r="C11" s="181" t="s">
        <v>121</v>
      </c>
      <c r="D11" s="182"/>
      <c r="E11" s="183">
        <v>3.8159999999999998</v>
      </c>
      <c r="F11" s="184"/>
      <c r="G11" s="1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122</v>
      </c>
      <c r="C12" s="175" t="s">
        <v>287</v>
      </c>
      <c r="D12" s="164" t="s">
        <v>278</v>
      </c>
      <c r="E12" s="176">
        <v>8.48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/>
      <c r="B13" s="180"/>
      <c r="C13" s="181" t="s">
        <v>124</v>
      </c>
      <c r="D13" s="182"/>
      <c r="E13" s="183">
        <v>1.855</v>
      </c>
      <c r="F13" s="184"/>
      <c r="G13" s="1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/>
      <c r="B14" s="180"/>
      <c r="C14" s="181" t="s">
        <v>125</v>
      </c>
      <c r="D14" s="182"/>
      <c r="E14" s="183">
        <v>6.625</v>
      </c>
      <c r="F14" s="184"/>
      <c r="G14" s="1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3">
        <v>3</v>
      </c>
      <c r="B15" s="174" t="s">
        <v>126</v>
      </c>
      <c r="C15" s="175" t="s">
        <v>127</v>
      </c>
      <c r="D15" s="164" t="s">
        <v>278</v>
      </c>
      <c r="E15" s="176">
        <v>3.1960000000000002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1.2149999999999999E-2</v>
      </c>
      <c r="O15" s="157">
        <f>ROUND(E15*N15,2)</f>
        <v>0.04</v>
      </c>
      <c r="P15" s="157">
        <v>0</v>
      </c>
      <c r="Q15" s="157">
        <f>ROUND(E15*P15,2)</f>
        <v>0</v>
      </c>
      <c r="R15" s="157"/>
      <c r="S15" s="157" t="s">
        <v>117</v>
      </c>
      <c r="T15" s="157" t="s">
        <v>117</v>
      </c>
      <c r="U15" s="157">
        <v>1.0109999999999999</v>
      </c>
      <c r="V15" s="157">
        <f>ROUND(E15*U15,2)</f>
        <v>3.23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/>
      <c r="B16" s="180"/>
      <c r="C16" s="181" t="s">
        <v>128</v>
      </c>
      <c r="D16" s="182"/>
      <c r="E16" s="183">
        <v>2.25</v>
      </c>
      <c r="F16" s="184"/>
      <c r="G16" s="1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9"/>
      <c r="B17" s="180"/>
      <c r="C17" s="181" t="s">
        <v>129</v>
      </c>
      <c r="D17" s="182"/>
      <c r="E17" s="183">
        <v>0.94599999999999995</v>
      </c>
      <c r="F17" s="184"/>
      <c r="G17" s="184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120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67">
        <v>4</v>
      </c>
      <c r="B18" s="168" t="s">
        <v>130</v>
      </c>
      <c r="C18" s="169" t="s">
        <v>131</v>
      </c>
      <c r="D18" s="165" t="s">
        <v>132</v>
      </c>
      <c r="E18" s="170">
        <v>1</v>
      </c>
      <c r="F18" s="171"/>
      <c r="G18" s="172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15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117</v>
      </c>
      <c r="T18" s="157" t="s">
        <v>117</v>
      </c>
      <c r="U18" s="157">
        <v>1.6850000000000001</v>
      </c>
      <c r="V18" s="157">
        <f>ROUND(E18*U18,2)</f>
        <v>1.69</v>
      </c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118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85" t="s">
        <v>114</v>
      </c>
      <c r="B19" s="186" t="s">
        <v>57</v>
      </c>
      <c r="C19" s="187" t="s">
        <v>58</v>
      </c>
      <c r="D19" s="188"/>
      <c r="E19" s="189"/>
      <c r="F19" s="190"/>
      <c r="G19" s="191">
        <f>SUMIF(AG20:AG21,"&lt;&gt;NOR",G20:G21)</f>
        <v>0</v>
      </c>
      <c r="H19" s="159"/>
      <c r="I19" s="159">
        <f>SUM(I20:I21)</f>
        <v>0</v>
      </c>
      <c r="J19" s="159"/>
      <c r="K19" s="159">
        <f>SUM(K20:K21)</f>
        <v>0</v>
      </c>
      <c r="L19" s="159"/>
      <c r="M19" s="159">
        <f>SUM(M20:M21)</f>
        <v>0</v>
      </c>
      <c r="N19" s="159"/>
      <c r="O19" s="159">
        <f>SUM(O20:O21)</f>
        <v>0</v>
      </c>
      <c r="P19" s="159"/>
      <c r="Q19" s="159">
        <f>SUM(Q20:Q21)</f>
        <v>0</v>
      </c>
      <c r="R19" s="159"/>
      <c r="S19" s="159"/>
      <c r="T19" s="159"/>
      <c r="U19" s="159"/>
      <c r="V19" s="159">
        <f>SUM(V20:V21)</f>
        <v>0.33</v>
      </c>
      <c r="W19" s="159"/>
      <c r="AG19" t="s">
        <v>115</v>
      </c>
    </row>
    <row r="20" spans="1:60" ht="16.5" customHeight="1" outlineLevel="1" x14ac:dyDescent="0.2">
      <c r="A20" s="173">
        <v>5</v>
      </c>
      <c r="B20" s="174" t="s">
        <v>133</v>
      </c>
      <c r="C20" s="175" t="s">
        <v>292</v>
      </c>
      <c r="D20" s="164" t="s">
        <v>278</v>
      </c>
      <c r="E20" s="176">
        <v>0.9</v>
      </c>
      <c r="F20" s="177"/>
      <c r="G20" s="178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0.36199999999999999</v>
      </c>
      <c r="V20" s="157">
        <f>ROUND(E20*U20,2)</f>
        <v>0.33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9"/>
      <c r="B21" s="180"/>
      <c r="C21" s="181" t="s">
        <v>134</v>
      </c>
      <c r="D21" s="182"/>
      <c r="E21" s="183">
        <v>0.9</v>
      </c>
      <c r="F21" s="184"/>
      <c r="G21" s="184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120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85" t="s">
        <v>114</v>
      </c>
      <c r="B22" s="186" t="s">
        <v>59</v>
      </c>
      <c r="C22" s="187" t="s">
        <v>60</v>
      </c>
      <c r="D22" s="188"/>
      <c r="E22" s="189"/>
      <c r="F22" s="190"/>
      <c r="G22" s="191">
        <f>SUMIF(AG23:AG23,"&lt;&gt;NOR",G23:G23)</f>
        <v>0</v>
      </c>
      <c r="H22" s="159"/>
      <c r="I22" s="159">
        <f>SUM(I23:I23)</f>
        <v>0</v>
      </c>
      <c r="J22" s="159"/>
      <c r="K22" s="159">
        <f>SUM(K23:K23)</f>
        <v>0</v>
      </c>
      <c r="L22" s="159"/>
      <c r="M22" s="159">
        <f>SUM(M23:M23)</f>
        <v>0</v>
      </c>
      <c r="N22" s="159"/>
      <c r="O22" s="159">
        <f>SUM(O23:O23)</f>
        <v>0</v>
      </c>
      <c r="P22" s="159"/>
      <c r="Q22" s="159">
        <f>SUM(Q23:Q23)</f>
        <v>0</v>
      </c>
      <c r="R22" s="159"/>
      <c r="S22" s="159"/>
      <c r="T22" s="159"/>
      <c r="U22" s="159"/>
      <c r="V22" s="159">
        <f>SUM(V23:V23)</f>
        <v>0.56999999999999995</v>
      </c>
      <c r="W22" s="159"/>
      <c r="AG22" t="s">
        <v>115</v>
      </c>
    </row>
    <row r="23" spans="1:60" outlineLevel="1" x14ac:dyDescent="0.2">
      <c r="A23" s="167">
        <v>6</v>
      </c>
      <c r="B23" s="168" t="s">
        <v>135</v>
      </c>
      <c r="C23" s="169" t="s">
        <v>136</v>
      </c>
      <c r="D23" s="164" t="s">
        <v>278</v>
      </c>
      <c r="E23" s="170">
        <v>3.1960000000000002</v>
      </c>
      <c r="F23" s="171"/>
      <c r="G23" s="172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15</v>
      </c>
      <c r="M23" s="157">
        <f>G23*(1+L23/100)</f>
        <v>0</v>
      </c>
      <c r="N23" s="157">
        <v>1.2099999999999999E-3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117</v>
      </c>
      <c r="T23" s="157" t="s">
        <v>117</v>
      </c>
      <c r="U23" s="157">
        <v>0.17699999999999999</v>
      </c>
      <c r="V23" s="157">
        <f>ROUND(E23*U23,2)</f>
        <v>0.56999999999999995</v>
      </c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118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5" t="s">
        <v>114</v>
      </c>
      <c r="B24" s="186" t="s">
        <v>61</v>
      </c>
      <c r="C24" s="187" t="s">
        <v>62</v>
      </c>
      <c r="D24" s="188"/>
      <c r="E24" s="189"/>
      <c r="F24" s="190"/>
      <c r="G24" s="191">
        <f>SUMIF(AG25:AG34,"&lt;&gt;NOR",G25:G34)</f>
        <v>0</v>
      </c>
      <c r="H24" s="159"/>
      <c r="I24" s="159">
        <f>SUM(I25:I34)</f>
        <v>0</v>
      </c>
      <c r="J24" s="159"/>
      <c r="K24" s="159">
        <f>SUM(K25:K34)</f>
        <v>0</v>
      </c>
      <c r="L24" s="159"/>
      <c r="M24" s="159">
        <f>SUM(M25:M34)</f>
        <v>0</v>
      </c>
      <c r="N24" s="159"/>
      <c r="O24" s="159">
        <f>SUM(O25:O34)</f>
        <v>0.02</v>
      </c>
      <c r="P24" s="159"/>
      <c r="Q24" s="159">
        <f>SUM(Q25:Q34)</f>
        <v>1.77</v>
      </c>
      <c r="R24" s="159"/>
      <c r="S24" s="159"/>
      <c r="T24" s="159"/>
      <c r="U24" s="159"/>
      <c r="V24" s="159">
        <f>SUM(V25:V34)</f>
        <v>20.81</v>
      </c>
      <c r="W24" s="159"/>
      <c r="AG24" t="s">
        <v>115</v>
      </c>
    </row>
    <row r="25" spans="1:60" outlineLevel="1" x14ac:dyDescent="0.2">
      <c r="A25" s="173">
        <v>7</v>
      </c>
      <c r="B25" s="174" t="s">
        <v>137</v>
      </c>
      <c r="C25" s="175" t="s">
        <v>138</v>
      </c>
      <c r="D25" s="164" t="s">
        <v>278</v>
      </c>
      <c r="E25" s="176">
        <v>18.100000000000001</v>
      </c>
      <c r="F25" s="177"/>
      <c r="G25" s="178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4.0000000000000003E-5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0.308</v>
      </c>
      <c r="V25" s="157">
        <f>ROUND(E25*U25,2)</f>
        <v>5.57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9"/>
      <c r="B26" s="180"/>
      <c r="C26" s="181" t="s">
        <v>139</v>
      </c>
      <c r="D26" s="182"/>
      <c r="E26" s="183">
        <v>18.100000000000001</v>
      </c>
      <c r="F26" s="184"/>
      <c r="G26" s="184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120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67">
        <v>8</v>
      </c>
      <c r="B27" s="168" t="s">
        <v>140</v>
      </c>
      <c r="C27" s="169" t="s">
        <v>141</v>
      </c>
      <c r="D27" s="164" t="s">
        <v>278</v>
      </c>
      <c r="E27" s="170">
        <v>2</v>
      </c>
      <c r="F27" s="171"/>
      <c r="G27" s="172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0</v>
      </c>
      <c r="O27" s="157">
        <f>ROUND(E27*N27,2)</f>
        <v>0</v>
      </c>
      <c r="P27" s="157">
        <v>6.6000000000000003E-2</v>
      </c>
      <c r="Q27" s="157">
        <f>ROUND(E27*P27,2)</f>
        <v>0.13</v>
      </c>
      <c r="R27" s="157"/>
      <c r="S27" s="157" t="s">
        <v>117</v>
      </c>
      <c r="T27" s="157" t="s">
        <v>117</v>
      </c>
      <c r="U27" s="157">
        <v>2.3519999999999999</v>
      </c>
      <c r="V27" s="157">
        <f>ROUND(E27*U27,2)</f>
        <v>4.7</v>
      </c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67">
        <v>9</v>
      </c>
      <c r="B28" s="168" t="s">
        <v>142</v>
      </c>
      <c r="C28" s="169" t="s">
        <v>143</v>
      </c>
      <c r="D28" s="165" t="s">
        <v>144</v>
      </c>
      <c r="E28" s="170">
        <v>5</v>
      </c>
      <c r="F28" s="171"/>
      <c r="G28" s="172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15</v>
      </c>
      <c r="M28" s="157">
        <f>G28*(1+L28/100)</f>
        <v>0</v>
      </c>
      <c r="N28" s="157">
        <v>4.8999999999999998E-4</v>
      </c>
      <c r="O28" s="157">
        <f>ROUND(E28*N28,2)</f>
        <v>0</v>
      </c>
      <c r="P28" s="157">
        <v>2E-3</v>
      </c>
      <c r="Q28" s="157">
        <f>ROUND(E28*P28,2)</f>
        <v>0.01</v>
      </c>
      <c r="R28" s="157"/>
      <c r="S28" s="157" t="s">
        <v>117</v>
      </c>
      <c r="T28" s="157" t="s">
        <v>117</v>
      </c>
      <c r="U28" s="157">
        <v>0.40899999999999997</v>
      </c>
      <c r="V28" s="157">
        <f>ROUND(E28*U28,2)</f>
        <v>2.0499999999999998</v>
      </c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118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3">
        <v>10</v>
      </c>
      <c r="B29" s="174" t="s">
        <v>145</v>
      </c>
      <c r="C29" s="175" t="s">
        <v>281</v>
      </c>
      <c r="D29" s="164" t="s">
        <v>278</v>
      </c>
      <c r="E29" s="176">
        <v>24</v>
      </c>
      <c r="F29" s="177"/>
      <c r="G29" s="178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6.8000000000000005E-2</v>
      </c>
      <c r="Q29" s="157">
        <f>ROUND(E29*P29,2)</f>
        <v>1.63</v>
      </c>
      <c r="R29" s="157"/>
      <c r="S29" s="157" t="s">
        <v>117</v>
      </c>
      <c r="T29" s="157" t="s">
        <v>117</v>
      </c>
      <c r="U29" s="157">
        <v>0.3</v>
      </c>
      <c r="V29" s="157">
        <f>ROUND(E29*U29,2)</f>
        <v>7.2</v>
      </c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9"/>
      <c r="B30" s="180"/>
      <c r="C30" s="181" t="s">
        <v>146</v>
      </c>
      <c r="D30" s="182"/>
      <c r="E30" s="183">
        <v>24</v>
      </c>
      <c r="F30" s="184"/>
      <c r="G30" s="184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120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67">
        <v>11</v>
      </c>
      <c r="B31" s="168" t="s">
        <v>147</v>
      </c>
      <c r="C31" s="169" t="s">
        <v>148</v>
      </c>
      <c r="D31" s="165" t="s">
        <v>132</v>
      </c>
      <c r="E31" s="170">
        <v>1</v>
      </c>
      <c r="F31" s="171"/>
      <c r="G31" s="172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149</v>
      </c>
      <c r="T31" s="157" t="s">
        <v>150</v>
      </c>
      <c r="U31" s="157">
        <v>0</v>
      </c>
      <c r="V31" s="157">
        <f>ROUND(E31*U31,2)</f>
        <v>0</v>
      </c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118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67">
        <v>12</v>
      </c>
      <c r="B32" s="168" t="s">
        <v>151</v>
      </c>
      <c r="C32" s="169" t="s">
        <v>152</v>
      </c>
      <c r="D32" s="165" t="s">
        <v>153</v>
      </c>
      <c r="E32" s="170">
        <v>1</v>
      </c>
      <c r="F32" s="171"/>
      <c r="G32" s="172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15</v>
      </c>
      <c r="M32" s="157">
        <f>G32*(1+L32/100)</f>
        <v>0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7"/>
      <c r="S32" s="157" t="s">
        <v>149</v>
      </c>
      <c r="T32" s="157" t="s">
        <v>150</v>
      </c>
      <c r="U32" s="157">
        <v>0</v>
      </c>
      <c r="V32" s="157">
        <f>ROUND(E32*U32,2)</f>
        <v>0</v>
      </c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7">
        <v>13</v>
      </c>
      <c r="B33" s="168" t="s">
        <v>154</v>
      </c>
      <c r="C33" s="169" t="s">
        <v>155</v>
      </c>
      <c r="D33" s="165" t="s">
        <v>153</v>
      </c>
      <c r="E33" s="170">
        <v>1</v>
      </c>
      <c r="F33" s="171"/>
      <c r="G33" s="172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149</v>
      </c>
      <c r="T33" s="157" t="s">
        <v>156</v>
      </c>
      <c r="U33" s="157">
        <v>0</v>
      </c>
      <c r="V33" s="157">
        <f>ROUND(E33*U33,2)</f>
        <v>0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67">
        <v>14</v>
      </c>
      <c r="B34" s="168" t="s">
        <v>157</v>
      </c>
      <c r="C34" s="169" t="s">
        <v>283</v>
      </c>
      <c r="D34" s="165" t="s">
        <v>132</v>
      </c>
      <c r="E34" s="170">
        <v>1</v>
      </c>
      <c r="F34" s="171"/>
      <c r="G34" s="172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2.1250000000000002E-2</v>
      </c>
      <c r="O34" s="157">
        <f>ROUND(E34*N34,2)</f>
        <v>0.02</v>
      </c>
      <c r="P34" s="157">
        <v>0</v>
      </c>
      <c r="Q34" s="157">
        <f>ROUND(E34*P34,2)</f>
        <v>0</v>
      </c>
      <c r="R34" s="157"/>
      <c r="S34" s="157" t="s">
        <v>149</v>
      </c>
      <c r="T34" s="157" t="s">
        <v>150</v>
      </c>
      <c r="U34" s="157">
        <v>1.29</v>
      </c>
      <c r="V34" s="157">
        <f>ROUND(E34*U34,2)</f>
        <v>1.29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123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185" t="s">
        <v>114</v>
      </c>
      <c r="B35" s="186" t="s">
        <v>63</v>
      </c>
      <c r="C35" s="187" t="s">
        <v>64</v>
      </c>
      <c r="D35" s="188"/>
      <c r="E35" s="189"/>
      <c r="F35" s="190"/>
      <c r="G35" s="191">
        <f>SUMIF(AG36:AG36,"&lt;&gt;NOR",G36:G36)</f>
        <v>0</v>
      </c>
      <c r="H35" s="159"/>
      <c r="I35" s="159">
        <f>SUM(I36:I36)</f>
        <v>0</v>
      </c>
      <c r="J35" s="159"/>
      <c r="K35" s="159">
        <f>SUM(K36:K36)</f>
        <v>0</v>
      </c>
      <c r="L35" s="159"/>
      <c r="M35" s="159">
        <f>SUM(M36:M36)</f>
        <v>0</v>
      </c>
      <c r="N35" s="159"/>
      <c r="O35" s="159">
        <f>SUM(O36:O36)</f>
        <v>0</v>
      </c>
      <c r="P35" s="159"/>
      <c r="Q35" s="159">
        <f>SUM(Q36:Q36)</f>
        <v>0</v>
      </c>
      <c r="R35" s="159"/>
      <c r="S35" s="159"/>
      <c r="T35" s="159"/>
      <c r="U35" s="159"/>
      <c r="V35" s="159">
        <f>SUM(V36:V36)</f>
        <v>1.3</v>
      </c>
      <c r="W35" s="159"/>
      <c r="AG35" t="s">
        <v>115</v>
      </c>
    </row>
    <row r="36" spans="1:60" outlineLevel="1" x14ac:dyDescent="0.2">
      <c r="A36" s="167">
        <v>15</v>
      </c>
      <c r="B36" s="168" t="s">
        <v>158</v>
      </c>
      <c r="C36" s="169" t="s">
        <v>159</v>
      </c>
      <c r="D36" s="165" t="s">
        <v>160</v>
      </c>
      <c r="E36" s="170">
        <v>0.50178</v>
      </c>
      <c r="F36" s="171"/>
      <c r="G36" s="172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7"/>
      <c r="S36" s="157" t="s">
        <v>117</v>
      </c>
      <c r="T36" s="157" t="s">
        <v>117</v>
      </c>
      <c r="U36" s="157">
        <v>2.5979999999999999</v>
      </c>
      <c r="V36" s="157">
        <f>ROUND(E36*U36,2)</f>
        <v>1.3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161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85" t="s">
        <v>114</v>
      </c>
      <c r="B37" s="186" t="s">
        <v>65</v>
      </c>
      <c r="C37" s="187" t="s">
        <v>66</v>
      </c>
      <c r="D37" s="188"/>
      <c r="E37" s="189"/>
      <c r="F37" s="190"/>
      <c r="G37" s="191">
        <f>SUMIF(AG38:AG40,"&lt;&gt;NOR",G38:G40)</f>
        <v>0</v>
      </c>
      <c r="H37" s="159"/>
      <c r="I37" s="159">
        <f>SUM(I38:I40)</f>
        <v>0</v>
      </c>
      <c r="J37" s="159"/>
      <c r="K37" s="159">
        <f>SUM(K38:K40)</f>
        <v>0</v>
      </c>
      <c r="L37" s="159"/>
      <c r="M37" s="159">
        <f>SUM(M38:M40)</f>
        <v>0</v>
      </c>
      <c r="N37" s="159"/>
      <c r="O37" s="159">
        <f>SUM(O38:O40)</f>
        <v>0.02</v>
      </c>
      <c r="P37" s="159"/>
      <c r="Q37" s="159">
        <f>SUM(Q38:Q40)</f>
        <v>0</v>
      </c>
      <c r="R37" s="159"/>
      <c r="S37" s="159"/>
      <c r="T37" s="159"/>
      <c r="U37" s="159"/>
      <c r="V37" s="159">
        <f>SUM(V38:V40)</f>
        <v>1.97</v>
      </c>
      <c r="W37" s="159"/>
      <c r="AG37" t="s">
        <v>115</v>
      </c>
    </row>
    <row r="38" spans="1:60" ht="22.5" outlineLevel="1" x14ac:dyDescent="0.2">
      <c r="A38" s="173">
        <v>16</v>
      </c>
      <c r="B38" s="174" t="s">
        <v>162</v>
      </c>
      <c r="C38" s="175" t="s">
        <v>163</v>
      </c>
      <c r="D38" s="164" t="s">
        <v>278</v>
      </c>
      <c r="E38" s="176">
        <v>4.702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15</v>
      </c>
      <c r="M38" s="157">
        <f>G38*(1+L38/100)</f>
        <v>0</v>
      </c>
      <c r="N38" s="157">
        <v>3.7799999999999999E-3</v>
      </c>
      <c r="O38" s="157">
        <f>ROUND(E38*N38,2)</f>
        <v>0.02</v>
      </c>
      <c r="P38" s="157">
        <v>0</v>
      </c>
      <c r="Q38" s="157">
        <f>ROUND(E38*P38,2)</f>
        <v>0</v>
      </c>
      <c r="R38" s="157"/>
      <c r="S38" s="157" t="s">
        <v>117</v>
      </c>
      <c r="T38" s="157" t="s">
        <v>117</v>
      </c>
      <c r="U38" s="157">
        <v>0.41865000000000002</v>
      </c>
      <c r="V38" s="157">
        <f>ROUND(E38*U38,2)</f>
        <v>1.97</v>
      </c>
      <c r="W38" s="157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164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9"/>
      <c r="B39" s="180"/>
      <c r="C39" s="181" t="s">
        <v>165</v>
      </c>
      <c r="D39" s="182"/>
      <c r="E39" s="183">
        <v>2.1459999999999999</v>
      </c>
      <c r="F39" s="184"/>
      <c r="G39" s="184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120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9"/>
      <c r="B40" s="180"/>
      <c r="C40" s="181" t="s">
        <v>166</v>
      </c>
      <c r="D40" s="182"/>
      <c r="E40" s="183">
        <v>2.556</v>
      </c>
      <c r="F40" s="184"/>
      <c r="G40" s="184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120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">
      <c r="A41" s="185" t="s">
        <v>114</v>
      </c>
      <c r="B41" s="186" t="s">
        <v>67</v>
      </c>
      <c r="C41" s="187" t="s">
        <v>68</v>
      </c>
      <c r="D41" s="188"/>
      <c r="E41" s="189"/>
      <c r="F41" s="190"/>
      <c r="G41" s="191">
        <f>SUMIF(AG42:AG47,"&lt;&gt;NOR",G42:G47)</f>
        <v>0</v>
      </c>
      <c r="H41" s="159"/>
      <c r="I41" s="159">
        <f>SUM(I42:I47)</f>
        <v>0</v>
      </c>
      <c r="J41" s="159"/>
      <c r="K41" s="159">
        <f>SUM(K42:K47)</f>
        <v>0</v>
      </c>
      <c r="L41" s="159"/>
      <c r="M41" s="159">
        <f>SUM(M42:M47)</f>
        <v>0</v>
      </c>
      <c r="N41" s="159"/>
      <c r="O41" s="159">
        <f>SUM(O42:O47)</f>
        <v>0</v>
      </c>
      <c r="P41" s="159"/>
      <c r="Q41" s="159">
        <f>SUM(Q42:Q47)</f>
        <v>0</v>
      </c>
      <c r="R41" s="159"/>
      <c r="S41" s="159"/>
      <c r="T41" s="159"/>
      <c r="U41" s="159"/>
      <c r="V41" s="159">
        <f>SUM(V42:V47)</f>
        <v>2.0099999999999998</v>
      </c>
      <c r="W41" s="159"/>
      <c r="AG41" t="s">
        <v>115</v>
      </c>
    </row>
    <row r="42" spans="1:60" outlineLevel="1" x14ac:dyDescent="0.2">
      <c r="A42" s="167">
        <v>17</v>
      </c>
      <c r="B42" s="168" t="s">
        <v>167</v>
      </c>
      <c r="C42" s="169" t="s">
        <v>168</v>
      </c>
      <c r="D42" s="165" t="s">
        <v>144</v>
      </c>
      <c r="E42" s="170">
        <v>1</v>
      </c>
      <c r="F42" s="171"/>
      <c r="G42" s="172">
        <f t="shared" ref="G42:G47" si="0">ROUND(E42*F42,2)</f>
        <v>0</v>
      </c>
      <c r="H42" s="158"/>
      <c r="I42" s="157">
        <f t="shared" ref="I42:I47" si="1">ROUND(E42*H42,2)</f>
        <v>0</v>
      </c>
      <c r="J42" s="158"/>
      <c r="K42" s="157">
        <f t="shared" ref="K42:K47" si="2">ROUND(E42*J42,2)</f>
        <v>0</v>
      </c>
      <c r="L42" s="157">
        <v>15</v>
      </c>
      <c r="M42" s="157">
        <f t="shared" ref="M42:M47" si="3">G42*(1+L42/100)</f>
        <v>0</v>
      </c>
      <c r="N42" s="157">
        <v>3.8000000000000002E-4</v>
      </c>
      <c r="O42" s="157">
        <f t="shared" ref="O42:O47" si="4">ROUND(E42*N42,2)</f>
        <v>0</v>
      </c>
      <c r="P42" s="157">
        <v>0</v>
      </c>
      <c r="Q42" s="157">
        <f t="shared" ref="Q42:Q47" si="5">ROUND(E42*P42,2)</f>
        <v>0</v>
      </c>
      <c r="R42" s="157"/>
      <c r="S42" s="157" t="s">
        <v>117</v>
      </c>
      <c r="T42" s="157" t="s">
        <v>117</v>
      </c>
      <c r="U42" s="157">
        <v>0.32</v>
      </c>
      <c r="V42" s="157">
        <f t="shared" ref="V42:V47" si="6">ROUND(E42*U42,2)</f>
        <v>0.32</v>
      </c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67">
        <v>18</v>
      </c>
      <c r="B43" s="168" t="s">
        <v>170</v>
      </c>
      <c r="C43" s="169" t="s">
        <v>171</v>
      </c>
      <c r="D43" s="165" t="s">
        <v>144</v>
      </c>
      <c r="E43" s="170">
        <v>2</v>
      </c>
      <c r="F43" s="171"/>
      <c r="G43" s="172">
        <f t="shared" si="0"/>
        <v>0</v>
      </c>
      <c r="H43" s="158"/>
      <c r="I43" s="157">
        <f t="shared" si="1"/>
        <v>0</v>
      </c>
      <c r="J43" s="158"/>
      <c r="K43" s="157">
        <f t="shared" si="2"/>
        <v>0</v>
      </c>
      <c r="L43" s="157">
        <v>15</v>
      </c>
      <c r="M43" s="157">
        <f t="shared" si="3"/>
        <v>0</v>
      </c>
      <c r="N43" s="157">
        <v>4.6999999999999999E-4</v>
      </c>
      <c r="O43" s="157">
        <f t="shared" si="4"/>
        <v>0</v>
      </c>
      <c r="P43" s="157">
        <v>0</v>
      </c>
      <c r="Q43" s="157">
        <f t="shared" si="5"/>
        <v>0</v>
      </c>
      <c r="R43" s="157"/>
      <c r="S43" s="157" t="s">
        <v>117</v>
      </c>
      <c r="T43" s="157" t="s">
        <v>117</v>
      </c>
      <c r="U43" s="157">
        <v>0.35899999999999999</v>
      </c>
      <c r="V43" s="157">
        <f t="shared" si="6"/>
        <v>0.72</v>
      </c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169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67">
        <v>19</v>
      </c>
      <c r="B44" s="168" t="s">
        <v>172</v>
      </c>
      <c r="C44" s="169" t="s">
        <v>173</v>
      </c>
      <c r="D44" s="165" t="s">
        <v>144</v>
      </c>
      <c r="E44" s="170">
        <v>1</v>
      </c>
      <c r="F44" s="171"/>
      <c r="G44" s="172">
        <f t="shared" si="0"/>
        <v>0</v>
      </c>
      <c r="H44" s="158"/>
      <c r="I44" s="157">
        <f t="shared" si="1"/>
        <v>0</v>
      </c>
      <c r="J44" s="158"/>
      <c r="K44" s="157">
        <f t="shared" si="2"/>
        <v>0</v>
      </c>
      <c r="L44" s="157">
        <v>15</v>
      </c>
      <c r="M44" s="157">
        <f t="shared" si="3"/>
        <v>0</v>
      </c>
      <c r="N44" s="157">
        <v>6.9999999999999999E-4</v>
      </c>
      <c r="O44" s="157">
        <f t="shared" si="4"/>
        <v>0</v>
      </c>
      <c r="P44" s="157">
        <v>0</v>
      </c>
      <c r="Q44" s="157">
        <f t="shared" si="5"/>
        <v>0</v>
      </c>
      <c r="R44" s="157"/>
      <c r="S44" s="157" t="s">
        <v>117</v>
      </c>
      <c r="T44" s="157" t="s">
        <v>117</v>
      </c>
      <c r="U44" s="157">
        <v>0.45200000000000001</v>
      </c>
      <c r="V44" s="157">
        <f t="shared" si="6"/>
        <v>0.45</v>
      </c>
      <c r="W44" s="157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123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67">
        <v>20</v>
      </c>
      <c r="B45" s="168" t="s">
        <v>174</v>
      </c>
      <c r="C45" s="169" t="s">
        <v>175</v>
      </c>
      <c r="D45" s="165" t="s">
        <v>132</v>
      </c>
      <c r="E45" s="170">
        <v>3</v>
      </c>
      <c r="F45" s="171"/>
      <c r="G45" s="172">
        <f t="shared" si="0"/>
        <v>0</v>
      </c>
      <c r="H45" s="158"/>
      <c r="I45" s="157">
        <f t="shared" si="1"/>
        <v>0</v>
      </c>
      <c r="J45" s="158"/>
      <c r="K45" s="157">
        <f t="shared" si="2"/>
        <v>0</v>
      </c>
      <c r="L45" s="157">
        <v>15</v>
      </c>
      <c r="M45" s="157">
        <f t="shared" si="3"/>
        <v>0</v>
      </c>
      <c r="N45" s="157">
        <v>0</v>
      </c>
      <c r="O45" s="157">
        <f t="shared" si="4"/>
        <v>0</v>
      </c>
      <c r="P45" s="157">
        <v>0</v>
      </c>
      <c r="Q45" s="157">
        <f t="shared" si="5"/>
        <v>0</v>
      </c>
      <c r="R45" s="157"/>
      <c r="S45" s="157" t="s">
        <v>117</v>
      </c>
      <c r="T45" s="157" t="s">
        <v>117</v>
      </c>
      <c r="U45" s="157">
        <v>0.17399999999999999</v>
      </c>
      <c r="V45" s="157">
        <f t="shared" si="6"/>
        <v>0.52</v>
      </c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169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3">
        <v>21</v>
      </c>
      <c r="B46" s="174" t="s">
        <v>176</v>
      </c>
      <c r="C46" s="175" t="s">
        <v>298</v>
      </c>
      <c r="D46" s="166" t="s">
        <v>132</v>
      </c>
      <c r="E46" s="176">
        <v>1</v>
      </c>
      <c r="F46" s="177"/>
      <c r="G46" s="178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0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149</v>
      </c>
      <c r="T46" s="157" t="s">
        <v>150</v>
      </c>
      <c r="U46" s="157">
        <v>0</v>
      </c>
      <c r="V46" s="157">
        <f t="shared" si="6"/>
        <v>0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123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9">
        <v>22</v>
      </c>
      <c r="B47" s="180" t="s">
        <v>177</v>
      </c>
      <c r="C47" s="192" t="s">
        <v>178</v>
      </c>
      <c r="D47" s="193" t="s">
        <v>0</v>
      </c>
      <c r="E47" s="194"/>
      <c r="F47" s="195"/>
      <c r="G47" s="184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0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</v>
      </c>
      <c r="V47" s="157">
        <f t="shared" si="6"/>
        <v>0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179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x14ac:dyDescent="0.2">
      <c r="A48" s="185" t="s">
        <v>114</v>
      </c>
      <c r="B48" s="186" t="s">
        <v>69</v>
      </c>
      <c r="C48" s="187" t="s">
        <v>70</v>
      </c>
      <c r="D48" s="188"/>
      <c r="E48" s="189"/>
      <c r="F48" s="190"/>
      <c r="G48" s="191">
        <f>SUMIF(AG49:AG59,"&lt;&gt;NOR",G49:G59)</f>
        <v>0</v>
      </c>
      <c r="H48" s="159"/>
      <c r="I48" s="159">
        <f>SUM(I49:I59)</f>
        <v>0</v>
      </c>
      <c r="J48" s="159"/>
      <c r="K48" s="159">
        <f>SUM(K49:K59)</f>
        <v>0</v>
      </c>
      <c r="L48" s="159"/>
      <c r="M48" s="159">
        <f>SUM(M49:M59)</f>
        <v>0</v>
      </c>
      <c r="N48" s="159"/>
      <c r="O48" s="159">
        <f>SUM(O49:O59)</f>
        <v>0.06</v>
      </c>
      <c r="P48" s="159"/>
      <c r="Q48" s="159">
        <f>SUM(Q49:Q59)</f>
        <v>0</v>
      </c>
      <c r="R48" s="159"/>
      <c r="S48" s="159"/>
      <c r="T48" s="159"/>
      <c r="U48" s="159"/>
      <c r="V48" s="159">
        <f>SUM(V49:V59)</f>
        <v>12.360000000000001</v>
      </c>
      <c r="W48" s="159"/>
      <c r="AG48" t="s">
        <v>115</v>
      </c>
    </row>
    <row r="49" spans="1:60" outlineLevel="1" x14ac:dyDescent="0.2">
      <c r="A49" s="167">
        <v>23</v>
      </c>
      <c r="B49" s="168" t="s">
        <v>180</v>
      </c>
      <c r="C49" s="169" t="s">
        <v>181</v>
      </c>
      <c r="D49" s="165" t="s">
        <v>132</v>
      </c>
      <c r="E49" s="170">
        <v>15</v>
      </c>
      <c r="F49" s="171"/>
      <c r="G49" s="172">
        <f t="shared" ref="G49:G59" si="7">ROUND(E49*F49,2)</f>
        <v>0</v>
      </c>
      <c r="H49" s="158"/>
      <c r="I49" s="157">
        <f t="shared" ref="I49:I59" si="8">ROUND(E49*H49,2)</f>
        <v>0</v>
      </c>
      <c r="J49" s="158"/>
      <c r="K49" s="157">
        <f t="shared" ref="K49:K59" si="9">ROUND(E49*J49,2)</f>
        <v>0</v>
      </c>
      <c r="L49" s="157">
        <v>15</v>
      </c>
      <c r="M49" s="157">
        <f t="shared" ref="M49:M59" si="10">G49*(1+L49/100)</f>
        <v>0</v>
      </c>
      <c r="N49" s="157">
        <v>0</v>
      </c>
      <c r="O49" s="157">
        <f t="shared" ref="O49:O59" si="11">ROUND(E49*N49,2)</f>
        <v>0</v>
      </c>
      <c r="P49" s="157">
        <v>0</v>
      </c>
      <c r="Q49" s="157">
        <f t="shared" ref="Q49:Q59" si="12">ROUND(E49*P49,2)</f>
        <v>0</v>
      </c>
      <c r="R49" s="157"/>
      <c r="S49" s="157" t="s">
        <v>117</v>
      </c>
      <c r="T49" s="157" t="s">
        <v>117</v>
      </c>
      <c r="U49" s="157">
        <v>1.7899999999999999E-2</v>
      </c>
      <c r="V49" s="157">
        <f t="shared" ref="V49:V59" si="13">ROUND(E49*U49,2)</f>
        <v>0.27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169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67">
        <v>24</v>
      </c>
      <c r="B50" s="168" t="s">
        <v>182</v>
      </c>
      <c r="C50" s="169" t="s">
        <v>183</v>
      </c>
      <c r="D50" s="165" t="s">
        <v>132</v>
      </c>
      <c r="E50" s="170">
        <v>15</v>
      </c>
      <c r="F50" s="171"/>
      <c r="G50" s="172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15</v>
      </c>
      <c r="M50" s="157">
        <f t="shared" si="10"/>
        <v>0</v>
      </c>
      <c r="N50" s="157">
        <v>0</v>
      </c>
      <c r="O50" s="157">
        <f t="shared" si="11"/>
        <v>0</v>
      </c>
      <c r="P50" s="157">
        <v>0</v>
      </c>
      <c r="Q50" s="157">
        <f t="shared" si="12"/>
        <v>0</v>
      </c>
      <c r="R50" s="157"/>
      <c r="S50" s="157" t="s">
        <v>117</v>
      </c>
      <c r="T50" s="157" t="s">
        <v>117</v>
      </c>
      <c r="U50" s="157">
        <v>7.6880000000000004E-2</v>
      </c>
      <c r="V50" s="157">
        <f t="shared" si="13"/>
        <v>1.1499999999999999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169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67">
        <v>25</v>
      </c>
      <c r="B51" s="168" t="s">
        <v>184</v>
      </c>
      <c r="C51" s="169" t="s">
        <v>185</v>
      </c>
      <c r="D51" s="165" t="s">
        <v>144</v>
      </c>
      <c r="E51" s="170">
        <v>6.5</v>
      </c>
      <c r="F51" s="171"/>
      <c r="G51" s="172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15</v>
      </c>
      <c r="M51" s="157">
        <f t="shared" si="10"/>
        <v>0</v>
      </c>
      <c r="N51" s="157">
        <v>4.0099999999999997E-3</v>
      </c>
      <c r="O51" s="157">
        <f t="shared" si="11"/>
        <v>0.03</v>
      </c>
      <c r="P51" s="157">
        <v>0</v>
      </c>
      <c r="Q51" s="157">
        <f t="shared" si="12"/>
        <v>0</v>
      </c>
      <c r="R51" s="157"/>
      <c r="S51" s="157" t="s">
        <v>117</v>
      </c>
      <c r="T51" s="157" t="s">
        <v>117</v>
      </c>
      <c r="U51" s="157">
        <v>0.54290000000000005</v>
      </c>
      <c r="V51" s="157">
        <f t="shared" si="13"/>
        <v>3.53</v>
      </c>
      <c r="W51" s="157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169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67">
        <v>26</v>
      </c>
      <c r="B52" s="168" t="s">
        <v>186</v>
      </c>
      <c r="C52" s="169" t="s">
        <v>187</v>
      </c>
      <c r="D52" s="165" t="s">
        <v>144</v>
      </c>
      <c r="E52" s="170">
        <v>5.5</v>
      </c>
      <c r="F52" s="171"/>
      <c r="G52" s="172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15</v>
      </c>
      <c r="M52" s="157">
        <f t="shared" si="10"/>
        <v>0</v>
      </c>
      <c r="N52" s="157">
        <v>5.2199999999999998E-3</v>
      </c>
      <c r="O52" s="157">
        <f t="shared" si="11"/>
        <v>0.03</v>
      </c>
      <c r="P52" s="157">
        <v>0</v>
      </c>
      <c r="Q52" s="157">
        <f t="shared" si="12"/>
        <v>0</v>
      </c>
      <c r="R52" s="157"/>
      <c r="S52" s="157" t="s">
        <v>117</v>
      </c>
      <c r="T52" s="157" t="s">
        <v>117</v>
      </c>
      <c r="U52" s="157">
        <v>0.63429999999999997</v>
      </c>
      <c r="V52" s="157">
        <f t="shared" si="13"/>
        <v>3.49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123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27</v>
      </c>
      <c r="B53" s="168" t="s">
        <v>188</v>
      </c>
      <c r="C53" s="169" t="s">
        <v>189</v>
      </c>
      <c r="D53" s="165" t="s">
        <v>132</v>
      </c>
      <c r="E53" s="170">
        <v>2</v>
      </c>
      <c r="F53" s="171"/>
      <c r="G53" s="172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15</v>
      </c>
      <c r="M53" s="157">
        <f t="shared" si="10"/>
        <v>0</v>
      </c>
      <c r="N53" s="157">
        <v>6.3000000000000003E-4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117</v>
      </c>
      <c r="T53" s="157" t="s">
        <v>117</v>
      </c>
      <c r="U53" s="157">
        <v>0.27200000000000002</v>
      </c>
      <c r="V53" s="157">
        <f t="shared" si="13"/>
        <v>0.54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169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28</v>
      </c>
      <c r="B54" s="168" t="s">
        <v>190</v>
      </c>
      <c r="C54" s="169" t="s">
        <v>191</v>
      </c>
      <c r="D54" s="165" t="s">
        <v>192</v>
      </c>
      <c r="E54" s="170">
        <v>3</v>
      </c>
      <c r="F54" s="171"/>
      <c r="G54" s="172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1.48E-3</v>
      </c>
      <c r="O54" s="157">
        <f t="shared" si="11"/>
        <v>0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0.54</v>
      </c>
      <c r="V54" s="157">
        <f t="shared" si="13"/>
        <v>1.62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169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29</v>
      </c>
      <c r="B55" s="168" t="s">
        <v>193</v>
      </c>
      <c r="C55" s="169" t="s">
        <v>194</v>
      </c>
      <c r="D55" s="165" t="s">
        <v>132</v>
      </c>
      <c r="E55" s="170">
        <v>6</v>
      </c>
      <c r="F55" s="171"/>
      <c r="G55" s="172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0.16500000000000001</v>
      </c>
      <c r="V55" s="157">
        <f t="shared" si="13"/>
        <v>0.99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30</v>
      </c>
      <c r="B56" s="168" t="s">
        <v>195</v>
      </c>
      <c r="C56" s="169" t="s">
        <v>196</v>
      </c>
      <c r="D56" s="165" t="s">
        <v>144</v>
      </c>
      <c r="E56" s="170">
        <v>6</v>
      </c>
      <c r="F56" s="171"/>
      <c r="G56" s="172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1.8000000000000001E-4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6.7000000000000004E-2</v>
      </c>
      <c r="V56" s="157">
        <f t="shared" si="13"/>
        <v>0.4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169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7">
        <v>31</v>
      </c>
      <c r="B57" s="168" t="s">
        <v>197</v>
      </c>
      <c r="C57" s="169" t="s">
        <v>198</v>
      </c>
      <c r="D57" s="165" t="s">
        <v>144</v>
      </c>
      <c r="E57" s="170">
        <v>6</v>
      </c>
      <c r="F57" s="171"/>
      <c r="G57" s="172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1.0000000000000001E-5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6.2E-2</v>
      </c>
      <c r="V57" s="157">
        <f t="shared" si="13"/>
        <v>0.37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3">
        <v>32</v>
      </c>
      <c r="B58" s="174" t="s">
        <v>69</v>
      </c>
      <c r="C58" s="175" t="s">
        <v>199</v>
      </c>
      <c r="D58" s="166" t="s">
        <v>144</v>
      </c>
      <c r="E58" s="176">
        <v>6</v>
      </c>
      <c r="F58" s="177"/>
      <c r="G58" s="178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149</v>
      </c>
      <c r="T58" s="157" t="s">
        <v>156</v>
      </c>
      <c r="U58" s="157">
        <v>0</v>
      </c>
      <c r="V58" s="157">
        <f t="shared" si="13"/>
        <v>0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118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9">
        <v>33</v>
      </c>
      <c r="B59" s="180" t="s">
        <v>200</v>
      </c>
      <c r="C59" s="192" t="s">
        <v>201</v>
      </c>
      <c r="D59" s="193" t="s">
        <v>0</v>
      </c>
      <c r="E59" s="194"/>
      <c r="F59" s="195"/>
      <c r="G59" s="184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0</v>
      </c>
      <c r="V59" s="157">
        <f t="shared" si="13"/>
        <v>0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179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x14ac:dyDescent="0.2">
      <c r="A60" s="185" t="s">
        <v>114</v>
      </c>
      <c r="B60" s="186" t="s">
        <v>71</v>
      </c>
      <c r="C60" s="187" t="s">
        <v>72</v>
      </c>
      <c r="D60" s="188"/>
      <c r="E60" s="189"/>
      <c r="F60" s="190"/>
      <c r="G60" s="191">
        <f>SUMIF(AG61:AG64,"&lt;&gt;NOR",G61:G64)</f>
        <v>0</v>
      </c>
      <c r="H60" s="159"/>
      <c r="I60" s="159">
        <f>SUM(I61:I64)</f>
        <v>0</v>
      </c>
      <c r="J60" s="159"/>
      <c r="K60" s="159">
        <f>SUM(K61:K64)</f>
        <v>0</v>
      </c>
      <c r="L60" s="159"/>
      <c r="M60" s="159">
        <f>SUM(M61:M64)</f>
        <v>0</v>
      </c>
      <c r="N60" s="159"/>
      <c r="O60" s="159">
        <f>SUM(O61:O64)</f>
        <v>0</v>
      </c>
      <c r="P60" s="159"/>
      <c r="Q60" s="159">
        <f>SUM(Q61:Q64)</f>
        <v>0</v>
      </c>
      <c r="R60" s="159"/>
      <c r="S60" s="159"/>
      <c r="T60" s="159"/>
      <c r="U60" s="159"/>
      <c r="V60" s="159">
        <f>SUM(V61:V64)</f>
        <v>0.2</v>
      </c>
      <c r="W60" s="159"/>
      <c r="AG60" t="s">
        <v>115</v>
      </c>
    </row>
    <row r="61" spans="1:60" outlineLevel="1" x14ac:dyDescent="0.2">
      <c r="A61" s="167">
        <v>34</v>
      </c>
      <c r="B61" s="168" t="s">
        <v>202</v>
      </c>
      <c r="C61" s="169" t="s">
        <v>203</v>
      </c>
      <c r="D61" s="165" t="s">
        <v>144</v>
      </c>
      <c r="E61" s="170">
        <v>1.5</v>
      </c>
      <c r="F61" s="171"/>
      <c r="G61" s="172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15</v>
      </c>
      <c r="M61" s="157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7"/>
      <c r="S61" s="157" t="s">
        <v>117</v>
      </c>
      <c r="T61" s="157" t="s">
        <v>150</v>
      </c>
      <c r="U61" s="157">
        <v>0.13300000000000001</v>
      </c>
      <c r="V61" s="157">
        <f>ROUND(E61*U61,2)</f>
        <v>0.2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123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67">
        <v>35</v>
      </c>
      <c r="B62" s="168" t="s">
        <v>71</v>
      </c>
      <c r="C62" s="169" t="s">
        <v>293</v>
      </c>
      <c r="D62" s="165" t="s">
        <v>153</v>
      </c>
      <c r="E62" s="170">
        <v>1</v>
      </c>
      <c r="F62" s="171"/>
      <c r="G62" s="172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15</v>
      </c>
      <c r="M62" s="157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7"/>
      <c r="S62" s="157" t="s">
        <v>149</v>
      </c>
      <c r="T62" s="157" t="s">
        <v>156</v>
      </c>
      <c r="U62" s="157">
        <v>0</v>
      </c>
      <c r="V62" s="157">
        <f>ROUND(E62*U62,2)</f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118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3">
        <v>36</v>
      </c>
      <c r="B63" s="174" t="s">
        <v>204</v>
      </c>
      <c r="C63" s="175" t="s">
        <v>280</v>
      </c>
      <c r="D63" s="166" t="s">
        <v>153</v>
      </c>
      <c r="E63" s="176">
        <v>1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15</v>
      </c>
      <c r="M63" s="157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7"/>
      <c r="S63" s="157" t="s">
        <v>149</v>
      </c>
      <c r="T63" s="157" t="s">
        <v>156</v>
      </c>
      <c r="U63" s="157">
        <v>0</v>
      </c>
      <c r="V63" s="157">
        <f>ROUND(E63*U63,2)</f>
        <v>0</v>
      </c>
      <c r="W63" s="157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118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9">
        <v>37</v>
      </c>
      <c r="B64" s="180" t="s">
        <v>205</v>
      </c>
      <c r="C64" s="192" t="s">
        <v>206</v>
      </c>
      <c r="D64" s="193" t="s">
        <v>0</v>
      </c>
      <c r="E64" s="194"/>
      <c r="F64" s="195"/>
      <c r="G64" s="184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117</v>
      </c>
      <c r="T64" s="157" t="s">
        <v>117</v>
      </c>
      <c r="U64" s="157">
        <v>0</v>
      </c>
      <c r="V64" s="157">
        <f>ROUND(E64*U64,2)</f>
        <v>0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179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">
      <c r="A65" s="185" t="s">
        <v>114</v>
      </c>
      <c r="B65" s="186" t="s">
        <v>73</v>
      </c>
      <c r="C65" s="187" t="s">
        <v>74</v>
      </c>
      <c r="D65" s="188"/>
      <c r="E65" s="189"/>
      <c r="F65" s="190"/>
      <c r="G65" s="191">
        <f>SUMIF(AG66:AG76,"&lt;&gt;NOR",G66:G76)</f>
        <v>0</v>
      </c>
      <c r="H65" s="159"/>
      <c r="I65" s="159">
        <f>SUM(I66:I76)</f>
        <v>0</v>
      </c>
      <c r="J65" s="159"/>
      <c r="K65" s="159">
        <f>SUM(K66:K76)</f>
        <v>0</v>
      </c>
      <c r="L65" s="159"/>
      <c r="M65" s="159">
        <f>SUM(M66:M76)</f>
        <v>0</v>
      </c>
      <c r="N65" s="159"/>
      <c r="O65" s="159">
        <f>SUM(O66:O76)</f>
        <v>0</v>
      </c>
      <c r="P65" s="159"/>
      <c r="Q65" s="159">
        <f>SUM(Q66:Q76)</f>
        <v>0</v>
      </c>
      <c r="R65" s="159"/>
      <c r="S65" s="159"/>
      <c r="T65" s="159"/>
      <c r="U65" s="159"/>
      <c r="V65" s="159">
        <f>SUM(V66:V76)</f>
        <v>3.4400000000000004</v>
      </c>
      <c r="W65" s="159"/>
      <c r="AG65" t="s">
        <v>115</v>
      </c>
    </row>
    <row r="66" spans="1:60" outlineLevel="1" x14ac:dyDescent="0.2">
      <c r="A66" s="167">
        <v>38</v>
      </c>
      <c r="B66" s="168" t="s">
        <v>207</v>
      </c>
      <c r="C66" s="169" t="s">
        <v>208</v>
      </c>
      <c r="D66" s="165" t="s">
        <v>209</v>
      </c>
      <c r="E66" s="170">
        <v>1</v>
      </c>
      <c r="F66" s="171"/>
      <c r="G66" s="172">
        <f t="shared" ref="G66:G76" si="14">ROUND(E66*F66,2)</f>
        <v>0</v>
      </c>
      <c r="H66" s="158"/>
      <c r="I66" s="157">
        <f t="shared" ref="I66:I76" si="15">ROUND(E66*H66,2)</f>
        <v>0</v>
      </c>
      <c r="J66" s="158"/>
      <c r="K66" s="157">
        <f t="shared" ref="K66:K76" si="16">ROUND(E66*J66,2)</f>
        <v>0</v>
      </c>
      <c r="L66" s="157">
        <v>15</v>
      </c>
      <c r="M66" s="157">
        <f t="shared" ref="M66:M76" si="17">G66*(1+L66/100)</f>
        <v>0</v>
      </c>
      <c r="N66" s="157">
        <v>1.41E-3</v>
      </c>
      <c r="O66" s="157">
        <f t="shared" ref="O66:O76" si="18">ROUND(E66*N66,2)</f>
        <v>0</v>
      </c>
      <c r="P66" s="157">
        <v>0</v>
      </c>
      <c r="Q66" s="157">
        <f t="shared" ref="Q66:Q76" si="19">ROUND(E66*P66,2)</f>
        <v>0</v>
      </c>
      <c r="R66" s="157"/>
      <c r="S66" s="157" t="s">
        <v>117</v>
      </c>
      <c r="T66" s="157" t="s">
        <v>117</v>
      </c>
      <c r="U66" s="157">
        <v>1.575</v>
      </c>
      <c r="V66" s="157">
        <f t="shared" ref="V66:V76" si="20">ROUND(E66*U66,2)</f>
        <v>1.58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67">
        <v>39</v>
      </c>
      <c r="B67" s="168" t="s">
        <v>210</v>
      </c>
      <c r="C67" s="169" t="s">
        <v>211</v>
      </c>
      <c r="D67" s="165" t="s">
        <v>209</v>
      </c>
      <c r="E67" s="170">
        <v>3</v>
      </c>
      <c r="F67" s="171"/>
      <c r="G67" s="172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15</v>
      </c>
      <c r="M67" s="157">
        <f t="shared" si="17"/>
        <v>0</v>
      </c>
      <c r="N67" s="157">
        <v>8.0000000000000007E-5</v>
      </c>
      <c r="O67" s="157">
        <f t="shared" si="18"/>
        <v>0</v>
      </c>
      <c r="P67" s="157">
        <v>0</v>
      </c>
      <c r="Q67" s="157">
        <f t="shared" si="19"/>
        <v>0</v>
      </c>
      <c r="R67" s="157"/>
      <c r="S67" s="157" t="s">
        <v>117</v>
      </c>
      <c r="T67" s="157" t="s">
        <v>117</v>
      </c>
      <c r="U67" s="157">
        <v>0.28999999999999998</v>
      </c>
      <c r="V67" s="157">
        <f t="shared" si="20"/>
        <v>0.87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169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67">
        <v>40</v>
      </c>
      <c r="B68" s="168" t="s">
        <v>212</v>
      </c>
      <c r="C68" s="169" t="s">
        <v>284</v>
      </c>
      <c r="D68" s="165" t="s">
        <v>132</v>
      </c>
      <c r="E68" s="170">
        <v>1</v>
      </c>
      <c r="F68" s="171"/>
      <c r="G68" s="172">
        <f t="shared" si="14"/>
        <v>0</v>
      </c>
      <c r="H68" s="158"/>
      <c r="I68" s="157">
        <f t="shared" si="15"/>
        <v>0</v>
      </c>
      <c r="J68" s="158"/>
      <c r="K68" s="157">
        <f t="shared" si="16"/>
        <v>0</v>
      </c>
      <c r="L68" s="157">
        <v>15</v>
      </c>
      <c r="M68" s="157">
        <f t="shared" si="17"/>
        <v>0</v>
      </c>
      <c r="N68" s="157">
        <v>4.0999999999999999E-4</v>
      </c>
      <c r="O68" s="157">
        <f t="shared" si="18"/>
        <v>0</v>
      </c>
      <c r="P68" s="157">
        <v>0</v>
      </c>
      <c r="Q68" s="157">
        <f t="shared" si="19"/>
        <v>0</v>
      </c>
      <c r="R68" s="157"/>
      <c r="S68" s="157" t="s">
        <v>117</v>
      </c>
      <c r="T68" s="157" t="s">
        <v>117</v>
      </c>
      <c r="U68" s="157">
        <v>0.246</v>
      </c>
      <c r="V68" s="157">
        <f t="shared" si="20"/>
        <v>0.25</v>
      </c>
      <c r="W68" s="157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169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67">
        <v>41</v>
      </c>
      <c r="B69" s="168" t="s">
        <v>213</v>
      </c>
      <c r="C69" s="169" t="s">
        <v>214</v>
      </c>
      <c r="D69" s="165" t="s">
        <v>132</v>
      </c>
      <c r="E69" s="170">
        <v>1</v>
      </c>
      <c r="F69" s="171"/>
      <c r="G69" s="172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15</v>
      </c>
      <c r="M69" s="157">
        <f t="shared" si="17"/>
        <v>0</v>
      </c>
      <c r="N69" s="157">
        <v>2.7999999999999998E-4</v>
      </c>
      <c r="O69" s="157">
        <f t="shared" si="18"/>
        <v>0</v>
      </c>
      <c r="P69" s="157">
        <v>0</v>
      </c>
      <c r="Q69" s="157">
        <f t="shared" si="19"/>
        <v>0</v>
      </c>
      <c r="R69" s="157"/>
      <c r="S69" s="157" t="s">
        <v>117</v>
      </c>
      <c r="T69" s="157" t="s">
        <v>117</v>
      </c>
      <c r="U69" s="157">
        <v>0.246</v>
      </c>
      <c r="V69" s="157">
        <f t="shared" si="20"/>
        <v>0.25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169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42</v>
      </c>
      <c r="B70" s="168" t="s">
        <v>215</v>
      </c>
      <c r="C70" s="169" t="s">
        <v>282</v>
      </c>
      <c r="D70" s="165" t="s">
        <v>132</v>
      </c>
      <c r="E70" s="170">
        <v>2</v>
      </c>
      <c r="F70" s="171"/>
      <c r="G70" s="172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15</v>
      </c>
      <c r="M70" s="157">
        <f t="shared" si="17"/>
        <v>0</v>
      </c>
      <c r="N70" s="157">
        <v>2.0000000000000001E-4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117</v>
      </c>
      <c r="T70" s="157" t="s">
        <v>117</v>
      </c>
      <c r="U70" s="157">
        <v>0.246</v>
      </c>
      <c r="V70" s="157">
        <f t="shared" si="20"/>
        <v>0.49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169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67">
        <v>43</v>
      </c>
      <c r="B71" s="168" t="s">
        <v>216</v>
      </c>
      <c r="C71" s="169" t="s">
        <v>288</v>
      </c>
      <c r="D71" s="165" t="s">
        <v>153</v>
      </c>
      <c r="E71" s="170">
        <v>2</v>
      </c>
      <c r="F71" s="171"/>
      <c r="G71" s="172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0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149</v>
      </c>
      <c r="T71" s="157" t="s">
        <v>156</v>
      </c>
      <c r="U71" s="157">
        <v>0</v>
      </c>
      <c r="V71" s="157">
        <f t="shared" si="20"/>
        <v>0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118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1" x14ac:dyDescent="0.2">
      <c r="A72" s="167">
        <v>44</v>
      </c>
      <c r="B72" s="168" t="s">
        <v>217</v>
      </c>
      <c r="C72" s="169" t="s">
        <v>285</v>
      </c>
      <c r="D72" s="165" t="s">
        <v>132</v>
      </c>
      <c r="E72" s="170">
        <v>1</v>
      </c>
      <c r="F72" s="171"/>
      <c r="G72" s="172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15</v>
      </c>
      <c r="M72" s="157">
        <f t="shared" si="17"/>
        <v>0</v>
      </c>
      <c r="N72" s="157">
        <v>0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149</v>
      </c>
      <c r="T72" s="157" t="s">
        <v>150</v>
      </c>
      <c r="U72" s="157">
        <v>0</v>
      </c>
      <c r="V72" s="157">
        <f t="shared" si="20"/>
        <v>0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123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45</v>
      </c>
      <c r="B73" s="168" t="s">
        <v>218</v>
      </c>
      <c r="C73" s="169" t="s">
        <v>276</v>
      </c>
      <c r="D73" s="165" t="s">
        <v>132</v>
      </c>
      <c r="E73" s="170">
        <v>1</v>
      </c>
      <c r="F73" s="171"/>
      <c r="G73" s="172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0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149</v>
      </c>
      <c r="T73" s="157" t="s">
        <v>150</v>
      </c>
      <c r="U73" s="157">
        <v>0</v>
      </c>
      <c r="V73" s="157">
        <f t="shared" si="20"/>
        <v>0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123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7">
        <v>46</v>
      </c>
      <c r="B74" s="168" t="s">
        <v>219</v>
      </c>
      <c r="C74" s="169" t="s">
        <v>277</v>
      </c>
      <c r="D74" s="165" t="s">
        <v>132</v>
      </c>
      <c r="E74" s="170">
        <v>3</v>
      </c>
      <c r="F74" s="171"/>
      <c r="G74" s="172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149</v>
      </c>
      <c r="T74" s="157" t="s">
        <v>156</v>
      </c>
      <c r="U74" s="157">
        <v>0</v>
      </c>
      <c r="V74" s="157">
        <f t="shared" si="20"/>
        <v>0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118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3">
        <v>47</v>
      </c>
      <c r="B75" s="174" t="s">
        <v>220</v>
      </c>
      <c r="C75" s="175" t="s">
        <v>275</v>
      </c>
      <c r="D75" s="166" t="s">
        <v>132</v>
      </c>
      <c r="E75" s="176">
        <v>1</v>
      </c>
      <c r="F75" s="177"/>
      <c r="G75" s="178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149</v>
      </c>
      <c r="T75" s="157" t="s">
        <v>150</v>
      </c>
      <c r="U75" s="157">
        <v>0</v>
      </c>
      <c r="V75" s="157">
        <f t="shared" si="20"/>
        <v>0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118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9">
        <v>48</v>
      </c>
      <c r="B76" s="180" t="s">
        <v>221</v>
      </c>
      <c r="C76" s="192" t="s">
        <v>222</v>
      </c>
      <c r="D76" s="193" t="s">
        <v>0</v>
      </c>
      <c r="E76" s="194"/>
      <c r="F76" s="195"/>
      <c r="G76" s="184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</v>
      </c>
      <c r="V76" s="157">
        <f t="shared" si="20"/>
        <v>0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179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x14ac:dyDescent="0.2">
      <c r="A77" s="185" t="s">
        <v>114</v>
      </c>
      <c r="B77" s="186" t="s">
        <v>75</v>
      </c>
      <c r="C77" s="187" t="s">
        <v>76</v>
      </c>
      <c r="D77" s="188"/>
      <c r="E77" s="189"/>
      <c r="F77" s="190"/>
      <c r="G77" s="191">
        <f>SUMIF(AG78:AG78,"&lt;&gt;NOR",G78:G78)</f>
        <v>0</v>
      </c>
      <c r="H77" s="159"/>
      <c r="I77" s="159">
        <f>SUM(I78:I78)</f>
        <v>0</v>
      </c>
      <c r="J77" s="159"/>
      <c r="K77" s="159">
        <f>SUM(K78:K78)</f>
        <v>0</v>
      </c>
      <c r="L77" s="159"/>
      <c r="M77" s="159">
        <f>SUM(M78:M78)</f>
        <v>0</v>
      </c>
      <c r="N77" s="159"/>
      <c r="O77" s="159">
        <f>SUM(O78:O78)</f>
        <v>0</v>
      </c>
      <c r="P77" s="159"/>
      <c r="Q77" s="159">
        <f>SUM(Q78:Q78)</f>
        <v>0</v>
      </c>
      <c r="R77" s="159"/>
      <c r="S77" s="159"/>
      <c r="T77" s="159"/>
      <c r="U77" s="159"/>
      <c r="V77" s="159">
        <f>SUM(V78:V78)</f>
        <v>0</v>
      </c>
      <c r="W77" s="159"/>
      <c r="AG77" t="s">
        <v>115</v>
      </c>
    </row>
    <row r="78" spans="1:60" ht="22.5" outlineLevel="1" x14ac:dyDescent="0.2">
      <c r="A78" s="167">
        <v>49</v>
      </c>
      <c r="B78" s="168" t="s">
        <v>223</v>
      </c>
      <c r="C78" s="169" t="s">
        <v>274</v>
      </c>
      <c r="D78" s="165" t="s">
        <v>132</v>
      </c>
      <c r="E78" s="170">
        <v>2</v>
      </c>
      <c r="F78" s="171"/>
      <c r="G78" s="172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15</v>
      </c>
      <c r="M78" s="157">
        <f>G78*(1+L78/100)</f>
        <v>0</v>
      </c>
      <c r="N78" s="157">
        <v>0</v>
      </c>
      <c r="O78" s="157">
        <f>ROUND(E78*N78,2)</f>
        <v>0</v>
      </c>
      <c r="P78" s="157">
        <v>0</v>
      </c>
      <c r="Q78" s="157">
        <f>ROUND(E78*P78,2)</f>
        <v>0</v>
      </c>
      <c r="R78" s="157"/>
      <c r="S78" s="157" t="s">
        <v>149</v>
      </c>
      <c r="T78" s="157" t="s">
        <v>150</v>
      </c>
      <c r="U78" s="157">
        <v>0</v>
      </c>
      <c r="V78" s="157">
        <f>ROUND(E78*U78,2)</f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224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x14ac:dyDescent="0.2">
      <c r="A79" s="185" t="s">
        <v>114</v>
      </c>
      <c r="B79" s="186" t="s">
        <v>77</v>
      </c>
      <c r="C79" s="187" t="s">
        <v>78</v>
      </c>
      <c r="D79" s="188"/>
      <c r="E79" s="189"/>
      <c r="F79" s="190"/>
      <c r="G79" s="191">
        <f>SUMIF(AG80:AG87,"&lt;&gt;NOR",G80:G87)</f>
        <v>0</v>
      </c>
      <c r="H79" s="159"/>
      <c r="I79" s="159">
        <f>SUM(I80:I87)</f>
        <v>0</v>
      </c>
      <c r="J79" s="159"/>
      <c r="K79" s="159">
        <f>SUM(K80:K87)</f>
        <v>0</v>
      </c>
      <c r="L79" s="159"/>
      <c r="M79" s="159">
        <f>SUM(M80:M87)</f>
        <v>0</v>
      </c>
      <c r="N79" s="159"/>
      <c r="O79" s="159">
        <f>SUM(O80:O87)</f>
        <v>0.02</v>
      </c>
      <c r="P79" s="159"/>
      <c r="Q79" s="159">
        <f>SUM(Q80:Q87)</f>
        <v>0</v>
      </c>
      <c r="R79" s="159"/>
      <c r="S79" s="159"/>
      <c r="T79" s="159"/>
      <c r="U79" s="159"/>
      <c r="V79" s="159">
        <f>SUM(V80:V87)</f>
        <v>3.7800000000000002</v>
      </c>
      <c r="W79" s="159"/>
      <c r="AG79" t="s">
        <v>115</v>
      </c>
    </row>
    <row r="80" spans="1:60" outlineLevel="1" x14ac:dyDescent="0.2">
      <c r="A80" s="173">
        <v>50</v>
      </c>
      <c r="B80" s="174" t="s">
        <v>225</v>
      </c>
      <c r="C80" s="175" t="s">
        <v>226</v>
      </c>
      <c r="D80" s="164" t="s">
        <v>278</v>
      </c>
      <c r="E80" s="176">
        <v>3.1960000000000002</v>
      </c>
      <c r="F80" s="177"/>
      <c r="G80" s="178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15</v>
      </c>
      <c r="M80" s="157">
        <f>G80*(1+L80/100)</f>
        <v>0</v>
      </c>
      <c r="N80" s="157">
        <v>0</v>
      </c>
      <c r="O80" s="157">
        <f>ROUND(E80*N80,2)</f>
        <v>0</v>
      </c>
      <c r="P80" s="157">
        <v>0</v>
      </c>
      <c r="Q80" s="157">
        <f>ROUND(E80*P80,2)</f>
        <v>0</v>
      </c>
      <c r="R80" s="157"/>
      <c r="S80" s="157" t="s">
        <v>117</v>
      </c>
      <c r="T80" s="157" t="s">
        <v>117</v>
      </c>
      <c r="U80" s="157">
        <v>0.33100000000000002</v>
      </c>
      <c r="V80" s="157">
        <f>ROUND(E80*U80,2)</f>
        <v>1.06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169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9"/>
      <c r="B81" s="180"/>
      <c r="C81" s="181" t="s">
        <v>227</v>
      </c>
      <c r="D81" s="182"/>
      <c r="E81" s="183">
        <v>3.1960000000000002</v>
      </c>
      <c r="F81" s="184"/>
      <c r="G81" s="184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120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67">
        <v>51</v>
      </c>
      <c r="B82" s="168" t="s">
        <v>228</v>
      </c>
      <c r="C82" s="169" t="s">
        <v>297</v>
      </c>
      <c r="D82" s="164" t="s">
        <v>278</v>
      </c>
      <c r="E82" s="170">
        <v>3.1960000000000002</v>
      </c>
      <c r="F82" s="171"/>
      <c r="G82" s="172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15</v>
      </c>
      <c r="M82" s="157">
        <f>G82*(1+L82/100)</f>
        <v>0</v>
      </c>
      <c r="N82" s="157">
        <v>2.5000000000000001E-3</v>
      </c>
      <c r="O82" s="157">
        <f>ROUND(E82*N82,2)</f>
        <v>0.01</v>
      </c>
      <c r="P82" s="157">
        <v>0</v>
      </c>
      <c r="Q82" s="157">
        <f>ROUND(E82*P82,2)</f>
        <v>0</v>
      </c>
      <c r="R82" s="157"/>
      <c r="S82" s="157" t="s">
        <v>229</v>
      </c>
      <c r="T82" s="157" t="s">
        <v>229</v>
      </c>
      <c r="U82" s="157">
        <v>0.85</v>
      </c>
      <c r="V82" s="157">
        <f>ROUND(E82*U82,2)</f>
        <v>2.72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169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73">
        <v>52</v>
      </c>
      <c r="B83" s="174" t="s">
        <v>230</v>
      </c>
      <c r="C83" s="175" t="s">
        <v>296</v>
      </c>
      <c r="D83" s="164" t="s">
        <v>278</v>
      </c>
      <c r="E83" s="176">
        <v>3.1960000000000002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15</v>
      </c>
      <c r="M83" s="157">
        <f>G83*(1+L83/100)</f>
        <v>0</v>
      </c>
      <c r="N83" s="157">
        <v>4.0000000000000002E-4</v>
      </c>
      <c r="O83" s="157">
        <f>ROUND(E83*N83,2)</f>
        <v>0</v>
      </c>
      <c r="P83" s="157">
        <v>0</v>
      </c>
      <c r="Q83" s="157">
        <f>ROUND(E83*P83,2)</f>
        <v>0</v>
      </c>
      <c r="R83" s="157"/>
      <c r="S83" s="157" t="s">
        <v>117</v>
      </c>
      <c r="T83" s="157" t="s">
        <v>117</v>
      </c>
      <c r="U83" s="157">
        <v>0</v>
      </c>
      <c r="V83" s="157">
        <f>ROUND(E83*U83,2)</f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169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9"/>
      <c r="B84" s="180"/>
      <c r="C84" s="181" t="s">
        <v>227</v>
      </c>
      <c r="D84" s="182"/>
      <c r="E84" s="183">
        <v>3.1960000000000002</v>
      </c>
      <c r="F84" s="184"/>
      <c r="G84" s="184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120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3">
        <v>53</v>
      </c>
      <c r="B85" s="174" t="s">
        <v>231</v>
      </c>
      <c r="C85" s="175" t="s">
        <v>279</v>
      </c>
      <c r="D85" s="164" t="s">
        <v>278</v>
      </c>
      <c r="E85" s="176">
        <v>3.5156000000000001</v>
      </c>
      <c r="F85" s="177"/>
      <c r="G85" s="178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15</v>
      </c>
      <c r="M85" s="157">
        <f>G85*(1+L85/100)</f>
        <v>0</v>
      </c>
      <c r="N85" s="157">
        <v>1.5399999999999999E-3</v>
      </c>
      <c r="O85" s="157">
        <f>ROUND(E85*N85,2)</f>
        <v>0.01</v>
      </c>
      <c r="P85" s="157">
        <v>0</v>
      </c>
      <c r="Q85" s="157">
        <f>ROUND(E85*P85,2)</f>
        <v>0</v>
      </c>
      <c r="R85" s="157"/>
      <c r="S85" s="157" t="s">
        <v>149</v>
      </c>
      <c r="T85" s="157" t="s">
        <v>156</v>
      </c>
      <c r="U85" s="157">
        <v>0</v>
      </c>
      <c r="V85" s="157">
        <f>ROUND(E85*U85,2)</f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118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9"/>
      <c r="B86" s="180"/>
      <c r="C86" s="181" t="s">
        <v>232</v>
      </c>
      <c r="D86" s="182"/>
      <c r="E86" s="183">
        <v>3.5156000000000001</v>
      </c>
      <c r="F86" s="184"/>
      <c r="G86" s="184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120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9">
        <v>54</v>
      </c>
      <c r="B87" s="180" t="s">
        <v>233</v>
      </c>
      <c r="C87" s="192" t="s">
        <v>234</v>
      </c>
      <c r="D87" s="193" t="s">
        <v>0</v>
      </c>
      <c r="E87" s="194"/>
      <c r="F87" s="195"/>
      <c r="G87" s="184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15</v>
      </c>
      <c r="M87" s="157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7"/>
      <c r="S87" s="157" t="s">
        <v>117</v>
      </c>
      <c r="T87" s="157" t="s">
        <v>117</v>
      </c>
      <c r="U87" s="157">
        <v>0</v>
      </c>
      <c r="V87" s="157">
        <f>ROUND(E87*U87,2)</f>
        <v>0</v>
      </c>
      <c r="W87" s="157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179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x14ac:dyDescent="0.2">
      <c r="A88" s="185" t="s">
        <v>114</v>
      </c>
      <c r="B88" s="186" t="s">
        <v>79</v>
      </c>
      <c r="C88" s="187" t="s">
        <v>80</v>
      </c>
      <c r="D88" s="188"/>
      <c r="E88" s="189"/>
      <c r="F88" s="190"/>
      <c r="G88" s="191">
        <f>SUMIF(AG89:AG96,"&lt;&gt;NOR",G89:G96)</f>
        <v>0</v>
      </c>
      <c r="H88" s="159"/>
      <c r="I88" s="159">
        <f>SUM(I89:I96)</f>
        <v>0</v>
      </c>
      <c r="J88" s="159"/>
      <c r="K88" s="159">
        <f>SUM(K89:K96)</f>
        <v>0</v>
      </c>
      <c r="L88" s="159"/>
      <c r="M88" s="159">
        <f>SUM(M89:M96)</f>
        <v>0</v>
      </c>
      <c r="N88" s="159"/>
      <c r="O88" s="159">
        <f>SUM(O89:O96)</f>
        <v>1.83</v>
      </c>
      <c r="P88" s="159"/>
      <c r="Q88" s="159">
        <f>SUM(Q89:Q96)</f>
        <v>0</v>
      </c>
      <c r="R88" s="159"/>
      <c r="S88" s="159"/>
      <c r="T88" s="159"/>
      <c r="U88" s="159"/>
      <c r="V88" s="159">
        <f>SUM(V89:V96)</f>
        <v>39.54</v>
      </c>
      <c r="W88" s="159"/>
      <c r="AG88" t="s">
        <v>115</v>
      </c>
    </row>
    <row r="89" spans="1:60" ht="22.5" outlineLevel="1" x14ac:dyDescent="0.2">
      <c r="A89" s="173">
        <v>55</v>
      </c>
      <c r="B89" s="174" t="s">
        <v>235</v>
      </c>
      <c r="C89" s="175" t="s">
        <v>295</v>
      </c>
      <c r="D89" s="164" t="s">
        <v>278</v>
      </c>
      <c r="E89" s="176">
        <v>28</v>
      </c>
      <c r="F89" s="177"/>
      <c r="G89" s="178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15</v>
      </c>
      <c r="M89" s="157">
        <f>G89*(1+L89/100)</f>
        <v>0</v>
      </c>
      <c r="N89" s="157">
        <v>2.9999999999999997E-4</v>
      </c>
      <c r="O89" s="157">
        <f>ROUND(E89*N89,2)</f>
        <v>0.01</v>
      </c>
      <c r="P89" s="157">
        <v>0</v>
      </c>
      <c r="Q89" s="157">
        <f>ROUND(E89*P89,2)</f>
        <v>0</v>
      </c>
      <c r="R89" s="157"/>
      <c r="S89" s="157" t="s">
        <v>117</v>
      </c>
      <c r="T89" s="157" t="s">
        <v>117</v>
      </c>
      <c r="U89" s="157">
        <v>0</v>
      </c>
      <c r="V89" s="157">
        <f>ROUND(E89*U89,2)</f>
        <v>0</v>
      </c>
      <c r="W89" s="157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169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9"/>
      <c r="B90" s="180"/>
      <c r="C90" s="181" t="s">
        <v>289</v>
      </c>
      <c r="D90" s="182"/>
      <c r="E90" s="183">
        <v>28</v>
      </c>
      <c r="F90" s="184"/>
      <c r="G90" s="184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120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3">
        <v>56</v>
      </c>
      <c r="B91" s="174" t="s">
        <v>236</v>
      </c>
      <c r="C91" s="175" t="s">
        <v>237</v>
      </c>
      <c r="D91" s="164" t="s">
        <v>278</v>
      </c>
      <c r="E91" s="176">
        <v>28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15</v>
      </c>
      <c r="M91" s="157">
        <f>G91*(1+L91/100)</f>
        <v>0</v>
      </c>
      <c r="N91" s="157">
        <v>5.5800000000000002E-2</v>
      </c>
      <c r="O91" s="157">
        <f>ROUND(E91*N91,2)</f>
        <v>1.56</v>
      </c>
      <c r="P91" s="157">
        <v>0</v>
      </c>
      <c r="Q91" s="157">
        <f>ROUND(E91*P91,2)</f>
        <v>0</v>
      </c>
      <c r="R91" s="157"/>
      <c r="S91" s="157" t="s">
        <v>117</v>
      </c>
      <c r="T91" s="157" t="s">
        <v>117</v>
      </c>
      <c r="U91" s="157">
        <v>1.3480000000000001</v>
      </c>
      <c r="V91" s="157">
        <f>ROUND(E91*U91,2)</f>
        <v>37.74</v>
      </c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169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9"/>
      <c r="B92" s="180"/>
      <c r="C92" s="181" t="s">
        <v>289</v>
      </c>
      <c r="D92" s="182"/>
      <c r="E92" s="183">
        <v>28</v>
      </c>
      <c r="F92" s="184"/>
      <c r="G92" s="184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120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67">
        <v>57</v>
      </c>
      <c r="B93" s="168" t="s">
        <v>238</v>
      </c>
      <c r="C93" s="169" t="s">
        <v>239</v>
      </c>
      <c r="D93" s="165" t="s">
        <v>144</v>
      </c>
      <c r="E93" s="170">
        <v>15</v>
      </c>
      <c r="F93" s="171"/>
      <c r="G93" s="172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117</v>
      </c>
      <c r="T93" s="157" t="s">
        <v>117</v>
      </c>
      <c r="U93" s="157">
        <v>0.12</v>
      </c>
      <c r="V93" s="157">
        <f>ROUND(E93*U93,2)</f>
        <v>1.8</v>
      </c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169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3">
        <v>58</v>
      </c>
      <c r="B94" s="174" t="s">
        <v>240</v>
      </c>
      <c r="C94" s="175" t="s">
        <v>290</v>
      </c>
      <c r="D94" s="164" t="s">
        <v>278</v>
      </c>
      <c r="E94" s="176">
        <v>26.4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15</v>
      </c>
      <c r="M94" s="157">
        <f>G94*(1+L94/100)</f>
        <v>0</v>
      </c>
      <c r="N94" s="157">
        <v>0.01</v>
      </c>
      <c r="O94" s="157">
        <f>ROUND(E94*N94,2)</f>
        <v>0.26</v>
      </c>
      <c r="P94" s="157">
        <v>0</v>
      </c>
      <c r="Q94" s="157">
        <f>ROUND(E94*P94,2)</f>
        <v>0</v>
      </c>
      <c r="R94" s="157" t="s">
        <v>241</v>
      </c>
      <c r="S94" s="157" t="s">
        <v>117</v>
      </c>
      <c r="T94" s="157" t="s">
        <v>150</v>
      </c>
      <c r="U94" s="157">
        <v>0</v>
      </c>
      <c r="V94" s="157">
        <f>ROUND(E94*U94,2)</f>
        <v>0</v>
      </c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224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9"/>
      <c r="B95" s="180"/>
      <c r="C95" s="181" t="s">
        <v>242</v>
      </c>
      <c r="D95" s="182"/>
      <c r="E95" s="183">
        <v>26.4</v>
      </c>
      <c r="F95" s="184"/>
      <c r="G95" s="184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120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9">
        <v>59</v>
      </c>
      <c r="B96" s="180" t="s">
        <v>243</v>
      </c>
      <c r="C96" s="192" t="s">
        <v>244</v>
      </c>
      <c r="D96" s="193" t="s">
        <v>0</v>
      </c>
      <c r="E96" s="194"/>
      <c r="F96" s="195"/>
      <c r="G96" s="184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15</v>
      </c>
      <c r="M96" s="157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7"/>
      <c r="S96" s="157" t="s">
        <v>117</v>
      </c>
      <c r="T96" s="157" t="s">
        <v>117</v>
      </c>
      <c r="U96" s="157">
        <v>0</v>
      </c>
      <c r="V96" s="157">
        <f>ROUND(E96*U96,2)</f>
        <v>0</v>
      </c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179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x14ac:dyDescent="0.2">
      <c r="A97" s="185" t="s">
        <v>114</v>
      </c>
      <c r="B97" s="186" t="s">
        <v>81</v>
      </c>
      <c r="C97" s="187" t="s">
        <v>82</v>
      </c>
      <c r="D97" s="188"/>
      <c r="E97" s="189"/>
      <c r="F97" s="190"/>
      <c r="G97" s="191">
        <f>SUMIF(AG98:AG99,"&lt;&gt;NOR",G98:G99)</f>
        <v>0</v>
      </c>
      <c r="H97" s="159"/>
      <c r="I97" s="159">
        <f>SUM(I98:I99)</f>
        <v>0</v>
      </c>
      <c r="J97" s="159"/>
      <c r="K97" s="159">
        <f>SUM(K98:K99)</f>
        <v>0</v>
      </c>
      <c r="L97" s="159"/>
      <c r="M97" s="159">
        <f>SUM(M98:M99)</f>
        <v>0</v>
      </c>
      <c r="N97" s="159"/>
      <c r="O97" s="159">
        <f>SUM(O98:O99)</f>
        <v>0</v>
      </c>
      <c r="P97" s="159"/>
      <c r="Q97" s="159">
        <f>SUM(Q98:Q99)</f>
        <v>0</v>
      </c>
      <c r="R97" s="159"/>
      <c r="S97" s="159"/>
      <c r="T97" s="159"/>
      <c r="U97" s="159"/>
      <c r="V97" s="159">
        <f>SUM(V98:V99)</f>
        <v>0.51</v>
      </c>
      <c r="W97" s="159"/>
      <c r="AG97" t="s">
        <v>115</v>
      </c>
    </row>
    <row r="98" spans="1:60" outlineLevel="1" x14ac:dyDescent="0.2">
      <c r="A98" s="173">
        <v>60</v>
      </c>
      <c r="B98" s="174" t="s">
        <v>245</v>
      </c>
      <c r="C98" s="175" t="s">
        <v>246</v>
      </c>
      <c r="D98" s="164" t="s">
        <v>278</v>
      </c>
      <c r="E98" s="176">
        <v>3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15</v>
      </c>
      <c r="M98" s="157">
        <f>G98*(1+L98/100)</f>
        <v>0</v>
      </c>
      <c r="N98" s="157">
        <v>7.6999999999999996E-4</v>
      </c>
      <c r="O98" s="157">
        <f>ROUND(E98*N98,2)</f>
        <v>0</v>
      </c>
      <c r="P98" s="157">
        <v>0</v>
      </c>
      <c r="Q98" s="157">
        <f>ROUND(E98*P98,2)</f>
        <v>0</v>
      </c>
      <c r="R98" s="157"/>
      <c r="S98" s="157" t="s">
        <v>117</v>
      </c>
      <c r="T98" s="157" t="s">
        <v>117</v>
      </c>
      <c r="U98" s="157">
        <v>9.7439999999999999E-2</v>
      </c>
      <c r="V98" s="157">
        <f>ROUND(E98*U98,2)</f>
        <v>0.28999999999999998</v>
      </c>
      <c r="W98" s="157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169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67">
        <v>61</v>
      </c>
      <c r="B99" s="168" t="s">
        <v>247</v>
      </c>
      <c r="C99" s="169" t="s">
        <v>294</v>
      </c>
      <c r="D99" s="164" t="s">
        <v>278</v>
      </c>
      <c r="E99" s="170">
        <v>3</v>
      </c>
      <c r="F99" s="171"/>
      <c r="G99" s="172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4.6000000000000001E-4</v>
      </c>
      <c r="O99" s="157">
        <f>ROUND(E99*N99,2)</f>
        <v>0</v>
      </c>
      <c r="P99" s="157">
        <v>0</v>
      </c>
      <c r="Q99" s="157">
        <f>ROUND(E99*P99,2)</f>
        <v>0</v>
      </c>
      <c r="R99" s="157"/>
      <c r="S99" s="157" t="s">
        <v>117</v>
      </c>
      <c r="T99" s="157" t="s">
        <v>117</v>
      </c>
      <c r="U99" s="157">
        <v>7.3099999999999998E-2</v>
      </c>
      <c r="V99" s="157">
        <f>ROUND(E99*U99,2)</f>
        <v>0.22</v>
      </c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169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x14ac:dyDescent="0.2">
      <c r="A100" s="185" t="s">
        <v>114</v>
      </c>
      <c r="B100" s="186" t="s">
        <v>83</v>
      </c>
      <c r="C100" s="187" t="s">
        <v>84</v>
      </c>
      <c r="D100" s="188"/>
      <c r="E100" s="189"/>
      <c r="F100" s="190"/>
      <c r="G100" s="191">
        <f>SUMIF(AG101:AG101,"&lt;&gt;NOR",G101:G101)</f>
        <v>0</v>
      </c>
      <c r="H100" s="159"/>
      <c r="I100" s="159">
        <f>SUM(I101:I101)</f>
        <v>0</v>
      </c>
      <c r="J100" s="159"/>
      <c r="K100" s="159">
        <f>SUM(K101:K101)</f>
        <v>0</v>
      </c>
      <c r="L100" s="159"/>
      <c r="M100" s="159">
        <f>SUM(M101:M101)</f>
        <v>0</v>
      </c>
      <c r="N100" s="159"/>
      <c r="O100" s="159">
        <f>SUM(O101:O101)</f>
        <v>0</v>
      </c>
      <c r="P100" s="159"/>
      <c r="Q100" s="159">
        <f>SUM(Q101:Q101)</f>
        <v>0</v>
      </c>
      <c r="R100" s="159"/>
      <c r="S100" s="159"/>
      <c r="T100" s="159"/>
      <c r="U100" s="159"/>
      <c r="V100" s="159">
        <f>SUM(V101:V101)</f>
        <v>0</v>
      </c>
      <c r="W100" s="159"/>
      <c r="AG100" t="s">
        <v>115</v>
      </c>
    </row>
    <row r="101" spans="1:60" outlineLevel="1" x14ac:dyDescent="0.2">
      <c r="A101" s="167">
        <v>62</v>
      </c>
      <c r="B101" s="168" t="s">
        <v>248</v>
      </c>
      <c r="C101" s="169" t="s">
        <v>291</v>
      </c>
      <c r="D101" s="165" t="s">
        <v>153</v>
      </c>
      <c r="E101" s="170">
        <v>1</v>
      </c>
      <c r="F101" s="171"/>
      <c r="G101" s="172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0</v>
      </c>
      <c r="O101" s="157">
        <f>ROUND(E101*N101,2)</f>
        <v>0</v>
      </c>
      <c r="P101" s="157">
        <v>0</v>
      </c>
      <c r="Q101" s="157">
        <f>ROUND(E101*P101,2)</f>
        <v>0</v>
      </c>
      <c r="R101" s="157"/>
      <c r="S101" s="157" t="s">
        <v>149</v>
      </c>
      <c r="T101" s="157" t="s">
        <v>150</v>
      </c>
      <c r="U101" s="157">
        <v>0</v>
      </c>
      <c r="V101" s="157">
        <f>ROUND(E101*U101,2)</f>
        <v>0</v>
      </c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118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x14ac:dyDescent="0.2">
      <c r="A102" s="185" t="s">
        <v>114</v>
      </c>
      <c r="B102" s="186" t="s">
        <v>85</v>
      </c>
      <c r="C102" s="187" t="s">
        <v>86</v>
      </c>
      <c r="D102" s="188"/>
      <c r="E102" s="189"/>
      <c r="F102" s="190"/>
      <c r="G102" s="191">
        <f>SUMIF(AG103:AG108,"&lt;&gt;NOR",G103:G108)</f>
        <v>0</v>
      </c>
      <c r="H102" s="159"/>
      <c r="I102" s="159">
        <f>SUM(I103:I108)</f>
        <v>0</v>
      </c>
      <c r="J102" s="159"/>
      <c r="K102" s="159">
        <f>SUM(K103:K108)</f>
        <v>0</v>
      </c>
      <c r="L102" s="159"/>
      <c r="M102" s="159">
        <f>SUM(M103:M108)</f>
        <v>0</v>
      </c>
      <c r="N102" s="159"/>
      <c r="O102" s="159">
        <f>SUM(O103:O108)</f>
        <v>0</v>
      </c>
      <c r="P102" s="159"/>
      <c r="Q102" s="159">
        <f>SUM(Q103:Q108)</f>
        <v>0</v>
      </c>
      <c r="R102" s="159"/>
      <c r="S102" s="159"/>
      <c r="T102" s="159"/>
      <c r="U102" s="159"/>
      <c r="V102" s="159">
        <f>SUM(V103:V108)</f>
        <v>7.68</v>
      </c>
      <c r="W102" s="159"/>
      <c r="AG102" t="s">
        <v>115</v>
      </c>
    </row>
    <row r="103" spans="1:60" outlineLevel="1" x14ac:dyDescent="0.2">
      <c r="A103" s="167">
        <v>63</v>
      </c>
      <c r="B103" s="168" t="s">
        <v>249</v>
      </c>
      <c r="C103" s="169" t="s">
        <v>250</v>
      </c>
      <c r="D103" s="165" t="s">
        <v>160</v>
      </c>
      <c r="E103" s="170">
        <v>1.774</v>
      </c>
      <c r="F103" s="171"/>
      <c r="G103" s="172">
        <f t="shared" ref="G103:G108" si="21">ROUND(E103*F103,2)</f>
        <v>0</v>
      </c>
      <c r="H103" s="158"/>
      <c r="I103" s="157">
        <f t="shared" ref="I103:I108" si="22">ROUND(E103*H103,2)</f>
        <v>0</v>
      </c>
      <c r="J103" s="158"/>
      <c r="K103" s="157">
        <f t="shared" ref="K103:K108" si="23">ROUND(E103*J103,2)</f>
        <v>0</v>
      </c>
      <c r="L103" s="157">
        <v>15</v>
      </c>
      <c r="M103" s="157">
        <f t="shared" ref="M103:M108" si="24">G103*(1+L103/100)</f>
        <v>0</v>
      </c>
      <c r="N103" s="157">
        <v>0</v>
      </c>
      <c r="O103" s="157">
        <f t="shared" ref="O103:O108" si="25">ROUND(E103*N103,2)</f>
        <v>0</v>
      </c>
      <c r="P103" s="157">
        <v>0</v>
      </c>
      <c r="Q103" s="157">
        <f t="shared" ref="Q103:Q108" si="26">ROUND(E103*P103,2)</f>
        <v>0</v>
      </c>
      <c r="R103" s="157"/>
      <c r="S103" s="157" t="s">
        <v>117</v>
      </c>
      <c r="T103" s="157" t="s">
        <v>117</v>
      </c>
      <c r="U103" s="157">
        <v>0.93300000000000005</v>
      </c>
      <c r="V103" s="157">
        <f t="shared" ref="V103:V108" si="27">ROUND(E103*U103,2)</f>
        <v>1.66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251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67">
        <v>64</v>
      </c>
      <c r="B104" s="168" t="s">
        <v>252</v>
      </c>
      <c r="C104" s="169" t="s">
        <v>253</v>
      </c>
      <c r="D104" s="165" t="s">
        <v>160</v>
      </c>
      <c r="E104" s="170">
        <v>5.3220000000000001</v>
      </c>
      <c r="F104" s="171"/>
      <c r="G104" s="172">
        <f t="shared" si="21"/>
        <v>0</v>
      </c>
      <c r="H104" s="158"/>
      <c r="I104" s="157">
        <f t="shared" si="22"/>
        <v>0</v>
      </c>
      <c r="J104" s="158"/>
      <c r="K104" s="157">
        <f t="shared" si="23"/>
        <v>0</v>
      </c>
      <c r="L104" s="157">
        <v>15</v>
      </c>
      <c r="M104" s="157">
        <f t="shared" si="24"/>
        <v>0</v>
      </c>
      <c r="N104" s="157">
        <v>0</v>
      </c>
      <c r="O104" s="157">
        <f t="shared" si="25"/>
        <v>0</v>
      </c>
      <c r="P104" s="157">
        <v>0</v>
      </c>
      <c r="Q104" s="157">
        <f t="shared" si="26"/>
        <v>0</v>
      </c>
      <c r="R104" s="157"/>
      <c r="S104" s="157" t="s">
        <v>117</v>
      </c>
      <c r="T104" s="157" t="s">
        <v>117</v>
      </c>
      <c r="U104" s="157">
        <v>0.65300000000000002</v>
      </c>
      <c r="V104" s="157">
        <f t="shared" si="27"/>
        <v>3.48</v>
      </c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251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67">
        <v>65</v>
      </c>
      <c r="B105" s="168" t="s">
        <v>254</v>
      </c>
      <c r="C105" s="169" t="s">
        <v>255</v>
      </c>
      <c r="D105" s="165" t="s">
        <v>160</v>
      </c>
      <c r="E105" s="170">
        <v>1.774</v>
      </c>
      <c r="F105" s="171"/>
      <c r="G105" s="172">
        <f t="shared" si="21"/>
        <v>0</v>
      </c>
      <c r="H105" s="158"/>
      <c r="I105" s="157">
        <f t="shared" si="22"/>
        <v>0</v>
      </c>
      <c r="J105" s="158"/>
      <c r="K105" s="157">
        <f t="shared" si="23"/>
        <v>0</v>
      </c>
      <c r="L105" s="157">
        <v>15</v>
      </c>
      <c r="M105" s="157">
        <f t="shared" si="24"/>
        <v>0</v>
      </c>
      <c r="N105" s="157">
        <v>0</v>
      </c>
      <c r="O105" s="157">
        <f t="shared" si="25"/>
        <v>0</v>
      </c>
      <c r="P105" s="157">
        <v>0</v>
      </c>
      <c r="Q105" s="157">
        <f t="shared" si="26"/>
        <v>0</v>
      </c>
      <c r="R105" s="157"/>
      <c r="S105" s="157" t="s">
        <v>117</v>
      </c>
      <c r="T105" s="157" t="s">
        <v>117</v>
      </c>
      <c r="U105" s="157">
        <v>0.49</v>
      </c>
      <c r="V105" s="157">
        <f t="shared" si="27"/>
        <v>0.87</v>
      </c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251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67">
        <v>66</v>
      </c>
      <c r="B106" s="168" t="s">
        <v>256</v>
      </c>
      <c r="C106" s="169" t="s">
        <v>257</v>
      </c>
      <c r="D106" s="165" t="s">
        <v>160</v>
      </c>
      <c r="E106" s="170">
        <v>15.965999999999999</v>
      </c>
      <c r="F106" s="171"/>
      <c r="G106" s="172">
        <f t="shared" si="21"/>
        <v>0</v>
      </c>
      <c r="H106" s="158"/>
      <c r="I106" s="157">
        <f t="shared" si="22"/>
        <v>0</v>
      </c>
      <c r="J106" s="158"/>
      <c r="K106" s="157">
        <f t="shared" si="23"/>
        <v>0</v>
      </c>
      <c r="L106" s="157">
        <v>15</v>
      </c>
      <c r="M106" s="157">
        <f t="shared" si="24"/>
        <v>0</v>
      </c>
      <c r="N106" s="157">
        <v>0</v>
      </c>
      <c r="O106" s="157">
        <f t="shared" si="25"/>
        <v>0</v>
      </c>
      <c r="P106" s="157">
        <v>0</v>
      </c>
      <c r="Q106" s="157">
        <f t="shared" si="26"/>
        <v>0</v>
      </c>
      <c r="R106" s="157"/>
      <c r="S106" s="157" t="s">
        <v>117</v>
      </c>
      <c r="T106" s="157" t="s">
        <v>117</v>
      </c>
      <c r="U106" s="157">
        <v>0</v>
      </c>
      <c r="V106" s="157">
        <f t="shared" si="27"/>
        <v>0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251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67">
        <v>67</v>
      </c>
      <c r="B107" s="168" t="s">
        <v>258</v>
      </c>
      <c r="C107" s="169" t="s">
        <v>259</v>
      </c>
      <c r="D107" s="165" t="s">
        <v>160</v>
      </c>
      <c r="E107" s="170">
        <v>1.774</v>
      </c>
      <c r="F107" s="171"/>
      <c r="G107" s="172">
        <f t="shared" si="21"/>
        <v>0</v>
      </c>
      <c r="H107" s="158"/>
      <c r="I107" s="157">
        <f t="shared" si="22"/>
        <v>0</v>
      </c>
      <c r="J107" s="158"/>
      <c r="K107" s="157">
        <f t="shared" si="23"/>
        <v>0</v>
      </c>
      <c r="L107" s="157">
        <v>15</v>
      </c>
      <c r="M107" s="157">
        <f t="shared" si="24"/>
        <v>0</v>
      </c>
      <c r="N107" s="157">
        <v>0</v>
      </c>
      <c r="O107" s="157">
        <f t="shared" si="25"/>
        <v>0</v>
      </c>
      <c r="P107" s="157">
        <v>0</v>
      </c>
      <c r="Q107" s="157">
        <f t="shared" si="26"/>
        <v>0</v>
      </c>
      <c r="R107" s="157"/>
      <c r="S107" s="157" t="s">
        <v>117</v>
      </c>
      <c r="T107" s="157" t="s">
        <v>117</v>
      </c>
      <c r="U107" s="157">
        <v>0.94199999999999995</v>
      </c>
      <c r="V107" s="157">
        <f t="shared" si="27"/>
        <v>1.67</v>
      </c>
      <c r="W107" s="157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251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67">
        <v>68</v>
      </c>
      <c r="B108" s="168" t="s">
        <v>260</v>
      </c>
      <c r="C108" s="169" t="s">
        <v>261</v>
      </c>
      <c r="D108" s="165" t="s">
        <v>160</v>
      </c>
      <c r="E108" s="170">
        <v>1.774</v>
      </c>
      <c r="F108" s="171"/>
      <c r="G108" s="172">
        <f t="shared" si="21"/>
        <v>0</v>
      </c>
      <c r="H108" s="158"/>
      <c r="I108" s="157">
        <f t="shared" si="22"/>
        <v>0</v>
      </c>
      <c r="J108" s="158"/>
      <c r="K108" s="157">
        <f t="shared" si="23"/>
        <v>0</v>
      </c>
      <c r="L108" s="157">
        <v>15</v>
      </c>
      <c r="M108" s="157">
        <f t="shared" si="24"/>
        <v>0</v>
      </c>
      <c r="N108" s="157">
        <v>0</v>
      </c>
      <c r="O108" s="157">
        <f t="shared" si="25"/>
        <v>0</v>
      </c>
      <c r="P108" s="157">
        <v>0</v>
      </c>
      <c r="Q108" s="157">
        <f t="shared" si="26"/>
        <v>0</v>
      </c>
      <c r="R108" s="157"/>
      <c r="S108" s="157" t="s">
        <v>117</v>
      </c>
      <c r="T108" s="157" t="s">
        <v>117</v>
      </c>
      <c r="U108" s="157">
        <v>0</v>
      </c>
      <c r="V108" s="157">
        <f t="shared" si="27"/>
        <v>0</v>
      </c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251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185" t="s">
        <v>114</v>
      </c>
      <c r="B109" s="186" t="s">
        <v>88</v>
      </c>
      <c r="C109" s="187" t="s">
        <v>29</v>
      </c>
      <c r="D109" s="188"/>
      <c r="E109" s="189"/>
      <c r="F109" s="190"/>
      <c r="G109" s="191">
        <f>SUMIF(AG110:AG112,"&lt;&gt;NOR",G110:G112)</f>
        <v>0</v>
      </c>
      <c r="H109" s="159"/>
      <c r="I109" s="159">
        <f>SUM(I110:I112)</f>
        <v>0</v>
      </c>
      <c r="J109" s="159"/>
      <c r="K109" s="159">
        <f>SUM(K110:K112)</f>
        <v>0</v>
      </c>
      <c r="L109" s="159"/>
      <c r="M109" s="159">
        <f>SUM(M110:M112)</f>
        <v>0</v>
      </c>
      <c r="N109" s="159"/>
      <c r="O109" s="159">
        <f>SUM(O110:O112)</f>
        <v>0</v>
      </c>
      <c r="P109" s="159"/>
      <c r="Q109" s="159">
        <f>SUM(Q110:Q112)</f>
        <v>0</v>
      </c>
      <c r="R109" s="159"/>
      <c r="S109" s="159"/>
      <c r="T109" s="159"/>
      <c r="U109" s="159"/>
      <c r="V109" s="159">
        <f>SUM(V110:V112)</f>
        <v>0</v>
      </c>
      <c r="W109" s="159"/>
      <c r="AG109" t="s">
        <v>115</v>
      </c>
    </row>
    <row r="110" spans="1:60" outlineLevel="1" x14ac:dyDescent="0.2">
      <c r="A110" s="167">
        <v>69</v>
      </c>
      <c r="B110" s="168" t="s">
        <v>262</v>
      </c>
      <c r="C110" s="169" t="s">
        <v>263</v>
      </c>
      <c r="D110" s="165" t="s">
        <v>264</v>
      </c>
      <c r="E110" s="170">
        <v>1</v>
      </c>
      <c r="F110" s="171"/>
      <c r="G110" s="172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15</v>
      </c>
      <c r="M110" s="157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117</v>
      </c>
      <c r="T110" s="157" t="s">
        <v>150</v>
      </c>
      <c r="U110" s="157">
        <v>0</v>
      </c>
      <c r="V110" s="157">
        <f>ROUND(E110*U110,2)</f>
        <v>0</v>
      </c>
      <c r="W110" s="157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265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67">
        <v>70</v>
      </c>
      <c r="B111" s="168" t="s">
        <v>266</v>
      </c>
      <c r="C111" s="169" t="s">
        <v>267</v>
      </c>
      <c r="D111" s="165" t="s">
        <v>264</v>
      </c>
      <c r="E111" s="170">
        <v>1</v>
      </c>
      <c r="F111" s="171"/>
      <c r="G111" s="172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15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149</v>
      </c>
      <c r="T111" s="157" t="s">
        <v>150</v>
      </c>
      <c r="U111" s="157">
        <v>0</v>
      </c>
      <c r="V111" s="157">
        <f>ROUND(E111*U111,2)</f>
        <v>0</v>
      </c>
      <c r="W111" s="157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265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3">
        <v>71</v>
      </c>
      <c r="B112" s="174" t="s">
        <v>268</v>
      </c>
      <c r="C112" s="175" t="s">
        <v>269</v>
      </c>
      <c r="D112" s="166" t="s">
        <v>264</v>
      </c>
      <c r="E112" s="176">
        <v>1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15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149</v>
      </c>
      <c r="T112" s="157" t="s">
        <v>150</v>
      </c>
      <c r="U112" s="157">
        <v>0</v>
      </c>
      <c r="V112" s="157">
        <f>ROUND(E112*U112,2)</f>
        <v>0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265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33" x14ac:dyDescent="0.2">
      <c r="A113" s="196"/>
      <c r="B113" s="197"/>
      <c r="C113" s="198"/>
      <c r="D113" s="199"/>
      <c r="E113" s="196"/>
      <c r="F113" s="196"/>
      <c r="G113" s="19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AE113">
        <v>15</v>
      </c>
      <c r="AF113">
        <v>21</v>
      </c>
    </row>
    <row r="114" spans="1:33" x14ac:dyDescent="0.2">
      <c r="A114" s="153"/>
      <c r="B114" s="154" t="s">
        <v>31</v>
      </c>
      <c r="C114" s="162"/>
      <c r="D114" s="155"/>
      <c r="E114" s="156"/>
      <c r="F114" s="156"/>
      <c r="G114" s="160">
        <f>G8+G19+G22+G24+G35+G37+G41+G48+G60+G65+G77+G79+G88+G97+G100+G102+G109</f>
        <v>0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AE114">
        <f>SUMIF(L7:L112,AE113,G7:G112)</f>
        <v>0</v>
      </c>
      <c r="AF114">
        <f>SUMIF(L7:L112,AF113,G7:G112)</f>
        <v>0</v>
      </c>
      <c r="AG114" t="s">
        <v>270</v>
      </c>
    </row>
    <row r="115" spans="1:33" x14ac:dyDescent="0.2">
      <c r="A115" s="5"/>
      <c r="B115" s="6"/>
      <c r="C115" s="161"/>
      <c r="D115" s="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33" x14ac:dyDescent="0.2">
      <c r="A116" s="5"/>
      <c r="B116" s="6"/>
      <c r="C116" s="161"/>
      <c r="D116" s="8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A117" s="269" t="s">
        <v>271</v>
      </c>
      <c r="B117" s="269"/>
      <c r="C117" s="270"/>
      <c r="D117" s="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50"/>
      <c r="B118" s="251"/>
      <c r="C118" s="252"/>
      <c r="D118" s="251"/>
      <c r="E118" s="251"/>
      <c r="F118" s="251"/>
      <c r="G118" s="25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AG118" t="s">
        <v>272</v>
      </c>
    </row>
    <row r="119" spans="1:33" x14ac:dyDescent="0.2">
      <c r="A119" s="254"/>
      <c r="B119" s="255"/>
      <c r="C119" s="256"/>
      <c r="D119" s="255"/>
      <c r="E119" s="255"/>
      <c r="F119" s="255"/>
      <c r="G119" s="25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A120" s="254"/>
      <c r="B120" s="255"/>
      <c r="C120" s="256"/>
      <c r="D120" s="255"/>
      <c r="E120" s="255"/>
      <c r="F120" s="255"/>
      <c r="G120" s="25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33" x14ac:dyDescent="0.2">
      <c r="A121" s="254"/>
      <c r="B121" s="255"/>
      <c r="C121" s="256"/>
      <c r="D121" s="255"/>
      <c r="E121" s="255"/>
      <c r="F121" s="255"/>
      <c r="G121" s="25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33" x14ac:dyDescent="0.2">
      <c r="A122" s="258"/>
      <c r="B122" s="259"/>
      <c r="C122" s="260"/>
      <c r="D122" s="259"/>
      <c r="E122" s="259"/>
      <c r="F122" s="259"/>
      <c r="G122" s="26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33" x14ac:dyDescent="0.2">
      <c r="A123" s="5"/>
      <c r="B123" s="6"/>
      <c r="C123" s="16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33" x14ac:dyDescent="0.2">
      <c r="C124" s="163"/>
      <c r="D124" s="141"/>
      <c r="AG124" t="s">
        <v>273</v>
      </c>
    </row>
    <row r="125" spans="1:33" x14ac:dyDescent="0.2">
      <c r="D125" s="141"/>
    </row>
    <row r="126" spans="1:33" x14ac:dyDescent="0.2">
      <c r="D126" s="141"/>
    </row>
    <row r="127" spans="1:33" x14ac:dyDescent="0.2">
      <c r="D127" s="141"/>
    </row>
    <row r="128" spans="1:33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</sheetData>
  <mergeCells count="6">
    <mergeCell ref="A118:G122"/>
    <mergeCell ref="A1:G1"/>
    <mergeCell ref="C2:G2"/>
    <mergeCell ref="C3:G3"/>
    <mergeCell ref="C4:G4"/>
    <mergeCell ref="A117:C11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2022-02-04T10:10:05Z</cp:lastPrinted>
  <dcterms:created xsi:type="dcterms:W3CDTF">2009-04-08T07:15:50Z</dcterms:created>
  <dcterms:modified xsi:type="dcterms:W3CDTF">2022-02-04T10:10:07Z</dcterms:modified>
</cp:coreProperties>
</file>