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3\Homes1\w0133mar\Dokumenty\VZ\0_ROK22\0_DNS\40 KRY\"/>
    </mc:Choice>
  </mc:AlternateContent>
  <bookViews>
    <workbookView xWindow="0" yWindow="0" windowWidth="28740" windowHeight="12270" firstSheet="1" activeTab="1"/>
  </bookViews>
  <sheets>
    <sheet name="Rekapitulace stavby" sheetId="1" state="veryHidden" r:id="rId1"/>
    <sheet name="2 - Bytová jednotka č.2" sheetId="2" r:id="rId2"/>
  </sheets>
  <definedNames>
    <definedName name="_xlnm._FilterDatabase" localSheetId="1" hidden="1">'2 - Bytová jednotka č.2'!$C$141:$K$457</definedName>
    <definedName name="_xlnm.Print_Titles" localSheetId="1">'2 - Bytová jednotka č.2'!$141:$141</definedName>
    <definedName name="_xlnm.Print_Titles" localSheetId="0">'Rekapitulace stavby'!$92:$92</definedName>
    <definedName name="_xlnm.Print_Area" localSheetId="1">'2 - Bytová jednotka č.2'!$C$4:$J$76,'2 - Bytová jednotka č.2'!$C$82:$J$123,'2 - Bytová jednotka č.2'!$C$129:$K$457</definedName>
    <definedName name="_xlnm.Print_Area" localSheetId="0">'Rekapitulace stavby'!$D$4:$AO$76,'Rekapitulace stavby'!$C$82:$AQ$96</definedName>
  </definedNames>
  <calcPr calcId="162913"/>
</workbook>
</file>

<file path=xl/calcChain.xml><?xml version="1.0" encoding="utf-8"?>
<calcChain xmlns="http://schemas.openxmlformats.org/spreadsheetml/2006/main">
  <c r="J37" i="2" l="1"/>
  <c r="J36" i="2"/>
  <c r="AY95" i="1"/>
  <c r="J35" i="2"/>
  <c r="AX95" i="1" s="1"/>
  <c r="BI457" i="2"/>
  <c r="BH457" i="2"/>
  <c r="BG457" i="2"/>
  <c r="BE457" i="2"/>
  <c r="T457" i="2"/>
  <c r="T456" i="2"/>
  <c r="R457" i="2"/>
  <c r="R456" i="2" s="1"/>
  <c r="P457" i="2"/>
  <c r="P456" i="2"/>
  <c r="BI455" i="2"/>
  <c r="BH455" i="2"/>
  <c r="BG455" i="2"/>
  <c r="BE455" i="2"/>
  <c r="T455" i="2"/>
  <c r="T454" i="2" s="1"/>
  <c r="T453" i="2" s="1"/>
  <c r="R455" i="2"/>
  <c r="R454" i="2"/>
  <c r="R453" i="2" s="1"/>
  <c r="P455" i="2"/>
  <c r="P454" i="2"/>
  <c r="P453" i="2"/>
  <c r="BI450" i="2"/>
  <c r="BH450" i="2"/>
  <c r="BG450" i="2"/>
  <c r="BE450" i="2"/>
  <c r="T450" i="2"/>
  <c r="R450" i="2"/>
  <c r="P450" i="2"/>
  <c r="BI447" i="2"/>
  <c r="BH447" i="2"/>
  <c r="BG447" i="2"/>
  <c r="BE447" i="2"/>
  <c r="T447" i="2"/>
  <c r="R447" i="2"/>
  <c r="P447" i="2"/>
  <c r="BI441" i="2"/>
  <c r="BH441" i="2"/>
  <c r="BG441" i="2"/>
  <c r="BE441" i="2"/>
  <c r="T441" i="2"/>
  <c r="R441" i="2"/>
  <c r="P441" i="2"/>
  <c r="BI426" i="2"/>
  <c r="BH426" i="2"/>
  <c r="BG426" i="2"/>
  <c r="BE426" i="2"/>
  <c r="T426" i="2"/>
  <c r="R426" i="2"/>
  <c r="P426" i="2"/>
  <c r="BI424" i="2"/>
  <c r="BH424" i="2"/>
  <c r="BG424" i="2"/>
  <c r="BE424" i="2"/>
  <c r="T424" i="2"/>
  <c r="R424" i="2"/>
  <c r="P424" i="2"/>
  <c r="BI423" i="2"/>
  <c r="BH423" i="2"/>
  <c r="BG423" i="2"/>
  <c r="BE423" i="2"/>
  <c r="T423" i="2"/>
  <c r="R423" i="2"/>
  <c r="P423" i="2"/>
  <c r="BI419" i="2"/>
  <c r="BH419" i="2"/>
  <c r="BG419" i="2"/>
  <c r="BE419" i="2"/>
  <c r="T419" i="2"/>
  <c r="R419" i="2"/>
  <c r="P419" i="2"/>
  <c r="BI410" i="2"/>
  <c r="BH410" i="2"/>
  <c r="BG410" i="2"/>
  <c r="BE410" i="2"/>
  <c r="T410" i="2"/>
  <c r="R410" i="2"/>
  <c r="P410" i="2"/>
  <c r="BI408" i="2"/>
  <c r="BH408" i="2"/>
  <c r="BG408" i="2"/>
  <c r="BE408" i="2"/>
  <c r="T408" i="2"/>
  <c r="R408" i="2"/>
  <c r="P408" i="2"/>
  <c r="BI405" i="2"/>
  <c r="BH405" i="2"/>
  <c r="BG405" i="2"/>
  <c r="BE405" i="2"/>
  <c r="T405" i="2"/>
  <c r="R405" i="2"/>
  <c r="P405" i="2"/>
  <c r="BI404" i="2"/>
  <c r="BH404" i="2"/>
  <c r="BG404" i="2"/>
  <c r="BE404" i="2"/>
  <c r="T404" i="2"/>
  <c r="R404" i="2"/>
  <c r="P404" i="2"/>
  <c r="BI402" i="2"/>
  <c r="BH402" i="2"/>
  <c r="BG402" i="2"/>
  <c r="BE402" i="2"/>
  <c r="T402" i="2"/>
  <c r="R402" i="2"/>
  <c r="P402" i="2"/>
  <c r="BI401" i="2"/>
  <c r="BH401" i="2"/>
  <c r="BG401" i="2"/>
  <c r="BE401" i="2"/>
  <c r="T401" i="2"/>
  <c r="R401" i="2"/>
  <c r="P401" i="2"/>
  <c r="BI400" i="2"/>
  <c r="BH400" i="2"/>
  <c r="BG400" i="2"/>
  <c r="BE400" i="2"/>
  <c r="T400" i="2"/>
  <c r="R400" i="2"/>
  <c r="P400" i="2"/>
  <c r="BI399" i="2"/>
  <c r="BH399" i="2"/>
  <c r="BG399" i="2"/>
  <c r="BE399" i="2"/>
  <c r="T399" i="2"/>
  <c r="R399" i="2"/>
  <c r="P399" i="2"/>
  <c r="BI397" i="2"/>
  <c r="BH397" i="2"/>
  <c r="BG397" i="2"/>
  <c r="BE397" i="2"/>
  <c r="T397" i="2"/>
  <c r="R397" i="2"/>
  <c r="P397" i="2"/>
  <c r="BI393" i="2"/>
  <c r="BH393" i="2"/>
  <c r="BG393" i="2"/>
  <c r="BE393" i="2"/>
  <c r="T393" i="2"/>
  <c r="R393" i="2"/>
  <c r="P393" i="2"/>
  <c r="BI391" i="2"/>
  <c r="BH391" i="2"/>
  <c r="BG391" i="2"/>
  <c r="BE391" i="2"/>
  <c r="T391" i="2"/>
  <c r="R391" i="2"/>
  <c r="P391" i="2"/>
  <c r="BI388" i="2"/>
  <c r="BH388" i="2"/>
  <c r="BG388" i="2"/>
  <c r="BE388" i="2"/>
  <c r="T388" i="2"/>
  <c r="R388" i="2"/>
  <c r="P388" i="2"/>
  <c r="BI386" i="2"/>
  <c r="BH386" i="2"/>
  <c r="BG386" i="2"/>
  <c r="BE386" i="2"/>
  <c r="T386" i="2"/>
  <c r="R386" i="2"/>
  <c r="P386" i="2"/>
  <c r="BI385" i="2"/>
  <c r="BH385" i="2"/>
  <c r="BG385" i="2"/>
  <c r="BE385" i="2"/>
  <c r="T385" i="2"/>
  <c r="R385" i="2"/>
  <c r="P385" i="2"/>
  <c r="BI383" i="2"/>
  <c r="BH383" i="2"/>
  <c r="BG383" i="2"/>
  <c r="BE383" i="2"/>
  <c r="T383" i="2"/>
  <c r="R383" i="2"/>
  <c r="P383" i="2"/>
  <c r="BI381" i="2"/>
  <c r="BH381" i="2"/>
  <c r="BG381" i="2"/>
  <c r="BE381" i="2"/>
  <c r="T381" i="2"/>
  <c r="R381" i="2"/>
  <c r="P381" i="2"/>
  <c r="BI377" i="2"/>
  <c r="BH377" i="2"/>
  <c r="BG377" i="2"/>
  <c r="BE377" i="2"/>
  <c r="T377" i="2"/>
  <c r="R377" i="2"/>
  <c r="P377" i="2"/>
  <c r="BI375" i="2"/>
  <c r="BH375" i="2"/>
  <c r="BG375" i="2"/>
  <c r="BE375" i="2"/>
  <c r="T375" i="2"/>
  <c r="R375" i="2"/>
  <c r="P375" i="2"/>
  <c r="BI374" i="2"/>
  <c r="BH374" i="2"/>
  <c r="BG374" i="2"/>
  <c r="BE374" i="2"/>
  <c r="T374" i="2"/>
  <c r="R374" i="2"/>
  <c r="P374" i="2"/>
  <c r="BI372" i="2"/>
  <c r="BH372" i="2"/>
  <c r="BG372" i="2"/>
  <c r="BE372" i="2"/>
  <c r="T372" i="2"/>
  <c r="R372" i="2"/>
  <c r="P372" i="2"/>
  <c r="BI371" i="2"/>
  <c r="BH371" i="2"/>
  <c r="BG371" i="2"/>
  <c r="BE371" i="2"/>
  <c r="T371" i="2"/>
  <c r="R371" i="2"/>
  <c r="P371" i="2"/>
  <c r="BI368" i="2"/>
  <c r="BH368" i="2"/>
  <c r="BG368" i="2"/>
  <c r="BE368" i="2"/>
  <c r="T368" i="2"/>
  <c r="R368" i="2"/>
  <c r="P368" i="2"/>
  <c r="BI366" i="2"/>
  <c r="BH366" i="2"/>
  <c r="BG366" i="2"/>
  <c r="BE366" i="2"/>
  <c r="T366" i="2"/>
  <c r="R366" i="2"/>
  <c r="P366" i="2"/>
  <c r="BI365" i="2"/>
  <c r="BH365" i="2"/>
  <c r="BG365" i="2"/>
  <c r="BE365" i="2"/>
  <c r="T365" i="2"/>
  <c r="R365" i="2"/>
  <c r="P365" i="2"/>
  <c r="BI364" i="2"/>
  <c r="BH364" i="2"/>
  <c r="BG364" i="2"/>
  <c r="BE364" i="2"/>
  <c r="T364" i="2"/>
  <c r="R364" i="2"/>
  <c r="P364" i="2"/>
  <c r="BI363" i="2"/>
  <c r="BH363" i="2"/>
  <c r="BG363" i="2"/>
  <c r="BE363" i="2"/>
  <c r="T363" i="2"/>
  <c r="R363" i="2"/>
  <c r="P363" i="2"/>
  <c r="BI362" i="2"/>
  <c r="BH362" i="2"/>
  <c r="BG362" i="2"/>
  <c r="BE362" i="2"/>
  <c r="T362" i="2"/>
  <c r="R362" i="2"/>
  <c r="P362" i="2"/>
  <c r="BI361" i="2"/>
  <c r="BH361" i="2"/>
  <c r="BG361" i="2"/>
  <c r="BE361" i="2"/>
  <c r="T361" i="2"/>
  <c r="R361" i="2"/>
  <c r="P361" i="2"/>
  <c r="BI360" i="2"/>
  <c r="BH360" i="2"/>
  <c r="BG360" i="2"/>
  <c r="BE360" i="2"/>
  <c r="T360" i="2"/>
  <c r="R360" i="2"/>
  <c r="P360" i="2"/>
  <c r="BI359" i="2"/>
  <c r="BH359" i="2"/>
  <c r="BG359" i="2"/>
  <c r="BE359" i="2"/>
  <c r="T359" i="2"/>
  <c r="R359" i="2"/>
  <c r="P359" i="2"/>
  <c r="BI358" i="2"/>
  <c r="BH358" i="2"/>
  <c r="BG358" i="2"/>
  <c r="BE358" i="2"/>
  <c r="T358" i="2"/>
  <c r="R358" i="2"/>
  <c r="P358" i="2"/>
  <c r="BI357" i="2"/>
  <c r="BH357" i="2"/>
  <c r="BG357" i="2"/>
  <c r="BE357" i="2"/>
  <c r="T357" i="2"/>
  <c r="R357" i="2"/>
  <c r="P357" i="2"/>
  <c r="BI356" i="2"/>
  <c r="BH356" i="2"/>
  <c r="BG356" i="2"/>
  <c r="BE356" i="2"/>
  <c r="T356" i="2"/>
  <c r="R356" i="2"/>
  <c r="P356" i="2"/>
  <c r="BI355" i="2"/>
  <c r="BH355" i="2"/>
  <c r="BG355" i="2"/>
  <c r="BE355" i="2"/>
  <c r="T355" i="2"/>
  <c r="R355" i="2"/>
  <c r="P355" i="2"/>
  <c r="BI354" i="2"/>
  <c r="BH354" i="2"/>
  <c r="BG354" i="2"/>
  <c r="BE354" i="2"/>
  <c r="T354" i="2"/>
  <c r="R354" i="2"/>
  <c r="P354" i="2"/>
  <c r="BI353" i="2"/>
  <c r="BH353" i="2"/>
  <c r="BG353" i="2"/>
  <c r="BE353" i="2"/>
  <c r="T353" i="2"/>
  <c r="R353" i="2"/>
  <c r="P353" i="2"/>
  <c r="BI352" i="2"/>
  <c r="BH352" i="2"/>
  <c r="BG352" i="2"/>
  <c r="BE352" i="2"/>
  <c r="T352" i="2"/>
  <c r="R352" i="2"/>
  <c r="P352" i="2"/>
  <c r="BI348" i="2"/>
  <c r="BH348" i="2"/>
  <c r="BG348" i="2"/>
  <c r="BE348" i="2"/>
  <c r="T348" i="2"/>
  <c r="R348" i="2"/>
  <c r="P348" i="2"/>
  <c r="BI346" i="2"/>
  <c r="BH346" i="2"/>
  <c r="BG346" i="2"/>
  <c r="BE346" i="2"/>
  <c r="T346" i="2"/>
  <c r="R346" i="2"/>
  <c r="P346" i="2"/>
  <c r="BI345" i="2"/>
  <c r="BH345" i="2"/>
  <c r="BG345" i="2"/>
  <c r="BE345" i="2"/>
  <c r="T345" i="2"/>
  <c r="R345" i="2"/>
  <c r="P345" i="2"/>
  <c r="BI342" i="2"/>
  <c r="BH342" i="2"/>
  <c r="BG342" i="2"/>
  <c r="BE342" i="2"/>
  <c r="T342" i="2"/>
  <c r="R342" i="2"/>
  <c r="P342" i="2"/>
  <c r="BI341" i="2"/>
  <c r="BH341" i="2"/>
  <c r="BG341" i="2"/>
  <c r="BE341" i="2"/>
  <c r="T341" i="2"/>
  <c r="R341" i="2"/>
  <c r="P341" i="2"/>
  <c r="BI340" i="2"/>
  <c r="BH340" i="2"/>
  <c r="BG340" i="2"/>
  <c r="BE340" i="2"/>
  <c r="T340" i="2"/>
  <c r="R340" i="2"/>
  <c r="P340" i="2"/>
  <c r="BI337" i="2"/>
  <c r="BH337" i="2"/>
  <c r="BG337" i="2"/>
  <c r="BE337" i="2"/>
  <c r="T337" i="2"/>
  <c r="R337" i="2"/>
  <c r="P337" i="2"/>
  <c r="BI332" i="2"/>
  <c r="BH332" i="2"/>
  <c r="BG332" i="2"/>
  <c r="BE332" i="2"/>
  <c r="T332" i="2"/>
  <c r="R332" i="2"/>
  <c r="P332" i="2"/>
  <c r="BI330" i="2"/>
  <c r="BH330" i="2"/>
  <c r="BG330" i="2"/>
  <c r="BE330" i="2"/>
  <c r="T330" i="2"/>
  <c r="R330" i="2"/>
  <c r="P330" i="2"/>
  <c r="BI329" i="2"/>
  <c r="BH329" i="2"/>
  <c r="BG329" i="2"/>
  <c r="BE329" i="2"/>
  <c r="T329" i="2"/>
  <c r="R329" i="2"/>
  <c r="P329" i="2"/>
  <c r="BI328" i="2"/>
  <c r="BH328" i="2"/>
  <c r="BG328" i="2"/>
  <c r="BE328" i="2"/>
  <c r="T328" i="2"/>
  <c r="R328" i="2"/>
  <c r="P328" i="2"/>
  <c r="BI327" i="2"/>
  <c r="BH327" i="2"/>
  <c r="BG327" i="2"/>
  <c r="BE327" i="2"/>
  <c r="T327" i="2"/>
  <c r="R327" i="2"/>
  <c r="P327" i="2"/>
  <c r="BI326" i="2"/>
  <c r="BH326" i="2"/>
  <c r="BG326" i="2"/>
  <c r="BE326" i="2"/>
  <c r="T326" i="2"/>
  <c r="R326" i="2"/>
  <c r="P326" i="2"/>
  <c r="BI325" i="2"/>
  <c r="BH325" i="2"/>
  <c r="BG325" i="2"/>
  <c r="BE325" i="2"/>
  <c r="T325" i="2"/>
  <c r="R325" i="2"/>
  <c r="P325" i="2"/>
  <c r="BI324" i="2"/>
  <c r="BH324" i="2"/>
  <c r="BG324" i="2"/>
  <c r="BE324" i="2"/>
  <c r="T324" i="2"/>
  <c r="R324" i="2"/>
  <c r="P324" i="2"/>
  <c r="BI322" i="2"/>
  <c r="BH322" i="2"/>
  <c r="BG322" i="2"/>
  <c r="BE322" i="2"/>
  <c r="T322" i="2"/>
  <c r="R322" i="2"/>
  <c r="P322" i="2"/>
  <c r="BI321" i="2"/>
  <c r="BH321" i="2"/>
  <c r="BG321" i="2"/>
  <c r="BE321" i="2"/>
  <c r="T321" i="2"/>
  <c r="R321" i="2"/>
  <c r="P321" i="2"/>
  <c r="BI320" i="2"/>
  <c r="BH320" i="2"/>
  <c r="BG320" i="2"/>
  <c r="BE320" i="2"/>
  <c r="T320" i="2"/>
  <c r="R320" i="2"/>
  <c r="P320" i="2"/>
  <c r="BI319" i="2"/>
  <c r="BH319" i="2"/>
  <c r="BG319" i="2"/>
  <c r="BE319" i="2"/>
  <c r="T319" i="2"/>
  <c r="R319" i="2"/>
  <c r="P319" i="2"/>
  <c r="BI318" i="2"/>
  <c r="BH318" i="2"/>
  <c r="BG318" i="2"/>
  <c r="BE318" i="2"/>
  <c r="T318" i="2"/>
  <c r="R318" i="2"/>
  <c r="P318" i="2"/>
  <c r="BI317" i="2"/>
  <c r="BH317" i="2"/>
  <c r="BG317" i="2"/>
  <c r="BE317" i="2"/>
  <c r="T317" i="2"/>
  <c r="R317" i="2"/>
  <c r="P317" i="2"/>
  <c r="BI316" i="2"/>
  <c r="BH316" i="2"/>
  <c r="BG316" i="2"/>
  <c r="BE316" i="2"/>
  <c r="T316" i="2"/>
  <c r="R316" i="2"/>
  <c r="P316" i="2"/>
  <c r="BI315" i="2"/>
  <c r="BH315" i="2"/>
  <c r="BG315" i="2"/>
  <c r="BE315" i="2"/>
  <c r="T315" i="2"/>
  <c r="R315" i="2"/>
  <c r="P315" i="2"/>
  <c r="BI314" i="2"/>
  <c r="BH314" i="2"/>
  <c r="BG314" i="2"/>
  <c r="BE314" i="2"/>
  <c r="T314" i="2"/>
  <c r="R314" i="2"/>
  <c r="P314" i="2"/>
  <c r="BI313" i="2"/>
  <c r="BH313" i="2"/>
  <c r="BG313" i="2"/>
  <c r="BE313" i="2"/>
  <c r="T313" i="2"/>
  <c r="R313" i="2"/>
  <c r="P313" i="2"/>
  <c r="BI312" i="2"/>
  <c r="BH312" i="2"/>
  <c r="BG312" i="2"/>
  <c r="BE312" i="2"/>
  <c r="T312" i="2"/>
  <c r="R312" i="2"/>
  <c r="P312" i="2"/>
  <c r="BI311" i="2"/>
  <c r="BH311" i="2"/>
  <c r="BG311" i="2"/>
  <c r="BE311" i="2"/>
  <c r="T311" i="2"/>
  <c r="R311" i="2"/>
  <c r="P311" i="2"/>
  <c r="BI310" i="2"/>
  <c r="BH310" i="2"/>
  <c r="BG310" i="2"/>
  <c r="BE310" i="2"/>
  <c r="T310" i="2"/>
  <c r="R310" i="2"/>
  <c r="P310" i="2"/>
  <c r="BI309" i="2"/>
  <c r="BH309" i="2"/>
  <c r="BG309" i="2"/>
  <c r="BE309" i="2"/>
  <c r="T309" i="2"/>
  <c r="R309" i="2"/>
  <c r="P309" i="2"/>
  <c r="BI308" i="2"/>
  <c r="BH308" i="2"/>
  <c r="BG308" i="2"/>
  <c r="BE308" i="2"/>
  <c r="T308" i="2"/>
  <c r="R308" i="2"/>
  <c r="P308" i="2"/>
  <c r="BI307" i="2"/>
  <c r="BH307" i="2"/>
  <c r="BG307" i="2"/>
  <c r="BE307" i="2"/>
  <c r="T307" i="2"/>
  <c r="R307" i="2"/>
  <c r="P307" i="2"/>
  <c r="BI306" i="2"/>
  <c r="BH306" i="2"/>
  <c r="BG306" i="2"/>
  <c r="BE306" i="2"/>
  <c r="T306" i="2"/>
  <c r="R306" i="2"/>
  <c r="P306" i="2"/>
  <c r="BI305" i="2"/>
  <c r="BH305" i="2"/>
  <c r="BG305" i="2"/>
  <c r="BE305" i="2"/>
  <c r="T305" i="2"/>
  <c r="R305" i="2"/>
  <c r="P305" i="2"/>
  <c r="BI304" i="2"/>
  <c r="BH304" i="2"/>
  <c r="BG304" i="2"/>
  <c r="BE304" i="2"/>
  <c r="T304" i="2"/>
  <c r="R304" i="2"/>
  <c r="P304" i="2"/>
  <c r="BI303" i="2"/>
  <c r="BH303" i="2"/>
  <c r="BG303" i="2"/>
  <c r="BE303" i="2"/>
  <c r="T303" i="2"/>
  <c r="R303" i="2"/>
  <c r="P303" i="2"/>
  <c r="BI301" i="2"/>
  <c r="BH301" i="2"/>
  <c r="BG301" i="2"/>
  <c r="BE301" i="2"/>
  <c r="T301" i="2"/>
  <c r="R301" i="2"/>
  <c r="P301" i="2"/>
  <c r="BI300" i="2"/>
  <c r="BH300" i="2"/>
  <c r="BG300" i="2"/>
  <c r="BE300" i="2"/>
  <c r="T300" i="2"/>
  <c r="R300" i="2"/>
  <c r="P300" i="2"/>
  <c r="BI299" i="2"/>
  <c r="BH299" i="2"/>
  <c r="BG299" i="2"/>
  <c r="BE299" i="2"/>
  <c r="T299" i="2"/>
  <c r="R299" i="2"/>
  <c r="P299" i="2"/>
  <c r="BI297" i="2"/>
  <c r="BH297" i="2"/>
  <c r="BG297" i="2"/>
  <c r="BE297" i="2"/>
  <c r="T297" i="2"/>
  <c r="R297" i="2"/>
  <c r="P297" i="2"/>
  <c r="BI296" i="2"/>
  <c r="BH296" i="2"/>
  <c r="BG296" i="2"/>
  <c r="BE296" i="2"/>
  <c r="T296" i="2"/>
  <c r="R296" i="2"/>
  <c r="P296" i="2"/>
  <c r="BI295" i="2"/>
  <c r="BH295" i="2"/>
  <c r="BG295" i="2"/>
  <c r="BE295" i="2"/>
  <c r="T295" i="2"/>
  <c r="R295" i="2"/>
  <c r="P295" i="2"/>
  <c r="BI294" i="2"/>
  <c r="BH294" i="2"/>
  <c r="BG294" i="2"/>
  <c r="BE294" i="2"/>
  <c r="T294" i="2"/>
  <c r="R294" i="2"/>
  <c r="P294" i="2"/>
  <c r="BI293" i="2"/>
  <c r="BH293" i="2"/>
  <c r="BG293" i="2"/>
  <c r="BE293" i="2"/>
  <c r="T293" i="2"/>
  <c r="R293" i="2"/>
  <c r="P293" i="2"/>
  <c r="BI292" i="2"/>
  <c r="BH292" i="2"/>
  <c r="BG292" i="2"/>
  <c r="BE292" i="2"/>
  <c r="T292" i="2"/>
  <c r="R292" i="2"/>
  <c r="P292" i="2"/>
  <c r="BI291" i="2"/>
  <c r="BH291" i="2"/>
  <c r="BG291" i="2"/>
  <c r="BE291" i="2"/>
  <c r="T291" i="2"/>
  <c r="R291" i="2"/>
  <c r="P291" i="2"/>
  <c r="BI290" i="2"/>
  <c r="BH290" i="2"/>
  <c r="BG290" i="2"/>
  <c r="BE290" i="2"/>
  <c r="T290" i="2"/>
  <c r="R290" i="2"/>
  <c r="P290" i="2"/>
  <c r="BI289" i="2"/>
  <c r="BH289" i="2"/>
  <c r="BG289" i="2"/>
  <c r="BE289" i="2"/>
  <c r="T289" i="2"/>
  <c r="R289" i="2"/>
  <c r="P289" i="2"/>
  <c r="BI288" i="2"/>
  <c r="BH288" i="2"/>
  <c r="BG288" i="2"/>
  <c r="BE288" i="2"/>
  <c r="T288" i="2"/>
  <c r="R288" i="2"/>
  <c r="P288" i="2"/>
  <c r="BI287" i="2"/>
  <c r="BH287" i="2"/>
  <c r="BG287" i="2"/>
  <c r="BE287" i="2"/>
  <c r="T287" i="2"/>
  <c r="R287" i="2"/>
  <c r="P287" i="2"/>
  <c r="BI286" i="2"/>
  <c r="BH286" i="2"/>
  <c r="BG286" i="2"/>
  <c r="BE286" i="2"/>
  <c r="T286" i="2"/>
  <c r="R286" i="2"/>
  <c r="P286" i="2"/>
  <c r="BI285" i="2"/>
  <c r="BH285" i="2"/>
  <c r="BG285" i="2"/>
  <c r="BE285" i="2"/>
  <c r="T285" i="2"/>
  <c r="R285" i="2"/>
  <c r="P285" i="2"/>
  <c r="BI284" i="2"/>
  <c r="BH284" i="2"/>
  <c r="BG284" i="2"/>
  <c r="BE284" i="2"/>
  <c r="T284" i="2"/>
  <c r="R284" i="2"/>
  <c r="P284" i="2"/>
  <c r="BI283" i="2"/>
  <c r="BH283" i="2"/>
  <c r="BG283" i="2"/>
  <c r="BE283" i="2"/>
  <c r="T283" i="2"/>
  <c r="R283" i="2"/>
  <c r="P283" i="2"/>
  <c r="BI282" i="2"/>
  <c r="BH282" i="2"/>
  <c r="BG282" i="2"/>
  <c r="BE282" i="2"/>
  <c r="T282" i="2"/>
  <c r="R282" i="2"/>
  <c r="P282" i="2"/>
  <c r="BI281" i="2"/>
  <c r="BH281" i="2"/>
  <c r="BG281" i="2"/>
  <c r="BE281" i="2"/>
  <c r="T281" i="2"/>
  <c r="R281" i="2"/>
  <c r="P281" i="2"/>
  <c r="BI280" i="2"/>
  <c r="BH280" i="2"/>
  <c r="BG280" i="2"/>
  <c r="BE280" i="2"/>
  <c r="T280" i="2"/>
  <c r="R280" i="2"/>
  <c r="P280" i="2"/>
  <c r="BI279" i="2"/>
  <c r="BH279" i="2"/>
  <c r="BG279" i="2"/>
  <c r="BE279" i="2"/>
  <c r="T279" i="2"/>
  <c r="R279" i="2"/>
  <c r="P279" i="2"/>
  <c r="BI277" i="2"/>
  <c r="BH277" i="2"/>
  <c r="BG277" i="2"/>
  <c r="BE277" i="2"/>
  <c r="T277" i="2"/>
  <c r="R277" i="2"/>
  <c r="P277" i="2"/>
  <c r="BI276" i="2"/>
  <c r="BH276" i="2"/>
  <c r="BG276" i="2"/>
  <c r="BE276" i="2"/>
  <c r="T276" i="2"/>
  <c r="R276" i="2"/>
  <c r="P276" i="2"/>
  <c r="BI275" i="2"/>
  <c r="BH275" i="2"/>
  <c r="BG275" i="2"/>
  <c r="BE275" i="2"/>
  <c r="T275" i="2"/>
  <c r="R275" i="2"/>
  <c r="P275" i="2"/>
  <c r="BI274" i="2"/>
  <c r="BH274" i="2"/>
  <c r="BG274" i="2"/>
  <c r="BE274" i="2"/>
  <c r="T274" i="2"/>
  <c r="R274" i="2"/>
  <c r="P274" i="2"/>
  <c r="BI273" i="2"/>
  <c r="BH273" i="2"/>
  <c r="BG273" i="2"/>
  <c r="BE273" i="2"/>
  <c r="T273" i="2"/>
  <c r="R273" i="2"/>
  <c r="P273" i="2"/>
  <c r="BI272" i="2"/>
  <c r="BH272" i="2"/>
  <c r="BG272" i="2"/>
  <c r="BE272" i="2"/>
  <c r="T272" i="2"/>
  <c r="R272" i="2"/>
  <c r="P272" i="2"/>
  <c r="BI271" i="2"/>
  <c r="BH271" i="2"/>
  <c r="BG271" i="2"/>
  <c r="BE271" i="2"/>
  <c r="T271" i="2"/>
  <c r="R271" i="2"/>
  <c r="P271" i="2"/>
  <c r="BI268" i="2"/>
  <c r="BH268" i="2"/>
  <c r="BG268" i="2"/>
  <c r="BE268" i="2"/>
  <c r="T268" i="2"/>
  <c r="R268" i="2"/>
  <c r="P268" i="2"/>
  <c r="BI267" i="2"/>
  <c r="BH267" i="2"/>
  <c r="BG267" i="2"/>
  <c r="BE267" i="2"/>
  <c r="T267" i="2"/>
  <c r="R267" i="2"/>
  <c r="P267" i="2"/>
  <c r="BI265" i="2"/>
  <c r="BH265" i="2"/>
  <c r="BG265" i="2"/>
  <c r="BE265" i="2"/>
  <c r="T265" i="2"/>
  <c r="R265" i="2"/>
  <c r="P265" i="2"/>
  <c r="BI264" i="2"/>
  <c r="BH264" i="2"/>
  <c r="BG264" i="2"/>
  <c r="BE264" i="2"/>
  <c r="T264" i="2"/>
  <c r="R264" i="2"/>
  <c r="P264" i="2"/>
  <c r="BI263" i="2"/>
  <c r="BH263" i="2"/>
  <c r="BG263" i="2"/>
  <c r="BE263" i="2"/>
  <c r="T263" i="2"/>
  <c r="R263" i="2"/>
  <c r="P263" i="2"/>
  <c r="BI262" i="2"/>
  <c r="BH262" i="2"/>
  <c r="BG262" i="2"/>
  <c r="BE262" i="2"/>
  <c r="T262" i="2"/>
  <c r="R262" i="2"/>
  <c r="P262" i="2"/>
  <c r="BI261" i="2"/>
  <c r="BH261" i="2"/>
  <c r="BG261" i="2"/>
  <c r="BE261" i="2"/>
  <c r="T261" i="2"/>
  <c r="R261" i="2"/>
  <c r="P261" i="2"/>
  <c r="BI260" i="2"/>
  <c r="BH260" i="2"/>
  <c r="BG260" i="2"/>
  <c r="BE260" i="2"/>
  <c r="T260" i="2"/>
  <c r="R260" i="2"/>
  <c r="P260" i="2"/>
  <c r="BI259" i="2"/>
  <c r="BH259" i="2"/>
  <c r="BG259" i="2"/>
  <c r="BE259" i="2"/>
  <c r="T259" i="2"/>
  <c r="R259" i="2"/>
  <c r="P259" i="2"/>
  <c r="BI258" i="2"/>
  <c r="BH258" i="2"/>
  <c r="BG258" i="2"/>
  <c r="BE258" i="2"/>
  <c r="T258" i="2"/>
  <c r="R258" i="2"/>
  <c r="P258" i="2"/>
  <c r="BI257" i="2"/>
  <c r="BH257" i="2"/>
  <c r="BG257" i="2"/>
  <c r="BE257" i="2"/>
  <c r="T257" i="2"/>
  <c r="R257" i="2"/>
  <c r="P257" i="2"/>
  <c r="BI256" i="2"/>
  <c r="BH256" i="2"/>
  <c r="BG256" i="2"/>
  <c r="BE256" i="2"/>
  <c r="T256" i="2"/>
  <c r="R256" i="2"/>
  <c r="P256" i="2"/>
  <c r="BI255" i="2"/>
  <c r="BH255" i="2"/>
  <c r="BG255" i="2"/>
  <c r="BE255" i="2"/>
  <c r="T255" i="2"/>
  <c r="R255" i="2"/>
  <c r="P255" i="2"/>
  <c r="BI253" i="2"/>
  <c r="BH253" i="2"/>
  <c r="BG253" i="2"/>
  <c r="BE253" i="2"/>
  <c r="T253" i="2"/>
  <c r="R253" i="2"/>
  <c r="P253" i="2"/>
  <c r="BI252" i="2"/>
  <c r="BH252" i="2"/>
  <c r="BG252" i="2"/>
  <c r="BE252" i="2"/>
  <c r="T252" i="2"/>
  <c r="R252" i="2"/>
  <c r="P252" i="2"/>
  <c r="BI251" i="2"/>
  <c r="BH251" i="2"/>
  <c r="BG251" i="2"/>
  <c r="BE251" i="2"/>
  <c r="T251" i="2"/>
  <c r="R251" i="2"/>
  <c r="P251" i="2"/>
  <c r="BI248" i="2"/>
  <c r="BH248" i="2"/>
  <c r="BG248" i="2"/>
  <c r="BE248" i="2"/>
  <c r="T248" i="2"/>
  <c r="R248" i="2"/>
  <c r="P248" i="2"/>
  <c r="BI247" i="2"/>
  <c r="BH247" i="2"/>
  <c r="BG247" i="2"/>
  <c r="BE247" i="2"/>
  <c r="T247" i="2"/>
  <c r="R247" i="2"/>
  <c r="P247" i="2"/>
  <c r="BI246" i="2"/>
  <c r="BH246" i="2"/>
  <c r="BG246" i="2"/>
  <c r="BE246" i="2"/>
  <c r="T246" i="2"/>
  <c r="R246" i="2"/>
  <c r="P246" i="2"/>
  <c r="BI245" i="2"/>
  <c r="BH245" i="2"/>
  <c r="BG245" i="2"/>
  <c r="BE245" i="2"/>
  <c r="T245" i="2"/>
  <c r="R245" i="2"/>
  <c r="P245" i="2"/>
  <c r="BI244" i="2"/>
  <c r="BH244" i="2"/>
  <c r="BG244" i="2"/>
  <c r="BE244" i="2"/>
  <c r="T244" i="2"/>
  <c r="R244" i="2"/>
  <c r="P244" i="2"/>
  <c r="BI242" i="2"/>
  <c r="BH242" i="2"/>
  <c r="BG242" i="2"/>
  <c r="BE242" i="2"/>
  <c r="T242" i="2"/>
  <c r="R242" i="2"/>
  <c r="P242" i="2"/>
  <c r="BI241" i="2"/>
  <c r="BH241" i="2"/>
  <c r="BG241" i="2"/>
  <c r="BE241" i="2"/>
  <c r="T241" i="2"/>
  <c r="R241" i="2"/>
  <c r="P241" i="2"/>
  <c r="BI239" i="2"/>
  <c r="BH239" i="2"/>
  <c r="BG239" i="2"/>
  <c r="BE239" i="2"/>
  <c r="T239" i="2"/>
  <c r="R239" i="2"/>
  <c r="P239" i="2"/>
  <c r="BI238" i="2"/>
  <c r="BH238" i="2"/>
  <c r="BG238" i="2"/>
  <c r="BE238" i="2"/>
  <c r="T238" i="2"/>
  <c r="R238" i="2"/>
  <c r="P238" i="2"/>
  <c r="BI233" i="2"/>
  <c r="BH233" i="2"/>
  <c r="BG233" i="2"/>
  <c r="BE233" i="2"/>
  <c r="T233" i="2"/>
  <c r="R233" i="2"/>
  <c r="P233" i="2"/>
  <c r="BI231" i="2"/>
  <c r="BH231" i="2"/>
  <c r="BG231" i="2"/>
  <c r="BE231" i="2"/>
  <c r="T231" i="2"/>
  <c r="R231" i="2"/>
  <c r="P231" i="2"/>
  <c r="BI228" i="2"/>
  <c r="BH228" i="2"/>
  <c r="BG228" i="2"/>
  <c r="BE228" i="2"/>
  <c r="T228" i="2"/>
  <c r="R228" i="2"/>
  <c r="P228" i="2"/>
  <c r="BI224" i="2"/>
  <c r="BH224" i="2"/>
  <c r="BG224" i="2"/>
  <c r="BE224" i="2"/>
  <c r="T224" i="2"/>
  <c r="R224" i="2"/>
  <c r="P224" i="2"/>
  <c r="BI221" i="2"/>
  <c r="BH221" i="2"/>
  <c r="BG221" i="2"/>
  <c r="BE221" i="2"/>
  <c r="T221" i="2"/>
  <c r="R221" i="2"/>
  <c r="P221" i="2"/>
  <c r="BI218" i="2"/>
  <c r="BH218" i="2"/>
  <c r="BG218" i="2"/>
  <c r="BE218" i="2"/>
  <c r="T218" i="2"/>
  <c r="R218" i="2"/>
  <c r="P218" i="2"/>
  <c r="BI217" i="2"/>
  <c r="BH217" i="2"/>
  <c r="BG217" i="2"/>
  <c r="BE217" i="2"/>
  <c r="T217" i="2"/>
  <c r="R217" i="2"/>
  <c r="P217" i="2"/>
  <c r="BI216" i="2"/>
  <c r="BH216" i="2"/>
  <c r="BG216" i="2"/>
  <c r="BE216" i="2"/>
  <c r="T216" i="2"/>
  <c r="R216" i="2"/>
  <c r="P216" i="2"/>
  <c r="BI214" i="2"/>
  <c r="BH214" i="2"/>
  <c r="BG214" i="2"/>
  <c r="BE214" i="2"/>
  <c r="T214" i="2"/>
  <c r="R214" i="2"/>
  <c r="P214" i="2"/>
  <c r="BI212" i="2"/>
  <c r="BH212" i="2"/>
  <c r="BG212" i="2"/>
  <c r="BE212" i="2"/>
  <c r="T212" i="2"/>
  <c r="R212" i="2"/>
  <c r="P212" i="2"/>
  <c r="BI211" i="2"/>
  <c r="BH211" i="2"/>
  <c r="BG211" i="2"/>
  <c r="BE211" i="2"/>
  <c r="T211" i="2"/>
  <c r="R211" i="2"/>
  <c r="P211" i="2"/>
  <c r="BI209" i="2"/>
  <c r="BH209" i="2"/>
  <c r="BG209" i="2"/>
  <c r="BE209" i="2"/>
  <c r="T209" i="2"/>
  <c r="R209" i="2"/>
  <c r="P209" i="2"/>
  <c r="BI208" i="2"/>
  <c r="BH208" i="2"/>
  <c r="BG208" i="2"/>
  <c r="BE208" i="2"/>
  <c r="T208" i="2"/>
  <c r="R208" i="2"/>
  <c r="P208" i="2"/>
  <c r="BI204" i="2"/>
  <c r="BH204" i="2"/>
  <c r="BG204" i="2"/>
  <c r="BE204" i="2"/>
  <c r="T204" i="2"/>
  <c r="R204" i="2"/>
  <c r="P204" i="2"/>
  <c r="BI200" i="2"/>
  <c r="BH200" i="2"/>
  <c r="BG200" i="2"/>
  <c r="BE200" i="2"/>
  <c r="T200" i="2"/>
  <c r="R200" i="2"/>
  <c r="P200" i="2"/>
  <c r="BI198" i="2"/>
  <c r="BH198" i="2"/>
  <c r="BG198" i="2"/>
  <c r="BE198" i="2"/>
  <c r="T198" i="2"/>
  <c r="R198" i="2"/>
  <c r="P198" i="2"/>
  <c r="BI193" i="2"/>
  <c r="BH193" i="2"/>
  <c r="BG193" i="2"/>
  <c r="BE193" i="2"/>
  <c r="T193" i="2"/>
  <c r="R193" i="2"/>
  <c r="P193" i="2"/>
  <c r="BI189" i="2"/>
  <c r="BH189" i="2"/>
  <c r="BG189" i="2"/>
  <c r="BE189" i="2"/>
  <c r="T189" i="2"/>
  <c r="R189" i="2"/>
  <c r="P189" i="2"/>
  <c r="BI182" i="2"/>
  <c r="BH182" i="2"/>
  <c r="BG182" i="2"/>
  <c r="BE182" i="2"/>
  <c r="T182" i="2"/>
  <c r="R182" i="2"/>
  <c r="P182" i="2"/>
  <c r="BI181" i="2"/>
  <c r="BH181" i="2"/>
  <c r="BG181" i="2"/>
  <c r="BE181" i="2"/>
  <c r="T181" i="2"/>
  <c r="R181" i="2"/>
  <c r="P181" i="2"/>
  <c r="BI179" i="2"/>
  <c r="BH179" i="2"/>
  <c r="BG179" i="2"/>
  <c r="BE179" i="2"/>
  <c r="T179" i="2"/>
  <c r="R179" i="2"/>
  <c r="P179" i="2"/>
  <c r="BI178" i="2"/>
  <c r="BH178" i="2"/>
  <c r="BG178" i="2"/>
  <c r="BE178" i="2"/>
  <c r="T178" i="2"/>
  <c r="R178" i="2"/>
  <c r="P178" i="2"/>
  <c r="BI175" i="2"/>
  <c r="BH175" i="2"/>
  <c r="BG175" i="2"/>
  <c r="BE175" i="2"/>
  <c r="T175" i="2"/>
  <c r="R175" i="2"/>
  <c r="P175" i="2"/>
  <c r="BI172" i="2"/>
  <c r="BH172" i="2"/>
  <c r="BG172" i="2"/>
  <c r="BE172" i="2"/>
  <c r="T172" i="2"/>
  <c r="R172" i="2"/>
  <c r="P172" i="2"/>
  <c r="BI171" i="2"/>
  <c r="BH171" i="2"/>
  <c r="BG171" i="2"/>
  <c r="BE171" i="2"/>
  <c r="T171" i="2"/>
  <c r="R171" i="2"/>
  <c r="P171" i="2"/>
  <c r="BI170" i="2"/>
  <c r="BH170" i="2"/>
  <c r="BG170" i="2"/>
  <c r="BE170" i="2"/>
  <c r="T170" i="2"/>
  <c r="R170" i="2"/>
  <c r="P170" i="2"/>
  <c r="BI167" i="2"/>
  <c r="BH167" i="2"/>
  <c r="BG167" i="2"/>
  <c r="BE167" i="2"/>
  <c r="T167" i="2"/>
  <c r="R167" i="2"/>
  <c r="P167" i="2"/>
  <c r="BI163" i="2"/>
  <c r="BH163" i="2"/>
  <c r="BG163" i="2"/>
  <c r="BE163" i="2"/>
  <c r="T163" i="2"/>
  <c r="R163" i="2"/>
  <c r="P163" i="2"/>
  <c r="BI161" i="2"/>
  <c r="BH161" i="2"/>
  <c r="BG161" i="2"/>
  <c r="BE161" i="2"/>
  <c r="T161" i="2"/>
  <c r="R161" i="2"/>
  <c r="P161" i="2"/>
  <c r="BI157" i="2"/>
  <c r="BH157" i="2"/>
  <c r="BG157" i="2"/>
  <c r="BE157" i="2"/>
  <c r="T157" i="2"/>
  <c r="R157" i="2"/>
  <c r="P157" i="2"/>
  <c r="BI156" i="2"/>
  <c r="BH156" i="2"/>
  <c r="BG156" i="2"/>
  <c r="BE156" i="2"/>
  <c r="T156" i="2"/>
  <c r="R156" i="2"/>
  <c r="P156" i="2"/>
  <c r="BI155" i="2"/>
  <c r="BH155" i="2"/>
  <c r="BG155" i="2"/>
  <c r="BE155" i="2"/>
  <c r="T155" i="2"/>
  <c r="R155" i="2"/>
  <c r="P155" i="2"/>
  <c r="BI154" i="2"/>
  <c r="BH154" i="2"/>
  <c r="BG154" i="2"/>
  <c r="BE154" i="2"/>
  <c r="T154" i="2"/>
  <c r="R154" i="2"/>
  <c r="P154" i="2"/>
  <c r="BI153" i="2"/>
  <c r="BH153" i="2"/>
  <c r="BG153" i="2"/>
  <c r="BE153" i="2"/>
  <c r="T153" i="2"/>
  <c r="R153" i="2"/>
  <c r="P153" i="2"/>
  <c r="BI152" i="2"/>
  <c r="BH152" i="2"/>
  <c r="BG152" i="2"/>
  <c r="BE152" i="2"/>
  <c r="T152" i="2"/>
  <c r="R152" i="2"/>
  <c r="P152" i="2"/>
  <c r="BI148" i="2"/>
  <c r="BH148" i="2"/>
  <c r="BG148" i="2"/>
  <c r="BE148" i="2"/>
  <c r="T148" i="2"/>
  <c r="R148" i="2"/>
  <c r="P148" i="2"/>
  <c r="BI145" i="2"/>
  <c r="BH145" i="2"/>
  <c r="BG145" i="2"/>
  <c r="BE145" i="2"/>
  <c r="T145" i="2"/>
  <c r="T144" i="2" s="1"/>
  <c r="R145" i="2"/>
  <c r="R144" i="2"/>
  <c r="P145" i="2"/>
  <c r="P144" i="2" s="1"/>
  <c r="J138" i="2"/>
  <c r="F136" i="2"/>
  <c r="E134" i="2"/>
  <c r="J91" i="2"/>
  <c r="F89" i="2"/>
  <c r="E87" i="2"/>
  <c r="J24" i="2"/>
  <c r="E24" i="2"/>
  <c r="J139" i="2" s="1"/>
  <c r="J23" i="2"/>
  <c r="J18" i="2"/>
  <c r="E18" i="2"/>
  <c r="F139" i="2" s="1"/>
  <c r="J17" i="2"/>
  <c r="J15" i="2"/>
  <c r="E15" i="2"/>
  <c r="F138" i="2" s="1"/>
  <c r="J14" i="2"/>
  <c r="J12" i="2"/>
  <c r="J136" i="2" s="1"/>
  <c r="E7" i="2"/>
  <c r="E132" i="2"/>
  <c r="L90" i="1"/>
  <c r="AM90" i="1"/>
  <c r="AM89" i="1"/>
  <c r="L89" i="1"/>
  <c r="AM87" i="1"/>
  <c r="L87" i="1"/>
  <c r="L85" i="1"/>
  <c r="L84" i="1"/>
  <c r="J450" i="2"/>
  <c r="J447" i="2"/>
  <c r="J426" i="2"/>
  <c r="BK424" i="2"/>
  <c r="BK423" i="2"/>
  <c r="J419" i="2"/>
  <c r="BK408" i="2"/>
  <c r="BK405" i="2"/>
  <c r="J404" i="2"/>
  <c r="BK402" i="2"/>
  <c r="J401" i="2"/>
  <c r="BK400" i="2"/>
  <c r="J399" i="2"/>
  <c r="BK397" i="2"/>
  <c r="J393" i="2"/>
  <c r="J391" i="2"/>
  <c r="BK388" i="2"/>
  <c r="BK386" i="2"/>
  <c r="J385" i="2"/>
  <c r="J383" i="2"/>
  <c r="J381" i="2"/>
  <c r="J377" i="2"/>
  <c r="BK375" i="2"/>
  <c r="J374" i="2"/>
  <c r="J372" i="2"/>
  <c r="BK371" i="2"/>
  <c r="BK368" i="2"/>
  <c r="BK366" i="2"/>
  <c r="J365" i="2"/>
  <c r="J364" i="2"/>
  <c r="J363" i="2"/>
  <c r="J362" i="2"/>
  <c r="BK361" i="2"/>
  <c r="J359" i="2"/>
  <c r="BK358" i="2"/>
  <c r="J357" i="2"/>
  <c r="BK356" i="2"/>
  <c r="J355" i="2"/>
  <c r="J354" i="2"/>
  <c r="J353" i="2"/>
  <c r="J352" i="2"/>
  <c r="J348" i="2"/>
  <c r="J346" i="2"/>
  <c r="J345" i="2"/>
  <c r="J342" i="2"/>
  <c r="J341" i="2"/>
  <c r="BK340" i="2"/>
  <c r="J337" i="2"/>
  <c r="J332" i="2"/>
  <c r="J330" i="2"/>
  <c r="BK329" i="2"/>
  <c r="J328" i="2"/>
  <c r="BK327" i="2"/>
  <c r="BK326" i="2"/>
  <c r="J325" i="2"/>
  <c r="J324" i="2"/>
  <c r="J322" i="2"/>
  <c r="J321" i="2"/>
  <c r="J320" i="2"/>
  <c r="BK319" i="2"/>
  <c r="J318" i="2"/>
  <c r="J317" i="2"/>
  <c r="J316" i="2"/>
  <c r="BK315" i="2"/>
  <c r="J314" i="2"/>
  <c r="BK313" i="2"/>
  <c r="BK312" i="2"/>
  <c r="J311" i="2"/>
  <c r="BK310" i="2"/>
  <c r="BK309" i="2"/>
  <c r="BK308" i="2"/>
  <c r="BK307" i="2"/>
  <c r="BK306" i="2"/>
  <c r="J305" i="2"/>
  <c r="BK304" i="2"/>
  <c r="J303" i="2"/>
  <c r="BK301" i="2"/>
  <c r="BK300" i="2"/>
  <c r="J299" i="2"/>
  <c r="BK297" i="2"/>
  <c r="BK296" i="2"/>
  <c r="J295" i="2"/>
  <c r="J294" i="2"/>
  <c r="BK293" i="2"/>
  <c r="J292" i="2"/>
  <c r="J291" i="2"/>
  <c r="J290" i="2"/>
  <c r="J289" i="2"/>
  <c r="J288" i="2"/>
  <c r="J287" i="2"/>
  <c r="BK286" i="2"/>
  <c r="BK285" i="2"/>
  <c r="BK284" i="2"/>
  <c r="BK283" i="2"/>
  <c r="BK282" i="2"/>
  <c r="BK281" i="2"/>
  <c r="J281" i="2"/>
  <c r="J280" i="2"/>
  <c r="J279" i="2"/>
  <c r="J277" i="2"/>
  <c r="BK276" i="2"/>
  <c r="J275" i="2"/>
  <c r="BK274" i="2"/>
  <c r="BK273" i="2"/>
  <c r="J273" i="2"/>
  <c r="J272" i="2"/>
  <c r="J271" i="2"/>
  <c r="BK268" i="2"/>
  <c r="J267" i="2"/>
  <c r="J265" i="2"/>
  <c r="BK264" i="2"/>
  <c r="BK263" i="2"/>
  <c r="BK262" i="2"/>
  <c r="BK261" i="2"/>
  <c r="J260" i="2"/>
  <c r="BK259" i="2"/>
  <c r="BK258" i="2"/>
  <c r="J257" i="2"/>
  <c r="J256" i="2"/>
  <c r="J255" i="2"/>
  <c r="BK253" i="2"/>
  <c r="J253" i="2"/>
  <c r="BK252" i="2"/>
  <c r="J251" i="2"/>
  <c r="BK248" i="2"/>
  <c r="J247" i="2"/>
  <c r="J246" i="2"/>
  <c r="BK245" i="2"/>
  <c r="J245" i="2"/>
  <c r="BK244" i="2"/>
  <c r="BK242" i="2"/>
  <c r="J242" i="2"/>
  <c r="BK241" i="2"/>
  <c r="J239" i="2"/>
  <c r="BK238" i="2"/>
  <c r="BK233" i="2"/>
  <c r="BK231" i="2"/>
  <c r="J228" i="2"/>
  <c r="J224" i="2"/>
  <c r="J221" i="2"/>
  <c r="J218" i="2"/>
  <c r="J217" i="2"/>
  <c r="BK216" i="2"/>
  <c r="J214" i="2"/>
  <c r="J212" i="2"/>
  <c r="J211" i="2"/>
  <c r="BK209" i="2"/>
  <c r="J208" i="2"/>
  <c r="BK204" i="2"/>
  <c r="J200" i="2"/>
  <c r="BK198" i="2"/>
  <c r="J193" i="2"/>
  <c r="J189" i="2"/>
  <c r="J182" i="2"/>
  <c r="J181" i="2"/>
  <c r="BK178" i="2"/>
  <c r="BK175" i="2"/>
  <c r="J172" i="2"/>
  <c r="BK171" i="2"/>
  <c r="J170" i="2"/>
  <c r="BK167" i="2"/>
  <c r="J163" i="2"/>
  <c r="J161" i="2"/>
  <c r="J157" i="2"/>
  <c r="J156" i="2"/>
  <c r="BK155" i="2"/>
  <c r="BK154" i="2"/>
  <c r="BK153" i="2"/>
  <c r="J152" i="2"/>
  <c r="J148" i="2"/>
  <c r="J145" i="2"/>
  <c r="AS94" i="1"/>
  <c r="BK457" i="2"/>
  <c r="J457" i="2"/>
  <c r="BK455" i="2"/>
  <c r="J455" i="2"/>
  <c r="BK450" i="2"/>
  <c r="BK447" i="2"/>
  <c r="BK441" i="2"/>
  <c r="J441" i="2"/>
  <c r="BK426" i="2"/>
  <c r="J424" i="2"/>
  <c r="J423" i="2"/>
  <c r="BK419" i="2"/>
  <c r="BK410" i="2"/>
  <c r="J410" i="2"/>
  <c r="J408" i="2"/>
  <c r="J405" i="2"/>
  <c r="BK404" i="2"/>
  <c r="J402" i="2"/>
  <c r="BK401" i="2"/>
  <c r="J400" i="2"/>
  <c r="BK399" i="2"/>
  <c r="J397" i="2"/>
  <c r="BK393" i="2"/>
  <c r="BK391" i="2"/>
  <c r="J388" i="2"/>
  <c r="J386" i="2"/>
  <c r="BK385" i="2"/>
  <c r="BK383" i="2"/>
  <c r="BK381" i="2"/>
  <c r="BK377" i="2"/>
  <c r="J375" i="2"/>
  <c r="BK374" i="2"/>
  <c r="BK372" i="2"/>
  <c r="J371" i="2"/>
  <c r="J368" i="2"/>
  <c r="J366" i="2"/>
  <c r="BK365" i="2"/>
  <c r="BK364" i="2"/>
  <c r="BK363" i="2"/>
  <c r="BK362" i="2"/>
  <c r="J361" i="2"/>
  <c r="BK360" i="2"/>
  <c r="J360" i="2"/>
  <c r="BK359" i="2"/>
  <c r="J358" i="2"/>
  <c r="BK357" i="2"/>
  <c r="J356" i="2"/>
  <c r="BK355" i="2"/>
  <c r="BK354" i="2"/>
  <c r="BK353" i="2"/>
  <c r="BK352" i="2"/>
  <c r="BK348" i="2"/>
  <c r="BK346" i="2"/>
  <c r="BK345" i="2"/>
  <c r="BK342" i="2"/>
  <c r="BK341" i="2"/>
  <c r="J340" i="2"/>
  <c r="BK337" i="2"/>
  <c r="BK332" i="2"/>
  <c r="BK330" i="2"/>
  <c r="J329" i="2"/>
  <c r="BK328" i="2"/>
  <c r="J327" i="2"/>
  <c r="J326" i="2"/>
  <c r="BK325" i="2"/>
  <c r="BK324" i="2"/>
  <c r="BK322" i="2"/>
  <c r="BK321" i="2"/>
  <c r="BK320" i="2"/>
  <c r="J319" i="2"/>
  <c r="BK318" i="2"/>
  <c r="BK317" i="2"/>
  <c r="BK316" i="2"/>
  <c r="J315" i="2"/>
  <c r="BK314" i="2"/>
  <c r="J313" i="2"/>
  <c r="J312" i="2"/>
  <c r="BK311" i="2"/>
  <c r="J310" i="2"/>
  <c r="J309" i="2"/>
  <c r="J308" i="2"/>
  <c r="J307" i="2"/>
  <c r="J306" i="2"/>
  <c r="BK305" i="2"/>
  <c r="J304" i="2"/>
  <c r="BK303" i="2"/>
  <c r="J301" i="2"/>
  <c r="J300" i="2"/>
  <c r="BK299" i="2"/>
  <c r="J297" i="2"/>
  <c r="J296" i="2"/>
  <c r="BK295" i="2"/>
  <c r="BK294" i="2"/>
  <c r="J293" i="2"/>
  <c r="BK292" i="2"/>
  <c r="BK291" i="2"/>
  <c r="BK290" i="2"/>
  <c r="BK289" i="2"/>
  <c r="BK288" i="2"/>
  <c r="BK287" i="2"/>
  <c r="J286" i="2"/>
  <c r="J285" i="2"/>
  <c r="J284" i="2"/>
  <c r="J283" i="2"/>
  <c r="J282" i="2"/>
  <c r="BK280" i="2"/>
  <c r="BK279" i="2"/>
  <c r="BK277" i="2"/>
  <c r="J276" i="2"/>
  <c r="BK275" i="2"/>
  <c r="J274" i="2"/>
  <c r="BK272" i="2"/>
  <c r="BK271" i="2"/>
  <c r="J268" i="2"/>
  <c r="BK267" i="2"/>
  <c r="BK265" i="2"/>
  <c r="J264" i="2"/>
  <c r="J263" i="2"/>
  <c r="J262" i="2"/>
  <c r="J261" i="2"/>
  <c r="BK260" i="2"/>
  <c r="J259" i="2"/>
  <c r="J258" i="2"/>
  <c r="BK257" i="2"/>
  <c r="BK256" i="2"/>
  <c r="BK255" i="2"/>
  <c r="J252" i="2"/>
  <c r="BK251" i="2"/>
  <c r="J248" i="2"/>
  <c r="BK247" i="2"/>
  <c r="BK246" i="2"/>
  <c r="J244" i="2"/>
  <c r="J241" i="2"/>
  <c r="BK239" i="2"/>
  <c r="J238" i="2"/>
  <c r="J233" i="2"/>
  <c r="J231" i="2"/>
  <c r="BK228" i="2"/>
  <c r="BK224" i="2"/>
  <c r="BK221" i="2"/>
  <c r="BK218" i="2"/>
  <c r="BK217" i="2"/>
  <c r="J216" i="2"/>
  <c r="BK214" i="2"/>
  <c r="BK212" i="2"/>
  <c r="BK211" i="2"/>
  <c r="J209" i="2"/>
  <c r="BK208" i="2"/>
  <c r="J204" i="2"/>
  <c r="BK200" i="2"/>
  <c r="J198" i="2"/>
  <c r="BK193" i="2"/>
  <c r="BK189" i="2"/>
  <c r="BK182" i="2"/>
  <c r="BK181" i="2"/>
  <c r="BK179" i="2"/>
  <c r="J179" i="2"/>
  <c r="J178" i="2"/>
  <c r="J175" i="2"/>
  <c r="BK172" i="2"/>
  <c r="J171" i="2"/>
  <c r="BK170" i="2"/>
  <c r="J167" i="2"/>
  <c r="BK163" i="2"/>
  <c r="BK161" i="2"/>
  <c r="BK157" i="2"/>
  <c r="BK156" i="2"/>
  <c r="J155" i="2"/>
  <c r="J154" i="2"/>
  <c r="J153" i="2"/>
  <c r="BK152" i="2"/>
  <c r="BK148" i="2"/>
  <c r="BK145" i="2"/>
  <c r="P147" i="2" l="1"/>
  <c r="T147" i="2"/>
  <c r="T143" i="2"/>
  <c r="P180" i="2"/>
  <c r="T180" i="2"/>
  <c r="P207" i="2"/>
  <c r="P143" i="2" s="1"/>
  <c r="T207" i="2"/>
  <c r="P215" i="2"/>
  <c r="T215" i="2"/>
  <c r="P220" i="2"/>
  <c r="T220" i="2"/>
  <c r="R243" i="2"/>
  <c r="T243" i="2"/>
  <c r="R254" i="2"/>
  <c r="BK266" i="2"/>
  <c r="J266" i="2" s="1"/>
  <c r="J107" i="2" s="1"/>
  <c r="R266" i="2"/>
  <c r="BK278" i="2"/>
  <c r="J278" i="2" s="1"/>
  <c r="J108" i="2" s="1"/>
  <c r="R278" i="2"/>
  <c r="BK298" i="2"/>
  <c r="J298" i="2" s="1"/>
  <c r="J109" i="2" s="1"/>
  <c r="R298" i="2"/>
  <c r="T298" i="2"/>
  <c r="P302" i="2"/>
  <c r="T302" i="2"/>
  <c r="R323" i="2"/>
  <c r="T323" i="2"/>
  <c r="P331" i="2"/>
  <c r="T331" i="2"/>
  <c r="P347" i="2"/>
  <c r="T347" i="2"/>
  <c r="P367" i="2"/>
  <c r="BK376" i="2"/>
  <c r="J376" i="2"/>
  <c r="J115" i="2"/>
  <c r="R376" i="2"/>
  <c r="BK387" i="2"/>
  <c r="J387" i="2"/>
  <c r="J116" i="2"/>
  <c r="R387" i="2"/>
  <c r="BK403" i="2"/>
  <c r="J403" i="2"/>
  <c r="J117" i="2"/>
  <c r="R403" i="2"/>
  <c r="T403" i="2"/>
  <c r="P409" i="2"/>
  <c r="BK425" i="2"/>
  <c r="J425" i="2" s="1"/>
  <c r="J119" i="2" s="1"/>
  <c r="R425" i="2"/>
  <c r="BK147" i="2"/>
  <c r="J147" i="2" s="1"/>
  <c r="J99" i="2" s="1"/>
  <c r="R147" i="2"/>
  <c r="BK180" i="2"/>
  <c r="J180" i="2"/>
  <c r="J100" i="2"/>
  <c r="R180" i="2"/>
  <c r="R143" i="2" s="1"/>
  <c r="BK207" i="2"/>
  <c r="J207" i="2" s="1"/>
  <c r="J101" i="2" s="1"/>
  <c r="R207" i="2"/>
  <c r="BK215" i="2"/>
  <c r="J215" i="2" s="1"/>
  <c r="J102" i="2" s="1"/>
  <c r="R215" i="2"/>
  <c r="BK220" i="2"/>
  <c r="J220" i="2" s="1"/>
  <c r="J104" i="2" s="1"/>
  <c r="R220" i="2"/>
  <c r="BK243" i="2"/>
  <c r="J243" i="2" s="1"/>
  <c r="J105" i="2" s="1"/>
  <c r="P243" i="2"/>
  <c r="BK254" i="2"/>
  <c r="J254" i="2" s="1"/>
  <c r="J106" i="2" s="1"/>
  <c r="P254" i="2"/>
  <c r="T254" i="2"/>
  <c r="P266" i="2"/>
  <c r="T266" i="2"/>
  <c r="P278" i="2"/>
  <c r="T278" i="2"/>
  <c r="P298" i="2"/>
  <c r="BK302" i="2"/>
  <c r="J302" i="2"/>
  <c r="J110" i="2" s="1"/>
  <c r="R302" i="2"/>
  <c r="BK323" i="2"/>
  <c r="J323" i="2"/>
  <c r="J111" i="2" s="1"/>
  <c r="P323" i="2"/>
  <c r="BK331" i="2"/>
  <c r="J331" i="2"/>
  <c r="J112" i="2" s="1"/>
  <c r="R331" i="2"/>
  <c r="BK347" i="2"/>
  <c r="J347" i="2"/>
  <c r="J113" i="2" s="1"/>
  <c r="R347" i="2"/>
  <c r="BK367" i="2"/>
  <c r="J367" i="2"/>
  <c r="J114" i="2" s="1"/>
  <c r="R367" i="2"/>
  <c r="T367" i="2"/>
  <c r="P376" i="2"/>
  <c r="T376" i="2"/>
  <c r="P387" i="2"/>
  <c r="T387" i="2"/>
  <c r="P403" i="2"/>
  <c r="BK409" i="2"/>
  <c r="J409" i="2" s="1"/>
  <c r="J118" i="2" s="1"/>
  <c r="R409" i="2"/>
  <c r="T409" i="2"/>
  <c r="P425" i="2"/>
  <c r="T425" i="2"/>
  <c r="J89" i="2"/>
  <c r="J92" i="2"/>
  <c r="BF145" i="2"/>
  <c r="BF152" i="2"/>
  <c r="BF153" i="2"/>
  <c r="BF154" i="2"/>
  <c r="BF163" i="2"/>
  <c r="BF171" i="2"/>
  <c r="BF172" i="2"/>
  <c r="BF178" i="2"/>
  <c r="BF193" i="2"/>
  <c r="BF200" i="2"/>
  <c r="BF204" i="2"/>
  <c r="BF211" i="2"/>
  <c r="BF212" i="2"/>
  <c r="BF214" i="2"/>
  <c r="BF221" i="2"/>
  <c r="BF231" i="2"/>
  <c r="BF233" i="2"/>
  <c r="BF239" i="2"/>
  <c r="BF241" i="2"/>
  <c r="BF242" i="2"/>
  <c r="BF244" i="2"/>
  <c r="BF246" i="2"/>
  <c r="BF247" i="2"/>
  <c r="BF256" i="2"/>
  <c r="BF257" i="2"/>
  <c r="BF258" i="2"/>
  <c r="BF260" i="2"/>
  <c r="BF267" i="2"/>
  <c r="BF268" i="2"/>
  <c r="BF276" i="2"/>
  <c r="BF280" i="2"/>
  <c r="BF281" i="2"/>
  <c r="BF282" i="2"/>
  <c r="BF283" i="2"/>
  <c r="BF285" i="2"/>
  <c r="BF286" i="2"/>
  <c r="BF288" i="2"/>
  <c r="BF290" i="2"/>
  <c r="BF291" i="2"/>
  <c r="BF292" i="2"/>
  <c r="BF294" i="2"/>
  <c r="BF295" i="2"/>
  <c r="BF296" i="2"/>
  <c r="BF297" i="2"/>
  <c r="BF299" i="2"/>
  <c r="BF300" i="2"/>
  <c r="BF301" i="2"/>
  <c r="BF304" i="2"/>
  <c r="BF305" i="2"/>
  <c r="BF307" i="2"/>
  <c r="BF308" i="2"/>
  <c r="BF309" i="2"/>
  <c r="BF311" i="2"/>
  <c r="BF312" i="2"/>
  <c r="BF313" i="2"/>
  <c r="BF314" i="2"/>
  <c r="BF317" i="2"/>
  <c r="BF318" i="2"/>
  <c r="BF321" i="2"/>
  <c r="BF322" i="2"/>
  <c r="BF325" i="2"/>
  <c r="BF326" i="2"/>
  <c r="BF328" i="2"/>
  <c r="BF330" i="2"/>
  <c r="BF332" i="2"/>
  <c r="BF341" i="2"/>
  <c r="BF342" i="2"/>
  <c r="BF346" i="2"/>
  <c r="BF355" i="2"/>
  <c r="BF357" i="2"/>
  <c r="BF360" i="2"/>
  <c r="BF363" i="2"/>
  <c r="BF364" i="2"/>
  <c r="BF365" i="2"/>
  <c r="BF368" i="2"/>
  <c r="BF374" i="2"/>
  <c r="BF375" i="2"/>
  <c r="BF386" i="2"/>
  <c r="BF393" i="2"/>
  <c r="BF399" i="2"/>
  <c r="BF401" i="2"/>
  <c r="BF402" i="2"/>
  <c r="BF405" i="2"/>
  <c r="BF408" i="2"/>
  <c r="BF423" i="2"/>
  <c r="BF424" i="2"/>
  <c r="BF426" i="2"/>
  <c r="BF455" i="2"/>
  <c r="BF457" i="2"/>
  <c r="E85" i="2"/>
  <c r="F91" i="2"/>
  <c r="F92" i="2"/>
  <c r="BF148" i="2"/>
  <c r="BF155" i="2"/>
  <c r="BF156" i="2"/>
  <c r="BF157" i="2"/>
  <c r="BF161" i="2"/>
  <c r="BF167" i="2"/>
  <c r="BF170" i="2"/>
  <c r="BF175" i="2"/>
  <c r="BF179" i="2"/>
  <c r="BF181" i="2"/>
  <c r="BF182" i="2"/>
  <c r="BF189" i="2"/>
  <c r="BF198" i="2"/>
  <c r="BF208" i="2"/>
  <c r="BF209" i="2"/>
  <c r="BF216" i="2"/>
  <c r="BF217" i="2"/>
  <c r="BF218" i="2"/>
  <c r="BF224" i="2"/>
  <c r="BF228" i="2"/>
  <c r="BF238" i="2"/>
  <c r="BF245" i="2"/>
  <c r="BF248" i="2"/>
  <c r="BF251" i="2"/>
  <c r="BF252" i="2"/>
  <c r="BF253" i="2"/>
  <c r="BF255" i="2"/>
  <c r="BF259" i="2"/>
  <c r="BF261" i="2"/>
  <c r="BF262" i="2"/>
  <c r="BF263" i="2"/>
  <c r="BF264" i="2"/>
  <c r="BF265" i="2"/>
  <c r="BF271" i="2"/>
  <c r="BF272" i="2"/>
  <c r="BF273" i="2"/>
  <c r="BF274" i="2"/>
  <c r="BF275" i="2"/>
  <c r="BF277" i="2"/>
  <c r="BF279" i="2"/>
  <c r="BF284" i="2"/>
  <c r="BF287" i="2"/>
  <c r="BF289" i="2"/>
  <c r="BF293" i="2"/>
  <c r="BF303" i="2"/>
  <c r="BF306" i="2"/>
  <c r="BF310" i="2"/>
  <c r="BF315" i="2"/>
  <c r="BF316" i="2"/>
  <c r="BF319" i="2"/>
  <c r="BF320" i="2"/>
  <c r="BF324" i="2"/>
  <c r="BF327" i="2"/>
  <c r="BF329" i="2"/>
  <c r="BF337" i="2"/>
  <c r="BF340" i="2"/>
  <c r="BF345" i="2"/>
  <c r="BF348" i="2"/>
  <c r="BF352" i="2"/>
  <c r="BF353" i="2"/>
  <c r="BF354" i="2"/>
  <c r="BF356" i="2"/>
  <c r="BF358" i="2"/>
  <c r="BF359" i="2"/>
  <c r="BF361" i="2"/>
  <c r="BF362" i="2"/>
  <c r="BF366" i="2"/>
  <c r="BF371" i="2"/>
  <c r="BF372" i="2"/>
  <c r="BF377" i="2"/>
  <c r="BF381" i="2"/>
  <c r="BF383" i="2"/>
  <c r="BF385" i="2"/>
  <c r="BF388" i="2"/>
  <c r="BF391" i="2"/>
  <c r="BF397" i="2"/>
  <c r="BF400" i="2"/>
  <c r="BF404" i="2"/>
  <c r="BF410" i="2"/>
  <c r="BF419" i="2"/>
  <c r="BF441" i="2"/>
  <c r="BF447" i="2"/>
  <c r="BF450" i="2"/>
  <c r="BK144" i="2"/>
  <c r="J144" i="2"/>
  <c r="J98" i="2"/>
  <c r="BK454" i="2"/>
  <c r="J454" i="2" s="1"/>
  <c r="J121" i="2" s="1"/>
  <c r="BK456" i="2"/>
  <c r="J456" i="2"/>
  <c r="J122" i="2" s="1"/>
  <c r="F37" i="2"/>
  <c r="BD95" i="1"/>
  <c r="BD94" i="1"/>
  <c r="W33" i="1" s="1"/>
  <c r="F35" i="2"/>
  <c r="BB95" i="1"/>
  <c r="BB94" i="1"/>
  <c r="W31" i="1" s="1"/>
  <c r="J33" i="2"/>
  <c r="AV95" i="1"/>
  <c r="F33" i="2"/>
  <c r="AZ95" i="1" s="1"/>
  <c r="AZ94" i="1" s="1"/>
  <c r="W29" i="1" s="1"/>
  <c r="F36" i="2"/>
  <c r="BC95" i="1" s="1"/>
  <c r="BC94" i="1" s="1"/>
  <c r="W32" i="1" s="1"/>
  <c r="T219" i="2" l="1"/>
  <c r="T142" i="2"/>
  <c r="R219" i="2"/>
  <c r="R142" i="2"/>
  <c r="P219" i="2"/>
  <c r="P142" i="2"/>
  <c r="AU95" i="1"/>
  <c r="BK143" i="2"/>
  <c r="J143" i="2" s="1"/>
  <c r="J97" i="2" s="1"/>
  <c r="BK219" i="2"/>
  <c r="J219" i="2"/>
  <c r="J103" i="2" s="1"/>
  <c r="BK453" i="2"/>
  <c r="J453" i="2"/>
  <c r="J120" i="2"/>
  <c r="AV94" i="1"/>
  <c r="AK29" i="1"/>
  <c r="AX94" i="1"/>
  <c r="AY94" i="1"/>
  <c r="J34" i="2"/>
  <c r="AW95" i="1" s="1"/>
  <c r="AT95" i="1" s="1"/>
  <c r="F34" i="2"/>
  <c r="BA95" i="1" s="1"/>
  <c r="BA94" i="1" s="1"/>
  <c r="W30" i="1" s="1"/>
  <c r="AU94" i="1"/>
  <c r="BK142" i="2" l="1"/>
  <c r="J142" i="2"/>
  <c r="J96" i="2"/>
  <c r="AW94" i="1"/>
  <c r="AK30" i="1" s="1"/>
  <c r="AT94" i="1" l="1"/>
  <c r="J30" i="2"/>
  <c r="AG95" i="1"/>
  <c r="AG94" i="1" s="1"/>
  <c r="AN94" i="1" s="1"/>
  <c r="AN95" i="1" l="1"/>
  <c r="J39" i="2"/>
  <c r="AK26" i="1"/>
  <c r="AK35" i="1"/>
</calcChain>
</file>

<file path=xl/sharedStrings.xml><?xml version="1.0" encoding="utf-8"?>
<sst xmlns="http://schemas.openxmlformats.org/spreadsheetml/2006/main" count="3935" uniqueCount="948">
  <si>
    <t>Export Komplet</t>
  </si>
  <si>
    <t/>
  </si>
  <si>
    <t>2.0</t>
  </si>
  <si>
    <t>False</t>
  </si>
  <si>
    <t>{77a2fada-11be-42d0-bec0-157601a46cf4}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</si>
  <si>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</si>
  <si>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</si>
  <si>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</si>
  <si>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</si>
  <si>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</si>
  <si>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</si>
  <si>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</si>
  <si>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</si>
  <si>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</si>
  <si>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P1911/4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</si>
  <si>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</si>
  <si>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</si>
  <si>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Jiříkovského 167/27</t>
  </si>
  <si>
    <t>KSO:</t>
  </si>
  <si>
    <t>CC-CZ:</t>
  </si>
  <si>
    <t>Místo:</t>
  </si>
  <si>
    <t xml:space="preserve"> </t>
  </si>
  <si>
    <t>Datum:</t>
  </si>
  <si>
    <t>23. 8. 2019</t>
  </si>
  <si>
    <t>Zadavatel:</t>
  </si>
  <si>
    <t>IČ:</t>
  </si>
  <si>
    <t>DIČ:</t>
  </si>
  <si>
    <t>Uchazeč:</t>
  </si>
  <si>
    <t>Vyplň údaj</t>
  </si>
  <si>
    <t>Projektant:</t>
  </si>
  <si>
    <t>11193841</t>
  </si>
  <si>
    <t>Ing. Vladimír Slonka</t>
  </si>
  <si>
    <t>CZ5409272198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</si>
  <si>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</si>
  <si>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</si>
  <si>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</si>
  <si>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</si>
  <si>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</si>
  <si>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</si>
  <si>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</si>
  <si>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</si>
  <si>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</si>
  <si>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</si>
  <si>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</si>
  <si>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</si>
  <si>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</si>
  <si>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</si>
  <si>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</si>
  <si>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</si>
  <si>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</si>
  <si>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</si>
  <si>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</si>
  <si>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</si>
  <si>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</si>
  <si>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</si>
  <si>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</si>
  <si>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</si>
  <si>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</si>
  <si>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</si>
  <si>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</si>
  <si>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</si>
  <si>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</si>
  <si>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</si>
  <si>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</si>
  <si>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</si>
  <si>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</si>
  <si>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</si>
  <si>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</si>
  <si>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</si>
  <si>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</si>
  <si>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</si>
  <si>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</si>
  <si>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</si>
  <si>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</si>
  <si>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</si>
  <si>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</si>
  <si>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</si>
  <si>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</si>
  <si>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</si>
  <si>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</si>
  <si>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</si>
  <si>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2</t>
  </si>
  <si>
    <t>Bytová jednotka č.2</t>
  </si>
  <si>
    <t>STA</t>
  </si>
  <si>
    <t>1</t>
  </si>
  <si>
    <t>{c665f472-daa4-4e38-b852-7f673a4b04cd}</t>
  </si>
  <si>
    <t>KRYCÍ LIST SOUPISU PRACÍ</t>
  </si>
  <si>
    <t>Objekt:</t>
  </si>
  <si>
    <t>2 - Bytová jednotka č.2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</si>
  <si>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</si>
  <si>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</si>
  <si>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</si>
  <si>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</si>
  <si>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</si>
  <si>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</si>
  <si>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</si>
  <si>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</si>
  <si>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</si>
  <si>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</si>
  <si>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</si>
  <si>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</si>
  <si>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</si>
  <si>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721 - Zdravotechnika - vnitřní kanalizace</t>
  </si>
  <si>
    <t xml:space="preserve">    722 - Zdravotechnika - vnitřní vodovod</t>
  </si>
  <si>
    <t xml:space="preserve">    723 - Zdravotechnika - vnitřní plynovod</t>
  </si>
  <si>
    <t xml:space="preserve">    725 - Zdravotechnika - zařizovací předměty</t>
  </si>
  <si>
    <t xml:space="preserve">    726 - Zdravotechnika - předstěnové instalace</t>
  </si>
  <si>
    <t xml:space="preserve">    741 - Elektroinstalace - silnoproud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</si>
  <si>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</si>
  <si>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</si>
  <si>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</si>
  <si>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</si>
  <si>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</si>
  <si>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</si>
  <si>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</si>
  <si>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</si>
  <si>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HZS - Hodinové zúčtovací sazby</t>
  </si>
  <si>
    <t>VRN - Vedlejší rozpočtové náklady</t>
  </si>
  <si>
    <t xml:space="preserve">    VRN3 - Zařízení staveniště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</si>
  <si>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</si>
  <si>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</si>
  <si>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</si>
  <si>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</si>
  <si>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</si>
  <si>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</si>
  <si>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</si>
  <si>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</si>
  <si>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</si>
  <si>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</si>
  <si>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</si>
  <si>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</si>
  <si>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</si>
  <si>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</si>
  <si>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</si>
  <si>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</si>
  <si>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</si>
  <si>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</si>
  <si>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</si>
  <si>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</si>
  <si>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349231811</t>
  </si>
  <si>
    <t>Přizdívka ostění s ozubem z cihel tl do 150 mm</t>
  </si>
  <si>
    <t>m2</t>
  </si>
  <si>
    <t>4</t>
  </si>
  <si>
    <t>1625936367</t>
  </si>
  <si>
    <t>VV</t>
  </si>
  <si>
    <t>2*0,2</t>
  </si>
  <si>
    <t>6</t>
  </si>
  <si>
    <t>Úpravy povrchů, podlahy a osazování výplní</t>
  </si>
  <si>
    <t>611131121</t>
  </si>
  <si>
    <t>Penetrační disperzní nátěr vnitřních stropů nanášený ručně</t>
  </si>
  <si>
    <t>198035826</t>
  </si>
  <si>
    <t>2,25*1,17</t>
  </si>
  <si>
    <t>1,235*0,715</t>
  </si>
  <si>
    <t>Součet</t>
  </si>
  <si>
    <t>611142001</t>
  </si>
  <si>
    <t>Potažení vnitřních stropů sklovláknitým pletivem vtlačeným do tenkovrstvé hmoty</t>
  </si>
  <si>
    <t>-1290331904</t>
  </si>
  <si>
    <t>611311131</t>
  </si>
  <si>
    <t>Potažení vnitřních rovných stropů vápenným štukem tloušťky do 3 mm</t>
  </si>
  <si>
    <t>1621829953</t>
  </si>
  <si>
    <t>5</t>
  </si>
  <si>
    <t>611321111</t>
  </si>
  <si>
    <t>Vápenocementová omítka hrubá jednovrstvá zatřená vnitřních stropů rovných nanášená ručně</t>
  </si>
  <si>
    <t>-1619552668</t>
  </si>
  <si>
    <t>612131121</t>
  </si>
  <si>
    <t>Penetrační disperzní nátěr vnitřních stěn nanášený ručně</t>
  </si>
  <si>
    <t>-894907</t>
  </si>
  <si>
    <t>7</t>
  </si>
  <si>
    <t>612142001</t>
  </si>
  <si>
    <t>Potažení vnitřních stěn sklovláknitým pletivem vtlačeným do tenkovrstvé hmoty</t>
  </si>
  <si>
    <t>1176920492</t>
  </si>
  <si>
    <t>8</t>
  </si>
  <si>
    <t>612311131</t>
  </si>
  <si>
    <t>Potažení vnitřních stěn vápenným štukem tloušťky do 3 mm</t>
  </si>
  <si>
    <t>-2096546146</t>
  </si>
  <si>
    <t>(1,17+2,25+0,4+0,65)*0,6</t>
  </si>
  <si>
    <t>(0,6+2,62+0,6)*0,5</t>
  </si>
  <si>
    <t>9</t>
  </si>
  <si>
    <t>612321111</t>
  </si>
  <si>
    <t>Vápenocementová omítka hrubá jednovrstvá zatřená vnitřních stěn nanášená ručně</t>
  </si>
  <si>
    <t>-32590946</t>
  </si>
  <si>
    <t>(1,17+2,62+0,65+0,4)*2,6</t>
  </si>
  <si>
    <t>10</t>
  </si>
  <si>
    <t>619991001</t>
  </si>
  <si>
    <t>Zakrytí podlah fólií přilepenou lepící páskou</t>
  </si>
  <si>
    <t>2121322458</t>
  </si>
  <si>
    <t>2,25*5,5</t>
  </si>
  <si>
    <t>20</t>
  </si>
  <si>
    <t>11</t>
  </si>
  <si>
    <t>619991011</t>
  </si>
  <si>
    <t>Obalení konstrukcí a prvků fólií přilepenou lepící páskou</t>
  </si>
  <si>
    <t>-1148398885</t>
  </si>
  <si>
    <t>konstrukce v blízkosti bytového jádra:</t>
  </si>
  <si>
    <t>50</t>
  </si>
  <si>
    <t>12</t>
  </si>
  <si>
    <t>631319013</t>
  </si>
  <si>
    <t>Příplatek k mazanině tl do 240 mm za přehlazení povrchu</t>
  </si>
  <si>
    <t>m3</t>
  </si>
  <si>
    <t>-1188341935</t>
  </si>
  <si>
    <t>13</t>
  </si>
  <si>
    <t>631319197</t>
  </si>
  <si>
    <t>Příplatek k mazanině tl do 240 mm za plochu do 5 m2</t>
  </si>
  <si>
    <t>1820408177</t>
  </si>
  <si>
    <t>14</t>
  </si>
  <si>
    <t>631342132</t>
  </si>
  <si>
    <t>Mazanina tl do 240 mm z betonu lehkého tepelně-izolačního polystyrenového 500 kg/m3</t>
  </si>
  <si>
    <t>1578472522</t>
  </si>
  <si>
    <t>podbetonování sprchového koutu max. v. 150mm - vytvoření spádové vrstvy:</t>
  </si>
  <si>
    <t>0,7*1,2*0,15</t>
  </si>
  <si>
    <t>632441112</t>
  </si>
  <si>
    <t>Potěr anhydritový samonivelační tl do 30 mm ze suchých směsí</t>
  </si>
  <si>
    <t>1864697660</t>
  </si>
  <si>
    <t>3,45</t>
  </si>
  <si>
    <t>16</t>
  </si>
  <si>
    <t>642944121</t>
  </si>
  <si>
    <t>Osazování ocelových zárubní dodatečné pl do 2,5 m2</t>
  </si>
  <si>
    <t>kus</t>
  </si>
  <si>
    <t>662549372</t>
  </si>
  <si>
    <t>17</t>
  </si>
  <si>
    <t>M</t>
  </si>
  <si>
    <t>55331521</t>
  </si>
  <si>
    <t>zárubeň ocelová pro sádrokarton 100 700 L/P</t>
  </si>
  <si>
    <t>-2031630806</t>
  </si>
  <si>
    <t>Ostatní konstrukce a práce, bourání</t>
  </si>
  <si>
    <t>18</t>
  </si>
  <si>
    <t>766691914</t>
  </si>
  <si>
    <t>Vyvěšení nebo zavěšení dřevěných křídel dveří pl do 2 m2</t>
  </si>
  <si>
    <t>1913340424</t>
  </si>
  <si>
    <t>19</t>
  </si>
  <si>
    <t>784111001</t>
  </si>
  <si>
    <t>Oprášení (ometení ) podkladu v místnostech výšky do 3,80 m</t>
  </si>
  <si>
    <t>-724936400</t>
  </si>
  <si>
    <t>konstrukce po vybouraném jádru:</t>
  </si>
  <si>
    <t>(2,25+2*2)*2,6</t>
  </si>
  <si>
    <t>(2,62+0,6)*2,6</t>
  </si>
  <si>
    <t>strop:</t>
  </si>
  <si>
    <t>3,45+7,43</t>
  </si>
  <si>
    <t>784111011</t>
  </si>
  <si>
    <t>Obroušení podkladu omítnutého v místnostech výšky do 3,80 m</t>
  </si>
  <si>
    <t>1994456674</t>
  </si>
  <si>
    <t>lehké obroušení stávajícího panelu - příprava pro novou omítku:</t>
  </si>
  <si>
    <t>(0,6+2,62+1,17+2,25+1,8)*2,6</t>
  </si>
  <si>
    <t>952901111</t>
  </si>
  <si>
    <t>Vyčištění budov bytové a občanské výstavby při výšce podlaží do 4 m</t>
  </si>
  <si>
    <t>-928517866</t>
  </si>
  <si>
    <t>přístupová trasa do bytu-chodba:</t>
  </si>
  <si>
    <t>22</t>
  </si>
  <si>
    <t>962084121</t>
  </si>
  <si>
    <t>Bourání příček umakartových tl do 50 mm</t>
  </si>
  <si>
    <t>-1145439316</t>
  </si>
  <si>
    <t>(2,25*2+0,95+1,4+1,15+1,8)*2,6</t>
  </si>
  <si>
    <t>23</t>
  </si>
  <si>
    <t>965046111</t>
  </si>
  <si>
    <t>Broušení stávajících betonových podlah úběr do 3 mm</t>
  </si>
  <si>
    <t>-2060389296</t>
  </si>
  <si>
    <t>(1,17+0,065+0,65+0,065)*(0,065+1,235)</t>
  </si>
  <si>
    <t>(1,17+0,065)*(0,95+0,065)</t>
  </si>
  <si>
    <t>24</t>
  </si>
  <si>
    <t>968062455</t>
  </si>
  <si>
    <t>Vybourání dřevěných dveřních zárubní pl do 2 m2</t>
  </si>
  <si>
    <t>760675523</t>
  </si>
  <si>
    <t>dveře do spíže:</t>
  </si>
  <si>
    <t>0,7*2</t>
  </si>
  <si>
    <t>997</t>
  </si>
  <si>
    <t>Přesun sutě</t>
  </si>
  <si>
    <t>25</t>
  </si>
  <si>
    <t>997013157</t>
  </si>
  <si>
    <t>Vnitrostaveništní doprava suti a vybouraných hmot pro budovy v do 24 m s omezením mechanizace</t>
  </si>
  <si>
    <t>t</t>
  </si>
  <si>
    <t>825977633</t>
  </si>
  <si>
    <t>26</t>
  </si>
  <si>
    <t>997013219</t>
  </si>
  <si>
    <t>Příplatek k vnitrostaveništní dopravě suti a vybouraných hmot za zvětšenou dopravu suti ZKD 10 m</t>
  </si>
  <si>
    <t>-1531977489</t>
  </si>
  <si>
    <t>3,161*50 'Přepočtené koeficientem množství</t>
  </si>
  <si>
    <t>27</t>
  </si>
  <si>
    <t>997013501</t>
  </si>
  <si>
    <t>Odvoz suti a vybouraných hmot na skládku nebo meziskládku do 1 km se složením</t>
  </si>
  <si>
    <t>478289065</t>
  </si>
  <si>
    <t>28</t>
  </si>
  <si>
    <t>997013509</t>
  </si>
  <si>
    <t>Příplatek k odvozu suti a vybouraných hmot na skládku ZKD 1 km přes 1 km</t>
  </si>
  <si>
    <t>-498108362</t>
  </si>
  <si>
    <t>3,161*9 'Přepočtené koeficientem množství</t>
  </si>
  <si>
    <t>29</t>
  </si>
  <si>
    <t>997013831</t>
  </si>
  <si>
    <t>Poplatek za uložení na skládce (skládkovné) stavebního odpadu směsného kód odpadu 170 904</t>
  </si>
  <si>
    <t>-1085928626</t>
  </si>
  <si>
    <t>998</t>
  </si>
  <si>
    <t>Přesun hmot</t>
  </si>
  <si>
    <t>30</t>
  </si>
  <si>
    <t>998011003</t>
  </si>
  <si>
    <t>Přesun hmot pro budovy zděné v do 24 m</t>
  </si>
  <si>
    <t>-1631486253</t>
  </si>
  <si>
    <t>31</t>
  </si>
  <si>
    <t>998011014</t>
  </si>
  <si>
    <t>Příplatek k přesunu hmot pro budovy zděné za zvětšený přesun do 500 m</t>
  </si>
  <si>
    <t>-259742375</t>
  </si>
  <si>
    <t>32</t>
  </si>
  <si>
    <t>998017003</t>
  </si>
  <si>
    <t>Přesun hmot s omezením mechanizace pro budovy v do 24 m</t>
  </si>
  <si>
    <t>-1490914922</t>
  </si>
  <si>
    <t>PSV</t>
  </si>
  <si>
    <t>Práce a dodávky PSV</t>
  </si>
  <si>
    <t>711</t>
  </si>
  <si>
    <t>Izolace proti vodě, vlhkosti a plynům</t>
  </si>
  <si>
    <t>33</t>
  </si>
  <si>
    <t>711191201</t>
  </si>
  <si>
    <t>Provedení izolace proti zemní vlhkosti hydroizolační stěrkou vodorovné na betonu, 2 vrstvy</t>
  </si>
  <si>
    <t>770150605</t>
  </si>
  <si>
    <t>34</t>
  </si>
  <si>
    <t>711192201</t>
  </si>
  <si>
    <t>Provedení izolace proti zemní vlhkosti hydroizolační stěrkou svislé na betonu, 2 vrstvy</t>
  </si>
  <si>
    <t>-1054757720</t>
  </si>
  <si>
    <t>(0,7+1,235+0,7)*2</t>
  </si>
  <si>
    <t>(0,6+0,2+0,6+0,95+1,17+2,25+1,17)*0,2</t>
  </si>
  <si>
    <t>35</t>
  </si>
  <si>
    <t>24617150</t>
  </si>
  <si>
    <t>hmota nátěrová hydroizolační elastická na beton nebo omítku</t>
  </si>
  <si>
    <t>kg</t>
  </si>
  <si>
    <t>856139456</t>
  </si>
  <si>
    <t>spotřeba 3kg/m2, tl. 2mm</t>
  </si>
  <si>
    <t>(3,45+6,658)*3</t>
  </si>
  <si>
    <t>36</t>
  </si>
  <si>
    <t>711199095</t>
  </si>
  <si>
    <t>Příplatek k izolacím proti zemní vlhkosti za plochu do 10 m2 natěradly za studena nebo za horka</t>
  </si>
  <si>
    <t>773081142</t>
  </si>
  <si>
    <t>3,45+6,658</t>
  </si>
  <si>
    <t>37</t>
  </si>
  <si>
    <t>711199101</t>
  </si>
  <si>
    <t>Provedení těsnícího pásu do spoje dilatační nebo styčné spáry podlaha - stěna</t>
  </si>
  <si>
    <t>m</t>
  </si>
  <si>
    <t>25098338</t>
  </si>
  <si>
    <t>1,17+0,95+0,6+0,2+0,6+0,7+1,235+0,7+1,17+2,25</t>
  </si>
  <si>
    <t>2*2</t>
  </si>
  <si>
    <t>0,2*6</t>
  </si>
  <si>
    <t>38</t>
  </si>
  <si>
    <t>711199102</t>
  </si>
  <si>
    <t>Provedení těsnícího koutu pro vnější nebo vnitřní roh spáry podlaha - stěna</t>
  </si>
  <si>
    <t>458033019</t>
  </si>
  <si>
    <t>39</t>
  </si>
  <si>
    <t>28355020</t>
  </si>
  <si>
    <t>páska pružná těsnící š 80mm</t>
  </si>
  <si>
    <t>-1570176476</t>
  </si>
  <si>
    <t>14,775*1,1</t>
  </si>
  <si>
    <t>40</t>
  </si>
  <si>
    <t>998711103</t>
  </si>
  <si>
    <t>Přesun hmot tonážní pro izolace proti vodě, vlhkosti a plynům v objektech výšky do 60 m</t>
  </si>
  <si>
    <t>-1424274931</t>
  </si>
  <si>
    <t>41</t>
  </si>
  <si>
    <t>998711181</t>
  </si>
  <si>
    <t>Příplatek k přesunu hmot tonážní 711 prováděný bez použití mechanizace</t>
  </si>
  <si>
    <t>1072060283</t>
  </si>
  <si>
    <t>721</t>
  </si>
  <si>
    <t>Zdravotechnika - vnitřní kanalizace</t>
  </si>
  <si>
    <t>42</t>
  </si>
  <si>
    <t>721171808</t>
  </si>
  <si>
    <t>Demontáž potrubí z PVC do D 114</t>
  </si>
  <si>
    <t>314367976</t>
  </si>
  <si>
    <t>43</t>
  </si>
  <si>
    <t>721173706</t>
  </si>
  <si>
    <t>Potrubí kanalizační z PE odpadní DN 100</t>
  </si>
  <si>
    <t>-1708063623</t>
  </si>
  <si>
    <t>44</t>
  </si>
  <si>
    <t>721173722</t>
  </si>
  <si>
    <t>Potrubí kanalizační z PE připojovací DN 40</t>
  </si>
  <si>
    <t>-1426055709</t>
  </si>
  <si>
    <t>45</t>
  </si>
  <si>
    <t>721173724</t>
  </si>
  <si>
    <t>Potrubí kanalizační z PE připojovací DN 70</t>
  </si>
  <si>
    <t>-1705400760</t>
  </si>
  <si>
    <t>46</t>
  </si>
  <si>
    <t>721220801</t>
  </si>
  <si>
    <t>Demontáž uzávěrek zápachových DN 70</t>
  </si>
  <si>
    <t>1830865278</t>
  </si>
  <si>
    <t>vana,umyvadlo,pračka:</t>
  </si>
  <si>
    <t>47</t>
  </si>
  <si>
    <t>721290111</t>
  </si>
  <si>
    <t>Zkouška těsnosti potrubí kanalizace vodou do DN 125</t>
  </si>
  <si>
    <t>784237374</t>
  </si>
  <si>
    <t>48</t>
  </si>
  <si>
    <t>998721103</t>
  </si>
  <si>
    <t>Přesun hmot tonážní pro vnitřní kanalizace v objektech v do 24 m</t>
  </si>
  <si>
    <t>-1528802954</t>
  </si>
  <si>
    <t>49</t>
  </si>
  <si>
    <t>998721181</t>
  </si>
  <si>
    <t>Příplatek k přesunu hmot tonážní 721 prováděný bez použití mechanizace</t>
  </si>
  <si>
    <t>-2060161090</t>
  </si>
  <si>
    <t>722</t>
  </si>
  <si>
    <t>Zdravotechnika - vnitřní vodovod</t>
  </si>
  <si>
    <t>722170801</t>
  </si>
  <si>
    <t>Demontáž rozvodů vody z plastů do D 25</t>
  </si>
  <si>
    <t>1856726534</t>
  </si>
  <si>
    <t>51</t>
  </si>
  <si>
    <t>722176113</t>
  </si>
  <si>
    <t>Montáž potrubí plastové spojované svary polyfuzně do D 25 mm</t>
  </si>
  <si>
    <t>1801915850</t>
  </si>
  <si>
    <t>52</t>
  </si>
  <si>
    <t>28615150</t>
  </si>
  <si>
    <t>trubka vodovodní tlaková PPR řada PN 20 D 16mm dl 4m</t>
  </si>
  <si>
    <t>1276397137</t>
  </si>
  <si>
    <t>53</t>
  </si>
  <si>
    <t>28615152</t>
  </si>
  <si>
    <t>trubka vodovodní tlaková PPR řada PN 20 D 20mm dl 4m</t>
  </si>
  <si>
    <t>-1589881772</t>
  </si>
  <si>
    <t>54</t>
  </si>
  <si>
    <t>28615153</t>
  </si>
  <si>
    <t>trubka vodovodní tlaková PPR řada PN 20 D 25mm dl 4m</t>
  </si>
  <si>
    <t>-1630122465</t>
  </si>
  <si>
    <t>55</t>
  </si>
  <si>
    <t>722179191</t>
  </si>
  <si>
    <t>Příplatek k rozvodu vody z plastů za malý rozsah prací na zakázce do 20 m</t>
  </si>
  <si>
    <t>soubor</t>
  </si>
  <si>
    <t>-1205994237</t>
  </si>
  <si>
    <t>56</t>
  </si>
  <si>
    <t>722179192</t>
  </si>
  <si>
    <t>Příplatek k rozvodu vody z plastů za potrubí do D 32 mm do 15 svarů</t>
  </si>
  <si>
    <t>-1025575154</t>
  </si>
  <si>
    <t>57</t>
  </si>
  <si>
    <t>722290215</t>
  </si>
  <si>
    <t>Zkouška těsnosti vodovodního potrubí hrdlového nebo přírubového do DN 100</t>
  </si>
  <si>
    <t>-1803809112</t>
  </si>
  <si>
    <t>58</t>
  </si>
  <si>
    <t>722290234</t>
  </si>
  <si>
    <t>Proplach a dezinfekce vodovodního potrubí do DN 80</t>
  </si>
  <si>
    <t>1562101436</t>
  </si>
  <si>
    <t>59</t>
  </si>
  <si>
    <t>998722103</t>
  </si>
  <si>
    <t>Přesun hmot tonážní pro vnitřní vodovod v objektech v do 24 m</t>
  </si>
  <si>
    <t>-861801718</t>
  </si>
  <si>
    <t>60</t>
  </si>
  <si>
    <t>998722181</t>
  </si>
  <si>
    <t>Příplatek k přesunu hmot tonážní 722 prováděný bez použití mechanizace</t>
  </si>
  <si>
    <t>-470298361</t>
  </si>
  <si>
    <t>723</t>
  </si>
  <si>
    <t>Zdravotechnika - vnitřní plynovod</t>
  </si>
  <si>
    <t>61</t>
  </si>
  <si>
    <t>723120804</t>
  </si>
  <si>
    <t>Demontáž potrubí ocelové závitové svařované do DN 25</t>
  </si>
  <si>
    <t>401644081</t>
  </si>
  <si>
    <t>62</t>
  </si>
  <si>
    <t>723150402</t>
  </si>
  <si>
    <t>Potrubí plyn ocelové z ušlechtilé oceli spojované lisováním DN 15</t>
  </si>
  <si>
    <t>-862862827</t>
  </si>
  <si>
    <t>chránička:</t>
  </si>
  <si>
    <t>63</t>
  </si>
  <si>
    <t>723181002</t>
  </si>
  <si>
    <t>Potrubí měděné měkké spojované lisováním DN 15 ZTI</t>
  </si>
  <si>
    <t>-1809136974</t>
  </si>
  <si>
    <t>64</t>
  </si>
  <si>
    <t>723190105</t>
  </si>
  <si>
    <t>Přípojka plynovodní nerezová hadice G1/2 F x G1/2 F délky 100 cm spojovaná na závit</t>
  </si>
  <si>
    <t>1416954496</t>
  </si>
  <si>
    <t>65</t>
  </si>
  <si>
    <t>723190901</t>
  </si>
  <si>
    <t>Uzavření,otevření plynovodního potrubí při opravě</t>
  </si>
  <si>
    <t>-1395135518</t>
  </si>
  <si>
    <t>66</t>
  </si>
  <si>
    <t>723190907</t>
  </si>
  <si>
    <t>Odvzdušnění nebo napuštění plynovodního potrubí</t>
  </si>
  <si>
    <t>1863619423</t>
  </si>
  <si>
    <t>67</t>
  </si>
  <si>
    <t>723190909</t>
  </si>
  <si>
    <t>Zkouška těsnosti potrubí plynovodního</t>
  </si>
  <si>
    <t>-1137135325</t>
  </si>
  <si>
    <t>68</t>
  </si>
  <si>
    <t>998723103</t>
  </si>
  <si>
    <t>Přesun hmot tonážní pro vnitřní plynovod v objektech v do 24 m</t>
  </si>
  <si>
    <t>1891289577</t>
  </si>
  <si>
    <t>69</t>
  </si>
  <si>
    <t>998723181</t>
  </si>
  <si>
    <t>Příplatek k přesunu hmot tonážní 723 prováděný bez použití mechanizace</t>
  </si>
  <si>
    <t>222424575</t>
  </si>
  <si>
    <t>725</t>
  </si>
  <si>
    <t>Zdravotechnika - zařizovací předměty</t>
  </si>
  <si>
    <t>70</t>
  </si>
  <si>
    <t>725110811</t>
  </si>
  <si>
    <t>Demontáž klozetů splachovací s nádrží</t>
  </si>
  <si>
    <t>-1473692872</t>
  </si>
  <si>
    <t>71</t>
  </si>
  <si>
    <t>725112001</t>
  </si>
  <si>
    <t>Klozet keramický standardní samostatně stojící s hlubokým splachováním odpad vodorovný</t>
  </si>
  <si>
    <t>407933847</t>
  </si>
  <si>
    <t>72</t>
  </si>
  <si>
    <t>725210821</t>
  </si>
  <si>
    <t>Demontáž umyvadel bez výtokových armatur</t>
  </si>
  <si>
    <t>1410998863</t>
  </si>
  <si>
    <t>73</t>
  </si>
  <si>
    <t>725211602</t>
  </si>
  <si>
    <t>Umyvadlo keramické připevněné na stěnu šrouby bílé bez krytu na sifon 550 mm</t>
  </si>
  <si>
    <t>-1898543843</t>
  </si>
  <si>
    <t>74</t>
  </si>
  <si>
    <t>725220841</t>
  </si>
  <si>
    <t>Demontáž van ocelová</t>
  </si>
  <si>
    <t>-1272187497</t>
  </si>
  <si>
    <t>75</t>
  </si>
  <si>
    <t>725245151</t>
  </si>
  <si>
    <t>Zástěna sprchová zásuvná dvoudílná s jedním otvíravým dílem do výšky 2000 mm a šířky 1200 mm</t>
  </si>
  <si>
    <t>-836722372</t>
  </si>
  <si>
    <t>76</t>
  </si>
  <si>
    <t>55145594</t>
  </si>
  <si>
    <t>baterie sprchová páková 150 mm chrom vč. příslušenství a držáku-tyče</t>
  </si>
  <si>
    <t>1148585825</t>
  </si>
  <si>
    <t>77</t>
  </si>
  <si>
    <t>55233200</t>
  </si>
  <si>
    <t>žlab sprchového koutu se zápachovou uzávěrkou š koutu 700mm</t>
  </si>
  <si>
    <t>-332718000</t>
  </si>
  <si>
    <t>78</t>
  </si>
  <si>
    <t>55233206</t>
  </si>
  <si>
    <t>rošt žlabu sprchového koutu š koutu 700mm</t>
  </si>
  <si>
    <t>-82433211</t>
  </si>
  <si>
    <t>79</t>
  </si>
  <si>
    <t>725810811</t>
  </si>
  <si>
    <t>Demontáž ventilů výtokových nástěnných</t>
  </si>
  <si>
    <t>-816165015</t>
  </si>
  <si>
    <t>80</t>
  </si>
  <si>
    <t>725811115</t>
  </si>
  <si>
    <t>Ventil nástěnný pevný výtok G1/2x80 mm</t>
  </si>
  <si>
    <t>2054828679</t>
  </si>
  <si>
    <t>81</t>
  </si>
  <si>
    <t>725820801</t>
  </si>
  <si>
    <t>Demontáž baterie nástěnné do G 3 / 4</t>
  </si>
  <si>
    <t>193824101</t>
  </si>
  <si>
    <t>82</t>
  </si>
  <si>
    <t>725822611</t>
  </si>
  <si>
    <t>Baterie umyvadlová stojánková páková bez výpusti</t>
  </si>
  <si>
    <t>-1738244551</t>
  </si>
  <si>
    <t>83</t>
  </si>
  <si>
    <t>725869101</t>
  </si>
  <si>
    <t>Montáž zápachových uzávěrek do DN 40</t>
  </si>
  <si>
    <t>1920329711</t>
  </si>
  <si>
    <t>84</t>
  </si>
  <si>
    <t>55161837</t>
  </si>
  <si>
    <t>uzávěrka zápachová pro pračku a myčku nástěnná PP-bílá DN 40</t>
  </si>
  <si>
    <t>1146937005</t>
  </si>
  <si>
    <t>85</t>
  </si>
  <si>
    <t>ZUU</t>
  </si>
  <si>
    <t>Zápachová uzávěra - sifon pro umyvadla, provedení chrom</t>
  </si>
  <si>
    <t>-908987944</t>
  </si>
  <si>
    <t>86</t>
  </si>
  <si>
    <t>998725103</t>
  </si>
  <si>
    <t>Přesun hmot tonážní pro zařizovací předměty v objektech v do 24 m</t>
  </si>
  <si>
    <t>520079150</t>
  </si>
  <si>
    <t>87</t>
  </si>
  <si>
    <t>998725181</t>
  </si>
  <si>
    <t>Příplatek k přesunu hmot tonážní 725 prováděný bez použití mechanizace</t>
  </si>
  <si>
    <t>227865172</t>
  </si>
  <si>
    <t>88</t>
  </si>
  <si>
    <t>OIM</t>
  </si>
  <si>
    <t>Ostatní instalační materiál nutný pro dopojení zařizovacích předmětů (pancéřové hadičky, těsnění atd...)</t>
  </si>
  <si>
    <t>kpl</t>
  </si>
  <si>
    <t>-1134270626</t>
  </si>
  <si>
    <t>726</t>
  </si>
  <si>
    <t>Zdravotechnika - předstěnové instalace</t>
  </si>
  <si>
    <t>89</t>
  </si>
  <si>
    <t>726131001</t>
  </si>
  <si>
    <t>Instalační předstěna - umyvadlo do v 1120 mm se stojánkovou baterií do lehkých stěn s kovovou kcí</t>
  </si>
  <si>
    <t>1661185444</t>
  </si>
  <si>
    <t>90</t>
  </si>
  <si>
    <t>998726113</t>
  </si>
  <si>
    <t>Přesun hmot tonážní pro instalační prefabrikáty v objektech v do 24 m</t>
  </si>
  <si>
    <t>994794441</t>
  </si>
  <si>
    <t>91</t>
  </si>
  <si>
    <t>998726181</t>
  </si>
  <si>
    <t>Příplatek k přesunu hmot tonážní 726 prováděný bez použití mechanizace</t>
  </si>
  <si>
    <t>-664616421</t>
  </si>
  <si>
    <t>741</t>
  </si>
  <si>
    <t>Elektroinstalace - silnoproud</t>
  </si>
  <si>
    <t>92</t>
  </si>
  <si>
    <t>725610902</t>
  </si>
  <si>
    <t>Výměna plynových sporáků s úpravou instalace</t>
  </si>
  <si>
    <t>-1000932441</t>
  </si>
  <si>
    <t>93</t>
  </si>
  <si>
    <t>741112001</t>
  </si>
  <si>
    <t>Montáž krabice zapuštěná plastová kruhová</t>
  </si>
  <si>
    <t>292507709</t>
  </si>
  <si>
    <t>94</t>
  </si>
  <si>
    <t>34571515</t>
  </si>
  <si>
    <t>krabice přístrojová instalační 400 V, 142x71x45mm do dutých stěn</t>
  </si>
  <si>
    <t>-476378137</t>
  </si>
  <si>
    <t>95</t>
  </si>
  <si>
    <t>741120001</t>
  </si>
  <si>
    <t>Montáž vodič Cu izolovaný plný a laněný žíla 0,35-6 mm2 pod omítku (CY)</t>
  </si>
  <si>
    <t>-269656402</t>
  </si>
  <si>
    <t>96</t>
  </si>
  <si>
    <t>34111036</t>
  </si>
  <si>
    <t>kabel silový s Cu jádrem 1 kV 3x2,5mm2</t>
  </si>
  <si>
    <t>-611704055</t>
  </si>
  <si>
    <t>97</t>
  </si>
  <si>
    <t>34111018</t>
  </si>
  <si>
    <t>kabel silový s Cu jádrem 6mm2</t>
  </si>
  <si>
    <t>-1226774843</t>
  </si>
  <si>
    <t>98</t>
  </si>
  <si>
    <t>741210001</t>
  </si>
  <si>
    <t>Montáž rozvodnice oceloplechová nebo plastová běžná do 20 kg</t>
  </si>
  <si>
    <t>-1628444120</t>
  </si>
  <si>
    <t>99</t>
  </si>
  <si>
    <t>35713850</t>
  </si>
  <si>
    <t>rozvodnice elektroměrové s jedním 1 fázovým místem bez požární úpravy 18 pozic</t>
  </si>
  <si>
    <t>-610957605</t>
  </si>
  <si>
    <t>100</t>
  </si>
  <si>
    <t>741310001</t>
  </si>
  <si>
    <t>Montáž vypínač nástěnný 1-jednopólový prostředí normální</t>
  </si>
  <si>
    <t>1223493243</t>
  </si>
  <si>
    <t>101</t>
  </si>
  <si>
    <t>34535799</t>
  </si>
  <si>
    <t>ovladač zapínací tlačítkový 10A 3553-80289 velkoplošný</t>
  </si>
  <si>
    <t>230767272</t>
  </si>
  <si>
    <t>102</t>
  </si>
  <si>
    <t>741313001</t>
  </si>
  <si>
    <t>Montáž zásuvka (polo)zapuštěná bezšroubové připojení 2P+PE se zapojením vodičů</t>
  </si>
  <si>
    <t>958780158</t>
  </si>
  <si>
    <t>103</t>
  </si>
  <si>
    <t>35811077</t>
  </si>
  <si>
    <t>zásuvka nepropustná nástěnná 16A 220 V 3pólová</t>
  </si>
  <si>
    <t>207273671</t>
  </si>
  <si>
    <t>104</t>
  </si>
  <si>
    <t>741370002</t>
  </si>
  <si>
    <t>Montáž svítidlo žárovkové bytové stropní přisazené 1 zdroj se sklem</t>
  </si>
  <si>
    <t>234683298</t>
  </si>
  <si>
    <t>105</t>
  </si>
  <si>
    <t>34821275</t>
  </si>
  <si>
    <t>svítidlo bytové žárovkové IP 42, max. 60 W E27</t>
  </si>
  <si>
    <t>-907887430</t>
  </si>
  <si>
    <t>106</t>
  </si>
  <si>
    <t>34823735</t>
  </si>
  <si>
    <t>svítidlo zářivkové interiérové s kompenzací, barva bílá, 18W, délka 974 mm</t>
  </si>
  <si>
    <t>-316326201</t>
  </si>
  <si>
    <t>107</t>
  </si>
  <si>
    <t>34111030</t>
  </si>
  <si>
    <t>kabel silový s Cu jádrem 1 kV 3x1,5mm2</t>
  </si>
  <si>
    <t>-1194460395</t>
  </si>
  <si>
    <t>108</t>
  </si>
  <si>
    <t>741810001</t>
  </si>
  <si>
    <t>Celková prohlídka elektrického rozvodu a zařízení do 100 000,- Kč</t>
  </si>
  <si>
    <t>-571019494</t>
  </si>
  <si>
    <t>109</t>
  </si>
  <si>
    <t>54111971</t>
  </si>
  <si>
    <t>sporák plynový</t>
  </si>
  <si>
    <t>42709275</t>
  </si>
  <si>
    <t>110</t>
  </si>
  <si>
    <t>998741103</t>
  </si>
  <si>
    <t>Přesun hmot tonážní pro silnoproud v objektech v do 24 m</t>
  </si>
  <si>
    <t>315419357</t>
  </si>
  <si>
    <t>111</t>
  </si>
  <si>
    <t>998741181</t>
  </si>
  <si>
    <t>Příplatek k přesunu hmot tonážní 741 prováděný bez použití mechanizace</t>
  </si>
  <si>
    <t>-1268343667</t>
  </si>
  <si>
    <t>751</t>
  </si>
  <si>
    <t>Vzduchotechnika</t>
  </si>
  <si>
    <t>112</t>
  </si>
  <si>
    <t>751111012</t>
  </si>
  <si>
    <t>Mtž vent ax ntl nástěnného základního D do 200 mm</t>
  </si>
  <si>
    <t>1386353051</t>
  </si>
  <si>
    <t>113</t>
  </si>
  <si>
    <t>V</t>
  </si>
  <si>
    <t>Axiální ventilátor max. 20x20cm, pr. 125 mm</t>
  </si>
  <si>
    <t>-2086092954</t>
  </si>
  <si>
    <t>114</t>
  </si>
  <si>
    <t>751111811</t>
  </si>
  <si>
    <t>Demontáž ventilátoru axiálního nízkotlakého kruhové potrubí D do 200 mm</t>
  </si>
  <si>
    <t>719293208</t>
  </si>
  <si>
    <t>115</t>
  </si>
  <si>
    <t>751377011</t>
  </si>
  <si>
    <t>Mtž odsávacího zákrytu (digestoř) bytového vestavěného</t>
  </si>
  <si>
    <t>1405113766</t>
  </si>
  <si>
    <t>116</t>
  </si>
  <si>
    <t>Digestoř vestavná výsuvná pod skříňku</t>
  </si>
  <si>
    <t>1925239513</t>
  </si>
  <si>
    <t>117</t>
  </si>
  <si>
    <t>998751102</t>
  </si>
  <si>
    <t>Přesun hmot tonážní pro vzduchotechniku v objektech v do 24 m</t>
  </si>
  <si>
    <t>-1725697622</t>
  </si>
  <si>
    <t>118</t>
  </si>
  <si>
    <t>998751181</t>
  </si>
  <si>
    <t>Příplatek k přesunu hmot tonážní 751 prováděný bez použití mechanizace</t>
  </si>
  <si>
    <t>810559652</t>
  </si>
  <si>
    <t>763</t>
  </si>
  <si>
    <t>Konstrukce suché výstavby</t>
  </si>
  <si>
    <t>119</t>
  </si>
  <si>
    <t>763111331</t>
  </si>
  <si>
    <t>SDK příčka tl 80 mm profil CW+UW 50 desky 1xH2 15 TI 40 mm</t>
  </si>
  <si>
    <t>-507288126</t>
  </si>
  <si>
    <t>2,25*2,6</t>
  </si>
  <si>
    <t>0,95*2,6</t>
  </si>
  <si>
    <t>1,3*2,6</t>
  </si>
  <si>
    <t>120</t>
  </si>
  <si>
    <t>763111718</t>
  </si>
  <si>
    <t>SDK příčka úprava styku příčky a stropu/stávající stěny páskou nebo silikonováním</t>
  </si>
  <si>
    <t>859906979</t>
  </si>
  <si>
    <t>121</t>
  </si>
  <si>
    <t>763111751</t>
  </si>
  <si>
    <t>Příplatek k SDK příčce za plochu do 6 m2 jednotlivě</t>
  </si>
  <si>
    <t>841586793</t>
  </si>
  <si>
    <t>122</t>
  </si>
  <si>
    <t>763111762</t>
  </si>
  <si>
    <t>Příplatek k SDK příčce s jednoduchou nosnou konstrukcí za zahuštění profilů na vzdálenost 41 mm</t>
  </si>
  <si>
    <t>215782335</t>
  </si>
  <si>
    <t>123</t>
  </si>
  <si>
    <t>763111771</t>
  </si>
  <si>
    <t>Příplatek k SDK příčce za rovinnost kvality Q3</t>
  </si>
  <si>
    <t>-490164435</t>
  </si>
  <si>
    <t>11,7*2</t>
  </si>
  <si>
    <t>124</t>
  </si>
  <si>
    <t>998763303</t>
  </si>
  <si>
    <t>Přesun hmot tonážní pro sádrokartonové konstrukce v objektech v do 24 m</t>
  </si>
  <si>
    <t>888223580</t>
  </si>
  <si>
    <t>125</t>
  </si>
  <si>
    <t>998763381</t>
  </si>
  <si>
    <t>Příplatek k přesunu hmot tonážní 763 SDK prováděný bez použití mechanizace</t>
  </si>
  <si>
    <t>-1064171219</t>
  </si>
  <si>
    <t>766</t>
  </si>
  <si>
    <t>Konstrukce truhlářské</t>
  </si>
  <si>
    <t>126</t>
  </si>
  <si>
    <t>766421812</t>
  </si>
  <si>
    <t>Demontáž truhlářského obložení podhledů z panelů plochy přes 1,5 m2</t>
  </si>
  <si>
    <t>-1847433302</t>
  </si>
  <si>
    <t>demontáž obložení stropu umakartem:</t>
  </si>
  <si>
    <t>3,18</t>
  </si>
  <si>
    <t>127</t>
  </si>
  <si>
    <t>766660001</t>
  </si>
  <si>
    <t>Montáž dveřních křídel otvíravých 1křídlových š do 0,8 m do ocelové zárubně</t>
  </si>
  <si>
    <t>1502975182</t>
  </si>
  <si>
    <t>128</t>
  </si>
  <si>
    <t>61162854</t>
  </si>
  <si>
    <t>dveře vnitřní foliované plné 1křídlové 70x197 cm</t>
  </si>
  <si>
    <t>-1254143145</t>
  </si>
  <si>
    <t>129</t>
  </si>
  <si>
    <t>54914610</t>
  </si>
  <si>
    <t>kování vrchní dveřní klika včetně rozet a montážního materiál nerez PK</t>
  </si>
  <si>
    <t>-103343708</t>
  </si>
  <si>
    <t>130</t>
  </si>
  <si>
    <t>766660722</t>
  </si>
  <si>
    <t>Montáž dveřního kování - zámku</t>
  </si>
  <si>
    <t>1626024708</t>
  </si>
  <si>
    <t>131</t>
  </si>
  <si>
    <t>54925015</t>
  </si>
  <si>
    <t>zámek stavební zadlabací dozický 02-03 L Zn</t>
  </si>
  <si>
    <t>1382604881</t>
  </si>
  <si>
    <t>132</t>
  </si>
  <si>
    <t>766695212</t>
  </si>
  <si>
    <t>Montáž truhlářských prahů dveří 1křídlových šířky do 10 cm</t>
  </si>
  <si>
    <t>-475037963</t>
  </si>
  <si>
    <t>133</t>
  </si>
  <si>
    <t>61187416</t>
  </si>
  <si>
    <t>práh dveřní dřevěný bukový tl 2cm dl 92cm š 10cm</t>
  </si>
  <si>
    <t>-1384112965</t>
  </si>
  <si>
    <t>134</t>
  </si>
  <si>
    <t>766812840</t>
  </si>
  <si>
    <t>Demontáž kuchyňských linek dřevěných nebo kovových délky do 2,1 m</t>
  </si>
  <si>
    <t>494668089</t>
  </si>
  <si>
    <t>135</t>
  </si>
  <si>
    <t>998766103</t>
  </si>
  <si>
    <t>Přesun hmot tonážní pro konstrukce truhlářské v objektech v do 24 m</t>
  </si>
  <si>
    <t>1860495124</t>
  </si>
  <si>
    <t>136</t>
  </si>
  <si>
    <t>998766181</t>
  </si>
  <si>
    <t>Příplatek k přesunu hmot tonážní 766 prováděný bez použití mechanizace</t>
  </si>
  <si>
    <t>1930989774</t>
  </si>
  <si>
    <t>137</t>
  </si>
  <si>
    <t>DV</t>
  </si>
  <si>
    <t>Dodávka a osazení SDK konstrukce dvířek za wc - pro obklad vč. úchytek a začištění</t>
  </si>
  <si>
    <t>-109276725</t>
  </si>
  <si>
    <t>138</t>
  </si>
  <si>
    <t>KL</t>
  </si>
  <si>
    <t>Kuchyňská linka dle specifikace vč. dřezu - dodávka</t>
  </si>
  <si>
    <t>-1812347261</t>
  </si>
  <si>
    <t>139</t>
  </si>
  <si>
    <t>MKL</t>
  </si>
  <si>
    <t>Montáž kuchyňské linky dle specifikace</t>
  </si>
  <si>
    <t>832397912</t>
  </si>
  <si>
    <t>140</t>
  </si>
  <si>
    <t>P12</t>
  </si>
  <si>
    <t>Dodávka a montáž laminátových dveří vč. rámu</t>
  </si>
  <si>
    <t>-1748260309</t>
  </si>
  <si>
    <t>141</t>
  </si>
  <si>
    <t>UP</t>
  </si>
  <si>
    <t>Dodatečná úprava dveřních prahů vzhledem k výškovým rozdílům podlah</t>
  </si>
  <si>
    <t>346331940</t>
  </si>
  <si>
    <t>771</t>
  </si>
  <si>
    <t>Podlahy z dlaždic</t>
  </si>
  <si>
    <t>142</t>
  </si>
  <si>
    <t>771571113</t>
  </si>
  <si>
    <t>Montáž podlah z keramických dlaždic režných hladkých do malty do 12 ks/m2</t>
  </si>
  <si>
    <t>-1187824838</t>
  </si>
  <si>
    <t>143</t>
  </si>
  <si>
    <t>771591111</t>
  </si>
  <si>
    <t>Podlahy penetrace podkladu</t>
  </si>
  <si>
    <t>-960827506</t>
  </si>
  <si>
    <t>144</t>
  </si>
  <si>
    <t>59761408</t>
  </si>
  <si>
    <t>dlaždice keramická barevná přes 9 do 12 ks/m2</t>
  </si>
  <si>
    <t>-714933793</t>
  </si>
  <si>
    <t>3,45*1,1 'Přepočtené koeficientem množství</t>
  </si>
  <si>
    <t>145</t>
  </si>
  <si>
    <t>998771103</t>
  </si>
  <si>
    <t>Přesun hmot tonážní pro podlahy z dlaždic v objektech v do 24 m</t>
  </si>
  <si>
    <t>-311164517</t>
  </si>
  <si>
    <t>146</t>
  </si>
  <si>
    <t>998771181</t>
  </si>
  <si>
    <t>Příplatek k přesunu hmot tonážní 771 prováděný bez použití mechanizace</t>
  </si>
  <si>
    <t>-1437015273</t>
  </si>
  <si>
    <t>776</t>
  </si>
  <si>
    <t>Podlahy povlakové</t>
  </si>
  <si>
    <t>147</t>
  </si>
  <si>
    <t>776201812</t>
  </si>
  <si>
    <t>Demontáž lepených povlakových podlah s podložkou ručně</t>
  </si>
  <si>
    <t>-455696525</t>
  </si>
  <si>
    <t>demontáž nášlapné vrstvy z pvc:</t>
  </si>
  <si>
    <t>148</t>
  </si>
  <si>
    <t>776421111</t>
  </si>
  <si>
    <t>Montáž obvodových lišt lepením</t>
  </si>
  <si>
    <t>-580071490</t>
  </si>
  <si>
    <t>2,25</t>
  </si>
  <si>
    <t>149</t>
  </si>
  <si>
    <t>28411003</t>
  </si>
  <si>
    <t>lišta soklová PVC 30 x 30 mm</t>
  </si>
  <si>
    <t>-399543026</t>
  </si>
  <si>
    <t>2,57142857142857*1,02 'Přepočtené koeficientem množství</t>
  </si>
  <si>
    <t>150</t>
  </si>
  <si>
    <t>998776103</t>
  </si>
  <si>
    <t>Přesun hmot tonážní pro podlahy povlakové v objektech v do 24 m</t>
  </si>
  <si>
    <t>-2121087806</t>
  </si>
  <si>
    <t>151</t>
  </si>
  <si>
    <t>998776181</t>
  </si>
  <si>
    <t>Příplatek k přesunu hmot tonážní 776 prováděný bez použití mechanizace</t>
  </si>
  <si>
    <t>1653001445</t>
  </si>
  <si>
    <t>781</t>
  </si>
  <si>
    <t>Dokončovací práce - obklady</t>
  </si>
  <si>
    <t>152</t>
  </si>
  <si>
    <t>781413212</t>
  </si>
  <si>
    <t>Montáž obkladů vnitřních z dekorů pórovinových výšky do 75 mm lepených standardním lepidlem</t>
  </si>
  <si>
    <t>-1796201877</t>
  </si>
  <si>
    <t>2,25+1,17+0,95+0,6+0,2+0,6+0,7+1,235+0,7+1,17</t>
  </si>
  <si>
    <t>153</t>
  </si>
  <si>
    <t>L</t>
  </si>
  <si>
    <t>Listela - dekorovaný obklad</t>
  </si>
  <si>
    <t>1488277188</t>
  </si>
  <si>
    <t>9,575/0,4*1,1</t>
  </si>
  <si>
    <t>154</t>
  </si>
  <si>
    <t>781471113</t>
  </si>
  <si>
    <t>Montáž obkladů vnitřních keramických hladkých do 19 ks/m2 kladených do malty</t>
  </si>
  <si>
    <t>-1777365742</t>
  </si>
  <si>
    <t>(2,25+1,17+0,7+1,235+0,7+0,6+0,2+0,6+0,95+1,17)*2</t>
  </si>
  <si>
    <t>(2,62+0,6+0,6)*0,6</t>
  </si>
  <si>
    <t>155</t>
  </si>
  <si>
    <t>59761155</t>
  </si>
  <si>
    <t>dlaždice keramické koupelnové(barevné) přes 19 do 25 ks/m2</t>
  </si>
  <si>
    <t>-1447363095</t>
  </si>
  <si>
    <t>21,442*1,1</t>
  </si>
  <si>
    <t>156</t>
  </si>
  <si>
    <t>781495111</t>
  </si>
  <si>
    <t>Penetrace podkladu vnitřních obkladů</t>
  </si>
  <si>
    <t>-427195854</t>
  </si>
  <si>
    <t>157</t>
  </si>
  <si>
    <t>998781103</t>
  </si>
  <si>
    <t>Přesun hmot tonážní pro obklady keramické v objektech v do 24 m</t>
  </si>
  <si>
    <t>1873907982</t>
  </si>
  <si>
    <t>158</t>
  </si>
  <si>
    <t>998781181</t>
  </si>
  <si>
    <t>Příplatek k přesunu hmot tonážní 781 prováděný bez použití mechanizace</t>
  </si>
  <si>
    <t>714672766</t>
  </si>
  <si>
    <t>159</t>
  </si>
  <si>
    <t>Z</t>
  </si>
  <si>
    <t>Dodávka a montáž zrcadla na zeď</t>
  </si>
  <si>
    <t>1065253621</t>
  </si>
  <si>
    <t>783</t>
  </si>
  <si>
    <t>Dokončovací práce - nátěry</t>
  </si>
  <si>
    <t>160</t>
  </si>
  <si>
    <t>783301313</t>
  </si>
  <si>
    <t>Odmaštění zámečnických konstrukcí ředidlovým odmašťovačem</t>
  </si>
  <si>
    <t>1075421013</t>
  </si>
  <si>
    <t>161</t>
  </si>
  <si>
    <t>783314101</t>
  </si>
  <si>
    <t>Základní jednonásobný syntetický nátěr zámečnických konstrukcí</t>
  </si>
  <si>
    <t>528571328</t>
  </si>
  <si>
    <t>zárubně:</t>
  </si>
  <si>
    <t>(2*2+0,9)*0,5</t>
  </si>
  <si>
    <t>162</t>
  </si>
  <si>
    <t>783317101</t>
  </si>
  <si>
    <t>Krycí jednonásobný syntetický standardní nátěr zámečnických konstrukcí</t>
  </si>
  <si>
    <t>-2111422913</t>
  </si>
  <si>
    <t>784</t>
  </si>
  <si>
    <t>Dokončovací práce - malby a tapety</t>
  </si>
  <si>
    <t>163</t>
  </si>
  <si>
    <t>-2043903265</t>
  </si>
  <si>
    <t>stěny:</t>
  </si>
  <si>
    <t>(2,25+1,8)*2*0,6</t>
  </si>
  <si>
    <t>(2,25+3,3)*2*2,6</t>
  </si>
  <si>
    <t>chodba:</t>
  </si>
  <si>
    <t>1,25*2,6</t>
  </si>
  <si>
    <t>164</t>
  </si>
  <si>
    <t>784121001</t>
  </si>
  <si>
    <t>Oškrabání malby v mísnostech výšky do 3,80 m</t>
  </si>
  <si>
    <t>770655676</t>
  </si>
  <si>
    <t>kuchyň:</t>
  </si>
  <si>
    <t>165</t>
  </si>
  <si>
    <t>784181111</t>
  </si>
  <si>
    <t>Základní silikátová jednonásobná penetrace podkladu v místnostech výšky do 3,80m</t>
  </si>
  <si>
    <t>-1866197261</t>
  </si>
  <si>
    <t>166</t>
  </si>
  <si>
    <t>784321001</t>
  </si>
  <si>
    <t>Jednonásobné silikátové bílé malby v místnosti výšky do 3,80 m</t>
  </si>
  <si>
    <t>175429783</t>
  </si>
  <si>
    <t>HZS</t>
  </si>
  <si>
    <t>Hodinové zúčtovací sazby</t>
  </si>
  <si>
    <t>167</t>
  </si>
  <si>
    <t>HZS1292</t>
  </si>
  <si>
    <t>Hodinová zúčtovací sazba stavební dělník</t>
  </si>
  <si>
    <t>hod</t>
  </si>
  <si>
    <t>512</t>
  </si>
  <si>
    <t>398477668</t>
  </si>
  <si>
    <t>další nespecifikované práce při demontážích stávajícího bytového jádra:</t>
  </si>
  <si>
    <t>stavební:</t>
  </si>
  <si>
    <t>instalatérské:</t>
  </si>
  <si>
    <t>vzduchotechnické - např. demontáž stávajícího ventilátoru s částečnou demontáží potrubí:</t>
  </si>
  <si>
    <t>ostatní zednické zapravení při instalaci kuchyňské linky:</t>
  </si>
  <si>
    <t>vysekání drážek a jejich zapravení - elektroinstalace:</t>
  </si>
  <si>
    <t>demontáž stávající elektroinstalace:</t>
  </si>
  <si>
    <t>168</t>
  </si>
  <si>
    <t>HZS2212</t>
  </si>
  <si>
    <t>Hodinová zúčtovací sazba instalatér odborný</t>
  </si>
  <si>
    <t>486775505</t>
  </si>
  <si>
    <t>Ostatní drobné nepecifikované práce související s rozvody vody a kanalizace bytového jádra:</t>
  </si>
  <si>
    <t>instalatérské práce při dopojení kuchyňské linky:</t>
  </si>
  <si>
    <t>169</t>
  </si>
  <si>
    <t>HZS3111</t>
  </si>
  <si>
    <t>Hodinová zúčtovací sazba montér potrubí</t>
  </si>
  <si>
    <t>-687634534</t>
  </si>
  <si>
    <t>dopojení nového ventilátoru na stávající potrubí:</t>
  </si>
  <si>
    <t>170</t>
  </si>
  <si>
    <t>HZS4212</t>
  </si>
  <si>
    <t>Hodinová zúčtovací sazba revizní technik specialista</t>
  </si>
  <si>
    <t>25802256</t>
  </si>
  <si>
    <t>revize plynu:</t>
  </si>
  <si>
    <t>VRN</t>
  </si>
  <si>
    <t>Vedlejší rozpočtové náklady</t>
  </si>
  <si>
    <t>VRN3</t>
  </si>
  <si>
    <t>Zařízení staveniště</t>
  </si>
  <si>
    <t>171</t>
  </si>
  <si>
    <t>030001000</t>
  </si>
  <si>
    <t>1024</t>
  </si>
  <si>
    <t>1479401955</t>
  </si>
  <si>
    <t>VRN7</t>
  </si>
  <si>
    <t>Provozní vlivy</t>
  </si>
  <si>
    <t>172</t>
  </si>
  <si>
    <t>070001000</t>
  </si>
  <si>
    <t>-928914413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</si>
</sst>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8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  <family val="1"/>
      <charset val="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5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30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22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 applyProtection="1">
      <alignment horizontal="center" vertical="center" wrapText="1"/>
      <protection locked="0"/>
    </xf>
    <xf numFmtId="0" fontId="22" fillId="5" borderId="18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4" fontId="35" fillId="3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22" xfId="0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3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center" vertical="center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lef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workbookViewId="0"/>
  </sheetViews>
  <sheetFormatPr defaultRowHeight="15" x14ac:dyDescent="0.2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 x14ac:dyDescent="0.2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s="1" customFormat="1" ht="36.950000000000003" customHeight="1" x14ac:dyDescent="0.2">
      <c r="AR2" s="250" t="s">
        <v>5</v>
      </c>
      <c r="AS2" s="216"/>
      <c r="AT2" s="216"/>
      <c r="AU2" s="216"/>
      <c r="AV2" s="216"/>
      <c r="AW2" s="216"/>
      <c r="AX2" s="216"/>
      <c r="AY2" s="216"/>
      <c r="AZ2" s="216"/>
      <c r="BA2" s="216"/>
      <c r="BB2" s="216"/>
      <c r="BC2" s="216"/>
      <c r="BD2" s="216"/>
      <c r="BE2" s="216"/>
      <c r="BS2" s="17" t="s">
        <v>6</v>
      </c>
      <c r="BT2" s="17" t="s">
        <v>7</v>
      </c>
    </row>
    <row r="3" spans="1:74" s="1" customFormat="1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 x14ac:dyDescent="0.2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s="1" customFormat="1" ht="12" customHeight="1" x14ac:dyDescent="0.2">
      <c r="B5" s="20"/>
      <c r="D5" s="24" t="s">
        <v>13</v>
      </c>
      <c r="K5" s="215" t="s">
        <v>14</v>
      </c>
      <c r="L5" s="216"/>
      <c r="M5" s="216"/>
      <c r="N5" s="216"/>
      <c r="O5" s="216"/>
      <c r="P5" s="216"/>
      <c r="Q5" s="216"/>
      <c r="R5" s="216"/>
      <c r="S5" s="216"/>
      <c r="T5" s="216"/>
      <c r="U5" s="216"/>
      <c r="V5" s="216"/>
      <c r="W5" s="216"/>
      <c r="X5" s="216"/>
      <c r="Y5" s="216"/>
      <c r="Z5" s="216"/>
      <c r="AA5" s="216"/>
      <c r="AB5" s="216"/>
      <c r="AC5" s="216"/>
      <c r="AD5" s="216"/>
      <c r="AE5" s="216"/>
      <c r="AF5" s="216"/>
      <c r="AG5" s="216"/>
      <c r="AH5" s="216"/>
      <c r="AI5" s="216"/>
      <c r="AJ5" s="216"/>
      <c r="AK5" s="216"/>
      <c r="AL5" s="216"/>
      <c r="AM5" s="216"/>
      <c r="AN5" s="216"/>
      <c r="AO5" s="216"/>
      <c r="AR5" s="20"/>
      <c r="BE5" s="212" t="s">
        <v>15</v>
      </c>
      <c r="BS5" s="17" t="s">
        <v>6</v>
      </c>
    </row>
    <row r="6" spans="1:74" s="1" customFormat="1" ht="36.950000000000003" customHeight="1" x14ac:dyDescent="0.2">
      <c r="B6" s="20"/>
      <c r="D6" s="26" t="s">
        <v>16</v>
      </c>
      <c r="K6" s="217" t="s">
        <v>17</v>
      </c>
      <c r="L6" s="216"/>
      <c r="M6" s="216"/>
      <c r="N6" s="216"/>
      <c r="O6" s="216"/>
      <c r="P6" s="216"/>
      <c r="Q6" s="216"/>
      <c r="R6" s="216"/>
      <c r="S6" s="216"/>
      <c r="T6" s="216"/>
      <c r="U6" s="216"/>
      <c r="V6" s="216"/>
      <c r="W6" s="216"/>
      <c r="X6" s="216"/>
      <c r="Y6" s="216"/>
      <c r="Z6" s="216"/>
      <c r="AA6" s="216"/>
      <c r="AB6" s="216"/>
      <c r="AC6" s="216"/>
      <c r="AD6" s="216"/>
      <c r="AE6" s="216"/>
      <c r="AF6" s="216"/>
      <c r="AG6" s="216"/>
      <c r="AH6" s="216"/>
      <c r="AI6" s="216"/>
      <c r="AJ6" s="216"/>
      <c r="AK6" s="216"/>
      <c r="AL6" s="216"/>
      <c r="AM6" s="216"/>
      <c r="AN6" s="216"/>
      <c r="AO6" s="216"/>
      <c r="AR6" s="20"/>
      <c r="BE6" s="213"/>
      <c r="BS6" s="17" t="s">
        <v>6</v>
      </c>
    </row>
    <row r="7" spans="1:74" s="1" customFormat="1" ht="12" customHeight="1" x14ac:dyDescent="0.2">
      <c r="B7" s="20"/>
      <c r="D7" s="27" t="s">
        <v>18</v>
      </c>
      <c r="K7" s="25" t="s">
        <v>1</v>
      </c>
      <c r="AK7" s="27" t="s">
        <v>19</v>
      </c>
      <c r="AN7" s="25" t="s">
        <v>1</v>
      </c>
      <c r="AR7" s="20"/>
      <c r="BE7" s="213"/>
      <c r="BS7" s="17" t="s">
        <v>6</v>
      </c>
    </row>
    <row r="8" spans="1:74" s="1" customFormat="1" ht="12" customHeight="1" x14ac:dyDescent="0.2">
      <c r="B8" s="20"/>
      <c r="D8" s="27" t="s">
        <v>20</v>
      </c>
      <c r="K8" s="25" t="s">
        <v>21</v>
      </c>
      <c r="AK8" s="27" t="s">
        <v>22</v>
      </c>
      <c r="AN8" s="28" t="s">
        <v>23</v>
      </c>
      <c r="AR8" s="20"/>
      <c r="BE8" s="213"/>
      <c r="BS8" s="17" t="s">
        <v>6</v>
      </c>
    </row>
    <row r="9" spans="1:74" s="1" customFormat="1" ht="14.45" customHeight="1" x14ac:dyDescent="0.2">
      <c r="B9" s="20"/>
      <c r="AR9" s="20"/>
      <c r="BE9" s="213"/>
      <c r="BS9" s="17" t="s">
        <v>6</v>
      </c>
    </row>
    <row r="10" spans="1:74" s="1" customFormat="1" ht="12" customHeight="1" x14ac:dyDescent="0.2">
      <c r="B10" s="20"/>
      <c r="D10" s="27" t="s">
        <v>24</v>
      </c>
      <c r="AK10" s="27" t="s">
        <v>25</v>
      </c>
      <c r="AN10" s="25" t="s">
        <v>1</v>
      </c>
      <c r="AR10" s="20"/>
      <c r="BE10" s="213"/>
      <c r="BS10" s="17" t="s">
        <v>6</v>
      </c>
    </row>
    <row r="11" spans="1:74" s="1" customFormat="1" ht="18.399999999999999" customHeight="1" x14ac:dyDescent="0.2">
      <c r="B11" s="20"/>
      <c r="E11" s="25" t="s">
        <v>21</v>
      </c>
      <c r="AK11" s="27" t="s">
        <v>26</v>
      </c>
      <c r="AN11" s="25" t="s">
        <v>1</v>
      </c>
      <c r="AR11" s="20"/>
      <c r="BE11" s="213"/>
      <c r="BS11" s="17" t="s">
        <v>6</v>
      </c>
    </row>
    <row r="12" spans="1:74" s="1" customFormat="1" ht="6.95" customHeight="1" x14ac:dyDescent="0.2">
      <c r="B12" s="20"/>
      <c r="AR12" s="20"/>
      <c r="BE12" s="213"/>
      <c r="BS12" s="17" t="s">
        <v>6</v>
      </c>
    </row>
    <row r="13" spans="1:74" s="1" customFormat="1" ht="12" customHeight="1" x14ac:dyDescent="0.2">
      <c r="B13" s="20"/>
      <c r="D13" s="27" t="s">
        <v>27</v>
      </c>
      <c r="AK13" s="27" t="s">
        <v>25</v>
      </c>
      <c r="AN13" s="29" t="s">
        <v>28</v>
      </c>
      <c r="AR13" s="20"/>
      <c r="BE13" s="213"/>
      <c r="BS13" s="17" t="s">
        <v>6</v>
      </c>
    </row>
    <row r="14" spans="1:74" ht="12.75" x14ac:dyDescent="0.2">
      <c r="B14" s="20"/>
      <c r="E14" s="218" t="s">
        <v>28</v>
      </c>
      <c r="F14" s="219"/>
      <c r="G14" s="219"/>
      <c r="H14" s="219"/>
      <c r="I14" s="219"/>
      <c r="J14" s="219"/>
      <c r="K14" s="219"/>
      <c r="L14" s="219"/>
      <c r="M14" s="219"/>
      <c r="N14" s="219"/>
      <c r="O14" s="219"/>
      <c r="P14" s="219"/>
      <c r="Q14" s="219"/>
      <c r="R14" s="219"/>
      <c r="S14" s="219"/>
      <c r="T14" s="219"/>
      <c r="U14" s="219"/>
      <c r="V14" s="219"/>
      <c r="W14" s="219"/>
      <c r="X14" s="219"/>
      <c r="Y14" s="219"/>
      <c r="Z14" s="219"/>
      <c r="AA14" s="219"/>
      <c r="AB14" s="219"/>
      <c r="AC14" s="219"/>
      <c r="AD14" s="219"/>
      <c r="AE14" s="219"/>
      <c r="AF14" s="219"/>
      <c r="AG14" s="219"/>
      <c r="AH14" s="219"/>
      <c r="AI14" s="219"/>
      <c r="AJ14" s="219"/>
      <c r="AK14" s="27" t="s">
        <v>26</v>
      </c>
      <c r="AN14" s="29" t="s">
        <v>28</v>
      </c>
      <c r="AR14" s="20"/>
      <c r="BE14" s="213"/>
      <c r="BS14" s="17" t="s">
        <v>6</v>
      </c>
    </row>
    <row r="15" spans="1:74" s="1" customFormat="1" ht="6.95" customHeight="1" x14ac:dyDescent="0.2">
      <c r="B15" s="20"/>
      <c r="AR15" s="20"/>
      <c r="BE15" s="213"/>
      <c r="BS15" s="17" t="s">
        <v>3</v>
      </c>
    </row>
    <row r="16" spans="1:74" s="1" customFormat="1" ht="12" customHeight="1" x14ac:dyDescent="0.2">
      <c r="B16" s="20"/>
      <c r="D16" s="27" t="s">
        <v>29</v>
      </c>
      <c r="AK16" s="27" t="s">
        <v>25</v>
      </c>
      <c r="AN16" s="25" t="s">
        <v>30</v>
      </c>
      <c r="AR16" s="20"/>
      <c r="BE16" s="213"/>
      <c r="BS16" s="17" t="s">
        <v>3</v>
      </c>
    </row>
    <row r="17" spans="1:71" s="1" customFormat="1" ht="18.399999999999999" customHeight="1" x14ac:dyDescent="0.2">
      <c r="B17" s="20"/>
      <c r="E17" s="25" t="s">
        <v>31</v>
      </c>
      <c r="AK17" s="27" t="s">
        <v>26</v>
      </c>
      <c r="AN17" s="25" t="s">
        <v>32</v>
      </c>
      <c r="AR17" s="20"/>
      <c r="BE17" s="213"/>
      <c r="BS17" s="17" t="s">
        <v>33</v>
      </c>
    </row>
    <row r="18" spans="1:71" s="1" customFormat="1" ht="6.95" customHeight="1" x14ac:dyDescent="0.2">
      <c r="B18" s="20"/>
      <c r="AR18" s="20"/>
      <c r="BE18" s="213"/>
      <c r="BS18" s="17" t="s">
        <v>6</v>
      </c>
    </row>
    <row r="19" spans="1:71" s="1" customFormat="1" ht="12" customHeight="1" x14ac:dyDescent="0.2">
      <c r="B19" s="20"/>
      <c r="D19" s="27" t="s">
        <v>34</v>
      </c>
      <c r="AK19" s="27" t="s">
        <v>25</v>
      </c>
      <c r="AN19" s="25" t="s">
        <v>1</v>
      </c>
      <c r="AR19" s="20"/>
      <c r="BE19" s="213"/>
      <c r="BS19" s="17" t="s">
        <v>6</v>
      </c>
    </row>
    <row r="20" spans="1:71" s="1" customFormat="1" ht="18.399999999999999" customHeight="1" x14ac:dyDescent="0.2">
      <c r="B20" s="20"/>
      <c r="E20" s="25" t="s">
        <v>21</v>
      </c>
      <c r="AK20" s="27" t="s">
        <v>26</v>
      </c>
      <c r="AN20" s="25" t="s">
        <v>1</v>
      </c>
      <c r="AR20" s="20"/>
      <c r="BE20" s="213"/>
      <c r="BS20" s="17" t="s">
        <v>33</v>
      </c>
    </row>
    <row r="21" spans="1:71" s="1" customFormat="1" ht="6.95" customHeight="1" x14ac:dyDescent="0.2">
      <c r="B21" s="20"/>
      <c r="AR21" s="20"/>
      <c r="BE21" s="213"/>
    </row>
    <row r="22" spans="1:71" s="1" customFormat="1" ht="12" customHeight="1" x14ac:dyDescent="0.2">
      <c r="B22" s="20"/>
      <c r="D22" s="27" t="s">
        <v>35</v>
      </c>
      <c r="AR22" s="20"/>
      <c r="BE22" s="213"/>
    </row>
    <row r="23" spans="1:71" s="1" customFormat="1" ht="16.5" customHeight="1" x14ac:dyDescent="0.2">
      <c r="B23" s="20"/>
      <c r="E23" s="220" t="s">
        <v>1</v>
      </c>
      <c r="F23" s="220"/>
      <c r="G23" s="220"/>
      <c r="H23" s="220"/>
      <c r="I23" s="220"/>
      <c r="J23" s="220"/>
      <c r="K23" s="220"/>
      <c r="L23" s="220"/>
      <c r="M23" s="220"/>
      <c r="N23" s="220"/>
      <c r="O23" s="220"/>
      <c r="P23" s="220"/>
      <c r="Q23" s="220"/>
      <c r="R23" s="220"/>
      <c r="S23" s="220"/>
      <c r="T23" s="220"/>
      <c r="U23" s="220"/>
      <c r="V23" s="220"/>
      <c r="W23" s="220"/>
      <c r="X23" s="220"/>
      <c r="Y23" s="220"/>
      <c r="Z23" s="220"/>
      <c r="AA23" s="220"/>
      <c r="AB23" s="220"/>
      <c r="AC23" s="220"/>
      <c r="AD23" s="220"/>
      <c r="AE23" s="220"/>
      <c r="AF23" s="220"/>
      <c r="AG23" s="220"/>
      <c r="AH23" s="220"/>
      <c r="AI23" s="220"/>
      <c r="AJ23" s="220"/>
      <c r="AK23" s="220"/>
      <c r="AL23" s="220"/>
      <c r="AM23" s="220"/>
      <c r="AN23" s="220"/>
      <c r="AR23" s="20"/>
      <c r="BE23" s="213"/>
    </row>
    <row r="24" spans="1:71" s="1" customFormat="1" ht="6.95" customHeight="1" x14ac:dyDescent="0.2">
      <c r="B24" s="20"/>
      <c r="AR24" s="20"/>
      <c r="BE24" s="213"/>
    </row>
    <row r="25" spans="1:71" s="1" customFormat="1" ht="6.95" customHeight="1" x14ac:dyDescent="0.2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13"/>
    </row>
    <row r="26" spans="1:71" s="2" customFormat="1" ht="25.9" customHeight="1" x14ac:dyDescent="0.2">
      <c r="A26" s="32"/>
      <c r="B26" s="33"/>
      <c r="C26" s="32"/>
      <c r="D26" s="34" t="s">
        <v>36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21">
        <f>ROUND(AG94,2)</f>
        <v>0</v>
      </c>
      <c r="AL26" s="222"/>
      <c r="AM26" s="222"/>
      <c r="AN26" s="222"/>
      <c r="AO26" s="222"/>
      <c r="AP26" s="32"/>
      <c r="AQ26" s="32"/>
      <c r="AR26" s="33"/>
      <c r="BE26" s="213"/>
    </row>
    <row r="27" spans="1:71" s="2" customFormat="1" ht="6.95" customHeight="1" x14ac:dyDescent="0.2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3"/>
      <c r="BE27" s="213"/>
    </row>
    <row r="28" spans="1:71" s="2" customFormat="1" ht="12.75" x14ac:dyDescent="0.2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223" t="s">
        <v>37</v>
      </c>
      <c r="M28" s="223"/>
      <c r="N28" s="223"/>
      <c r="O28" s="223"/>
      <c r="P28" s="223"/>
      <c r="Q28" s="32"/>
      <c r="R28" s="32"/>
      <c r="S28" s="32"/>
      <c r="T28" s="32"/>
      <c r="U28" s="32"/>
      <c r="V28" s="32"/>
      <c r="W28" s="223" t="s">
        <v>38</v>
      </c>
      <c r="X28" s="223"/>
      <c r="Y28" s="223"/>
      <c r="Z28" s="223"/>
      <c r="AA28" s="223"/>
      <c r="AB28" s="223"/>
      <c r="AC28" s="223"/>
      <c r="AD28" s="223"/>
      <c r="AE28" s="223"/>
      <c r="AF28" s="32"/>
      <c r="AG28" s="32"/>
      <c r="AH28" s="32"/>
      <c r="AI28" s="32"/>
      <c r="AJ28" s="32"/>
      <c r="AK28" s="223" t="s">
        <v>39</v>
      </c>
      <c r="AL28" s="223"/>
      <c r="AM28" s="223"/>
      <c r="AN28" s="223"/>
      <c r="AO28" s="223"/>
      <c r="AP28" s="32"/>
      <c r="AQ28" s="32"/>
      <c r="AR28" s="33"/>
      <c r="BE28" s="213"/>
    </row>
    <row r="29" spans="1:71" s="3" customFormat="1" ht="14.45" customHeight="1" x14ac:dyDescent="0.2">
      <c r="B29" s="37"/>
      <c r="D29" s="27" t="s">
        <v>40</v>
      </c>
      <c r="F29" s="27" t="s">
        <v>41</v>
      </c>
      <c r="L29" s="226">
        <v>0.21</v>
      </c>
      <c r="M29" s="225"/>
      <c r="N29" s="225"/>
      <c r="O29" s="225"/>
      <c r="P29" s="225"/>
      <c r="W29" s="224">
        <f>ROUND(AZ94, 2)</f>
        <v>0</v>
      </c>
      <c r="X29" s="225"/>
      <c r="Y29" s="225"/>
      <c r="Z29" s="225"/>
      <c r="AA29" s="225"/>
      <c r="AB29" s="225"/>
      <c r="AC29" s="225"/>
      <c r="AD29" s="225"/>
      <c r="AE29" s="225"/>
      <c r="AK29" s="224">
        <f>ROUND(AV94, 2)</f>
        <v>0</v>
      </c>
      <c r="AL29" s="225"/>
      <c r="AM29" s="225"/>
      <c r="AN29" s="225"/>
      <c r="AO29" s="225"/>
      <c r="AR29" s="37"/>
      <c r="BE29" s="214"/>
    </row>
    <row r="30" spans="1:71" s="3" customFormat="1" ht="14.45" customHeight="1" x14ac:dyDescent="0.2">
      <c r="B30" s="37"/>
      <c r="F30" s="27" t="s">
        <v>42</v>
      </c>
      <c r="L30" s="226">
        <v>0.15</v>
      </c>
      <c r="M30" s="225"/>
      <c r="N30" s="225"/>
      <c r="O30" s="225"/>
      <c r="P30" s="225"/>
      <c r="W30" s="224">
        <f>ROUND(BA94, 2)</f>
        <v>0</v>
      </c>
      <c r="X30" s="225"/>
      <c r="Y30" s="225"/>
      <c r="Z30" s="225"/>
      <c r="AA30" s="225"/>
      <c r="AB30" s="225"/>
      <c r="AC30" s="225"/>
      <c r="AD30" s="225"/>
      <c r="AE30" s="225"/>
      <c r="AK30" s="224">
        <f>ROUND(AW94, 2)</f>
        <v>0</v>
      </c>
      <c r="AL30" s="225"/>
      <c r="AM30" s="225"/>
      <c r="AN30" s="225"/>
      <c r="AO30" s="225"/>
      <c r="AR30" s="37"/>
      <c r="BE30" s="214"/>
    </row>
    <row r="31" spans="1:71" s="3" customFormat="1" ht="14.45" hidden="1" customHeight="1" x14ac:dyDescent="0.2">
      <c r="B31" s="37"/>
      <c r="F31" s="27" t="s">
        <v>43</v>
      </c>
      <c r="L31" s="226">
        <v>0.21</v>
      </c>
      <c r="M31" s="225"/>
      <c r="N31" s="225"/>
      <c r="O31" s="225"/>
      <c r="P31" s="225"/>
      <c r="W31" s="224">
        <f>ROUND(BB94, 2)</f>
        <v>0</v>
      </c>
      <c r="X31" s="225"/>
      <c r="Y31" s="225"/>
      <c r="Z31" s="225"/>
      <c r="AA31" s="225"/>
      <c r="AB31" s="225"/>
      <c r="AC31" s="225"/>
      <c r="AD31" s="225"/>
      <c r="AE31" s="225"/>
      <c r="AK31" s="224">
        <v>0</v>
      </c>
      <c r="AL31" s="225"/>
      <c r="AM31" s="225"/>
      <c r="AN31" s="225"/>
      <c r="AO31" s="225"/>
      <c r="AR31" s="37"/>
      <c r="BE31" s="214"/>
    </row>
    <row r="32" spans="1:71" s="3" customFormat="1" ht="14.45" hidden="1" customHeight="1" x14ac:dyDescent="0.2">
      <c r="B32" s="37"/>
      <c r="F32" s="27" t="s">
        <v>44</v>
      </c>
      <c r="L32" s="226">
        <v>0.15</v>
      </c>
      <c r="M32" s="225"/>
      <c r="N32" s="225"/>
      <c r="O32" s="225"/>
      <c r="P32" s="225"/>
      <c r="W32" s="224">
        <f>ROUND(BC94, 2)</f>
        <v>0</v>
      </c>
      <c r="X32" s="225"/>
      <c r="Y32" s="225"/>
      <c r="Z32" s="225"/>
      <c r="AA32" s="225"/>
      <c r="AB32" s="225"/>
      <c r="AC32" s="225"/>
      <c r="AD32" s="225"/>
      <c r="AE32" s="225"/>
      <c r="AK32" s="224">
        <v>0</v>
      </c>
      <c r="AL32" s="225"/>
      <c r="AM32" s="225"/>
      <c r="AN32" s="225"/>
      <c r="AO32" s="225"/>
      <c r="AR32" s="37"/>
      <c r="BE32" s="214"/>
    </row>
    <row r="33" spans="1:57" s="3" customFormat="1" ht="14.45" hidden="1" customHeight="1" x14ac:dyDescent="0.2">
      <c r="B33" s="37"/>
      <c r="F33" s="27" t="s">
        <v>45</v>
      </c>
      <c r="L33" s="226">
        <v>0</v>
      </c>
      <c r="M33" s="225"/>
      <c r="N33" s="225"/>
      <c r="O33" s="225"/>
      <c r="P33" s="225"/>
      <c r="W33" s="224">
        <f>ROUND(BD94, 2)</f>
        <v>0</v>
      </c>
      <c r="X33" s="225"/>
      <c r="Y33" s="225"/>
      <c r="Z33" s="225"/>
      <c r="AA33" s="225"/>
      <c r="AB33" s="225"/>
      <c r="AC33" s="225"/>
      <c r="AD33" s="225"/>
      <c r="AE33" s="225"/>
      <c r="AK33" s="224">
        <v>0</v>
      </c>
      <c r="AL33" s="225"/>
      <c r="AM33" s="225"/>
      <c r="AN33" s="225"/>
      <c r="AO33" s="225"/>
      <c r="AR33" s="37"/>
      <c r="BE33" s="214"/>
    </row>
    <row r="34" spans="1:57" s="2" customFormat="1" ht="6.95" customHeight="1" x14ac:dyDescent="0.2">
      <c r="A34" s="32"/>
      <c r="B34" s="33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3"/>
      <c r="BE34" s="213"/>
    </row>
    <row r="35" spans="1:57" s="2" customFormat="1" ht="25.9" customHeight="1" x14ac:dyDescent="0.2">
      <c r="A35" s="32"/>
      <c r="B35" s="33"/>
      <c r="C35" s="38"/>
      <c r="D35" s="39" t="s">
        <v>46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47</v>
      </c>
      <c r="U35" s="40"/>
      <c r="V35" s="40"/>
      <c r="W35" s="40"/>
      <c r="X35" s="227" t="s">
        <v>48</v>
      </c>
      <c r="Y35" s="228"/>
      <c r="Z35" s="228"/>
      <c r="AA35" s="228"/>
      <c r="AB35" s="228"/>
      <c r="AC35" s="40"/>
      <c r="AD35" s="40"/>
      <c r="AE35" s="40"/>
      <c r="AF35" s="40"/>
      <c r="AG35" s="40"/>
      <c r="AH35" s="40"/>
      <c r="AI35" s="40"/>
      <c r="AJ35" s="40"/>
      <c r="AK35" s="229">
        <f>SUM(AK26:AK33)</f>
        <v>0</v>
      </c>
      <c r="AL35" s="228"/>
      <c r="AM35" s="228"/>
      <c r="AN35" s="228"/>
      <c r="AO35" s="230"/>
      <c r="AP35" s="38"/>
      <c r="AQ35" s="38"/>
      <c r="AR35" s="33"/>
      <c r="BE35" s="32"/>
    </row>
    <row r="36" spans="1:57" s="2" customFormat="1" ht="6.95" customHeight="1" x14ac:dyDescent="0.2">
      <c r="A36" s="32"/>
      <c r="B36" s="33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3"/>
      <c r="BE36" s="32"/>
    </row>
    <row r="37" spans="1:57" s="2" customFormat="1" ht="14.45" customHeight="1" x14ac:dyDescent="0.2">
      <c r="A37" s="32"/>
      <c r="B37" s="33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3"/>
      <c r="BE37" s="32"/>
    </row>
    <row r="38" spans="1:57" s="1" customFormat="1" ht="14.45" customHeight="1" x14ac:dyDescent="0.2">
      <c r="B38" s="20"/>
      <c r="AR38" s="20"/>
    </row>
    <row r="39" spans="1:57" s="1" customFormat="1" ht="14.45" customHeight="1" x14ac:dyDescent="0.2">
      <c r="B39" s="20"/>
      <c r="AR39" s="20"/>
    </row>
    <row r="40" spans="1:57" s="1" customFormat="1" ht="14.45" customHeight="1" x14ac:dyDescent="0.2">
      <c r="B40" s="20"/>
      <c r="AR40" s="20"/>
    </row>
    <row r="41" spans="1:57" s="1" customFormat="1" ht="14.45" customHeight="1" x14ac:dyDescent="0.2">
      <c r="B41" s="20"/>
      <c r="AR41" s="20"/>
    </row>
    <row r="42" spans="1:57" s="1" customFormat="1" ht="14.45" customHeight="1" x14ac:dyDescent="0.2">
      <c r="B42" s="20"/>
      <c r="AR42" s="20"/>
    </row>
    <row r="43" spans="1:57" s="1" customFormat="1" ht="14.45" customHeight="1" x14ac:dyDescent="0.2">
      <c r="B43" s="20"/>
      <c r="AR43" s="20"/>
    </row>
    <row r="44" spans="1:57" s="1" customFormat="1" ht="14.45" customHeight="1" x14ac:dyDescent="0.2">
      <c r="B44" s="20"/>
      <c r="AR44" s="20"/>
    </row>
    <row r="45" spans="1:57" s="1" customFormat="1" ht="14.45" customHeight="1" x14ac:dyDescent="0.2">
      <c r="B45" s="20"/>
      <c r="AR45" s="20"/>
    </row>
    <row r="46" spans="1:57" s="1" customFormat="1" ht="14.45" customHeight="1" x14ac:dyDescent="0.2">
      <c r="B46" s="20"/>
      <c r="AR46" s="20"/>
    </row>
    <row r="47" spans="1:57" s="1" customFormat="1" ht="14.45" customHeight="1" x14ac:dyDescent="0.2">
      <c r="B47" s="20"/>
      <c r="AR47" s="20"/>
    </row>
    <row r="48" spans="1:57" s="1" customFormat="1" ht="14.45" customHeight="1" x14ac:dyDescent="0.2">
      <c r="B48" s="20"/>
      <c r="AR48" s="20"/>
    </row>
    <row r="49" spans="1:57" s="2" customFormat="1" ht="14.45" customHeight="1" x14ac:dyDescent="0.2">
      <c r="B49" s="42"/>
      <c r="D49" s="43" t="s">
        <v>49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3" t="s">
        <v>50</v>
      </c>
      <c r="AI49" s="44"/>
      <c r="AJ49" s="44"/>
      <c r="AK49" s="44"/>
      <c r="AL49" s="44"/>
      <c r="AM49" s="44"/>
      <c r="AN49" s="44"/>
      <c r="AO49" s="44"/>
      <c r="AR49" s="42"/>
    </row>
    <row r="50" spans="1:57" ht="11.25" x14ac:dyDescent="0.2">
      <c r="B50" s="20"/>
      <c r="AR50" s="20"/>
    </row>
    <row r="51" spans="1:57" ht="11.25" x14ac:dyDescent="0.2">
      <c r="B51" s="20"/>
      <c r="AR51" s="20"/>
    </row>
    <row r="52" spans="1:57" ht="11.25" x14ac:dyDescent="0.2">
      <c r="B52" s="20"/>
      <c r="AR52" s="20"/>
    </row>
    <row r="53" spans="1:57" ht="11.25" x14ac:dyDescent="0.2">
      <c r="B53" s="20"/>
      <c r="AR53" s="20"/>
    </row>
    <row r="54" spans="1:57" ht="11.25" x14ac:dyDescent="0.2">
      <c r="B54" s="20"/>
      <c r="AR54" s="20"/>
    </row>
    <row r="55" spans="1:57" ht="11.25" x14ac:dyDescent="0.2">
      <c r="B55" s="20"/>
      <c r="AR55" s="20"/>
    </row>
    <row r="56" spans="1:57" ht="11.25" x14ac:dyDescent="0.2">
      <c r="B56" s="20"/>
      <c r="AR56" s="20"/>
    </row>
    <row r="57" spans="1:57" ht="11.25" x14ac:dyDescent="0.2">
      <c r="B57" s="20"/>
      <c r="AR57" s="20"/>
    </row>
    <row r="58" spans="1:57" ht="11.25" x14ac:dyDescent="0.2">
      <c r="B58" s="20"/>
      <c r="AR58" s="20"/>
    </row>
    <row r="59" spans="1:57" ht="11.25" x14ac:dyDescent="0.2">
      <c r="B59" s="20"/>
      <c r="AR59" s="20"/>
    </row>
    <row r="60" spans="1:57" s="2" customFormat="1" ht="12.75" x14ac:dyDescent="0.2">
      <c r="A60" s="32"/>
      <c r="B60" s="33"/>
      <c r="C60" s="32"/>
      <c r="D60" s="45" t="s">
        <v>51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5" t="s">
        <v>52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5" t="s">
        <v>51</v>
      </c>
      <c r="AI60" s="35"/>
      <c r="AJ60" s="35"/>
      <c r="AK60" s="35"/>
      <c r="AL60" s="35"/>
      <c r="AM60" s="45" t="s">
        <v>52</v>
      </c>
      <c r="AN60" s="35"/>
      <c r="AO60" s="35"/>
      <c r="AP60" s="32"/>
      <c r="AQ60" s="32"/>
      <c r="AR60" s="33"/>
      <c r="BE60" s="32"/>
    </row>
    <row r="61" spans="1:57" ht="11.25" x14ac:dyDescent="0.2">
      <c r="B61" s="20"/>
      <c r="AR61" s="20"/>
    </row>
    <row r="62" spans="1:57" ht="11.25" x14ac:dyDescent="0.2">
      <c r="B62" s="20"/>
      <c r="AR62" s="20"/>
    </row>
    <row r="63" spans="1:57" ht="11.25" x14ac:dyDescent="0.2">
      <c r="B63" s="20"/>
      <c r="AR63" s="20"/>
    </row>
    <row r="64" spans="1:57" s="2" customFormat="1" ht="12.75" x14ac:dyDescent="0.2">
      <c r="A64" s="32"/>
      <c r="B64" s="33"/>
      <c r="C64" s="32"/>
      <c r="D64" s="43" t="s">
        <v>53</v>
      </c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3" t="s">
        <v>54</v>
      </c>
      <c r="AI64" s="46"/>
      <c r="AJ64" s="46"/>
      <c r="AK64" s="46"/>
      <c r="AL64" s="46"/>
      <c r="AM64" s="46"/>
      <c r="AN64" s="46"/>
      <c r="AO64" s="46"/>
      <c r="AP64" s="32"/>
      <c r="AQ64" s="32"/>
      <c r="AR64" s="33"/>
      <c r="BE64" s="32"/>
    </row>
    <row r="65" spans="1:57" ht="11.25" x14ac:dyDescent="0.2">
      <c r="B65" s="20"/>
      <c r="AR65" s="20"/>
    </row>
    <row r="66" spans="1:57" ht="11.25" x14ac:dyDescent="0.2">
      <c r="B66" s="20"/>
      <c r="AR66" s="20"/>
    </row>
    <row r="67" spans="1:57" ht="11.25" x14ac:dyDescent="0.2">
      <c r="B67" s="20"/>
      <c r="AR67" s="20"/>
    </row>
    <row r="68" spans="1:57" ht="11.25" x14ac:dyDescent="0.2">
      <c r="B68" s="20"/>
      <c r="AR68" s="20"/>
    </row>
    <row r="69" spans="1:57" ht="11.25" x14ac:dyDescent="0.2">
      <c r="B69" s="20"/>
      <c r="AR69" s="20"/>
    </row>
    <row r="70" spans="1:57" ht="11.25" x14ac:dyDescent="0.2">
      <c r="B70" s="20"/>
      <c r="AR70" s="20"/>
    </row>
    <row r="71" spans="1:57" ht="11.25" x14ac:dyDescent="0.2">
      <c r="B71" s="20"/>
      <c r="AR71" s="20"/>
    </row>
    <row r="72" spans="1:57" ht="11.25" x14ac:dyDescent="0.2">
      <c r="B72" s="20"/>
      <c r="AR72" s="20"/>
    </row>
    <row r="73" spans="1:57" ht="11.25" x14ac:dyDescent="0.2">
      <c r="B73" s="20"/>
      <c r="AR73" s="20"/>
    </row>
    <row r="74" spans="1:57" ht="11.25" x14ac:dyDescent="0.2">
      <c r="B74" s="20"/>
      <c r="AR74" s="20"/>
    </row>
    <row r="75" spans="1:57" s="2" customFormat="1" ht="12.75" x14ac:dyDescent="0.2">
      <c r="A75" s="32"/>
      <c r="B75" s="33"/>
      <c r="C75" s="32"/>
      <c r="D75" s="45" t="s">
        <v>51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5" t="s">
        <v>52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5" t="s">
        <v>51</v>
      </c>
      <c r="AI75" s="35"/>
      <c r="AJ75" s="35"/>
      <c r="AK75" s="35"/>
      <c r="AL75" s="35"/>
      <c r="AM75" s="45" t="s">
        <v>52</v>
      </c>
      <c r="AN75" s="35"/>
      <c r="AO75" s="35"/>
      <c r="AP75" s="32"/>
      <c r="AQ75" s="32"/>
      <c r="AR75" s="33"/>
      <c r="BE75" s="32"/>
    </row>
    <row r="76" spans="1:57" s="2" customFormat="1" ht="11.25" x14ac:dyDescent="0.2">
      <c r="A76" s="32"/>
      <c r="B76" s="33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3"/>
      <c r="BE76" s="32"/>
    </row>
    <row r="77" spans="1:57" s="2" customFormat="1" ht="6.95" customHeight="1" x14ac:dyDescent="0.2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33"/>
      <c r="BE77" s="32"/>
    </row>
    <row r="81" spans="1:91" s="2" customFormat="1" ht="6.95" customHeight="1" x14ac:dyDescent="0.2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33"/>
      <c r="BE81" s="32"/>
    </row>
    <row r="82" spans="1:91" s="2" customFormat="1" ht="24.95" customHeight="1" x14ac:dyDescent="0.2">
      <c r="A82" s="32"/>
      <c r="B82" s="33"/>
      <c r="C82" s="21" t="s">
        <v>55</v>
      </c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3"/>
      <c r="BE82" s="32"/>
    </row>
    <row r="83" spans="1:91" s="2" customFormat="1" ht="6.95" customHeight="1" x14ac:dyDescent="0.2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3"/>
      <c r="BE83" s="32"/>
    </row>
    <row r="84" spans="1:91" s="4" customFormat="1" ht="12" customHeight="1" x14ac:dyDescent="0.2">
      <c r="B84" s="51"/>
      <c r="C84" s="27" t="s">
        <v>13</v>
      </c>
      <c r="L84" s="4" t="str">
        <f>K5</f>
        <v>P1911/4</v>
      </c>
      <c r="AR84" s="51"/>
    </row>
    <row r="85" spans="1:91" s="5" customFormat="1" ht="36.950000000000003" customHeight="1" x14ac:dyDescent="0.2">
      <c r="B85" s="52"/>
      <c r="C85" s="53" t="s">
        <v>16</v>
      </c>
      <c r="L85" s="231" t="str">
        <f>K6</f>
        <v>Jiříkovského 167/27</v>
      </c>
      <c r="M85" s="232"/>
      <c r="N85" s="232"/>
      <c r="O85" s="232"/>
      <c r="P85" s="232"/>
      <c r="Q85" s="232"/>
      <c r="R85" s="232"/>
      <c r="S85" s="232"/>
      <c r="T85" s="232"/>
      <c r="U85" s="232"/>
      <c r="V85" s="232"/>
      <c r="W85" s="232"/>
      <c r="X85" s="232"/>
      <c r="Y85" s="232"/>
      <c r="Z85" s="232"/>
      <c r="AA85" s="232"/>
      <c r="AB85" s="232"/>
      <c r="AC85" s="232"/>
      <c r="AD85" s="232"/>
      <c r="AE85" s="232"/>
      <c r="AF85" s="232"/>
      <c r="AG85" s="232"/>
      <c r="AH85" s="232"/>
      <c r="AI85" s="232"/>
      <c r="AJ85" s="232"/>
      <c r="AK85" s="232"/>
      <c r="AL85" s="232"/>
      <c r="AM85" s="232"/>
      <c r="AN85" s="232"/>
      <c r="AO85" s="232"/>
      <c r="AR85" s="52"/>
    </row>
    <row r="86" spans="1:91" s="2" customFormat="1" ht="6.95" customHeight="1" x14ac:dyDescent="0.2">
      <c r="A86" s="32"/>
      <c r="B86" s="33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3"/>
      <c r="BE86" s="32"/>
    </row>
    <row r="87" spans="1:91" s="2" customFormat="1" ht="12" customHeight="1" x14ac:dyDescent="0.2">
      <c r="A87" s="32"/>
      <c r="B87" s="33"/>
      <c r="C87" s="27" t="s">
        <v>20</v>
      </c>
      <c r="D87" s="32"/>
      <c r="E87" s="32"/>
      <c r="F87" s="32"/>
      <c r="G87" s="32"/>
      <c r="H87" s="32"/>
      <c r="I87" s="32"/>
      <c r="J87" s="32"/>
      <c r="K87" s="32"/>
      <c r="L87" s="54" t="str">
        <f>IF(K8="","",K8)</f>
        <v xml:space="preserve"> </v>
      </c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27" t="s">
        <v>22</v>
      </c>
      <c r="AJ87" s="32"/>
      <c r="AK87" s="32"/>
      <c r="AL87" s="32"/>
      <c r="AM87" s="233" t="str">
        <f>IF(AN8= "","",AN8)</f>
        <v>23. 8. 2019</v>
      </c>
      <c r="AN87" s="233"/>
      <c r="AO87" s="32"/>
      <c r="AP87" s="32"/>
      <c r="AQ87" s="32"/>
      <c r="AR87" s="33"/>
      <c r="BE87" s="32"/>
    </row>
    <row r="88" spans="1:91" s="2" customFormat="1" ht="6.95" customHeight="1" x14ac:dyDescent="0.2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3"/>
      <c r="BE88" s="32"/>
    </row>
    <row r="89" spans="1:91" s="2" customFormat="1" ht="15.2" customHeight="1" x14ac:dyDescent="0.2">
      <c r="A89" s="32"/>
      <c r="B89" s="33"/>
      <c r="C89" s="27" t="s">
        <v>24</v>
      </c>
      <c r="D89" s="32"/>
      <c r="E89" s="32"/>
      <c r="F89" s="32"/>
      <c r="G89" s="32"/>
      <c r="H89" s="32"/>
      <c r="I89" s="32"/>
      <c r="J89" s="32"/>
      <c r="K89" s="32"/>
      <c r="L89" s="4" t="str">
        <f>IF(E11= "","",E11)</f>
        <v xml:space="preserve"> </v>
      </c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27" t="s">
        <v>29</v>
      </c>
      <c r="AJ89" s="32"/>
      <c r="AK89" s="32"/>
      <c r="AL89" s="32"/>
      <c r="AM89" s="234" t="str">
        <f>IF(E17="","",E17)</f>
        <v>Ing. Vladimír Slonka</v>
      </c>
      <c r="AN89" s="235"/>
      <c r="AO89" s="235"/>
      <c r="AP89" s="235"/>
      <c r="AQ89" s="32"/>
      <c r="AR89" s="33"/>
      <c r="AS89" s="236" t="s">
        <v>56</v>
      </c>
      <c r="AT89" s="237"/>
      <c r="AU89" s="56"/>
      <c r="AV89" s="56"/>
      <c r="AW89" s="56"/>
      <c r="AX89" s="56"/>
      <c r="AY89" s="56"/>
      <c r="AZ89" s="56"/>
      <c r="BA89" s="56"/>
      <c r="BB89" s="56"/>
      <c r="BC89" s="56"/>
      <c r="BD89" s="57"/>
      <c r="BE89" s="32"/>
    </row>
    <row r="90" spans="1:91" s="2" customFormat="1" ht="15.2" customHeight="1" x14ac:dyDescent="0.2">
      <c r="A90" s="32"/>
      <c r="B90" s="33"/>
      <c r="C90" s="27" t="s">
        <v>27</v>
      </c>
      <c r="D90" s="32"/>
      <c r="E90" s="32"/>
      <c r="F90" s="32"/>
      <c r="G90" s="32"/>
      <c r="H90" s="32"/>
      <c r="I90" s="32"/>
      <c r="J90" s="32"/>
      <c r="K90" s="32"/>
      <c r="L90" s="4" t="str">
        <f>IF(E14= "Vyplň údaj","",E14)</f>
        <v/>
      </c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27" t="s">
        <v>34</v>
      </c>
      <c r="AJ90" s="32"/>
      <c r="AK90" s="32"/>
      <c r="AL90" s="32"/>
      <c r="AM90" s="234" t="str">
        <f>IF(E20="","",E20)</f>
        <v xml:space="preserve"> </v>
      </c>
      <c r="AN90" s="235"/>
      <c r="AO90" s="235"/>
      <c r="AP90" s="235"/>
      <c r="AQ90" s="32"/>
      <c r="AR90" s="33"/>
      <c r="AS90" s="238"/>
      <c r="AT90" s="239"/>
      <c r="AU90" s="58"/>
      <c r="AV90" s="58"/>
      <c r="AW90" s="58"/>
      <c r="AX90" s="58"/>
      <c r="AY90" s="58"/>
      <c r="AZ90" s="58"/>
      <c r="BA90" s="58"/>
      <c r="BB90" s="58"/>
      <c r="BC90" s="58"/>
      <c r="BD90" s="59"/>
      <c r="BE90" s="32"/>
    </row>
    <row r="91" spans="1:91" s="2" customFormat="1" ht="10.9" customHeight="1" x14ac:dyDescent="0.2">
      <c r="A91" s="32"/>
      <c r="B91" s="33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3"/>
      <c r="AS91" s="238"/>
      <c r="AT91" s="239"/>
      <c r="AU91" s="58"/>
      <c r="AV91" s="58"/>
      <c r="AW91" s="58"/>
      <c r="AX91" s="58"/>
      <c r="AY91" s="58"/>
      <c r="AZ91" s="58"/>
      <c r="BA91" s="58"/>
      <c r="BB91" s="58"/>
      <c r="BC91" s="58"/>
      <c r="BD91" s="59"/>
      <c r="BE91" s="32"/>
    </row>
    <row r="92" spans="1:91" s="2" customFormat="1" ht="29.25" customHeight="1" x14ac:dyDescent="0.2">
      <c r="A92" s="32"/>
      <c r="B92" s="33"/>
      <c r="C92" s="240" t="s">
        <v>57</v>
      </c>
      <c r="D92" s="241"/>
      <c r="E92" s="241"/>
      <c r="F92" s="241"/>
      <c r="G92" s="241"/>
      <c r="H92" s="60"/>
      <c r="I92" s="242" t="s">
        <v>58</v>
      </c>
      <c r="J92" s="241"/>
      <c r="K92" s="241"/>
      <c r="L92" s="241"/>
      <c r="M92" s="241"/>
      <c r="N92" s="241"/>
      <c r="O92" s="241"/>
      <c r="P92" s="241"/>
      <c r="Q92" s="241"/>
      <c r="R92" s="241"/>
      <c r="S92" s="241"/>
      <c r="T92" s="241"/>
      <c r="U92" s="241"/>
      <c r="V92" s="241"/>
      <c r="W92" s="241"/>
      <c r="X92" s="241"/>
      <c r="Y92" s="241"/>
      <c r="Z92" s="241"/>
      <c r="AA92" s="241"/>
      <c r="AB92" s="241"/>
      <c r="AC92" s="241"/>
      <c r="AD92" s="241"/>
      <c r="AE92" s="241"/>
      <c r="AF92" s="241"/>
      <c r="AG92" s="243" t="s">
        <v>59</v>
      </c>
      <c r="AH92" s="241"/>
      <c r="AI92" s="241"/>
      <c r="AJ92" s="241"/>
      <c r="AK92" s="241"/>
      <c r="AL92" s="241"/>
      <c r="AM92" s="241"/>
      <c r="AN92" s="242" t="s">
        <v>60</v>
      </c>
      <c r="AO92" s="241"/>
      <c r="AP92" s="244"/>
      <c r="AQ92" s="61" t="s">
        <v>61</v>
      </c>
      <c r="AR92" s="33"/>
      <c r="AS92" s="62" t="s">
        <v>62</v>
      </c>
      <c r="AT92" s="63" t="s">
        <v>63</v>
      </c>
      <c r="AU92" s="63" t="s">
        <v>64</v>
      </c>
      <c r="AV92" s="63" t="s">
        <v>65</v>
      </c>
      <c r="AW92" s="63" t="s">
        <v>66</v>
      </c>
      <c r="AX92" s="63" t="s">
        <v>67</v>
      </c>
      <c r="AY92" s="63" t="s">
        <v>68</v>
      </c>
      <c r="AZ92" s="63" t="s">
        <v>69</v>
      </c>
      <c r="BA92" s="63" t="s">
        <v>70</v>
      </c>
      <c r="BB92" s="63" t="s">
        <v>71</v>
      </c>
      <c r="BC92" s="63" t="s">
        <v>72</v>
      </c>
      <c r="BD92" s="64" t="s">
        <v>73</v>
      </c>
      <c r="BE92" s="32"/>
    </row>
    <row r="93" spans="1:91" s="2" customFormat="1" ht="10.9" customHeight="1" x14ac:dyDescent="0.2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3"/>
      <c r="AS93" s="65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7"/>
      <c r="BE93" s="32"/>
    </row>
    <row r="94" spans="1:91" s="6" customFormat="1" ht="32.450000000000003" customHeight="1" x14ac:dyDescent="0.2">
      <c r="B94" s="68"/>
      <c r="C94" s="69" t="s">
        <v>74</v>
      </c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248">
        <f>ROUND(AG95,2)</f>
        <v>0</v>
      </c>
      <c r="AH94" s="248"/>
      <c r="AI94" s="248"/>
      <c r="AJ94" s="248"/>
      <c r="AK94" s="248"/>
      <c r="AL94" s="248"/>
      <c r="AM94" s="248"/>
      <c r="AN94" s="249">
        <f>SUM(AG94,AT94)</f>
        <v>0</v>
      </c>
      <c r="AO94" s="249"/>
      <c r="AP94" s="249"/>
      <c r="AQ94" s="72" t="s">
        <v>1</v>
      </c>
      <c r="AR94" s="68"/>
      <c r="AS94" s="73">
        <f>ROUND(AS95,2)</f>
        <v>0</v>
      </c>
      <c r="AT94" s="74">
        <f>ROUND(SUM(AV94:AW94),2)</f>
        <v>0</v>
      </c>
      <c r="AU94" s="75">
        <f>ROUND(AU95,5)</f>
        <v>0</v>
      </c>
      <c r="AV94" s="74">
        <f>ROUND(AZ94*L29,2)</f>
        <v>0</v>
      </c>
      <c r="AW94" s="74">
        <f>ROUND(BA94*L30,2)</f>
        <v>0</v>
      </c>
      <c r="AX94" s="74">
        <f>ROUND(BB94*L29,2)</f>
        <v>0</v>
      </c>
      <c r="AY94" s="74">
        <f>ROUND(BC94*L30,2)</f>
        <v>0</v>
      </c>
      <c r="AZ94" s="74">
        <f>ROUND(AZ95,2)</f>
        <v>0</v>
      </c>
      <c r="BA94" s="74">
        <f>ROUND(BA95,2)</f>
        <v>0</v>
      </c>
      <c r="BB94" s="74">
        <f>ROUND(BB95,2)</f>
        <v>0</v>
      </c>
      <c r="BC94" s="74">
        <f>ROUND(BC95,2)</f>
        <v>0</v>
      </c>
      <c r="BD94" s="76">
        <f>ROUND(BD95,2)</f>
        <v>0</v>
      </c>
      <c r="BS94" s="77" t="s">
        <v>75</v>
      </c>
      <c r="BT94" s="77" t="s">
        <v>76</v>
      </c>
      <c r="BU94" s="78" t="s">
        <v>77</v>
      </c>
      <c r="BV94" s="77" t="s">
        <v>78</v>
      </c>
      <c r="BW94" s="77" t="s">
        <v>4</v>
      </c>
      <c r="BX94" s="77" t="s">
        <v>79</v>
      </c>
      <c r="CL94" s="77" t="s">
        <v>1</v>
      </c>
    </row>
    <row r="95" spans="1:91" s="7" customFormat="1" ht="16.5" customHeight="1" x14ac:dyDescent="0.2">
      <c r="A95" s="79" t="s">
        <v>80</v>
      </c>
      <c r="B95" s="80"/>
      <c r="C95" s="81"/>
      <c r="D95" s="247" t="s">
        <v>81</v>
      </c>
      <c r="E95" s="247"/>
      <c r="F95" s="247"/>
      <c r="G95" s="247"/>
      <c r="H95" s="247"/>
      <c r="I95" s="82"/>
      <c r="J95" s="247" t="s">
        <v>82</v>
      </c>
      <c r="K95" s="247"/>
      <c r="L95" s="247"/>
      <c r="M95" s="247"/>
      <c r="N95" s="247"/>
      <c r="O95" s="247"/>
      <c r="P95" s="247"/>
      <c r="Q95" s="247"/>
      <c r="R95" s="247"/>
      <c r="S95" s="247"/>
      <c r="T95" s="247"/>
      <c r="U95" s="247"/>
      <c r="V95" s="247"/>
      <c r="W95" s="247"/>
      <c r="X95" s="247"/>
      <c r="Y95" s="247"/>
      <c r="Z95" s="247"/>
      <c r="AA95" s="247"/>
      <c r="AB95" s="247"/>
      <c r="AC95" s="247"/>
      <c r="AD95" s="247"/>
      <c r="AE95" s="247"/>
      <c r="AF95" s="247"/>
      <c r="AG95" s="245">
        <f>'2 - Bytová jednotka č.2'!J30</f>
        <v>0</v>
      </c>
      <c r="AH95" s="246"/>
      <c r="AI95" s="246"/>
      <c r="AJ95" s="246"/>
      <c r="AK95" s="246"/>
      <c r="AL95" s="246"/>
      <c r="AM95" s="246"/>
      <c r="AN95" s="245">
        <f>SUM(AG95,AT95)</f>
        <v>0</v>
      </c>
      <c r="AO95" s="246"/>
      <c r="AP95" s="246"/>
      <c r="AQ95" s="83" t="s">
        <v>83</v>
      </c>
      <c r="AR95" s="80"/>
      <c r="AS95" s="84">
        <v>0</v>
      </c>
      <c r="AT95" s="85">
        <f>ROUND(SUM(AV95:AW95),2)</f>
        <v>0</v>
      </c>
      <c r="AU95" s="86">
        <f>'2 - Bytová jednotka č.2'!P142</f>
        <v>0</v>
      </c>
      <c r="AV95" s="85">
        <f>'2 - Bytová jednotka č.2'!J33</f>
        <v>0</v>
      </c>
      <c r="AW95" s="85">
        <f>'2 - Bytová jednotka č.2'!J34</f>
        <v>0</v>
      </c>
      <c r="AX95" s="85">
        <f>'2 - Bytová jednotka č.2'!J35</f>
        <v>0</v>
      </c>
      <c r="AY95" s="85">
        <f>'2 - Bytová jednotka č.2'!J36</f>
        <v>0</v>
      </c>
      <c r="AZ95" s="85">
        <f>'2 - Bytová jednotka č.2'!F33</f>
        <v>0</v>
      </c>
      <c r="BA95" s="85">
        <f>'2 - Bytová jednotka č.2'!F34</f>
        <v>0</v>
      </c>
      <c r="BB95" s="85">
        <f>'2 - Bytová jednotka č.2'!F35</f>
        <v>0</v>
      </c>
      <c r="BC95" s="85">
        <f>'2 - Bytová jednotka č.2'!F36</f>
        <v>0</v>
      </c>
      <c r="BD95" s="87">
        <f>'2 - Bytová jednotka č.2'!F37</f>
        <v>0</v>
      </c>
      <c r="BT95" s="88" t="s">
        <v>84</v>
      </c>
      <c r="BV95" s="88" t="s">
        <v>78</v>
      </c>
      <c r="BW95" s="88" t="s">
        <v>85</v>
      </c>
      <c r="BX95" s="88" t="s">
        <v>4</v>
      </c>
      <c r="CL95" s="88" t="s">
        <v>1</v>
      </c>
      <c r="CM95" s="88" t="s">
        <v>84</v>
      </c>
    </row>
    <row r="96" spans="1:91" s="2" customFormat="1" ht="30" customHeight="1" x14ac:dyDescent="0.2">
      <c r="A96" s="32"/>
      <c r="B96" s="33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3"/>
      <c r="AS96" s="32"/>
      <c r="AT96" s="32"/>
      <c r="AU96" s="32"/>
      <c r="AV96" s="32"/>
      <c r="AW96" s="32"/>
      <c r="AX96" s="32"/>
      <c r="AY96" s="32"/>
      <c r="AZ96" s="32"/>
      <c r="BA96" s="32"/>
      <c r="BB96" s="32"/>
      <c r="BC96" s="32"/>
      <c r="BD96" s="32"/>
      <c r="BE96" s="32"/>
    </row>
    <row r="97" spans="1:57" s="2" customFormat="1" ht="6.95" customHeight="1" x14ac:dyDescent="0.2">
      <c r="A97" s="32"/>
      <c r="B97" s="47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  <c r="AI97" s="48"/>
      <c r="AJ97" s="48"/>
      <c r="AK97" s="48"/>
      <c r="AL97" s="48"/>
      <c r="AM97" s="48"/>
      <c r="AN97" s="48"/>
      <c r="AO97" s="48"/>
      <c r="AP97" s="48"/>
      <c r="AQ97" s="48"/>
      <c r="AR97" s="33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32"/>
      <c r="BE97" s="32"/>
    </row>
  </sheetData>
  <mergeCells count="42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2 - Bytová jednotka č.2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58"/>
  <sheetViews>
    <sheetView showGridLines="0" tabSelected="1" topLeftCell="A140" workbookViewId="0"/>
  </sheetViews>
  <sheetFormatPr defaultRowHeight="15" x14ac:dyDescent="0.2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89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I2" s="89"/>
      <c r="L2" s="250" t="s">
        <v>5</v>
      </c>
      <c r="M2" s="216"/>
      <c r="N2" s="216"/>
      <c r="O2" s="216"/>
      <c r="P2" s="216"/>
      <c r="Q2" s="216"/>
      <c r="R2" s="216"/>
      <c r="S2" s="216"/>
      <c r="T2" s="216"/>
      <c r="U2" s="216"/>
      <c r="V2" s="216"/>
      <c r="AT2" s="17" t="s">
        <v>85</v>
      </c>
    </row>
    <row r="3" spans="1:46" s="1" customFormat="1" ht="6.95" customHeight="1" x14ac:dyDescent="0.2">
      <c r="B3" s="18"/>
      <c r="C3" s="19"/>
      <c r="D3" s="19"/>
      <c r="E3" s="19"/>
      <c r="F3" s="19"/>
      <c r="G3" s="19"/>
      <c r="H3" s="19"/>
      <c r="I3" s="90"/>
      <c r="J3" s="19"/>
      <c r="K3" s="19"/>
      <c r="L3" s="20"/>
      <c r="AT3" s="17" t="s">
        <v>84</v>
      </c>
    </row>
    <row r="4" spans="1:46" s="1" customFormat="1" ht="24.95" customHeight="1" x14ac:dyDescent="0.2">
      <c r="B4" s="20"/>
      <c r="D4" s="21" t="s">
        <v>86</v>
      </c>
      <c r="I4" s="89"/>
      <c r="L4" s="20"/>
      <c r="M4" s="91" t="s">
        <v>10</v>
      </c>
      <c r="AT4" s="17" t="s">
        <v>3</v>
      </c>
    </row>
    <row r="5" spans="1:46" s="1" customFormat="1" ht="6.95" customHeight="1" x14ac:dyDescent="0.2">
      <c r="B5" s="20"/>
      <c r="I5" s="89"/>
      <c r="L5" s="20"/>
    </row>
    <row r="6" spans="1:46" s="1" customFormat="1" ht="12" customHeight="1" x14ac:dyDescent="0.2">
      <c r="B6" s="20"/>
      <c r="D6" s="27" t="s">
        <v>16</v>
      </c>
      <c r="I6" s="89"/>
      <c r="L6" s="20"/>
    </row>
    <row r="7" spans="1:46" s="1" customFormat="1" ht="16.5" customHeight="1" x14ac:dyDescent="0.2">
      <c r="B7" s="20"/>
      <c r="E7" s="251" t="str">
        <f>'Rekapitulace stavby'!K6</f>
        <v>Jiříkovského 167/27</v>
      </c>
      <c r="F7" s="252"/>
      <c r="G7" s="252"/>
      <c r="H7" s="252"/>
      <c r="I7" s="89"/>
      <c r="L7" s="20"/>
    </row>
    <row r="8" spans="1:46" s="2" customFormat="1" ht="12" customHeight="1" x14ac:dyDescent="0.2">
      <c r="A8" s="32"/>
      <c r="B8" s="33"/>
      <c r="C8" s="32"/>
      <c r="D8" s="27" t="s">
        <v>87</v>
      </c>
      <c r="E8" s="32"/>
      <c r="F8" s="32"/>
      <c r="G8" s="32"/>
      <c r="H8" s="32"/>
      <c r="I8" s="9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 x14ac:dyDescent="0.2">
      <c r="A9" s="32"/>
      <c r="B9" s="33"/>
      <c r="C9" s="32"/>
      <c r="D9" s="32"/>
      <c r="E9" s="231" t="s">
        <v>88</v>
      </c>
      <c r="F9" s="253"/>
      <c r="G9" s="253"/>
      <c r="H9" s="253"/>
      <c r="I9" s="9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1.25" x14ac:dyDescent="0.2">
      <c r="A10" s="32"/>
      <c r="B10" s="33"/>
      <c r="C10" s="32"/>
      <c r="D10" s="32"/>
      <c r="E10" s="32"/>
      <c r="F10" s="32"/>
      <c r="G10" s="32"/>
      <c r="H10" s="32"/>
      <c r="I10" s="9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 x14ac:dyDescent="0.2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93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 x14ac:dyDescent="0.2">
      <c r="A12" s="32"/>
      <c r="B12" s="33"/>
      <c r="C12" s="32"/>
      <c r="D12" s="27" t="s">
        <v>20</v>
      </c>
      <c r="E12" s="32"/>
      <c r="F12" s="25" t="s">
        <v>21</v>
      </c>
      <c r="G12" s="32"/>
      <c r="H12" s="32"/>
      <c r="I12" s="93" t="s">
        <v>22</v>
      </c>
      <c r="J12" s="55" t="str">
        <f>'Rekapitulace stavby'!AN8</f>
        <v>23. 8. 2019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 x14ac:dyDescent="0.2">
      <c r="A13" s="32"/>
      <c r="B13" s="33"/>
      <c r="C13" s="32"/>
      <c r="D13" s="32"/>
      <c r="E13" s="32"/>
      <c r="F13" s="32"/>
      <c r="G13" s="32"/>
      <c r="H13" s="32"/>
      <c r="I13" s="9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 x14ac:dyDescent="0.2">
      <c r="A14" s="32"/>
      <c r="B14" s="33"/>
      <c r="C14" s="32"/>
      <c r="D14" s="27" t="s">
        <v>24</v>
      </c>
      <c r="E14" s="32"/>
      <c r="F14" s="32"/>
      <c r="G14" s="32"/>
      <c r="H14" s="32"/>
      <c r="I14" s="93" t="s">
        <v>25</v>
      </c>
      <c r="J14" s="25" t="str">
        <f>IF('Rekapitulace stavby'!AN10="","",'Rekapitulace stavby'!AN10)</f>
        <v/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 x14ac:dyDescent="0.2">
      <c r="A15" s="32"/>
      <c r="B15" s="33"/>
      <c r="C15" s="32"/>
      <c r="D15" s="32"/>
      <c r="E15" s="25" t="str">
        <f>IF('Rekapitulace stavby'!E11="","",'Rekapitulace stavby'!E11)</f>
        <v xml:space="preserve"> </v>
      </c>
      <c r="F15" s="32"/>
      <c r="G15" s="32"/>
      <c r="H15" s="32"/>
      <c r="I15" s="93" t="s">
        <v>26</v>
      </c>
      <c r="J15" s="25" t="str">
        <f>IF('Rekapitulace stavby'!AN11="","",'Rekapitulace stavby'!AN11)</f>
        <v/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 x14ac:dyDescent="0.2">
      <c r="A16" s="32"/>
      <c r="B16" s="33"/>
      <c r="C16" s="32"/>
      <c r="D16" s="32"/>
      <c r="E16" s="32"/>
      <c r="F16" s="32"/>
      <c r="G16" s="32"/>
      <c r="H16" s="32"/>
      <c r="I16" s="92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 x14ac:dyDescent="0.2">
      <c r="A17" s="32"/>
      <c r="B17" s="33"/>
      <c r="C17" s="32"/>
      <c r="D17" s="27" t="s">
        <v>27</v>
      </c>
      <c r="E17" s="32"/>
      <c r="F17" s="32"/>
      <c r="G17" s="32"/>
      <c r="H17" s="32"/>
      <c r="I17" s="93" t="s">
        <v>25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 x14ac:dyDescent="0.2">
      <c r="A18" s="32"/>
      <c r="B18" s="33"/>
      <c r="C18" s="32"/>
      <c r="D18" s="32"/>
      <c r="E18" s="254" t="str">
        <f>'Rekapitulace stavby'!E14</f>
        <v>Vyplň údaj</v>
      </c>
      <c r="F18" s="215"/>
      <c r="G18" s="215"/>
      <c r="H18" s="215"/>
      <c r="I18" s="93" t="s">
        <v>26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 x14ac:dyDescent="0.2">
      <c r="A19" s="32"/>
      <c r="B19" s="33"/>
      <c r="C19" s="32"/>
      <c r="D19" s="32"/>
      <c r="E19" s="32"/>
      <c r="F19" s="32"/>
      <c r="G19" s="32"/>
      <c r="H19" s="32"/>
      <c r="I19" s="92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 x14ac:dyDescent="0.2">
      <c r="A20" s="32"/>
      <c r="B20" s="33"/>
      <c r="C20" s="32"/>
      <c r="D20" s="27" t="s">
        <v>29</v>
      </c>
      <c r="E20" s="32"/>
      <c r="F20" s="32"/>
      <c r="G20" s="32"/>
      <c r="H20" s="32"/>
      <c r="I20" s="93" t="s">
        <v>25</v>
      </c>
      <c r="J20" s="25" t="s">
        <v>30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 x14ac:dyDescent="0.2">
      <c r="A21" s="32"/>
      <c r="B21" s="33"/>
      <c r="C21" s="32"/>
      <c r="D21" s="32"/>
      <c r="E21" s="25" t="s">
        <v>31</v>
      </c>
      <c r="F21" s="32"/>
      <c r="G21" s="32"/>
      <c r="H21" s="32"/>
      <c r="I21" s="93" t="s">
        <v>26</v>
      </c>
      <c r="J21" s="25" t="s">
        <v>32</v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 x14ac:dyDescent="0.2">
      <c r="A22" s="32"/>
      <c r="B22" s="33"/>
      <c r="C22" s="32"/>
      <c r="D22" s="32"/>
      <c r="E22" s="32"/>
      <c r="F22" s="32"/>
      <c r="G22" s="32"/>
      <c r="H22" s="32"/>
      <c r="I22" s="92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 x14ac:dyDescent="0.2">
      <c r="A23" s="32"/>
      <c r="B23" s="33"/>
      <c r="C23" s="32"/>
      <c r="D23" s="27" t="s">
        <v>34</v>
      </c>
      <c r="E23" s="32"/>
      <c r="F23" s="32"/>
      <c r="G23" s="32"/>
      <c r="H23" s="32"/>
      <c r="I23" s="93" t="s">
        <v>25</v>
      </c>
      <c r="J23" s="25" t="str">
        <f>IF('Rekapitulace stavby'!AN19="","",'Rekapitulace stavby'!AN19)</f>
        <v/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 x14ac:dyDescent="0.2">
      <c r="A24" s="32"/>
      <c r="B24" s="33"/>
      <c r="C24" s="32"/>
      <c r="D24" s="32"/>
      <c r="E24" s="25" t="str">
        <f>IF('Rekapitulace stavby'!E20="","",'Rekapitulace stavby'!E20)</f>
        <v xml:space="preserve"> </v>
      </c>
      <c r="F24" s="32"/>
      <c r="G24" s="32"/>
      <c r="H24" s="32"/>
      <c r="I24" s="93" t="s">
        <v>26</v>
      </c>
      <c r="J24" s="25" t="str">
        <f>IF('Rekapitulace stavby'!AN20="","",'Rekapitulace stavby'!AN20)</f>
        <v/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 x14ac:dyDescent="0.2">
      <c r="A25" s="32"/>
      <c r="B25" s="33"/>
      <c r="C25" s="32"/>
      <c r="D25" s="32"/>
      <c r="E25" s="32"/>
      <c r="F25" s="32"/>
      <c r="G25" s="32"/>
      <c r="H25" s="32"/>
      <c r="I25" s="92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 x14ac:dyDescent="0.2">
      <c r="A26" s="32"/>
      <c r="B26" s="33"/>
      <c r="C26" s="32"/>
      <c r="D26" s="27" t="s">
        <v>35</v>
      </c>
      <c r="E26" s="32"/>
      <c r="F26" s="32"/>
      <c r="G26" s="32"/>
      <c r="H26" s="32"/>
      <c r="I26" s="9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 x14ac:dyDescent="0.2">
      <c r="A27" s="94"/>
      <c r="B27" s="95"/>
      <c r="C27" s="94"/>
      <c r="D27" s="94"/>
      <c r="E27" s="220" t="s">
        <v>1</v>
      </c>
      <c r="F27" s="220"/>
      <c r="G27" s="220"/>
      <c r="H27" s="220"/>
      <c r="I27" s="96"/>
      <c r="J27" s="94"/>
      <c r="K27" s="94"/>
      <c r="L27" s="97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 x14ac:dyDescent="0.2">
      <c r="A28" s="32"/>
      <c r="B28" s="33"/>
      <c r="C28" s="32"/>
      <c r="D28" s="32"/>
      <c r="E28" s="32"/>
      <c r="F28" s="32"/>
      <c r="G28" s="32"/>
      <c r="H28" s="32"/>
      <c r="I28" s="9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 x14ac:dyDescent="0.2">
      <c r="A29" s="32"/>
      <c r="B29" s="33"/>
      <c r="C29" s="32"/>
      <c r="D29" s="66"/>
      <c r="E29" s="66"/>
      <c r="F29" s="66"/>
      <c r="G29" s="66"/>
      <c r="H29" s="66"/>
      <c r="I29" s="98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 x14ac:dyDescent="0.2">
      <c r="A30" s="32"/>
      <c r="B30" s="33"/>
      <c r="C30" s="32"/>
      <c r="D30" s="99" t="s">
        <v>36</v>
      </c>
      <c r="E30" s="32"/>
      <c r="F30" s="32"/>
      <c r="G30" s="32"/>
      <c r="H30" s="32"/>
      <c r="I30" s="92"/>
      <c r="J30" s="71">
        <f>ROUND(J142,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 x14ac:dyDescent="0.2">
      <c r="A31" s="32"/>
      <c r="B31" s="33"/>
      <c r="C31" s="32"/>
      <c r="D31" s="66"/>
      <c r="E31" s="66"/>
      <c r="F31" s="66"/>
      <c r="G31" s="66"/>
      <c r="H31" s="66"/>
      <c r="I31" s="98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 x14ac:dyDescent="0.2">
      <c r="A32" s="32"/>
      <c r="B32" s="33"/>
      <c r="C32" s="32"/>
      <c r="D32" s="32"/>
      <c r="E32" s="32"/>
      <c r="F32" s="36" t="s">
        <v>38</v>
      </c>
      <c r="G32" s="32"/>
      <c r="H32" s="32"/>
      <c r="I32" s="100" t="s">
        <v>37</v>
      </c>
      <c r="J32" s="36" t="s">
        <v>39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 x14ac:dyDescent="0.2">
      <c r="A33" s="32"/>
      <c r="B33" s="33"/>
      <c r="C33" s="32"/>
      <c r="D33" s="101" t="s">
        <v>40</v>
      </c>
      <c r="E33" s="27" t="s">
        <v>41</v>
      </c>
      <c r="F33" s="102">
        <f>ROUND((SUM(BE142:BE457)),  2)</f>
        <v>0</v>
      </c>
      <c r="G33" s="32"/>
      <c r="H33" s="32"/>
      <c r="I33" s="103">
        <v>0.21</v>
      </c>
      <c r="J33" s="102">
        <f>ROUND(((SUM(BE142:BE457))*I33),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 x14ac:dyDescent="0.2">
      <c r="A34" s="32"/>
      <c r="B34" s="33"/>
      <c r="C34" s="32"/>
      <c r="D34" s="32"/>
      <c r="E34" s="27" t="s">
        <v>42</v>
      </c>
      <c r="F34" s="102">
        <f>ROUND((SUM(BF142:BF457)),  2)</f>
        <v>0</v>
      </c>
      <c r="G34" s="32"/>
      <c r="H34" s="32"/>
      <c r="I34" s="103">
        <v>0.15</v>
      </c>
      <c r="J34" s="102">
        <f>ROUND(((SUM(BF142:BF457))*I34),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 x14ac:dyDescent="0.2">
      <c r="A35" s="32"/>
      <c r="B35" s="33"/>
      <c r="C35" s="32"/>
      <c r="D35" s="32"/>
      <c r="E35" s="27" t="s">
        <v>43</v>
      </c>
      <c r="F35" s="102">
        <f>ROUND((SUM(BG142:BG457)),  2)</f>
        <v>0</v>
      </c>
      <c r="G35" s="32"/>
      <c r="H35" s="32"/>
      <c r="I35" s="103">
        <v>0.21</v>
      </c>
      <c r="J35" s="102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 x14ac:dyDescent="0.2">
      <c r="A36" s="32"/>
      <c r="B36" s="33"/>
      <c r="C36" s="32"/>
      <c r="D36" s="32"/>
      <c r="E36" s="27" t="s">
        <v>44</v>
      </c>
      <c r="F36" s="102">
        <f>ROUND((SUM(BH142:BH457)),  2)</f>
        <v>0</v>
      </c>
      <c r="G36" s="32"/>
      <c r="H36" s="32"/>
      <c r="I36" s="103">
        <v>0.15</v>
      </c>
      <c r="J36" s="102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 x14ac:dyDescent="0.2">
      <c r="A37" s="32"/>
      <c r="B37" s="33"/>
      <c r="C37" s="32"/>
      <c r="D37" s="32"/>
      <c r="E37" s="27" t="s">
        <v>45</v>
      </c>
      <c r="F37" s="102">
        <f>ROUND((SUM(BI142:BI457)),  2)</f>
        <v>0</v>
      </c>
      <c r="G37" s="32"/>
      <c r="H37" s="32"/>
      <c r="I37" s="103">
        <v>0</v>
      </c>
      <c r="J37" s="102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 x14ac:dyDescent="0.2">
      <c r="A38" s="32"/>
      <c r="B38" s="33"/>
      <c r="C38" s="32"/>
      <c r="D38" s="32"/>
      <c r="E38" s="32"/>
      <c r="F38" s="32"/>
      <c r="G38" s="32"/>
      <c r="H38" s="32"/>
      <c r="I38" s="9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 x14ac:dyDescent="0.2">
      <c r="A39" s="32"/>
      <c r="B39" s="33"/>
      <c r="C39" s="104"/>
      <c r="D39" s="105" t="s">
        <v>46</v>
      </c>
      <c r="E39" s="60"/>
      <c r="F39" s="60"/>
      <c r="G39" s="106" t="s">
        <v>47</v>
      </c>
      <c r="H39" s="107" t="s">
        <v>48</v>
      </c>
      <c r="I39" s="108"/>
      <c r="J39" s="109">
        <f>SUM(J30:J37)</f>
        <v>0</v>
      </c>
      <c r="K39" s="110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 x14ac:dyDescent="0.2">
      <c r="A40" s="32"/>
      <c r="B40" s="33"/>
      <c r="C40" s="32"/>
      <c r="D40" s="32"/>
      <c r="E40" s="32"/>
      <c r="F40" s="32"/>
      <c r="G40" s="32"/>
      <c r="H40" s="32"/>
      <c r="I40" s="9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 x14ac:dyDescent="0.2">
      <c r="B41" s="20"/>
      <c r="I41" s="89"/>
      <c r="L41" s="20"/>
    </row>
    <row r="42" spans="1:31" s="1" customFormat="1" ht="14.45" customHeight="1" x14ac:dyDescent="0.2">
      <c r="B42" s="20"/>
      <c r="I42" s="89"/>
      <c r="L42" s="20"/>
    </row>
    <row r="43" spans="1:31" s="1" customFormat="1" ht="14.45" customHeight="1" x14ac:dyDescent="0.2">
      <c r="B43" s="20"/>
      <c r="I43" s="89"/>
      <c r="L43" s="20"/>
    </row>
    <row r="44" spans="1:31" s="1" customFormat="1" ht="14.45" customHeight="1" x14ac:dyDescent="0.2">
      <c r="B44" s="20"/>
      <c r="I44" s="89"/>
      <c r="L44" s="20"/>
    </row>
    <row r="45" spans="1:31" s="1" customFormat="1" ht="14.45" customHeight="1" x14ac:dyDescent="0.2">
      <c r="B45" s="20"/>
      <c r="I45" s="89"/>
      <c r="L45" s="20"/>
    </row>
    <row r="46" spans="1:31" s="1" customFormat="1" ht="14.45" customHeight="1" x14ac:dyDescent="0.2">
      <c r="B46" s="20"/>
      <c r="I46" s="89"/>
      <c r="L46" s="20"/>
    </row>
    <row r="47" spans="1:31" s="1" customFormat="1" ht="14.45" customHeight="1" x14ac:dyDescent="0.2">
      <c r="B47" s="20"/>
      <c r="I47" s="89"/>
      <c r="L47" s="20"/>
    </row>
    <row r="48" spans="1:31" s="1" customFormat="1" ht="14.45" customHeight="1" x14ac:dyDescent="0.2">
      <c r="B48" s="20"/>
      <c r="I48" s="89"/>
      <c r="L48" s="20"/>
    </row>
    <row r="49" spans="1:31" s="1" customFormat="1" ht="14.45" customHeight="1" x14ac:dyDescent="0.2">
      <c r="B49" s="20"/>
      <c r="I49" s="89"/>
      <c r="L49" s="20"/>
    </row>
    <row r="50" spans="1:31" s="2" customFormat="1" ht="14.45" customHeight="1" x14ac:dyDescent="0.2">
      <c r="B50" s="42"/>
      <c r="D50" s="43" t="s">
        <v>49</v>
      </c>
      <c r="E50" s="44"/>
      <c r="F50" s="44"/>
      <c r="G50" s="43" t="s">
        <v>50</v>
      </c>
      <c r="H50" s="44"/>
      <c r="I50" s="111"/>
      <c r="J50" s="44"/>
      <c r="K50" s="44"/>
      <c r="L50" s="42"/>
    </row>
    <row r="51" spans="1:31" ht="11.25" x14ac:dyDescent="0.2">
      <c r="B51" s="20"/>
      <c r="L51" s="20"/>
    </row>
    <row r="52" spans="1:31" ht="11.25" x14ac:dyDescent="0.2">
      <c r="B52" s="20"/>
      <c r="L52" s="20"/>
    </row>
    <row r="53" spans="1:31" ht="11.25" x14ac:dyDescent="0.2">
      <c r="B53" s="20"/>
      <c r="L53" s="20"/>
    </row>
    <row r="54" spans="1:31" ht="11.25" x14ac:dyDescent="0.2">
      <c r="B54" s="20"/>
      <c r="L54" s="20"/>
    </row>
    <row r="55" spans="1:31" ht="11.25" x14ac:dyDescent="0.2">
      <c r="B55" s="20"/>
      <c r="L55" s="20"/>
    </row>
    <row r="56" spans="1:31" ht="11.25" x14ac:dyDescent="0.2">
      <c r="B56" s="20"/>
      <c r="L56" s="20"/>
    </row>
    <row r="57" spans="1:31" ht="11.25" x14ac:dyDescent="0.2">
      <c r="B57" s="20"/>
      <c r="L57" s="20"/>
    </row>
    <row r="58" spans="1:31" ht="11.25" x14ac:dyDescent="0.2">
      <c r="B58" s="20"/>
      <c r="L58" s="20"/>
    </row>
    <row r="59" spans="1:31" ht="11.25" x14ac:dyDescent="0.2">
      <c r="B59" s="20"/>
      <c r="L59" s="20"/>
    </row>
    <row r="60" spans="1:31" ht="11.25" x14ac:dyDescent="0.2">
      <c r="B60" s="20"/>
      <c r="L60" s="20"/>
    </row>
    <row r="61" spans="1:31" s="2" customFormat="1" ht="12.75" x14ac:dyDescent="0.2">
      <c r="A61" s="32"/>
      <c r="B61" s="33"/>
      <c r="C61" s="32"/>
      <c r="D61" s="45" t="s">
        <v>51</v>
      </c>
      <c r="E61" s="35"/>
      <c r="F61" s="112" t="s">
        <v>52</v>
      </c>
      <c r="G61" s="45" t="s">
        <v>51</v>
      </c>
      <c r="H61" s="35"/>
      <c r="I61" s="113"/>
      <c r="J61" s="114" t="s">
        <v>52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 x14ac:dyDescent="0.2">
      <c r="B62" s="20"/>
      <c r="L62" s="20"/>
    </row>
    <row r="63" spans="1:31" ht="11.25" x14ac:dyDescent="0.2">
      <c r="B63" s="20"/>
      <c r="L63" s="20"/>
    </row>
    <row r="64" spans="1:31" ht="11.25" x14ac:dyDescent="0.2">
      <c r="B64" s="20"/>
      <c r="L64" s="20"/>
    </row>
    <row r="65" spans="1:31" s="2" customFormat="1" ht="12.75" x14ac:dyDescent="0.2">
      <c r="A65" s="32"/>
      <c r="B65" s="33"/>
      <c r="C65" s="32"/>
      <c r="D65" s="43" t="s">
        <v>53</v>
      </c>
      <c r="E65" s="46"/>
      <c r="F65" s="46"/>
      <c r="G65" s="43" t="s">
        <v>54</v>
      </c>
      <c r="H65" s="46"/>
      <c r="I65" s="115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 x14ac:dyDescent="0.2">
      <c r="B66" s="20"/>
      <c r="L66" s="20"/>
    </row>
    <row r="67" spans="1:31" ht="11.25" x14ac:dyDescent="0.2">
      <c r="B67" s="20"/>
      <c r="L67" s="20"/>
    </row>
    <row r="68" spans="1:31" ht="11.25" x14ac:dyDescent="0.2">
      <c r="B68" s="20"/>
      <c r="L68" s="20"/>
    </row>
    <row r="69" spans="1:31" ht="11.25" x14ac:dyDescent="0.2">
      <c r="B69" s="20"/>
      <c r="L69" s="20"/>
    </row>
    <row r="70" spans="1:31" ht="11.25" x14ac:dyDescent="0.2">
      <c r="B70" s="20"/>
      <c r="L70" s="20"/>
    </row>
    <row r="71" spans="1:31" ht="11.25" x14ac:dyDescent="0.2">
      <c r="B71" s="20"/>
      <c r="L71" s="20"/>
    </row>
    <row r="72" spans="1:31" ht="11.25" x14ac:dyDescent="0.2">
      <c r="B72" s="20"/>
      <c r="L72" s="20"/>
    </row>
    <row r="73" spans="1:31" ht="11.25" x14ac:dyDescent="0.2">
      <c r="B73" s="20"/>
      <c r="L73" s="20"/>
    </row>
    <row r="74" spans="1:31" ht="11.25" x14ac:dyDescent="0.2">
      <c r="B74" s="20"/>
      <c r="L74" s="20"/>
    </row>
    <row r="75" spans="1:31" ht="11.25" x14ac:dyDescent="0.2">
      <c r="B75" s="20"/>
      <c r="L75" s="20"/>
    </row>
    <row r="76" spans="1:31" s="2" customFormat="1" ht="12.75" x14ac:dyDescent="0.2">
      <c r="A76" s="32"/>
      <c r="B76" s="33"/>
      <c r="C76" s="32"/>
      <c r="D76" s="45" t="s">
        <v>51</v>
      </c>
      <c r="E76" s="35"/>
      <c r="F76" s="112" t="s">
        <v>52</v>
      </c>
      <c r="G76" s="45" t="s">
        <v>51</v>
      </c>
      <c r="H76" s="35"/>
      <c r="I76" s="113"/>
      <c r="J76" s="114" t="s">
        <v>52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 x14ac:dyDescent="0.2">
      <c r="A77" s="32"/>
      <c r="B77" s="47"/>
      <c r="C77" s="48"/>
      <c r="D77" s="48"/>
      <c r="E77" s="48"/>
      <c r="F77" s="48"/>
      <c r="G77" s="48"/>
      <c r="H77" s="48"/>
      <c r="I77" s="116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 x14ac:dyDescent="0.2">
      <c r="A81" s="32"/>
      <c r="B81" s="49"/>
      <c r="C81" s="50"/>
      <c r="D81" s="50"/>
      <c r="E81" s="50"/>
      <c r="F81" s="50"/>
      <c r="G81" s="50"/>
      <c r="H81" s="50"/>
      <c r="I81" s="117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 x14ac:dyDescent="0.2">
      <c r="A82" s="32"/>
      <c r="B82" s="33"/>
      <c r="C82" s="21" t="s">
        <v>89</v>
      </c>
      <c r="D82" s="32"/>
      <c r="E82" s="32"/>
      <c r="F82" s="32"/>
      <c r="G82" s="32"/>
      <c r="H82" s="32"/>
      <c r="I82" s="9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 x14ac:dyDescent="0.2">
      <c r="A83" s="32"/>
      <c r="B83" s="33"/>
      <c r="C83" s="32"/>
      <c r="D83" s="32"/>
      <c r="E83" s="32"/>
      <c r="F83" s="32"/>
      <c r="G83" s="32"/>
      <c r="H83" s="32"/>
      <c r="I83" s="9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 x14ac:dyDescent="0.2">
      <c r="A84" s="32"/>
      <c r="B84" s="33"/>
      <c r="C84" s="27" t="s">
        <v>16</v>
      </c>
      <c r="D84" s="32"/>
      <c r="E84" s="32"/>
      <c r="F84" s="32"/>
      <c r="G84" s="32"/>
      <c r="H84" s="32"/>
      <c r="I84" s="9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 x14ac:dyDescent="0.2">
      <c r="A85" s="32"/>
      <c r="B85" s="33"/>
      <c r="C85" s="32"/>
      <c r="D85" s="32"/>
      <c r="E85" s="251" t="str">
        <f>E7</f>
        <v>Jiříkovského 167/27</v>
      </c>
      <c r="F85" s="252"/>
      <c r="G85" s="252"/>
      <c r="H85" s="252"/>
      <c r="I85" s="9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 x14ac:dyDescent="0.2">
      <c r="A86" s="32"/>
      <c r="B86" s="33"/>
      <c r="C86" s="27" t="s">
        <v>87</v>
      </c>
      <c r="D86" s="32"/>
      <c r="E86" s="32"/>
      <c r="F86" s="32"/>
      <c r="G86" s="32"/>
      <c r="H86" s="32"/>
      <c r="I86" s="9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 x14ac:dyDescent="0.2">
      <c r="A87" s="32"/>
      <c r="B87" s="33"/>
      <c r="C87" s="32"/>
      <c r="D87" s="32"/>
      <c r="E87" s="231" t="str">
        <f>E9</f>
        <v>2 - Bytová jednotka č.2</v>
      </c>
      <c r="F87" s="253"/>
      <c r="G87" s="253"/>
      <c r="H87" s="253"/>
      <c r="I87" s="9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 x14ac:dyDescent="0.2">
      <c r="A88" s="32"/>
      <c r="B88" s="33"/>
      <c r="C88" s="32"/>
      <c r="D88" s="32"/>
      <c r="E88" s="32"/>
      <c r="F88" s="32"/>
      <c r="G88" s="32"/>
      <c r="H88" s="32"/>
      <c r="I88" s="9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 x14ac:dyDescent="0.2">
      <c r="A89" s="32"/>
      <c r="B89" s="33"/>
      <c r="C89" s="27" t="s">
        <v>20</v>
      </c>
      <c r="D89" s="32"/>
      <c r="E89" s="32"/>
      <c r="F89" s="25" t="str">
        <f>F12</f>
        <v xml:space="preserve"> </v>
      </c>
      <c r="G89" s="32"/>
      <c r="H89" s="32"/>
      <c r="I89" s="93" t="s">
        <v>22</v>
      </c>
      <c r="J89" s="55" t="str">
        <f>IF(J12="","",J12)</f>
        <v>23. 8. 2019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 x14ac:dyDescent="0.2">
      <c r="A90" s="32"/>
      <c r="B90" s="33"/>
      <c r="C90" s="32"/>
      <c r="D90" s="32"/>
      <c r="E90" s="32"/>
      <c r="F90" s="32"/>
      <c r="G90" s="32"/>
      <c r="H90" s="32"/>
      <c r="I90" s="9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25.7" customHeight="1" x14ac:dyDescent="0.2">
      <c r="A91" s="32"/>
      <c r="B91" s="33"/>
      <c r="C91" s="27" t="s">
        <v>24</v>
      </c>
      <c r="D91" s="32"/>
      <c r="E91" s="32"/>
      <c r="F91" s="25" t="str">
        <f>E15</f>
        <v xml:space="preserve"> </v>
      </c>
      <c r="G91" s="32"/>
      <c r="H91" s="32"/>
      <c r="I91" s="93" t="s">
        <v>29</v>
      </c>
      <c r="J91" s="30" t="str">
        <f>E21</f>
        <v>Ing. Vladimír Slonka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 x14ac:dyDescent="0.2">
      <c r="A92" s="32"/>
      <c r="B92" s="33"/>
      <c r="C92" s="27" t="s">
        <v>27</v>
      </c>
      <c r="D92" s="32"/>
      <c r="E92" s="32"/>
      <c r="F92" s="25" t="str">
        <f>IF(E18="","",E18)</f>
        <v>Vyplň údaj</v>
      </c>
      <c r="G92" s="32"/>
      <c r="H92" s="32"/>
      <c r="I92" s="93" t="s">
        <v>34</v>
      </c>
      <c r="J92" s="30" t="str">
        <f>E24</f>
        <v xml:space="preserve"> 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 x14ac:dyDescent="0.2">
      <c r="A93" s="32"/>
      <c r="B93" s="33"/>
      <c r="C93" s="32"/>
      <c r="D93" s="32"/>
      <c r="E93" s="32"/>
      <c r="F93" s="32"/>
      <c r="G93" s="32"/>
      <c r="H93" s="32"/>
      <c r="I93" s="9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 x14ac:dyDescent="0.2">
      <c r="A94" s="32"/>
      <c r="B94" s="33"/>
      <c r="C94" s="118" t="s">
        <v>90</v>
      </c>
      <c r="D94" s="104"/>
      <c r="E94" s="104"/>
      <c r="F94" s="104"/>
      <c r="G94" s="104"/>
      <c r="H94" s="104"/>
      <c r="I94" s="119"/>
      <c r="J94" s="120" t="s">
        <v>91</v>
      </c>
      <c r="K94" s="104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 x14ac:dyDescent="0.2">
      <c r="A95" s="32"/>
      <c r="B95" s="33"/>
      <c r="C95" s="32"/>
      <c r="D95" s="32"/>
      <c r="E95" s="32"/>
      <c r="F95" s="32"/>
      <c r="G95" s="32"/>
      <c r="H95" s="32"/>
      <c r="I95" s="9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 x14ac:dyDescent="0.2">
      <c r="A96" s="32"/>
      <c r="B96" s="33"/>
      <c r="C96" s="121" t="s">
        <v>92</v>
      </c>
      <c r="D96" s="32"/>
      <c r="E96" s="32"/>
      <c r="F96" s="32"/>
      <c r="G96" s="32"/>
      <c r="H96" s="32"/>
      <c r="I96" s="92"/>
      <c r="J96" s="71">
        <f>J142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93</v>
      </c>
    </row>
    <row r="97" spans="2:12" s="9" customFormat="1" ht="24.95" customHeight="1" x14ac:dyDescent="0.2">
      <c r="B97" s="122"/>
      <c r="D97" s="123" t="s">
        <v>94</v>
      </c>
      <c r="E97" s="124"/>
      <c r="F97" s="124"/>
      <c r="G97" s="124"/>
      <c r="H97" s="124"/>
      <c r="I97" s="125"/>
      <c r="J97" s="126">
        <f>J143</f>
        <v>0</v>
      </c>
      <c r="L97" s="122"/>
    </row>
    <row r="98" spans="2:12" s="10" customFormat="1" ht="19.899999999999999" customHeight="1" x14ac:dyDescent="0.2">
      <c r="B98" s="127"/>
      <c r="D98" s="128" t="s">
        <v>95</v>
      </c>
      <c r="E98" s="129"/>
      <c r="F98" s="129"/>
      <c r="G98" s="129"/>
      <c r="H98" s="129"/>
      <c r="I98" s="130"/>
      <c r="J98" s="131">
        <f>J144</f>
        <v>0</v>
      </c>
      <c r="L98" s="127"/>
    </row>
    <row r="99" spans="2:12" s="10" customFormat="1" ht="19.899999999999999" customHeight="1" x14ac:dyDescent="0.2">
      <c r="B99" s="127"/>
      <c r="D99" s="128" t="s">
        <v>96</v>
      </c>
      <c r="E99" s="129"/>
      <c r="F99" s="129"/>
      <c r="G99" s="129"/>
      <c r="H99" s="129"/>
      <c r="I99" s="130"/>
      <c r="J99" s="131">
        <f>J147</f>
        <v>0</v>
      </c>
      <c r="L99" s="127"/>
    </row>
    <row r="100" spans="2:12" s="10" customFormat="1" ht="19.899999999999999" customHeight="1" x14ac:dyDescent="0.2">
      <c r="B100" s="127"/>
      <c r="D100" s="128" t="s">
        <v>97</v>
      </c>
      <c r="E100" s="129"/>
      <c r="F100" s="129"/>
      <c r="G100" s="129"/>
      <c r="H100" s="129"/>
      <c r="I100" s="130"/>
      <c r="J100" s="131">
        <f>J180</f>
        <v>0</v>
      </c>
      <c r="L100" s="127"/>
    </row>
    <row r="101" spans="2:12" s="10" customFormat="1" ht="19.899999999999999" customHeight="1" x14ac:dyDescent="0.2">
      <c r="B101" s="127"/>
      <c r="D101" s="128" t="s">
        <v>98</v>
      </c>
      <c r="E101" s="129"/>
      <c r="F101" s="129"/>
      <c r="G101" s="129"/>
      <c r="H101" s="129"/>
      <c r="I101" s="130"/>
      <c r="J101" s="131">
        <f>J207</f>
        <v>0</v>
      </c>
      <c r="L101" s="127"/>
    </row>
    <row r="102" spans="2:12" s="10" customFormat="1" ht="19.899999999999999" customHeight="1" x14ac:dyDescent="0.2">
      <c r="B102" s="127"/>
      <c r="D102" s="128" t="s">
        <v>99</v>
      </c>
      <c r="E102" s="129"/>
      <c r="F102" s="129"/>
      <c r="G102" s="129"/>
      <c r="H102" s="129"/>
      <c r="I102" s="130"/>
      <c r="J102" s="131">
        <f>J215</f>
        <v>0</v>
      </c>
      <c r="L102" s="127"/>
    </row>
    <row r="103" spans="2:12" s="9" customFormat="1" ht="24.95" customHeight="1" x14ac:dyDescent="0.2">
      <c r="B103" s="122"/>
      <c r="D103" s="123" t="s">
        <v>100</v>
      </c>
      <c r="E103" s="124"/>
      <c r="F103" s="124"/>
      <c r="G103" s="124"/>
      <c r="H103" s="124"/>
      <c r="I103" s="125"/>
      <c r="J103" s="126">
        <f>J219</f>
        <v>0</v>
      </c>
      <c r="L103" s="122"/>
    </row>
    <row r="104" spans="2:12" s="10" customFormat="1" ht="19.899999999999999" customHeight="1" x14ac:dyDescent="0.2">
      <c r="B104" s="127"/>
      <c r="D104" s="128" t="s">
        <v>101</v>
      </c>
      <c r="E104" s="129"/>
      <c r="F104" s="129"/>
      <c r="G104" s="129"/>
      <c r="H104" s="129"/>
      <c r="I104" s="130"/>
      <c r="J104" s="131">
        <f>J220</f>
        <v>0</v>
      </c>
      <c r="L104" s="127"/>
    </row>
    <row r="105" spans="2:12" s="10" customFormat="1" ht="19.899999999999999" customHeight="1" x14ac:dyDescent="0.2">
      <c r="B105" s="127"/>
      <c r="D105" s="128" t="s">
        <v>102</v>
      </c>
      <c r="E105" s="129"/>
      <c r="F105" s="129"/>
      <c r="G105" s="129"/>
      <c r="H105" s="129"/>
      <c r="I105" s="130"/>
      <c r="J105" s="131">
        <f>J243</f>
        <v>0</v>
      </c>
      <c r="L105" s="127"/>
    </row>
    <row r="106" spans="2:12" s="10" customFormat="1" ht="19.899999999999999" customHeight="1" x14ac:dyDescent="0.2">
      <c r="B106" s="127"/>
      <c r="D106" s="128" t="s">
        <v>103</v>
      </c>
      <c r="E106" s="129"/>
      <c r="F106" s="129"/>
      <c r="G106" s="129"/>
      <c r="H106" s="129"/>
      <c r="I106" s="130"/>
      <c r="J106" s="131">
        <f>J254</f>
        <v>0</v>
      </c>
      <c r="L106" s="127"/>
    </row>
    <row r="107" spans="2:12" s="10" customFormat="1" ht="19.899999999999999" customHeight="1" x14ac:dyDescent="0.2">
      <c r="B107" s="127"/>
      <c r="D107" s="128" t="s">
        <v>104</v>
      </c>
      <c r="E107" s="129"/>
      <c r="F107" s="129"/>
      <c r="G107" s="129"/>
      <c r="H107" s="129"/>
      <c r="I107" s="130"/>
      <c r="J107" s="131">
        <f>J266</f>
        <v>0</v>
      </c>
      <c r="L107" s="127"/>
    </row>
    <row r="108" spans="2:12" s="10" customFormat="1" ht="19.899999999999999" customHeight="1" x14ac:dyDescent="0.2">
      <c r="B108" s="127"/>
      <c r="D108" s="128" t="s">
        <v>105</v>
      </c>
      <c r="E108" s="129"/>
      <c r="F108" s="129"/>
      <c r="G108" s="129"/>
      <c r="H108" s="129"/>
      <c r="I108" s="130"/>
      <c r="J108" s="131">
        <f>J278</f>
        <v>0</v>
      </c>
      <c r="L108" s="127"/>
    </row>
    <row r="109" spans="2:12" s="10" customFormat="1" ht="19.899999999999999" customHeight="1" x14ac:dyDescent="0.2">
      <c r="B109" s="127"/>
      <c r="D109" s="128" t="s">
        <v>106</v>
      </c>
      <c r="E109" s="129"/>
      <c r="F109" s="129"/>
      <c r="G109" s="129"/>
      <c r="H109" s="129"/>
      <c r="I109" s="130"/>
      <c r="J109" s="131">
        <f>J298</f>
        <v>0</v>
      </c>
      <c r="L109" s="127"/>
    </row>
    <row r="110" spans="2:12" s="10" customFormat="1" ht="19.899999999999999" customHeight="1" x14ac:dyDescent="0.2">
      <c r="B110" s="127"/>
      <c r="D110" s="128" t="s">
        <v>107</v>
      </c>
      <c r="E110" s="129"/>
      <c r="F110" s="129"/>
      <c r="G110" s="129"/>
      <c r="H110" s="129"/>
      <c r="I110" s="130"/>
      <c r="J110" s="131">
        <f>J302</f>
        <v>0</v>
      </c>
      <c r="L110" s="127"/>
    </row>
    <row r="111" spans="2:12" s="10" customFormat="1" ht="19.899999999999999" customHeight="1" x14ac:dyDescent="0.2">
      <c r="B111" s="127"/>
      <c r="D111" s="128" t="s">
        <v>108</v>
      </c>
      <c r="E111" s="129"/>
      <c r="F111" s="129"/>
      <c r="G111" s="129"/>
      <c r="H111" s="129"/>
      <c r="I111" s="130"/>
      <c r="J111" s="131">
        <f>J323</f>
        <v>0</v>
      </c>
      <c r="L111" s="127"/>
    </row>
    <row r="112" spans="2:12" s="10" customFormat="1" ht="19.899999999999999" customHeight="1" x14ac:dyDescent="0.2">
      <c r="B112" s="127"/>
      <c r="D112" s="128" t="s">
        <v>109</v>
      </c>
      <c r="E112" s="129"/>
      <c r="F112" s="129"/>
      <c r="G112" s="129"/>
      <c r="H112" s="129"/>
      <c r="I112" s="130"/>
      <c r="J112" s="131">
        <f>J331</f>
        <v>0</v>
      </c>
      <c r="L112" s="127"/>
    </row>
    <row r="113" spans="1:31" s="10" customFormat="1" ht="19.899999999999999" customHeight="1" x14ac:dyDescent="0.2">
      <c r="B113" s="127"/>
      <c r="D113" s="128" t="s">
        <v>110</v>
      </c>
      <c r="E113" s="129"/>
      <c r="F113" s="129"/>
      <c r="G113" s="129"/>
      <c r="H113" s="129"/>
      <c r="I113" s="130"/>
      <c r="J113" s="131">
        <f>J347</f>
        <v>0</v>
      </c>
      <c r="L113" s="127"/>
    </row>
    <row r="114" spans="1:31" s="10" customFormat="1" ht="19.899999999999999" customHeight="1" x14ac:dyDescent="0.2">
      <c r="B114" s="127"/>
      <c r="D114" s="128" t="s">
        <v>111</v>
      </c>
      <c r="E114" s="129"/>
      <c r="F114" s="129"/>
      <c r="G114" s="129"/>
      <c r="H114" s="129"/>
      <c r="I114" s="130"/>
      <c r="J114" s="131">
        <f>J367</f>
        <v>0</v>
      </c>
      <c r="L114" s="127"/>
    </row>
    <row r="115" spans="1:31" s="10" customFormat="1" ht="19.899999999999999" customHeight="1" x14ac:dyDescent="0.2">
      <c r="B115" s="127"/>
      <c r="D115" s="128" t="s">
        <v>112</v>
      </c>
      <c r="E115" s="129"/>
      <c r="F115" s="129"/>
      <c r="G115" s="129"/>
      <c r="H115" s="129"/>
      <c r="I115" s="130"/>
      <c r="J115" s="131">
        <f>J376</f>
        <v>0</v>
      </c>
      <c r="L115" s="127"/>
    </row>
    <row r="116" spans="1:31" s="10" customFormat="1" ht="19.899999999999999" customHeight="1" x14ac:dyDescent="0.2">
      <c r="B116" s="127"/>
      <c r="D116" s="128" t="s">
        <v>113</v>
      </c>
      <c r="E116" s="129"/>
      <c r="F116" s="129"/>
      <c r="G116" s="129"/>
      <c r="H116" s="129"/>
      <c r="I116" s="130"/>
      <c r="J116" s="131">
        <f>J387</f>
        <v>0</v>
      </c>
      <c r="L116" s="127"/>
    </row>
    <row r="117" spans="1:31" s="10" customFormat="1" ht="19.899999999999999" customHeight="1" x14ac:dyDescent="0.2">
      <c r="B117" s="127"/>
      <c r="D117" s="128" t="s">
        <v>114</v>
      </c>
      <c r="E117" s="129"/>
      <c r="F117" s="129"/>
      <c r="G117" s="129"/>
      <c r="H117" s="129"/>
      <c r="I117" s="130"/>
      <c r="J117" s="131">
        <f>J403</f>
        <v>0</v>
      </c>
      <c r="L117" s="127"/>
    </row>
    <row r="118" spans="1:31" s="10" customFormat="1" ht="19.899999999999999" customHeight="1" x14ac:dyDescent="0.2">
      <c r="B118" s="127"/>
      <c r="D118" s="128" t="s">
        <v>115</v>
      </c>
      <c r="E118" s="129"/>
      <c r="F118" s="129"/>
      <c r="G118" s="129"/>
      <c r="H118" s="129"/>
      <c r="I118" s="130"/>
      <c r="J118" s="131">
        <f>J409</f>
        <v>0</v>
      </c>
      <c r="L118" s="127"/>
    </row>
    <row r="119" spans="1:31" s="9" customFormat="1" ht="24.95" customHeight="1" x14ac:dyDescent="0.2">
      <c r="B119" s="122"/>
      <c r="D119" s="123" t="s">
        <v>116</v>
      </c>
      <c r="E119" s="124"/>
      <c r="F119" s="124"/>
      <c r="G119" s="124"/>
      <c r="H119" s="124"/>
      <c r="I119" s="125"/>
      <c r="J119" s="126">
        <f>J425</f>
        <v>0</v>
      </c>
      <c r="L119" s="122"/>
    </row>
    <row r="120" spans="1:31" s="9" customFormat="1" ht="24.95" customHeight="1" x14ac:dyDescent="0.2">
      <c r="B120" s="122"/>
      <c r="D120" s="123" t="s">
        <v>117</v>
      </c>
      <c r="E120" s="124"/>
      <c r="F120" s="124"/>
      <c r="G120" s="124"/>
      <c r="H120" s="124"/>
      <c r="I120" s="125"/>
      <c r="J120" s="126">
        <f>J453</f>
        <v>0</v>
      </c>
      <c r="L120" s="122"/>
    </row>
    <row r="121" spans="1:31" s="10" customFormat="1" ht="19.899999999999999" customHeight="1" x14ac:dyDescent="0.2">
      <c r="B121" s="127"/>
      <c r="D121" s="128" t="s">
        <v>118</v>
      </c>
      <c r="E121" s="129"/>
      <c r="F121" s="129"/>
      <c r="G121" s="129"/>
      <c r="H121" s="129"/>
      <c r="I121" s="130"/>
      <c r="J121" s="131">
        <f>J454</f>
        <v>0</v>
      </c>
      <c r="L121" s="127"/>
    </row>
    <row r="122" spans="1:31" s="10" customFormat="1" ht="19.899999999999999" customHeight="1" x14ac:dyDescent="0.2">
      <c r="B122" s="127"/>
      <c r="D122" s="128" t="s">
        <v>119</v>
      </c>
      <c r="E122" s="129"/>
      <c r="F122" s="129"/>
      <c r="G122" s="129"/>
      <c r="H122" s="129"/>
      <c r="I122" s="130"/>
      <c r="J122" s="131">
        <f>J456</f>
        <v>0</v>
      </c>
      <c r="L122" s="127"/>
    </row>
    <row r="123" spans="1:31" s="2" customFormat="1" ht="21.75" customHeight="1" x14ac:dyDescent="0.2">
      <c r="A123" s="32"/>
      <c r="B123" s="33"/>
      <c r="C123" s="32"/>
      <c r="D123" s="32"/>
      <c r="E123" s="32"/>
      <c r="F123" s="32"/>
      <c r="G123" s="32"/>
      <c r="H123" s="32"/>
      <c r="I123" s="92"/>
      <c r="J123" s="32"/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31" s="2" customFormat="1" ht="6.95" customHeight="1" x14ac:dyDescent="0.2">
      <c r="A124" s="32"/>
      <c r="B124" s="47"/>
      <c r="C124" s="48"/>
      <c r="D124" s="48"/>
      <c r="E124" s="48"/>
      <c r="F124" s="48"/>
      <c r="G124" s="48"/>
      <c r="H124" s="48"/>
      <c r="I124" s="116"/>
      <c r="J124" s="48"/>
      <c r="K124" s="48"/>
      <c r="L124" s="4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8" spans="1:31" s="2" customFormat="1" ht="6.95" customHeight="1" x14ac:dyDescent="0.2">
      <c r="A128" s="32"/>
      <c r="B128" s="49"/>
      <c r="C128" s="50"/>
      <c r="D128" s="50"/>
      <c r="E128" s="50"/>
      <c r="F128" s="50"/>
      <c r="G128" s="50"/>
      <c r="H128" s="50"/>
      <c r="I128" s="117"/>
      <c r="J128" s="50"/>
      <c r="K128" s="50"/>
      <c r="L128" s="4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pans="1:63" s="2" customFormat="1" ht="24.95" customHeight="1" x14ac:dyDescent="0.2">
      <c r="A129" s="32"/>
      <c r="B129" s="33"/>
      <c r="C129" s="21" t="s">
        <v>120</v>
      </c>
      <c r="D129" s="32"/>
      <c r="E129" s="32"/>
      <c r="F129" s="32"/>
      <c r="G129" s="32"/>
      <c r="H129" s="32"/>
      <c r="I129" s="92"/>
      <c r="J129" s="32"/>
      <c r="K129" s="32"/>
      <c r="L129" s="4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</row>
    <row r="130" spans="1:63" s="2" customFormat="1" ht="6.95" customHeight="1" x14ac:dyDescent="0.2">
      <c r="A130" s="32"/>
      <c r="B130" s="33"/>
      <c r="C130" s="32"/>
      <c r="D130" s="32"/>
      <c r="E130" s="32"/>
      <c r="F130" s="32"/>
      <c r="G130" s="32"/>
      <c r="H130" s="32"/>
      <c r="I130" s="92"/>
      <c r="J130" s="32"/>
      <c r="K130" s="32"/>
      <c r="L130" s="4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</row>
    <row r="131" spans="1:63" s="2" customFormat="1" ht="12" customHeight="1" x14ac:dyDescent="0.2">
      <c r="A131" s="32"/>
      <c r="B131" s="33"/>
      <c r="C131" s="27" t="s">
        <v>16</v>
      </c>
      <c r="D131" s="32"/>
      <c r="E131" s="32"/>
      <c r="F131" s="32"/>
      <c r="G131" s="32"/>
      <c r="H131" s="32"/>
      <c r="I131" s="92"/>
      <c r="J131" s="32"/>
      <c r="K131" s="32"/>
      <c r="L131" s="4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</row>
    <row r="132" spans="1:63" s="2" customFormat="1" ht="16.5" customHeight="1" x14ac:dyDescent="0.2">
      <c r="A132" s="32"/>
      <c r="B132" s="33"/>
      <c r="C132" s="32"/>
      <c r="D132" s="32"/>
      <c r="E132" s="251" t="str">
        <f>E7</f>
        <v>Jiříkovského 167/27</v>
      </c>
      <c r="F132" s="252"/>
      <c r="G132" s="252"/>
      <c r="H132" s="252"/>
      <c r="I132" s="92"/>
      <c r="J132" s="32"/>
      <c r="K132" s="32"/>
      <c r="L132" s="4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</row>
    <row r="133" spans="1:63" s="2" customFormat="1" ht="12" customHeight="1" x14ac:dyDescent="0.2">
      <c r="A133" s="32"/>
      <c r="B133" s="33"/>
      <c r="C133" s="27" t="s">
        <v>87</v>
      </c>
      <c r="D133" s="32"/>
      <c r="E133" s="32"/>
      <c r="F133" s="32"/>
      <c r="G133" s="32"/>
      <c r="H133" s="32"/>
      <c r="I133" s="92"/>
      <c r="J133" s="32"/>
      <c r="K133" s="32"/>
      <c r="L133" s="4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</row>
    <row r="134" spans="1:63" s="2" customFormat="1" ht="16.5" customHeight="1" x14ac:dyDescent="0.2">
      <c r="A134" s="32"/>
      <c r="B134" s="33"/>
      <c r="C134" s="32"/>
      <c r="D134" s="32"/>
      <c r="E134" s="231" t="str">
        <f>E9</f>
        <v>2 - Bytová jednotka č.2</v>
      </c>
      <c r="F134" s="253"/>
      <c r="G134" s="253"/>
      <c r="H134" s="253"/>
      <c r="I134" s="92"/>
      <c r="J134" s="32"/>
      <c r="K134" s="32"/>
      <c r="L134" s="4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</row>
    <row r="135" spans="1:63" s="2" customFormat="1" ht="6.95" customHeight="1" x14ac:dyDescent="0.2">
      <c r="A135" s="32"/>
      <c r="B135" s="33"/>
      <c r="C135" s="32"/>
      <c r="D135" s="32"/>
      <c r="E135" s="32"/>
      <c r="F135" s="32"/>
      <c r="G135" s="32"/>
      <c r="H135" s="32"/>
      <c r="I135" s="92"/>
      <c r="J135" s="32"/>
      <c r="K135" s="32"/>
      <c r="L135" s="4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</row>
    <row r="136" spans="1:63" s="2" customFormat="1" ht="12" customHeight="1" x14ac:dyDescent="0.2">
      <c r="A136" s="32"/>
      <c r="B136" s="33"/>
      <c r="C136" s="27" t="s">
        <v>20</v>
      </c>
      <c r="D136" s="32"/>
      <c r="E136" s="32"/>
      <c r="F136" s="25" t="str">
        <f>F12</f>
        <v xml:space="preserve"> </v>
      </c>
      <c r="G136" s="32"/>
      <c r="H136" s="32"/>
      <c r="I136" s="93" t="s">
        <v>22</v>
      </c>
      <c r="J136" s="55" t="str">
        <f>IF(J12="","",J12)</f>
        <v>23. 8. 2019</v>
      </c>
      <c r="K136" s="32"/>
      <c r="L136" s="4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</row>
    <row r="137" spans="1:63" s="2" customFormat="1" ht="6.95" customHeight="1" x14ac:dyDescent="0.2">
      <c r="A137" s="32"/>
      <c r="B137" s="33"/>
      <c r="C137" s="32"/>
      <c r="D137" s="32"/>
      <c r="E137" s="32"/>
      <c r="F137" s="32"/>
      <c r="G137" s="32"/>
      <c r="H137" s="32"/>
      <c r="I137" s="92"/>
      <c r="J137" s="32"/>
      <c r="K137" s="32"/>
      <c r="L137" s="4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</row>
    <row r="138" spans="1:63" s="2" customFormat="1" ht="25.7" customHeight="1" x14ac:dyDescent="0.2">
      <c r="A138" s="32"/>
      <c r="B138" s="33"/>
      <c r="C138" s="27" t="s">
        <v>24</v>
      </c>
      <c r="D138" s="32"/>
      <c r="E138" s="32"/>
      <c r="F138" s="25" t="str">
        <f>E15</f>
        <v xml:space="preserve"> </v>
      </c>
      <c r="G138" s="32"/>
      <c r="H138" s="32"/>
      <c r="I138" s="93" t="s">
        <v>29</v>
      </c>
      <c r="J138" s="30" t="str">
        <f>E21</f>
        <v>Ing. Vladimír Slonka</v>
      </c>
      <c r="K138" s="32"/>
      <c r="L138" s="42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</row>
    <row r="139" spans="1:63" s="2" customFormat="1" ht="15.2" customHeight="1" x14ac:dyDescent="0.2">
      <c r="A139" s="32"/>
      <c r="B139" s="33"/>
      <c r="C139" s="27" t="s">
        <v>27</v>
      </c>
      <c r="D139" s="32"/>
      <c r="E139" s="32"/>
      <c r="F139" s="25" t="str">
        <f>IF(E18="","",E18)</f>
        <v>Vyplň údaj</v>
      </c>
      <c r="G139" s="32"/>
      <c r="H139" s="32"/>
      <c r="I139" s="93" t="s">
        <v>34</v>
      </c>
      <c r="J139" s="30" t="str">
        <f>E24</f>
        <v xml:space="preserve"> </v>
      </c>
      <c r="K139" s="32"/>
      <c r="L139" s="42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</row>
    <row r="140" spans="1:63" s="2" customFormat="1" ht="10.35" customHeight="1" x14ac:dyDescent="0.2">
      <c r="A140" s="32"/>
      <c r="B140" s="33"/>
      <c r="C140" s="32"/>
      <c r="D140" s="32"/>
      <c r="E140" s="32"/>
      <c r="F140" s="32"/>
      <c r="G140" s="32"/>
      <c r="H140" s="32"/>
      <c r="I140" s="92"/>
      <c r="J140" s="32"/>
      <c r="K140" s="32"/>
      <c r="L140" s="42"/>
      <c r="S140" s="32"/>
      <c r="T140" s="32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</row>
    <row r="141" spans="1:63" s="11" customFormat="1" ht="29.25" customHeight="1" x14ac:dyDescent="0.2">
      <c r="A141" s="132"/>
      <c r="B141" s="133"/>
      <c r="C141" s="134" t="s">
        <v>121</v>
      </c>
      <c r="D141" s="135" t="s">
        <v>61</v>
      </c>
      <c r="E141" s="135" t="s">
        <v>57</v>
      </c>
      <c r="F141" s="135" t="s">
        <v>58</v>
      </c>
      <c r="G141" s="135" t="s">
        <v>122</v>
      </c>
      <c r="H141" s="135" t="s">
        <v>123</v>
      </c>
      <c r="I141" s="136" t="s">
        <v>124</v>
      </c>
      <c r="J141" s="137" t="s">
        <v>91</v>
      </c>
      <c r="K141" s="138" t="s">
        <v>125</v>
      </c>
      <c r="L141" s="139"/>
      <c r="M141" s="62" t="s">
        <v>1</v>
      </c>
      <c r="N141" s="63" t="s">
        <v>40</v>
      </c>
      <c r="O141" s="63" t="s">
        <v>126</v>
      </c>
      <c r="P141" s="63" t="s">
        <v>127</v>
      </c>
      <c r="Q141" s="63" t="s">
        <v>128</v>
      </c>
      <c r="R141" s="63" t="s">
        <v>129</v>
      </c>
      <c r="S141" s="63" t="s">
        <v>130</v>
      </c>
      <c r="T141" s="64" t="s">
        <v>131</v>
      </c>
      <c r="U141" s="132"/>
      <c r="V141" s="132"/>
      <c r="W141" s="132"/>
      <c r="X141" s="132"/>
      <c r="Y141" s="132"/>
      <c r="Z141" s="132"/>
      <c r="AA141" s="132"/>
      <c r="AB141" s="132"/>
      <c r="AC141" s="132"/>
      <c r="AD141" s="132"/>
      <c r="AE141" s="132"/>
    </row>
    <row r="142" spans="1:63" s="2" customFormat="1" ht="22.9" customHeight="1" x14ac:dyDescent="0.25">
      <c r="A142" s="32"/>
      <c r="B142" s="33"/>
      <c r="C142" s="69" t="s">
        <v>132</v>
      </c>
      <c r="D142" s="32"/>
      <c r="E142" s="32"/>
      <c r="F142" s="32"/>
      <c r="G142" s="32"/>
      <c r="H142" s="32"/>
      <c r="I142" s="92"/>
      <c r="J142" s="140">
        <f>BK142</f>
        <v>0</v>
      </c>
      <c r="K142" s="32"/>
      <c r="L142" s="33"/>
      <c r="M142" s="65"/>
      <c r="N142" s="56"/>
      <c r="O142" s="66"/>
      <c r="P142" s="141">
        <f>P143+P219+P425+P453</f>
        <v>0</v>
      </c>
      <c r="Q142" s="66"/>
      <c r="R142" s="141">
        <f>R143+R219+R425+R453</f>
        <v>2.68535133</v>
      </c>
      <c r="S142" s="66"/>
      <c r="T142" s="142">
        <f>T143+T219+T425+T453</f>
        <v>3.1607951999999999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T142" s="17" t="s">
        <v>75</v>
      </c>
      <c r="AU142" s="17" t="s">
        <v>93</v>
      </c>
      <c r="BK142" s="143">
        <f>BK143+BK219+BK425+BK453</f>
        <v>0</v>
      </c>
    </row>
    <row r="143" spans="1:63" s="12" customFormat="1" ht="25.9" customHeight="1" x14ac:dyDescent="0.2">
      <c r="B143" s="144"/>
      <c r="D143" s="145" t="s">
        <v>75</v>
      </c>
      <c r="E143" s="146" t="s">
        <v>133</v>
      </c>
      <c r="F143" s="146" t="s">
        <v>134</v>
      </c>
      <c r="I143" s="147"/>
      <c r="J143" s="148">
        <f>BK143</f>
        <v>0</v>
      </c>
      <c r="L143" s="144"/>
      <c r="M143" s="149"/>
      <c r="N143" s="150"/>
      <c r="O143" s="150"/>
      <c r="P143" s="151">
        <f>P144+P147+P180+P207+P215</f>
        <v>0</v>
      </c>
      <c r="Q143" s="150"/>
      <c r="R143" s="151">
        <f>R144+R147+R180+R207+R215</f>
        <v>0.79145220000000005</v>
      </c>
      <c r="S143" s="150"/>
      <c r="T143" s="152">
        <f>T144+T147+T180+T207+T215</f>
        <v>2.7224916000000001</v>
      </c>
      <c r="AR143" s="145" t="s">
        <v>84</v>
      </c>
      <c r="AT143" s="153" t="s">
        <v>75</v>
      </c>
      <c r="AU143" s="153" t="s">
        <v>76</v>
      </c>
      <c r="AY143" s="145" t="s">
        <v>135</v>
      </c>
      <c r="BK143" s="154">
        <f>BK144+BK147+BK180+BK207+BK215</f>
        <v>0</v>
      </c>
    </row>
    <row r="144" spans="1:63" s="12" customFormat="1" ht="22.9" customHeight="1" x14ac:dyDescent="0.2">
      <c r="B144" s="144"/>
      <c r="D144" s="145" t="s">
        <v>75</v>
      </c>
      <c r="E144" s="155" t="s">
        <v>136</v>
      </c>
      <c r="F144" s="155" t="s">
        <v>137</v>
      </c>
      <c r="I144" s="147"/>
      <c r="J144" s="156">
        <f>BK144</f>
        <v>0</v>
      </c>
      <c r="L144" s="144"/>
      <c r="M144" s="149"/>
      <c r="N144" s="150"/>
      <c r="O144" s="150"/>
      <c r="P144" s="151">
        <f>SUM(P145:P146)</f>
        <v>0</v>
      </c>
      <c r="Q144" s="150"/>
      <c r="R144" s="151">
        <f>SUM(R145:R146)</f>
        <v>0.10689200000000001</v>
      </c>
      <c r="S144" s="150"/>
      <c r="T144" s="152">
        <f>SUM(T145:T146)</f>
        <v>0</v>
      </c>
      <c r="AR144" s="145" t="s">
        <v>84</v>
      </c>
      <c r="AT144" s="153" t="s">
        <v>75</v>
      </c>
      <c r="AU144" s="153" t="s">
        <v>84</v>
      </c>
      <c r="AY144" s="145" t="s">
        <v>135</v>
      </c>
      <c r="BK144" s="154">
        <f>SUM(BK145:BK146)</f>
        <v>0</v>
      </c>
    </row>
    <row r="145" spans="1:65" s="2" customFormat="1" ht="16.5" customHeight="1" x14ac:dyDescent="0.2">
      <c r="A145" s="32"/>
      <c r="B145" s="157"/>
      <c r="C145" s="158" t="s">
        <v>84</v>
      </c>
      <c r="D145" s="158" t="s">
        <v>138</v>
      </c>
      <c r="E145" s="159" t="s">
        <v>139</v>
      </c>
      <c r="F145" s="160" t="s">
        <v>140</v>
      </c>
      <c r="G145" s="161" t="s">
        <v>141</v>
      </c>
      <c r="H145" s="162">
        <v>0.4</v>
      </c>
      <c r="I145" s="163"/>
      <c r="J145" s="164">
        <f>ROUND(I145*H145,2)</f>
        <v>0</v>
      </c>
      <c r="K145" s="165"/>
      <c r="L145" s="33"/>
      <c r="M145" s="166" t="s">
        <v>1</v>
      </c>
      <c r="N145" s="167" t="s">
        <v>42</v>
      </c>
      <c r="O145" s="58"/>
      <c r="P145" s="168">
        <f>O145*H145</f>
        <v>0</v>
      </c>
      <c r="Q145" s="168">
        <v>0.26723000000000002</v>
      </c>
      <c r="R145" s="168">
        <f>Q145*H145</f>
        <v>0.10689200000000001</v>
      </c>
      <c r="S145" s="168">
        <v>0</v>
      </c>
      <c r="T145" s="169">
        <f>S145*H145</f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70" t="s">
        <v>142</v>
      </c>
      <c r="AT145" s="170" t="s">
        <v>138</v>
      </c>
      <c r="AU145" s="170" t="s">
        <v>81</v>
      </c>
      <c r="AY145" s="17" t="s">
        <v>135</v>
      </c>
      <c r="BE145" s="171">
        <f>IF(N145="základní",J145,0)</f>
        <v>0</v>
      </c>
      <c r="BF145" s="171">
        <f>IF(N145="snížená",J145,0)</f>
        <v>0</v>
      </c>
      <c r="BG145" s="171">
        <f>IF(N145="zákl. přenesená",J145,0)</f>
        <v>0</v>
      </c>
      <c r="BH145" s="171">
        <f>IF(N145="sníž. přenesená",J145,0)</f>
        <v>0</v>
      </c>
      <c r="BI145" s="171">
        <f>IF(N145="nulová",J145,0)</f>
        <v>0</v>
      </c>
      <c r="BJ145" s="17" t="s">
        <v>81</v>
      </c>
      <c r="BK145" s="171">
        <f>ROUND(I145*H145,2)</f>
        <v>0</v>
      </c>
      <c r="BL145" s="17" t="s">
        <v>142</v>
      </c>
      <c r="BM145" s="170" t="s">
        <v>143</v>
      </c>
    </row>
    <row r="146" spans="1:65" s="13" customFormat="1" ht="11.25" x14ac:dyDescent="0.2">
      <c r="B146" s="172"/>
      <c r="D146" s="173" t="s">
        <v>144</v>
      </c>
      <c r="E146" s="174" t="s">
        <v>1</v>
      </c>
      <c r="F146" s="175" t="s">
        <v>145</v>
      </c>
      <c r="H146" s="176">
        <v>0.4</v>
      </c>
      <c r="I146" s="177"/>
      <c r="L146" s="172"/>
      <c r="M146" s="178"/>
      <c r="N146" s="179"/>
      <c r="O146" s="179"/>
      <c r="P146" s="179"/>
      <c r="Q146" s="179"/>
      <c r="R146" s="179"/>
      <c r="S146" s="179"/>
      <c r="T146" s="180"/>
      <c r="AT146" s="174" t="s">
        <v>144</v>
      </c>
      <c r="AU146" s="174" t="s">
        <v>81</v>
      </c>
      <c r="AV146" s="13" t="s">
        <v>81</v>
      </c>
      <c r="AW146" s="13" t="s">
        <v>33</v>
      </c>
      <c r="AX146" s="13" t="s">
        <v>84</v>
      </c>
      <c r="AY146" s="174" t="s">
        <v>135</v>
      </c>
    </row>
    <row r="147" spans="1:65" s="12" customFormat="1" ht="22.9" customHeight="1" x14ac:dyDescent="0.2">
      <c r="B147" s="144"/>
      <c r="D147" s="145" t="s">
        <v>75</v>
      </c>
      <c r="E147" s="155" t="s">
        <v>146</v>
      </c>
      <c r="F147" s="155" t="s">
        <v>147</v>
      </c>
      <c r="I147" s="147"/>
      <c r="J147" s="156">
        <f>BK147</f>
        <v>0</v>
      </c>
      <c r="L147" s="144"/>
      <c r="M147" s="149"/>
      <c r="N147" s="150"/>
      <c r="O147" s="150"/>
      <c r="P147" s="151">
        <f>SUM(P148:P179)</f>
        <v>0</v>
      </c>
      <c r="Q147" s="150"/>
      <c r="R147" s="151">
        <f>SUM(R148:R179)</f>
        <v>0.68206520000000004</v>
      </c>
      <c r="S147" s="150"/>
      <c r="T147" s="152">
        <f>SUM(T148:T179)</f>
        <v>0</v>
      </c>
      <c r="AR147" s="145" t="s">
        <v>84</v>
      </c>
      <c r="AT147" s="153" t="s">
        <v>75</v>
      </c>
      <c r="AU147" s="153" t="s">
        <v>84</v>
      </c>
      <c r="AY147" s="145" t="s">
        <v>135</v>
      </c>
      <c r="BK147" s="154">
        <f>SUM(BK148:BK179)</f>
        <v>0</v>
      </c>
    </row>
    <row r="148" spans="1:65" s="2" customFormat="1" ht="21.75" customHeight="1" x14ac:dyDescent="0.2">
      <c r="A148" s="32"/>
      <c r="B148" s="157"/>
      <c r="C148" s="158" t="s">
        <v>81</v>
      </c>
      <c r="D148" s="158" t="s">
        <v>138</v>
      </c>
      <c r="E148" s="159" t="s">
        <v>148</v>
      </c>
      <c r="F148" s="160" t="s">
        <v>149</v>
      </c>
      <c r="G148" s="161" t="s">
        <v>141</v>
      </c>
      <c r="H148" s="162">
        <v>3.516</v>
      </c>
      <c r="I148" s="163"/>
      <c r="J148" s="164">
        <f>ROUND(I148*H148,2)</f>
        <v>0</v>
      </c>
      <c r="K148" s="165"/>
      <c r="L148" s="33"/>
      <c r="M148" s="166" t="s">
        <v>1</v>
      </c>
      <c r="N148" s="167" t="s">
        <v>42</v>
      </c>
      <c r="O148" s="58"/>
      <c r="P148" s="168">
        <f>O148*H148</f>
        <v>0</v>
      </c>
      <c r="Q148" s="168">
        <v>2.5999999999999998E-4</v>
      </c>
      <c r="R148" s="168">
        <f>Q148*H148</f>
        <v>9.1415999999999991E-4</v>
      </c>
      <c r="S148" s="168">
        <v>0</v>
      </c>
      <c r="T148" s="169">
        <f>S148*H148</f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70" t="s">
        <v>142</v>
      </c>
      <c r="AT148" s="170" t="s">
        <v>138</v>
      </c>
      <c r="AU148" s="170" t="s">
        <v>81</v>
      </c>
      <c r="AY148" s="17" t="s">
        <v>135</v>
      </c>
      <c r="BE148" s="171">
        <f>IF(N148="základní",J148,0)</f>
        <v>0</v>
      </c>
      <c r="BF148" s="171">
        <f>IF(N148="snížená",J148,0)</f>
        <v>0</v>
      </c>
      <c r="BG148" s="171">
        <f>IF(N148="zákl. přenesená",J148,0)</f>
        <v>0</v>
      </c>
      <c r="BH148" s="171">
        <f>IF(N148="sníž. přenesená",J148,0)</f>
        <v>0</v>
      </c>
      <c r="BI148" s="171">
        <f>IF(N148="nulová",J148,0)</f>
        <v>0</v>
      </c>
      <c r="BJ148" s="17" t="s">
        <v>81</v>
      </c>
      <c r="BK148" s="171">
        <f>ROUND(I148*H148,2)</f>
        <v>0</v>
      </c>
      <c r="BL148" s="17" t="s">
        <v>142</v>
      </c>
      <c r="BM148" s="170" t="s">
        <v>150</v>
      </c>
    </row>
    <row r="149" spans="1:65" s="13" customFormat="1" ht="11.25" x14ac:dyDescent="0.2">
      <c r="B149" s="172"/>
      <c r="D149" s="173" t="s">
        <v>144</v>
      </c>
      <c r="E149" s="174" t="s">
        <v>1</v>
      </c>
      <c r="F149" s="175" t="s">
        <v>151</v>
      </c>
      <c r="H149" s="176">
        <v>2.633</v>
      </c>
      <c r="I149" s="177"/>
      <c r="L149" s="172"/>
      <c r="M149" s="178"/>
      <c r="N149" s="179"/>
      <c r="O149" s="179"/>
      <c r="P149" s="179"/>
      <c r="Q149" s="179"/>
      <c r="R149" s="179"/>
      <c r="S149" s="179"/>
      <c r="T149" s="180"/>
      <c r="AT149" s="174" t="s">
        <v>144</v>
      </c>
      <c r="AU149" s="174" t="s">
        <v>81</v>
      </c>
      <c r="AV149" s="13" t="s">
        <v>81</v>
      </c>
      <c r="AW149" s="13" t="s">
        <v>33</v>
      </c>
      <c r="AX149" s="13" t="s">
        <v>76</v>
      </c>
      <c r="AY149" s="174" t="s">
        <v>135</v>
      </c>
    </row>
    <row r="150" spans="1:65" s="13" customFormat="1" ht="11.25" x14ac:dyDescent="0.2">
      <c r="B150" s="172"/>
      <c r="D150" s="173" t="s">
        <v>144</v>
      </c>
      <c r="E150" s="174" t="s">
        <v>1</v>
      </c>
      <c r="F150" s="175" t="s">
        <v>152</v>
      </c>
      <c r="H150" s="176">
        <v>0.88300000000000001</v>
      </c>
      <c r="I150" s="177"/>
      <c r="L150" s="172"/>
      <c r="M150" s="178"/>
      <c r="N150" s="179"/>
      <c r="O150" s="179"/>
      <c r="P150" s="179"/>
      <c r="Q150" s="179"/>
      <c r="R150" s="179"/>
      <c r="S150" s="179"/>
      <c r="T150" s="180"/>
      <c r="AT150" s="174" t="s">
        <v>144</v>
      </c>
      <c r="AU150" s="174" t="s">
        <v>81</v>
      </c>
      <c r="AV150" s="13" t="s">
        <v>81</v>
      </c>
      <c r="AW150" s="13" t="s">
        <v>33</v>
      </c>
      <c r="AX150" s="13" t="s">
        <v>76</v>
      </c>
      <c r="AY150" s="174" t="s">
        <v>135</v>
      </c>
    </row>
    <row r="151" spans="1:65" s="14" customFormat="1" ht="11.25" x14ac:dyDescent="0.2">
      <c r="B151" s="181"/>
      <c r="D151" s="173" t="s">
        <v>144</v>
      </c>
      <c r="E151" s="182" t="s">
        <v>1</v>
      </c>
      <c r="F151" s="183" t="s">
        <v>153</v>
      </c>
      <c r="H151" s="184">
        <v>3.516</v>
      </c>
      <c r="I151" s="185"/>
      <c r="L151" s="181"/>
      <c r="M151" s="186"/>
      <c r="N151" s="187"/>
      <c r="O151" s="187"/>
      <c r="P151" s="187"/>
      <c r="Q151" s="187"/>
      <c r="R151" s="187"/>
      <c r="S151" s="187"/>
      <c r="T151" s="188"/>
      <c r="AT151" s="182" t="s">
        <v>144</v>
      </c>
      <c r="AU151" s="182" t="s">
        <v>81</v>
      </c>
      <c r="AV151" s="14" t="s">
        <v>142</v>
      </c>
      <c r="AW151" s="14" t="s">
        <v>33</v>
      </c>
      <c r="AX151" s="14" t="s">
        <v>84</v>
      </c>
      <c r="AY151" s="182" t="s">
        <v>135</v>
      </c>
    </row>
    <row r="152" spans="1:65" s="2" customFormat="1" ht="21.75" customHeight="1" x14ac:dyDescent="0.2">
      <c r="A152" s="32"/>
      <c r="B152" s="157"/>
      <c r="C152" s="158" t="s">
        <v>136</v>
      </c>
      <c r="D152" s="158" t="s">
        <v>138</v>
      </c>
      <c r="E152" s="159" t="s">
        <v>154</v>
      </c>
      <c r="F152" s="160" t="s">
        <v>155</v>
      </c>
      <c r="G152" s="161" t="s">
        <v>141</v>
      </c>
      <c r="H152" s="162">
        <v>3.516</v>
      </c>
      <c r="I152" s="163"/>
      <c r="J152" s="164">
        <f t="shared" ref="J152:J157" si="0">ROUND(I152*H152,2)</f>
        <v>0</v>
      </c>
      <c r="K152" s="165"/>
      <c r="L152" s="33"/>
      <c r="M152" s="166" t="s">
        <v>1</v>
      </c>
      <c r="N152" s="167" t="s">
        <v>42</v>
      </c>
      <c r="O152" s="58"/>
      <c r="P152" s="168">
        <f t="shared" ref="P152:P157" si="1">O152*H152</f>
        <v>0</v>
      </c>
      <c r="Q152" s="168">
        <v>4.3800000000000002E-3</v>
      </c>
      <c r="R152" s="168">
        <f t="shared" ref="R152:R157" si="2">Q152*H152</f>
        <v>1.540008E-2</v>
      </c>
      <c r="S152" s="168">
        <v>0</v>
      </c>
      <c r="T152" s="169">
        <f t="shared" ref="T152:T157" si="3">S152*H152</f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70" t="s">
        <v>142</v>
      </c>
      <c r="AT152" s="170" t="s">
        <v>138</v>
      </c>
      <c r="AU152" s="170" t="s">
        <v>81</v>
      </c>
      <c r="AY152" s="17" t="s">
        <v>135</v>
      </c>
      <c r="BE152" s="171">
        <f t="shared" ref="BE152:BE157" si="4">IF(N152="základní",J152,0)</f>
        <v>0</v>
      </c>
      <c r="BF152" s="171">
        <f t="shared" ref="BF152:BF157" si="5">IF(N152="snížená",J152,0)</f>
        <v>0</v>
      </c>
      <c r="BG152" s="171">
        <f t="shared" ref="BG152:BG157" si="6">IF(N152="zákl. přenesená",J152,0)</f>
        <v>0</v>
      </c>
      <c r="BH152" s="171">
        <f t="shared" ref="BH152:BH157" si="7">IF(N152="sníž. přenesená",J152,0)</f>
        <v>0</v>
      </c>
      <c r="BI152" s="171">
        <f t="shared" ref="BI152:BI157" si="8">IF(N152="nulová",J152,0)</f>
        <v>0</v>
      </c>
      <c r="BJ152" s="17" t="s">
        <v>81</v>
      </c>
      <c r="BK152" s="171">
        <f t="shared" ref="BK152:BK157" si="9">ROUND(I152*H152,2)</f>
        <v>0</v>
      </c>
      <c r="BL152" s="17" t="s">
        <v>142</v>
      </c>
      <c r="BM152" s="170" t="s">
        <v>156</v>
      </c>
    </row>
    <row r="153" spans="1:65" s="2" customFormat="1" ht="21.75" customHeight="1" x14ac:dyDescent="0.2">
      <c r="A153" s="32"/>
      <c r="B153" s="157"/>
      <c r="C153" s="158" t="s">
        <v>142</v>
      </c>
      <c r="D153" s="158" t="s">
        <v>138</v>
      </c>
      <c r="E153" s="159" t="s">
        <v>157</v>
      </c>
      <c r="F153" s="160" t="s">
        <v>158</v>
      </c>
      <c r="G153" s="161" t="s">
        <v>141</v>
      </c>
      <c r="H153" s="162">
        <v>3.516</v>
      </c>
      <c r="I153" s="163"/>
      <c r="J153" s="164">
        <f t="shared" si="0"/>
        <v>0</v>
      </c>
      <c r="K153" s="165"/>
      <c r="L153" s="33"/>
      <c r="M153" s="166" t="s">
        <v>1</v>
      </c>
      <c r="N153" s="167" t="s">
        <v>42</v>
      </c>
      <c r="O153" s="58"/>
      <c r="P153" s="168">
        <f t="shared" si="1"/>
        <v>0</v>
      </c>
      <c r="Q153" s="168">
        <v>3.0000000000000001E-3</v>
      </c>
      <c r="R153" s="168">
        <f t="shared" si="2"/>
        <v>1.0548E-2</v>
      </c>
      <c r="S153" s="168">
        <v>0</v>
      </c>
      <c r="T153" s="169">
        <f t="shared" si="3"/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170" t="s">
        <v>142</v>
      </c>
      <c r="AT153" s="170" t="s">
        <v>138</v>
      </c>
      <c r="AU153" s="170" t="s">
        <v>81</v>
      </c>
      <c r="AY153" s="17" t="s">
        <v>135</v>
      </c>
      <c r="BE153" s="171">
        <f t="shared" si="4"/>
        <v>0</v>
      </c>
      <c r="BF153" s="171">
        <f t="shared" si="5"/>
        <v>0</v>
      </c>
      <c r="BG153" s="171">
        <f t="shared" si="6"/>
        <v>0</v>
      </c>
      <c r="BH153" s="171">
        <f t="shared" si="7"/>
        <v>0</v>
      </c>
      <c r="BI153" s="171">
        <f t="shared" si="8"/>
        <v>0</v>
      </c>
      <c r="BJ153" s="17" t="s">
        <v>81</v>
      </c>
      <c r="BK153" s="171">
        <f t="shared" si="9"/>
        <v>0</v>
      </c>
      <c r="BL153" s="17" t="s">
        <v>142</v>
      </c>
      <c r="BM153" s="170" t="s">
        <v>159</v>
      </c>
    </row>
    <row r="154" spans="1:65" s="2" customFormat="1" ht="21.75" customHeight="1" x14ac:dyDescent="0.2">
      <c r="A154" s="32"/>
      <c r="B154" s="157"/>
      <c r="C154" s="158" t="s">
        <v>160</v>
      </c>
      <c r="D154" s="158" t="s">
        <v>138</v>
      </c>
      <c r="E154" s="159" t="s">
        <v>161</v>
      </c>
      <c r="F154" s="160" t="s">
        <v>162</v>
      </c>
      <c r="G154" s="161" t="s">
        <v>141</v>
      </c>
      <c r="H154" s="162">
        <v>3.516</v>
      </c>
      <c r="I154" s="163"/>
      <c r="J154" s="164">
        <f t="shared" si="0"/>
        <v>0</v>
      </c>
      <c r="K154" s="165"/>
      <c r="L154" s="33"/>
      <c r="M154" s="166" t="s">
        <v>1</v>
      </c>
      <c r="N154" s="167" t="s">
        <v>42</v>
      </c>
      <c r="O154" s="58"/>
      <c r="P154" s="168">
        <f t="shared" si="1"/>
        <v>0</v>
      </c>
      <c r="Q154" s="168">
        <v>1.575E-2</v>
      </c>
      <c r="R154" s="168">
        <f t="shared" si="2"/>
        <v>5.5377000000000003E-2</v>
      </c>
      <c r="S154" s="168">
        <v>0</v>
      </c>
      <c r="T154" s="169">
        <f t="shared" si="3"/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70" t="s">
        <v>142</v>
      </c>
      <c r="AT154" s="170" t="s">
        <v>138</v>
      </c>
      <c r="AU154" s="170" t="s">
        <v>81</v>
      </c>
      <c r="AY154" s="17" t="s">
        <v>135</v>
      </c>
      <c r="BE154" s="171">
        <f t="shared" si="4"/>
        <v>0</v>
      </c>
      <c r="BF154" s="171">
        <f t="shared" si="5"/>
        <v>0</v>
      </c>
      <c r="BG154" s="171">
        <f t="shared" si="6"/>
        <v>0</v>
      </c>
      <c r="BH154" s="171">
        <f t="shared" si="7"/>
        <v>0</v>
      </c>
      <c r="BI154" s="171">
        <f t="shared" si="8"/>
        <v>0</v>
      </c>
      <c r="BJ154" s="17" t="s">
        <v>81</v>
      </c>
      <c r="BK154" s="171">
        <f t="shared" si="9"/>
        <v>0</v>
      </c>
      <c r="BL154" s="17" t="s">
        <v>142</v>
      </c>
      <c r="BM154" s="170" t="s">
        <v>163</v>
      </c>
    </row>
    <row r="155" spans="1:65" s="2" customFormat="1" ht="21.75" customHeight="1" x14ac:dyDescent="0.2">
      <c r="A155" s="32"/>
      <c r="B155" s="157"/>
      <c r="C155" s="158" t="s">
        <v>146</v>
      </c>
      <c r="D155" s="158" t="s">
        <v>138</v>
      </c>
      <c r="E155" s="159" t="s">
        <v>164</v>
      </c>
      <c r="F155" s="160" t="s">
        <v>165</v>
      </c>
      <c r="G155" s="161" t="s">
        <v>141</v>
      </c>
      <c r="H155" s="162">
        <v>12.564</v>
      </c>
      <c r="I155" s="163"/>
      <c r="J155" s="164">
        <f t="shared" si="0"/>
        <v>0</v>
      </c>
      <c r="K155" s="165"/>
      <c r="L155" s="33"/>
      <c r="M155" s="166" t="s">
        <v>1</v>
      </c>
      <c r="N155" s="167" t="s">
        <v>42</v>
      </c>
      <c r="O155" s="58"/>
      <c r="P155" s="168">
        <f t="shared" si="1"/>
        <v>0</v>
      </c>
      <c r="Q155" s="168">
        <v>2.5999999999999998E-4</v>
      </c>
      <c r="R155" s="168">
        <f t="shared" si="2"/>
        <v>3.2666399999999999E-3</v>
      </c>
      <c r="S155" s="168">
        <v>0</v>
      </c>
      <c r="T155" s="169">
        <f t="shared" si="3"/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170" t="s">
        <v>142</v>
      </c>
      <c r="AT155" s="170" t="s">
        <v>138</v>
      </c>
      <c r="AU155" s="170" t="s">
        <v>81</v>
      </c>
      <c r="AY155" s="17" t="s">
        <v>135</v>
      </c>
      <c r="BE155" s="171">
        <f t="shared" si="4"/>
        <v>0</v>
      </c>
      <c r="BF155" s="171">
        <f t="shared" si="5"/>
        <v>0</v>
      </c>
      <c r="BG155" s="171">
        <f t="shared" si="6"/>
        <v>0</v>
      </c>
      <c r="BH155" s="171">
        <f t="shared" si="7"/>
        <v>0</v>
      </c>
      <c r="BI155" s="171">
        <f t="shared" si="8"/>
        <v>0</v>
      </c>
      <c r="BJ155" s="17" t="s">
        <v>81</v>
      </c>
      <c r="BK155" s="171">
        <f t="shared" si="9"/>
        <v>0</v>
      </c>
      <c r="BL155" s="17" t="s">
        <v>142</v>
      </c>
      <c r="BM155" s="170" t="s">
        <v>166</v>
      </c>
    </row>
    <row r="156" spans="1:65" s="2" customFormat="1" ht="21.75" customHeight="1" x14ac:dyDescent="0.2">
      <c r="A156" s="32"/>
      <c r="B156" s="157"/>
      <c r="C156" s="158" t="s">
        <v>167</v>
      </c>
      <c r="D156" s="158" t="s">
        <v>138</v>
      </c>
      <c r="E156" s="159" t="s">
        <v>168</v>
      </c>
      <c r="F156" s="160" t="s">
        <v>169</v>
      </c>
      <c r="G156" s="161" t="s">
        <v>141</v>
      </c>
      <c r="H156" s="162">
        <v>12.564</v>
      </c>
      <c r="I156" s="163"/>
      <c r="J156" s="164">
        <f t="shared" si="0"/>
        <v>0</v>
      </c>
      <c r="K156" s="165"/>
      <c r="L156" s="33"/>
      <c r="M156" s="166" t="s">
        <v>1</v>
      </c>
      <c r="N156" s="167" t="s">
        <v>42</v>
      </c>
      <c r="O156" s="58"/>
      <c r="P156" s="168">
        <f t="shared" si="1"/>
        <v>0</v>
      </c>
      <c r="Q156" s="168">
        <v>4.3800000000000002E-3</v>
      </c>
      <c r="R156" s="168">
        <f t="shared" si="2"/>
        <v>5.5030320000000001E-2</v>
      </c>
      <c r="S156" s="168">
        <v>0</v>
      </c>
      <c r="T156" s="169">
        <f t="shared" si="3"/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70" t="s">
        <v>142</v>
      </c>
      <c r="AT156" s="170" t="s">
        <v>138</v>
      </c>
      <c r="AU156" s="170" t="s">
        <v>81</v>
      </c>
      <c r="AY156" s="17" t="s">
        <v>135</v>
      </c>
      <c r="BE156" s="171">
        <f t="shared" si="4"/>
        <v>0</v>
      </c>
      <c r="BF156" s="171">
        <f t="shared" si="5"/>
        <v>0</v>
      </c>
      <c r="BG156" s="171">
        <f t="shared" si="6"/>
        <v>0</v>
      </c>
      <c r="BH156" s="171">
        <f t="shared" si="7"/>
        <v>0</v>
      </c>
      <c r="BI156" s="171">
        <f t="shared" si="8"/>
        <v>0</v>
      </c>
      <c r="BJ156" s="17" t="s">
        <v>81</v>
      </c>
      <c r="BK156" s="171">
        <f t="shared" si="9"/>
        <v>0</v>
      </c>
      <c r="BL156" s="17" t="s">
        <v>142</v>
      </c>
      <c r="BM156" s="170" t="s">
        <v>170</v>
      </c>
    </row>
    <row r="157" spans="1:65" s="2" customFormat="1" ht="21.75" customHeight="1" x14ac:dyDescent="0.2">
      <c r="A157" s="32"/>
      <c r="B157" s="157"/>
      <c r="C157" s="158" t="s">
        <v>171</v>
      </c>
      <c r="D157" s="158" t="s">
        <v>138</v>
      </c>
      <c r="E157" s="159" t="s">
        <v>172</v>
      </c>
      <c r="F157" s="160" t="s">
        <v>173</v>
      </c>
      <c r="G157" s="161" t="s">
        <v>141</v>
      </c>
      <c r="H157" s="162">
        <v>4.5919999999999996</v>
      </c>
      <c r="I157" s="163"/>
      <c r="J157" s="164">
        <f t="shared" si="0"/>
        <v>0</v>
      </c>
      <c r="K157" s="165"/>
      <c r="L157" s="33"/>
      <c r="M157" s="166" t="s">
        <v>1</v>
      </c>
      <c r="N157" s="167" t="s">
        <v>42</v>
      </c>
      <c r="O157" s="58"/>
      <c r="P157" s="168">
        <f t="shared" si="1"/>
        <v>0</v>
      </c>
      <c r="Q157" s="168">
        <v>3.0000000000000001E-3</v>
      </c>
      <c r="R157" s="168">
        <f t="shared" si="2"/>
        <v>1.3776E-2</v>
      </c>
      <c r="S157" s="168">
        <v>0</v>
      </c>
      <c r="T157" s="169">
        <f t="shared" si="3"/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170" t="s">
        <v>142</v>
      </c>
      <c r="AT157" s="170" t="s">
        <v>138</v>
      </c>
      <c r="AU157" s="170" t="s">
        <v>81</v>
      </c>
      <c r="AY157" s="17" t="s">
        <v>135</v>
      </c>
      <c r="BE157" s="171">
        <f t="shared" si="4"/>
        <v>0</v>
      </c>
      <c r="BF157" s="171">
        <f t="shared" si="5"/>
        <v>0</v>
      </c>
      <c r="BG157" s="171">
        <f t="shared" si="6"/>
        <v>0</v>
      </c>
      <c r="BH157" s="171">
        <f t="shared" si="7"/>
        <v>0</v>
      </c>
      <c r="BI157" s="171">
        <f t="shared" si="8"/>
        <v>0</v>
      </c>
      <c r="BJ157" s="17" t="s">
        <v>81</v>
      </c>
      <c r="BK157" s="171">
        <f t="shared" si="9"/>
        <v>0</v>
      </c>
      <c r="BL157" s="17" t="s">
        <v>142</v>
      </c>
      <c r="BM157" s="170" t="s">
        <v>174</v>
      </c>
    </row>
    <row r="158" spans="1:65" s="13" customFormat="1" ht="11.25" x14ac:dyDescent="0.2">
      <c r="B158" s="172"/>
      <c r="D158" s="173" t="s">
        <v>144</v>
      </c>
      <c r="E158" s="174" t="s">
        <v>1</v>
      </c>
      <c r="F158" s="175" t="s">
        <v>175</v>
      </c>
      <c r="H158" s="176">
        <v>2.6819999999999999</v>
      </c>
      <c r="I158" s="177"/>
      <c r="L158" s="172"/>
      <c r="M158" s="178"/>
      <c r="N158" s="179"/>
      <c r="O158" s="179"/>
      <c r="P158" s="179"/>
      <c r="Q158" s="179"/>
      <c r="R158" s="179"/>
      <c r="S158" s="179"/>
      <c r="T158" s="180"/>
      <c r="AT158" s="174" t="s">
        <v>144</v>
      </c>
      <c r="AU158" s="174" t="s">
        <v>81</v>
      </c>
      <c r="AV158" s="13" t="s">
        <v>81</v>
      </c>
      <c r="AW158" s="13" t="s">
        <v>33</v>
      </c>
      <c r="AX158" s="13" t="s">
        <v>76</v>
      </c>
      <c r="AY158" s="174" t="s">
        <v>135</v>
      </c>
    </row>
    <row r="159" spans="1:65" s="13" customFormat="1" ht="11.25" x14ac:dyDescent="0.2">
      <c r="B159" s="172"/>
      <c r="D159" s="173" t="s">
        <v>144</v>
      </c>
      <c r="E159" s="174" t="s">
        <v>1</v>
      </c>
      <c r="F159" s="175" t="s">
        <v>176</v>
      </c>
      <c r="H159" s="176">
        <v>1.91</v>
      </c>
      <c r="I159" s="177"/>
      <c r="L159" s="172"/>
      <c r="M159" s="178"/>
      <c r="N159" s="179"/>
      <c r="O159" s="179"/>
      <c r="P159" s="179"/>
      <c r="Q159" s="179"/>
      <c r="R159" s="179"/>
      <c r="S159" s="179"/>
      <c r="T159" s="180"/>
      <c r="AT159" s="174" t="s">
        <v>144</v>
      </c>
      <c r="AU159" s="174" t="s">
        <v>81</v>
      </c>
      <c r="AV159" s="13" t="s">
        <v>81</v>
      </c>
      <c r="AW159" s="13" t="s">
        <v>33</v>
      </c>
      <c r="AX159" s="13" t="s">
        <v>76</v>
      </c>
      <c r="AY159" s="174" t="s">
        <v>135</v>
      </c>
    </row>
    <row r="160" spans="1:65" s="14" customFormat="1" ht="11.25" x14ac:dyDescent="0.2">
      <c r="B160" s="181"/>
      <c r="D160" s="173" t="s">
        <v>144</v>
      </c>
      <c r="E160" s="182" t="s">
        <v>1</v>
      </c>
      <c r="F160" s="183" t="s">
        <v>153</v>
      </c>
      <c r="H160" s="184">
        <v>4.5919999999999996</v>
      </c>
      <c r="I160" s="185"/>
      <c r="L160" s="181"/>
      <c r="M160" s="186"/>
      <c r="N160" s="187"/>
      <c r="O160" s="187"/>
      <c r="P160" s="187"/>
      <c r="Q160" s="187"/>
      <c r="R160" s="187"/>
      <c r="S160" s="187"/>
      <c r="T160" s="188"/>
      <c r="AT160" s="182" t="s">
        <v>144</v>
      </c>
      <c r="AU160" s="182" t="s">
        <v>81</v>
      </c>
      <c r="AV160" s="14" t="s">
        <v>142</v>
      </c>
      <c r="AW160" s="14" t="s">
        <v>33</v>
      </c>
      <c r="AX160" s="14" t="s">
        <v>84</v>
      </c>
      <c r="AY160" s="182" t="s">
        <v>135</v>
      </c>
    </row>
    <row r="161" spans="1:65" s="2" customFormat="1" ht="21.75" customHeight="1" x14ac:dyDescent="0.2">
      <c r="A161" s="32"/>
      <c r="B161" s="157"/>
      <c r="C161" s="158" t="s">
        <v>177</v>
      </c>
      <c r="D161" s="158" t="s">
        <v>138</v>
      </c>
      <c r="E161" s="159" t="s">
        <v>178</v>
      </c>
      <c r="F161" s="160" t="s">
        <v>179</v>
      </c>
      <c r="G161" s="161" t="s">
        <v>141</v>
      </c>
      <c r="H161" s="162">
        <v>12.584</v>
      </c>
      <c r="I161" s="163"/>
      <c r="J161" s="164">
        <f>ROUND(I161*H161,2)</f>
        <v>0</v>
      </c>
      <c r="K161" s="165"/>
      <c r="L161" s="33"/>
      <c r="M161" s="166" t="s">
        <v>1</v>
      </c>
      <c r="N161" s="167" t="s">
        <v>42</v>
      </c>
      <c r="O161" s="58"/>
      <c r="P161" s="168">
        <f>O161*H161</f>
        <v>0</v>
      </c>
      <c r="Q161" s="168">
        <v>1.575E-2</v>
      </c>
      <c r="R161" s="168">
        <f>Q161*H161</f>
        <v>0.19819799999999999</v>
      </c>
      <c r="S161" s="168">
        <v>0</v>
      </c>
      <c r="T161" s="169">
        <f>S161*H161</f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170" t="s">
        <v>142</v>
      </c>
      <c r="AT161" s="170" t="s">
        <v>138</v>
      </c>
      <c r="AU161" s="170" t="s">
        <v>81</v>
      </c>
      <c r="AY161" s="17" t="s">
        <v>135</v>
      </c>
      <c r="BE161" s="171">
        <f>IF(N161="základní",J161,0)</f>
        <v>0</v>
      </c>
      <c r="BF161" s="171">
        <f>IF(N161="snížená",J161,0)</f>
        <v>0</v>
      </c>
      <c r="BG161" s="171">
        <f>IF(N161="zákl. přenesená",J161,0)</f>
        <v>0</v>
      </c>
      <c r="BH161" s="171">
        <f>IF(N161="sníž. přenesená",J161,0)</f>
        <v>0</v>
      </c>
      <c r="BI161" s="171">
        <f>IF(N161="nulová",J161,0)</f>
        <v>0</v>
      </c>
      <c r="BJ161" s="17" t="s">
        <v>81</v>
      </c>
      <c r="BK161" s="171">
        <f>ROUND(I161*H161,2)</f>
        <v>0</v>
      </c>
      <c r="BL161" s="17" t="s">
        <v>142</v>
      </c>
      <c r="BM161" s="170" t="s">
        <v>180</v>
      </c>
    </row>
    <row r="162" spans="1:65" s="13" customFormat="1" ht="11.25" x14ac:dyDescent="0.2">
      <c r="B162" s="172"/>
      <c r="D162" s="173" t="s">
        <v>144</v>
      </c>
      <c r="E162" s="174" t="s">
        <v>1</v>
      </c>
      <c r="F162" s="175" t="s">
        <v>181</v>
      </c>
      <c r="H162" s="176">
        <v>12.584</v>
      </c>
      <c r="I162" s="177"/>
      <c r="L162" s="172"/>
      <c r="M162" s="178"/>
      <c r="N162" s="179"/>
      <c r="O162" s="179"/>
      <c r="P162" s="179"/>
      <c r="Q162" s="179"/>
      <c r="R162" s="179"/>
      <c r="S162" s="179"/>
      <c r="T162" s="180"/>
      <c r="AT162" s="174" t="s">
        <v>144</v>
      </c>
      <c r="AU162" s="174" t="s">
        <v>81</v>
      </c>
      <c r="AV162" s="13" t="s">
        <v>81</v>
      </c>
      <c r="AW162" s="13" t="s">
        <v>33</v>
      </c>
      <c r="AX162" s="13" t="s">
        <v>84</v>
      </c>
      <c r="AY162" s="174" t="s">
        <v>135</v>
      </c>
    </row>
    <row r="163" spans="1:65" s="2" customFormat="1" ht="16.5" customHeight="1" x14ac:dyDescent="0.2">
      <c r="A163" s="32"/>
      <c r="B163" s="157"/>
      <c r="C163" s="158" t="s">
        <v>182</v>
      </c>
      <c r="D163" s="158" t="s">
        <v>138</v>
      </c>
      <c r="E163" s="159" t="s">
        <v>183</v>
      </c>
      <c r="F163" s="160" t="s">
        <v>184</v>
      </c>
      <c r="G163" s="161" t="s">
        <v>141</v>
      </c>
      <c r="H163" s="162">
        <v>32.375</v>
      </c>
      <c r="I163" s="163"/>
      <c r="J163" s="164">
        <f>ROUND(I163*H163,2)</f>
        <v>0</v>
      </c>
      <c r="K163" s="165"/>
      <c r="L163" s="33"/>
      <c r="M163" s="166" t="s">
        <v>1</v>
      </c>
      <c r="N163" s="167" t="s">
        <v>42</v>
      </c>
      <c r="O163" s="58"/>
      <c r="P163" s="168">
        <f>O163*H163</f>
        <v>0</v>
      </c>
      <c r="Q163" s="168">
        <v>0</v>
      </c>
      <c r="R163" s="168">
        <f>Q163*H163</f>
        <v>0</v>
      </c>
      <c r="S163" s="168">
        <v>0</v>
      </c>
      <c r="T163" s="169">
        <f>S163*H163</f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170" t="s">
        <v>142</v>
      </c>
      <c r="AT163" s="170" t="s">
        <v>138</v>
      </c>
      <c r="AU163" s="170" t="s">
        <v>81</v>
      </c>
      <c r="AY163" s="17" t="s">
        <v>135</v>
      </c>
      <c r="BE163" s="171">
        <f>IF(N163="základní",J163,0)</f>
        <v>0</v>
      </c>
      <c r="BF163" s="171">
        <f>IF(N163="snížená",J163,0)</f>
        <v>0</v>
      </c>
      <c r="BG163" s="171">
        <f>IF(N163="zákl. přenesená",J163,0)</f>
        <v>0</v>
      </c>
      <c r="BH163" s="171">
        <f>IF(N163="sníž. přenesená",J163,0)</f>
        <v>0</v>
      </c>
      <c r="BI163" s="171">
        <f>IF(N163="nulová",J163,0)</f>
        <v>0</v>
      </c>
      <c r="BJ163" s="17" t="s">
        <v>81</v>
      </c>
      <c r="BK163" s="171">
        <f>ROUND(I163*H163,2)</f>
        <v>0</v>
      </c>
      <c r="BL163" s="17" t="s">
        <v>142</v>
      </c>
      <c r="BM163" s="170" t="s">
        <v>185</v>
      </c>
    </row>
    <row r="164" spans="1:65" s="13" customFormat="1" ht="11.25" x14ac:dyDescent="0.2">
      <c r="B164" s="172"/>
      <c r="D164" s="173" t="s">
        <v>144</v>
      </c>
      <c r="E164" s="174" t="s">
        <v>1</v>
      </c>
      <c r="F164" s="175" t="s">
        <v>186</v>
      </c>
      <c r="H164" s="176">
        <v>12.375</v>
      </c>
      <c r="I164" s="177"/>
      <c r="L164" s="172"/>
      <c r="M164" s="178"/>
      <c r="N164" s="179"/>
      <c r="O164" s="179"/>
      <c r="P164" s="179"/>
      <c r="Q164" s="179"/>
      <c r="R164" s="179"/>
      <c r="S164" s="179"/>
      <c r="T164" s="180"/>
      <c r="AT164" s="174" t="s">
        <v>144</v>
      </c>
      <c r="AU164" s="174" t="s">
        <v>81</v>
      </c>
      <c r="AV164" s="13" t="s">
        <v>81</v>
      </c>
      <c r="AW164" s="13" t="s">
        <v>33</v>
      </c>
      <c r="AX164" s="13" t="s">
        <v>76</v>
      </c>
      <c r="AY164" s="174" t="s">
        <v>135</v>
      </c>
    </row>
    <row r="165" spans="1:65" s="13" customFormat="1" ht="11.25" x14ac:dyDescent="0.2">
      <c r="B165" s="172"/>
      <c r="D165" s="173" t="s">
        <v>144</v>
      </c>
      <c r="E165" s="174" t="s">
        <v>1</v>
      </c>
      <c r="F165" s="175" t="s">
        <v>187</v>
      </c>
      <c r="H165" s="176">
        <v>20</v>
      </c>
      <c r="I165" s="177"/>
      <c r="L165" s="172"/>
      <c r="M165" s="178"/>
      <c r="N165" s="179"/>
      <c r="O165" s="179"/>
      <c r="P165" s="179"/>
      <c r="Q165" s="179"/>
      <c r="R165" s="179"/>
      <c r="S165" s="179"/>
      <c r="T165" s="180"/>
      <c r="AT165" s="174" t="s">
        <v>144</v>
      </c>
      <c r="AU165" s="174" t="s">
        <v>81</v>
      </c>
      <c r="AV165" s="13" t="s">
        <v>81</v>
      </c>
      <c r="AW165" s="13" t="s">
        <v>33</v>
      </c>
      <c r="AX165" s="13" t="s">
        <v>76</v>
      </c>
      <c r="AY165" s="174" t="s">
        <v>135</v>
      </c>
    </row>
    <row r="166" spans="1:65" s="14" customFormat="1" ht="11.25" x14ac:dyDescent="0.2">
      <c r="B166" s="181"/>
      <c r="D166" s="173" t="s">
        <v>144</v>
      </c>
      <c r="E166" s="182" t="s">
        <v>1</v>
      </c>
      <c r="F166" s="183" t="s">
        <v>153</v>
      </c>
      <c r="H166" s="184">
        <v>32.375</v>
      </c>
      <c r="I166" s="185"/>
      <c r="L166" s="181"/>
      <c r="M166" s="186"/>
      <c r="N166" s="187"/>
      <c r="O166" s="187"/>
      <c r="P166" s="187"/>
      <c r="Q166" s="187"/>
      <c r="R166" s="187"/>
      <c r="S166" s="187"/>
      <c r="T166" s="188"/>
      <c r="AT166" s="182" t="s">
        <v>144</v>
      </c>
      <c r="AU166" s="182" t="s">
        <v>81</v>
      </c>
      <c r="AV166" s="14" t="s">
        <v>142</v>
      </c>
      <c r="AW166" s="14" t="s">
        <v>33</v>
      </c>
      <c r="AX166" s="14" t="s">
        <v>84</v>
      </c>
      <c r="AY166" s="182" t="s">
        <v>135</v>
      </c>
    </row>
    <row r="167" spans="1:65" s="2" customFormat="1" ht="21.75" customHeight="1" x14ac:dyDescent="0.2">
      <c r="A167" s="32"/>
      <c r="B167" s="157"/>
      <c r="C167" s="158" t="s">
        <v>188</v>
      </c>
      <c r="D167" s="158" t="s">
        <v>138</v>
      </c>
      <c r="E167" s="159" t="s">
        <v>189</v>
      </c>
      <c r="F167" s="160" t="s">
        <v>190</v>
      </c>
      <c r="G167" s="161" t="s">
        <v>141</v>
      </c>
      <c r="H167" s="162">
        <v>50</v>
      </c>
      <c r="I167" s="163"/>
      <c r="J167" s="164">
        <f>ROUND(I167*H167,2)</f>
        <v>0</v>
      </c>
      <c r="K167" s="165"/>
      <c r="L167" s="33"/>
      <c r="M167" s="166" t="s">
        <v>1</v>
      </c>
      <c r="N167" s="167" t="s">
        <v>42</v>
      </c>
      <c r="O167" s="58"/>
      <c r="P167" s="168">
        <f>O167*H167</f>
        <v>0</v>
      </c>
      <c r="Q167" s="168">
        <v>0</v>
      </c>
      <c r="R167" s="168">
        <f>Q167*H167</f>
        <v>0</v>
      </c>
      <c r="S167" s="168">
        <v>0</v>
      </c>
      <c r="T167" s="169">
        <f>S167*H167</f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170" t="s">
        <v>142</v>
      </c>
      <c r="AT167" s="170" t="s">
        <v>138</v>
      </c>
      <c r="AU167" s="170" t="s">
        <v>81</v>
      </c>
      <c r="AY167" s="17" t="s">
        <v>135</v>
      </c>
      <c r="BE167" s="171">
        <f>IF(N167="základní",J167,0)</f>
        <v>0</v>
      </c>
      <c r="BF167" s="171">
        <f>IF(N167="snížená",J167,0)</f>
        <v>0</v>
      </c>
      <c r="BG167" s="171">
        <f>IF(N167="zákl. přenesená",J167,0)</f>
        <v>0</v>
      </c>
      <c r="BH167" s="171">
        <f>IF(N167="sníž. přenesená",J167,0)</f>
        <v>0</v>
      </c>
      <c r="BI167" s="171">
        <f>IF(N167="nulová",J167,0)</f>
        <v>0</v>
      </c>
      <c r="BJ167" s="17" t="s">
        <v>81</v>
      </c>
      <c r="BK167" s="171">
        <f>ROUND(I167*H167,2)</f>
        <v>0</v>
      </c>
      <c r="BL167" s="17" t="s">
        <v>142</v>
      </c>
      <c r="BM167" s="170" t="s">
        <v>191</v>
      </c>
    </row>
    <row r="168" spans="1:65" s="15" customFormat="1" ht="11.25" x14ac:dyDescent="0.2">
      <c r="B168" s="189"/>
      <c r="D168" s="173" t="s">
        <v>144</v>
      </c>
      <c r="E168" s="190" t="s">
        <v>1</v>
      </c>
      <c r="F168" s="191" t="s">
        <v>192</v>
      </c>
      <c r="H168" s="190" t="s">
        <v>1</v>
      </c>
      <c r="I168" s="192"/>
      <c r="L168" s="189"/>
      <c r="M168" s="193"/>
      <c r="N168" s="194"/>
      <c r="O168" s="194"/>
      <c r="P168" s="194"/>
      <c r="Q168" s="194"/>
      <c r="R168" s="194"/>
      <c r="S168" s="194"/>
      <c r="T168" s="195"/>
      <c r="AT168" s="190" t="s">
        <v>144</v>
      </c>
      <c r="AU168" s="190" t="s">
        <v>81</v>
      </c>
      <c r="AV168" s="15" t="s">
        <v>84</v>
      </c>
      <c r="AW168" s="15" t="s">
        <v>33</v>
      </c>
      <c r="AX168" s="15" t="s">
        <v>76</v>
      </c>
      <c r="AY168" s="190" t="s">
        <v>135</v>
      </c>
    </row>
    <row r="169" spans="1:65" s="13" customFormat="1" ht="11.25" x14ac:dyDescent="0.2">
      <c r="B169" s="172"/>
      <c r="D169" s="173" t="s">
        <v>144</v>
      </c>
      <c r="E169" s="174" t="s">
        <v>1</v>
      </c>
      <c r="F169" s="175" t="s">
        <v>193</v>
      </c>
      <c r="H169" s="176">
        <v>50</v>
      </c>
      <c r="I169" s="177"/>
      <c r="L169" s="172"/>
      <c r="M169" s="178"/>
      <c r="N169" s="179"/>
      <c r="O169" s="179"/>
      <c r="P169" s="179"/>
      <c r="Q169" s="179"/>
      <c r="R169" s="179"/>
      <c r="S169" s="179"/>
      <c r="T169" s="180"/>
      <c r="AT169" s="174" t="s">
        <v>144</v>
      </c>
      <c r="AU169" s="174" t="s">
        <v>81</v>
      </c>
      <c r="AV169" s="13" t="s">
        <v>81</v>
      </c>
      <c r="AW169" s="13" t="s">
        <v>33</v>
      </c>
      <c r="AX169" s="13" t="s">
        <v>84</v>
      </c>
      <c r="AY169" s="174" t="s">
        <v>135</v>
      </c>
    </row>
    <row r="170" spans="1:65" s="2" customFormat="1" ht="21.75" customHeight="1" x14ac:dyDescent="0.2">
      <c r="A170" s="32"/>
      <c r="B170" s="157"/>
      <c r="C170" s="158" t="s">
        <v>194</v>
      </c>
      <c r="D170" s="158" t="s">
        <v>138</v>
      </c>
      <c r="E170" s="159" t="s">
        <v>195</v>
      </c>
      <c r="F170" s="160" t="s">
        <v>196</v>
      </c>
      <c r="G170" s="161" t="s">
        <v>197</v>
      </c>
      <c r="H170" s="162">
        <v>0.126</v>
      </c>
      <c r="I170" s="163"/>
      <c r="J170" s="164">
        <f>ROUND(I170*H170,2)</f>
        <v>0</v>
      </c>
      <c r="K170" s="165"/>
      <c r="L170" s="33"/>
      <c r="M170" s="166" t="s">
        <v>1</v>
      </c>
      <c r="N170" s="167" t="s">
        <v>42</v>
      </c>
      <c r="O170" s="58"/>
      <c r="P170" s="168">
        <f>O170*H170</f>
        <v>0</v>
      </c>
      <c r="Q170" s="168">
        <v>0</v>
      </c>
      <c r="R170" s="168">
        <f>Q170*H170</f>
        <v>0</v>
      </c>
      <c r="S170" s="168">
        <v>0</v>
      </c>
      <c r="T170" s="169">
        <f>S170*H170</f>
        <v>0</v>
      </c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R170" s="170" t="s">
        <v>142</v>
      </c>
      <c r="AT170" s="170" t="s">
        <v>138</v>
      </c>
      <c r="AU170" s="170" t="s">
        <v>81</v>
      </c>
      <c r="AY170" s="17" t="s">
        <v>135</v>
      </c>
      <c r="BE170" s="171">
        <f>IF(N170="základní",J170,0)</f>
        <v>0</v>
      </c>
      <c r="BF170" s="171">
        <f>IF(N170="snížená",J170,0)</f>
        <v>0</v>
      </c>
      <c r="BG170" s="171">
        <f>IF(N170="zákl. přenesená",J170,0)</f>
        <v>0</v>
      </c>
      <c r="BH170" s="171">
        <f>IF(N170="sníž. přenesená",J170,0)</f>
        <v>0</v>
      </c>
      <c r="BI170" s="171">
        <f>IF(N170="nulová",J170,0)</f>
        <v>0</v>
      </c>
      <c r="BJ170" s="17" t="s">
        <v>81</v>
      </c>
      <c r="BK170" s="171">
        <f>ROUND(I170*H170,2)</f>
        <v>0</v>
      </c>
      <c r="BL170" s="17" t="s">
        <v>142</v>
      </c>
      <c r="BM170" s="170" t="s">
        <v>198</v>
      </c>
    </row>
    <row r="171" spans="1:65" s="2" customFormat="1" ht="16.5" customHeight="1" x14ac:dyDescent="0.2">
      <c r="A171" s="32"/>
      <c r="B171" s="157"/>
      <c r="C171" s="158" t="s">
        <v>199</v>
      </c>
      <c r="D171" s="158" t="s">
        <v>138</v>
      </c>
      <c r="E171" s="159" t="s">
        <v>200</v>
      </c>
      <c r="F171" s="160" t="s">
        <v>201</v>
      </c>
      <c r="G171" s="161" t="s">
        <v>197</v>
      </c>
      <c r="H171" s="162">
        <v>0.126</v>
      </c>
      <c r="I171" s="163"/>
      <c r="J171" s="164">
        <f>ROUND(I171*H171,2)</f>
        <v>0</v>
      </c>
      <c r="K171" s="165"/>
      <c r="L171" s="33"/>
      <c r="M171" s="166" t="s">
        <v>1</v>
      </c>
      <c r="N171" s="167" t="s">
        <v>42</v>
      </c>
      <c r="O171" s="58"/>
      <c r="P171" s="168">
        <f>O171*H171</f>
        <v>0</v>
      </c>
      <c r="Q171" s="168">
        <v>0</v>
      </c>
      <c r="R171" s="168">
        <f>Q171*H171</f>
        <v>0</v>
      </c>
      <c r="S171" s="168">
        <v>0</v>
      </c>
      <c r="T171" s="169">
        <f>S171*H171</f>
        <v>0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170" t="s">
        <v>142</v>
      </c>
      <c r="AT171" s="170" t="s">
        <v>138</v>
      </c>
      <c r="AU171" s="170" t="s">
        <v>81</v>
      </c>
      <c r="AY171" s="17" t="s">
        <v>135</v>
      </c>
      <c r="BE171" s="171">
        <f>IF(N171="základní",J171,0)</f>
        <v>0</v>
      </c>
      <c r="BF171" s="171">
        <f>IF(N171="snížená",J171,0)</f>
        <v>0</v>
      </c>
      <c r="BG171" s="171">
        <f>IF(N171="zákl. přenesená",J171,0)</f>
        <v>0</v>
      </c>
      <c r="BH171" s="171">
        <f>IF(N171="sníž. přenesená",J171,0)</f>
        <v>0</v>
      </c>
      <c r="BI171" s="171">
        <f>IF(N171="nulová",J171,0)</f>
        <v>0</v>
      </c>
      <c r="BJ171" s="17" t="s">
        <v>81</v>
      </c>
      <c r="BK171" s="171">
        <f>ROUND(I171*H171,2)</f>
        <v>0</v>
      </c>
      <c r="BL171" s="17" t="s">
        <v>142</v>
      </c>
      <c r="BM171" s="170" t="s">
        <v>202</v>
      </c>
    </row>
    <row r="172" spans="1:65" s="2" customFormat="1" ht="21.75" customHeight="1" x14ac:dyDescent="0.2">
      <c r="A172" s="32"/>
      <c r="B172" s="157"/>
      <c r="C172" s="158" t="s">
        <v>203</v>
      </c>
      <c r="D172" s="158" t="s">
        <v>138</v>
      </c>
      <c r="E172" s="159" t="s">
        <v>204</v>
      </c>
      <c r="F172" s="160" t="s">
        <v>205</v>
      </c>
      <c r="G172" s="161" t="s">
        <v>197</v>
      </c>
      <c r="H172" s="162">
        <v>0.126</v>
      </c>
      <c r="I172" s="163"/>
      <c r="J172" s="164">
        <f>ROUND(I172*H172,2)</f>
        <v>0</v>
      </c>
      <c r="K172" s="165"/>
      <c r="L172" s="33"/>
      <c r="M172" s="166" t="s">
        <v>1</v>
      </c>
      <c r="N172" s="167" t="s">
        <v>42</v>
      </c>
      <c r="O172" s="58"/>
      <c r="P172" s="168">
        <f>O172*H172</f>
        <v>0</v>
      </c>
      <c r="Q172" s="168">
        <v>0.505</v>
      </c>
      <c r="R172" s="168">
        <f>Q172*H172</f>
        <v>6.3630000000000006E-2</v>
      </c>
      <c r="S172" s="168">
        <v>0</v>
      </c>
      <c r="T172" s="169">
        <f>S172*H172</f>
        <v>0</v>
      </c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R172" s="170" t="s">
        <v>142</v>
      </c>
      <c r="AT172" s="170" t="s">
        <v>138</v>
      </c>
      <c r="AU172" s="170" t="s">
        <v>81</v>
      </c>
      <c r="AY172" s="17" t="s">
        <v>135</v>
      </c>
      <c r="BE172" s="171">
        <f>IF(N172="základní",J172,0)</f>
        <v>0</v>
      </c>
      <c r="BF172" s="171">
        <f>IF(N172="snížená",J172,0)</f>
        <v>0</v>
      </c>
      <c r="BG172" s="171">
        <f>IF(N172="zákl. přenesená",J172,0)</f>
        <v>0</v>
      </c>
      <c r="BH172" s="171">
        <f>IF(N172="sníž. přenesená",J172,0)</f>
        <v>0</v>
      </c>
      <c r="BI172" s="171">
        <f>IF(N172="nulová",J172,0)</f>
        <v>0</v>
      </c>
      <c r="BJ172" s="17" t="s">
        <v>81</v>
      </c>
      <c r="BK172" s="171">
        <f>ROUND(I172*H172,2)</f>
        <v>0</v>
      </c>
      <c r="BL172" s="17" t="s">
        <v>142</v>
      </c>
      <c r="BM172" s="170" t="s">
        <v>206</v>
      </c>
    </row>
    <row r="173" spans="1:65" s="15" customFormat="1" ht="22.5" x14ac:dyDescent="0.2">
      <c r="B173" s="189"/>
      <c r="D173" s="173" t="s">
        <v>144</v>
      </c>
      <c r="E173" s="190" t="s">
        <v>1</v>
      </c>
      <c r="F173" s="191" t="s">
        <v>207</v>
      </c>
      <c r="H173" s="190" t="s">
        <v>1</v>
      </c>
      <c r="I173" s="192"/>
      <c r="L173" s="189"/>
      <c r="M173" s="193"/>
      <c r="N173" s="194"/>
      <c r="O173" s="194"/>
      <c r="P173" s="194"/>
      <c r="Q173" s="194"/>
      <c r="R173" s="194"/>
      <c r="S173" s="194"/>
      <c r="T173" s="195"/>
      <c r="AT173" s="190" t="s">
        <v>144</v>
      </c>
      <c r="AU173" s="190" t="s">
        <v>81</v>
      </c>
      <c r="AV173" s="15" t="s">
        <v>84</v>
      </c>
      <c r="AW173" s="15" t="s">
        <v>33</v>
      </c>
      <c r="AX173" s="15" t="s">
        <v>76</v>
      </c>
      <c r="AY173" s="190" t="s">
        <v>135</v>
      </c>
    </row>
    <row r="174" spans="1:65" s="13" customFormat="1" ht="11.25" x14ac:dyDescent="0.2">
      <c r="B174" s="172"/>
      <c r="D174" s="173" t="s">
        <v>144</v>
      </c>
      <c r="E174" s="174" t="s">
        <v>1</v>
      </c>
      <c r="F174" s="175" t="s">
        <v>208</v>
      </c>
      <c r="H174" s="176">
        <v>0.126</v>
      </c>
      <c r="I174" s="177"/>
      <c r="L174" s="172"/>
      <c r="M174" s="178"/>
      <c r="N174" s="179"/>
      <c r="O174" s="179"/>
      <c r="P174" s="179"/>
      <c r="Q174" s="179"/>
      <c r="R174" s="179"/>
      <c r="S174" s="179"/>
      <c r="T174" s="180"/>
      <c r="AT174" s="174" t="s">
        <v>144</v>
      </c>
      <c r="AU174" s="174" t="s">
        <v>81</v>
      </c>
      <c r="AV174" s="13" t="s">
        <v>81</v>
      </c>
      <c r="AW174" s="13" t="s">
        <v>33</v>
      </c>
      <c r="AX174" s="13" t="s">
        <v>84</v>
      </c>
      <c r="AY174" s="174" t="s">
        <v>135</v>
      </c>
    </row>
    <row r="175" spans="1:65" s="2" customFormat="1" ht="21.75" customHeight="1" x14ac:dyDescent="0.2">
      <c r="A175" s="32"/>
      <c r="B175" s="157"/>
      <c r="C175" s="158" t="s">
        <v>8</v>
      </c>
      <c r="D175" s="158" t="s">
        <v>138</v>
      </c>
      <c r="E175" s="159" t="s">
        <v>209</v>
      </c>
      <c r="F175" s="160" t="s">
        <v>210</v>
      </c>
      <c r="G175" s="161" t="s">
        <v>141</v>
      </c>
      <c r="H175" s="162">
        <v>3.45</v>
      </c>
      <c r="I175" s="163"/>
      <c r="J175" s="164">
        <f>ROUND(I175*H175,2)</f>
        <v>0</v>
      </c>
      <c r="K175" s="165"/>
      <c r="L175" s="33"/>
      <c r="M175" s="166" t="s">
        <v>1</v>
      </c>
      <c r="N175" s="167" t="s">
        <v>42</v>
      </c>
      <c r="O175" s="58"/>
      <c r="P175" s="168">
        <f>O175*H175</f>
        <v>0</v>
      </c>
      <c r="Q175" s="168">
        <v>5.67E-2</v>
      </c>
      <c r="R175" s="168">
        <f>Q175*H175</f>
        <v>0.19561500000000001</v>
      </c>
      <c r="S175" s="168">
        <v>0</v>
      </c>
      <c r="T175" s="169">
        <f>S175*H175</f>
        <v>0</v>
      </c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R175" s="170" t="s">
        <v>142</v>
      </c>
      <c r="AT175" s="170" t="s">
        <v>138</v>
      </c>
      <c r="AU175" s="170" t="s">
        <v>81</v>
      </c>
      <c r="AY175" s="17" t="s">
        <v>135</v>
      </c>
      <c r="BE175" s="171">
        <f>IF(N175="základní",J175,0)</f>
        <v>0</v>
      </c>
      <c r="BF175" s="171">
        <f>IF(N175="snížená",J175,0)</f>
        <v>0</v>
      </c>
      <c r="BG175" s="171">
        <f>IF(N175="zákl. přenesená",J175,0)</f>
        <v>0</v>
      </c>
      <c r="BH175" s="171">
        <f>IF(N175="sníž. přenesená",J175,0)</f>
        <v>0</v>
      </c>
      <c r="BI175" s="171">
        <f>IF(N175="nulová",J175,0)</f>
        <v>0</v>
      </c>
      <c r="BJ175" s="17" t="s">
        <v>81</v>
      </c>
      <c r="BK175" s="171">
        <f>ROUND(I175*H175,2)</f>
        <v>0</v>
      </c>
      <c r="BL175" s="17" t="s">
        <v>142</v>
      </c>
      <c r="BM175" s="170" t="s">
        <v>211</v>
      </c>
    </row>
    <row r="176" spans="1:65" s="13" customFormat="1" ht="11.25" x14ac:dyDescent="0.2">
      <c r="B176" s="172"/>
      <c r="D176" s="173" t="s">
        <v>144</v>
      </c>
      <c r="E176" s="174" t="s">
        <v>1</v>
      </c>
      <c r="F176" s="175" t="s">
        <v>212</v>
      </c>
      <c r="H176" s="176">
        <v>3.45</v>
      </c>
      <c r="I176" s="177"/>
      <c r="L176" s="172"/>
      <c r="M176" s="178"/>
      <c r="N176" s="179"/>
      <c r="O176" s="179"/>
      <c r="P176" s="179"/>
      <c r="Q176" s="179"/>
      <c r="R176" s="179"/>
      <c r="S176" s="179"/>
      <c r="T176" s="180"/>
      <c r="AT176" s="174" t="s">
        <v>144</v>
      </c>
      <c r="AU176" s="174" t="s">
        <v>81</v>
      </c>
      <c r="AV176" s="13" t="s">
        <v>81</v>
      </c>
      <c r="AW176" s="13" t="s">
        <v>33</v>
      </c>
      <c r="AX176" s="13" t="s">
        <v>76</v>
      </c>
      <c r="AY176" s="174" t="s">
        <v>135</v>
      </c>
    </row>
    <row r="177" spans="1:65" s="14" customFormat="1" ht="11.25" x14ac:dyDescent="0.2">
      <c r="B177" s="181"/>
      <c r="D177" s="173" t="s">
        <v>144</v>
      </c>
      <c r="E177" s="182" t="s">
        <v>1</v>
      </c>
      <c r="F177" s="183" t="s">
        <v>153</v>
      </c>
      <c r="H177" s="184">
        <v>3.45</v>
      </c>
      <c r="I177" s="185"/>
      <c r="L177" s="181"/>
      <c r="M177" s="186"/>
      <c r="N177" s="187"/>
      <c r="O177" s="187"/>
      <c r="P177" s="187"/>
      <c r="Q177" s="187"/>
      <c r="R177" s="187"/>
      <c r="S177" s="187"/>
      <c r="T177" s="188"/>
      <c r="AT177" s="182" t="s">
        <v>144</v>
      </c>
      <c r="AU177" s="182" t="s">
        <v>81</v>
      </c>
      <c r="AV177" s="14" t="s">
        <v>142</v>
      </c>
      <c r="AW177" s="14" t="s">
        <v>33</v>
      </c>
      <c r="AX177" s="14" t="s">
        <v>84</v>
      </c>
      <c r="AY177" s="182" t="s">
        <v>135</v>
      </c>
    </row>
    <row r="178" spans="1:65" s="2" customFormat="1" ht="16.5" customHeight="1" x14ac:dyDescent="0.2">
      <c r="A178" s="32"/>
      <c r="B178" s="157"/>
      <c r="C178" s="158" t="s">
        <v>213</v>
      </c>
      <c r="D178" s="158" t="s">
        <v>138</v>
      </c>
      <c r="E178" s="159" t="s">
        <v>214</v>
      </c>
      <c r="F178" s="160" t="s">
        <v>215</v>
      </c>
      <c r="G178" s="161" t="s">
        <v>216</v>
      </c>
      <c r="H178" s="162">
        <v>1</v>
      </c>
      <c r="I178" s="163"/>
      <c r="J178" s="164">
        <f>ROUND(I178*H178,2)</f>
        <v>0</v>
      </c>
      <c r="K178" s="165"/>
      <c r="L178" s="33"/>
      <c r="M178" s="166" t="s">
        <v>1</v>
      </c>
      <c r="N178" s="167" t="s">
        <v>42</v>
      </c>
      <c r="O178" s="58"/>
      <c r="P178" s="168">
        <f>O178*H178</f>
        <v>0</v>
      </c>
      <c r="Q178" s="168">
        <v>4.684E-2</v>
      </c>
      <c r="R178" s="168">
        <f>Q178*H178</f>
        <v>4.684E-2</v>
      </c>
      <c r="S178" s="168">
        <v>0</v>
      </c>
      <c r="T178" s="169">
        <f>S178*H178</f>
        <v>0</v>
      </c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R178" s="170" t="s">
        <v>142</v>
      </c>
      <c r="AT178" s="170" t="s">
        <v>138</v>
      </c>
      <c r="AU178" s="170" t="s">
        <v>81</v>
      </c>
      <c r="AY178" s="17" t="s">
        <v>135</v>
      </c>
      <c r="BE178" s="171">
        <f>IF(N178="základní",J178,0)</f>
        <v>0</v>
      </c>
      <c r="BF178" s="171">
        <f>IF(N178="snížená",J178,0)</f>
        <v>0</v>
      </c>
      <c r="BG178" s="171">
        <f>IF(N178="zákl. přenesená",J178,0)</f>
        <v>0</v>
      </c>
      <c r="BH178" s="171">
        <f>IF(N178="sníž. přenesená",J178,0)</f>
        <v>0</v>
      </c>
      <c r="BI178" s="171">
        <f>IF(N178="nulová",J178,0)</f>
        <v>0</v>
      </c>
      <c r="BJ178" s="17" t="s">
        <v>81</v>
      </c>
      <c r="BK178" s="171">
        <f>ROUND(I178*H178,2)</f>
        <v>0</v>
      </c>
      <c r="BL178" s="17" t="s">
        <v>142</v>
      </c>
      <c r="BM178" s="170" t="s">
        <v>217</v>
      </c>
    </row>
    <row r="179" spans="1:65" s="2" customFormat="1" ht="16.5" customHeight="1" x14ac:dyDescent="0.2">
      <c r="A179" s="32"/>
      <c r="B179" s="157"/>
      <c r="C179" s="196" t="s">
        <v>218</v>
      </c>
      <c r="D179" s="196" t="s">
        <v>219</v>
      </c>
      <c r="E179" s="197" t="s">
        <v>220</v>
      </c>
      <c r="F179" s="198" t="s">
        <v>221</v>
      </c>
      <c r="G179" s="199" t="s">
        <v>216</v>
      </c>
      <c r="H179" s="200">
        <v>1</v>
      </c>
      <c r="I179" s="201"/>
      <c r="J179" s="202">
        <f>ROUND(I179*H179,2)</f>
        <v>0</v>
      </c>
      <c r="K179" s="203"/>
      <c r="L179" s="204"/>
      <c r="M179" s="205" t="s">
        <v>1</v>
      </c>
      <c r="N179" s="206" t="s">
        <v>42</v>
      </c>
      <c r="O179" s="58"/>
      <c r="P179" s="168">
        <f>O179*H179</f>
        <v>0</v>
      </c>
      <c r="Q179" s="168">
        <v>2.3470000000000001E-2</v>
      </c>
      <c r="R179" s="168">
        <f>Q179*H179</f>
        <v>2.3470000000000001E-2</v>
      </c>
      <c r="S179" s="168">
        <v>0</v>
      </c>
      <c r="T179" s="169">
        <f>S179*H179</f>
        <v>0</v>
      </c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R179" s="170" t="s">
        <v>171</v>
      </c>
      <c r="AT179" s="170" t="s">
        <v>219</v>
      </c>
      <c r="AU179" s="170" t="s">
        <v>81</v>
      </c>
      <c r="AY179" s="17" t="s">
        <v>135</v>
      </c>
      <c r="BE179" s="171">
        <f>IF(N179="základní",J179,0)</f>
        <v>0</v>
      </c>
      <c r="BF179" s="171">
        <f>IF(N179="snížená",J179,0)</f>
        <v>0</v>
      </c>
      <c r="BG179" s="171">
        <f>IF(N179="zákl. přenesená",J179,0)</f>
        <v>0</v>
      </c>
      <c r="BH179" s="171">
        <f>IF(N179="sníž. přenesená",J179,0)</f>
        <v>0</v>
      </c>
      <c r="BI179" s="171">
        <f>IF(N179="nulová",J179,0)</f>
        <v>0</v>
      </c>
      <c r="BJ179" s="17" t="s">
        <v>81</v>
      </c>
      <c r="BK179" s="171">
        <f>ROUND(I179*H179,2)</f>
        <v>0</v>
      </c>
      <c r="BL179" s="17" t="s">
        <v>142</v>
      </c>
      <c r="BM179" s="170" t="s">
        <v>222</v>
      </c>
    </row>
    <row r="180" spans="1:65" s="12" customFormat="1" ht="22.9" customHeight="1" x14ac:dyDescent="0.2">
      <c r="B180" s="144"/>
      <c r="D180" s="145" t="s">
        <v>75</v>
      </c>
      <c r="E180" s="155" t="s">
        <v>177</v>
      </c>
      <c r="F180" s="155" t="s">
        <v>223</v>
      </c>
      <c r="I180" s="147"/>
      <c r="J180" s="156">
        <f>BK180</f>
        <v>0</v>
      </c>
      <c r="L180" s="144"/>
      <c r="M180" s="149"/>
      <c r="N180" s="150"/>
      <c r="O180" s="150"/>
      <c r="P180" s="151">
        <f>SUM(P181:P206)</f>
        <v>0</v>
      </c>
      <c r="Q180" s="150"/>
      <c r="R180" s="151">
        <f>SUM(R181:R206)</f>
        <v>2.4950000000000003E-3</v>
      </c>
      <c r="S180" s="150"/>
      <c r="T180" s="152">
        <f>SUM(T181:T206)</f>
        <v>2.7224916000000001</v>
      </c>
      <c r="AR180" s="145" t="s">
        <v>84</v>
      </c>
      <c r="AT180" s="153" t="s">
        <v>75</v>
      </c>
      <c r="AU180" s="153" t="s">
        <v>84</v>
      </c>
      <c r="AY180" s="145" t="s">
        <v>135</v>
      </c>
      <c r="BK180" s="154">
        <f>SUM(BK181:BK206)</f>
        <v>0</v>
      </c>
    </row>
    <row r="181" spans="1:65" s="2" customFormat="1" ht="21.75" customHeight="1" x14ac:dyDescent="0.2">
      <c r="A181" s="32"/>
      <c r="B181" s="157"/>
      <c r="C181" s="158" t="s">
        <v>224</v>
      </c>
      <c r="D181" s="158" t="s">
        <v>138</v>
      </c>
      <c r="E181" s="159" t="s">
        <v>225</v>
      </c>
      <c r="F181" s="160" t="s">
        <v>226</v>
      </c>
      <c r="G181" s="161" t="s">
        <v>216</v>
      </c>
      <c r="H181" s="162">
        <v>2</v>
      </c>
      <c r="I181" s="163"/>
      <c r="J181" s="164">
        <f>ROUND(I181*H181,2)</f>
        <v>0</v>
      </c>
      <c r="K181" s="165"/>
      <c r="L181" s="33"/>
      <c r="M181" s="166" t="s">
        <v>1</v>
      </c>
      <c r="N181" s="167" t="s">
        <v>42</v>
      </c>
      <c r="O181" s="58"/>
      <c r="P181" s="168">
        <f>O181*H181</f>
        <v>0</v>
      </c>
      <c r="Q181" s="168">
        <v>0</v>
      </c>
      <c r="R181" s="168">
        <f>Q181*H181</f>
        <v>0</v>
      </c>
      <c r="S181" s="168">
        <v>2.4E-2</v>
      </c>
      <c r="T181" s="169">
        <f>S181*H181</f>
        <v>4.8000000000000001E-2</v>
      </c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R181" s="170" t="s">
        <v>213</v>
      </c>
      <c r="AT181" s="170" t="s">
        <v>138</v>
      </c>
      <c r="AU181" s="170" t="s">
        <v>81</v>
      </c>
      <c r="AY181" s="17" t="s">
        <v>135</v>
      </c>
      <c r="BE181" s="171">
        <f>IF(N181="základní",J181,0)</f>
        <v>0</v>
      </c>
      <c r="BF181" s="171">
        <f>IF(N181="snížená",J181,0)</f>
        <v>0</v>
      </c>
      <c r="BG181" s="171">
        <f>IF(N181="zákl. přenesená",J181,0)</f>
        <v>0</v>
      </c>
      <c r="BH181" s="171">
        <f>IF(N181="sníž. přenesená",J181,0)</f>
        <v>0</v>
      </c>
      <c r="BI181" s="171">
        <f>IF(N181="nulová",J181,0)</f>
        <v>0</v>
      </c>
      <c r="BJ181" s="17" t="s">
        <v>81</v>
      </c>
      <c r="BK181" s="171">
        <f>ROUND(I181*H181,2)</f>
        <v>0</v>
      </c>
      <c r="BL181" s="17" t="s">
        <v>213</v>
      </c>
      <c r="BM181" s="170" t="s">
        <v>227</v>
      </c>
    </row>
    <row r="182" spans="1:65" s="2" customFormat="1" ht="21.75" customHeight="1" x14ac:dyDescent="0.2">
      <c r="A182" s="32"/>
      <c r="B182" s="157"/>
      <c r="C182" s="158" t="s">
        <v>228</v>
      </c>
      <c r="D182" s="158" t="s">
        <v>138</v>
      </c>
      <c r="E182" s="159" t="s">
        <v>229</v>
      </c>
      <c r="F182" s="160" t="s">
        <v>230</v>
      </c>
      <c r="G182" s="161" t="s">
        <v>141</v>
      </c>
      <c r="H182" s="162">
        <v>35.502000000000002</v>
      </c>
      <c r="I182" s="163"/>
      <c r="J182" s="164">
        <f>ROUND(I182*H182,2)</f>
        <v>0</v>
      </c>
      <c r="K182" s="165"/>
      <c r="L182" s="33"/>
      <c r="M182" s="166" t="s">
        <v>1</v>
      </c>
      <c r="N182" s="167" t="s">
        <v>42</v>
      </c>
      <c r="O182" s="58"/>
      <c r="P182" s="168">
        <f>O182*H182</f>
        <v>0</v>
      </c>
      <c r="Q182" s="168">
        <v>0</v>
      </c>
      <c r="R182" s="168">
        <f>Q182*H182</f>
        <v>0</v>
      </c>
      <c r="S182" s="168">
        <v>0</v>
      </c>
      <c r="T182" s="169">
        <f>S182*H182</f>
        <v>0</v>
      </c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R182" s="170" t="s">
        <v>213</v>
      </c>
      <c r="AT182" s="170" t="s">
        <v>138</v>
      </c>
      <c r="AU182" s="170" t="s">
        <v>81</v>
      </c>
      <c r="AY182" s="17" t="s">
        <v>135</v>
      </c>
      <c r="BE182" s="171">
        <f>IF(N182="základní",J182,0)</f>
        <v>0</v>
      </c>
      <c r="BF182" s="171">
        <f>IF(N182="snížená",J182,0)</f>
        <v>0</v>
      </c>
      <c r="BG182" s="171">
        <f>IF(N182="zákl. přenesená",J182,0)</f>
        <v>0</v>
      </c>
      <c r="BH182" s="171">
        <f>IF(N182="sníž. přenesená",J182,0)</f>
        <v>0</v>
      </c>
      <c r="BI182" s="171">
        <f>IF(N182="nulová",J182,0)</f>
        <v>0</v>
      </c>
      <c r="BJ182" s="17" t="s">
        <v>81</v>
      </c>
      <c r="BK182" s="171">
        <f>ROUND(I182*H182,2)</f>
        <v>0</v>
      </c>
      <c r="BL182" s="17" t="s">
        <v>213</v>
      </c>
      <c r="BM182" s="170" t="s">
        <v>231</v>
      </c>
    </row>
    <row r="183" spans="1:65" s="15" customFormat="1" ht="11.25" x14ac:dyDescent="0.2">
      <c r="B183" s="189"/>
      <c r="D183" s="173" t="s">
        <v>144</v>
      </c>
      <c r="E183" s="190" t="s">
        <v>1</v>
      </c>
      <c r="F183" s="191" t="s">
        <v>232</v>
      </c>
      <c r="H183" s="190" t="s">
        <v>1</v>
      </c>
      <c r="I183" s="192"/>
      <c r="L183" s="189"/>
      <c r="M183" s="193"/>
      <c r="N183" s="194"/>
      <c r="O183" s="194"/>
      <c r="P183" s="194"/>
      <c r="Q183" s="194"/>
      <c r="R183" s="194"/>
      <c r="S183" s="194"/>
      <c r="T183" s="195"/>
      <c r="AT183" s="190" t="s">
        <v>144</v>
      </c>
      <c r="AU183" s="190" t="s">
        <v>81</v>
      </c>
      <c r="AV183" s="15" t="s">
        <v>84</v>
      </c>
      <c r="AW183" s="15" t="s">
        <v>33</v>
      </c>
      <c r="AX183" s="15" t="s">
        <v>76</v>
      </c>
      <c r="AY183" s="190" t="s">
        <v>135</v>
      </c>
    </row>
    <row r="184" spans="1:65" s="13" customFormat="1" ht="11.25" x14ac:dyDescent="0.2">
      <c r="B184" s="172"/>
      <c r="D184" s="173" t="s">
        <v>144</v>
      </c>
      <c r="E184" s="174" t="s">
        <v>1</v>
      </c>
      <c r="F184" s="175" t="s">
        <v>233</v>
      </c>
      <c r="H184" s="176">
        <v>16.25</v>
      </c>
      <c r="I184" s="177"/>
      <c r="L184" s="172"/>
      <c r="M184" s="178"/>
      <c r="N184" s="179"/>
      <c r="O184" s="179"/>
      <c r="P184" s="179"/>
      <c r="Q184" s="179"/>
      <c r="R184" s="179"/>
      <c r="S184" s="179"/>
      <c r="T184" s="180"/>
      <c r="AT184" s="174" t="s">
        <v>144</v>
      </c>
      <c r="AU184" s="174" t="s">
        <v>81</v>
      </c>
      <c r="AV184" s="13" t="s">
        <v>81</v>
      </c>
      <c r="AW184" s="13" t="s">
        <v>33</v>
      </c>
      <c r="AX184" s="13" t="s">
        <v>76</v>
      </c>
      <c r="AY184" s="174" t="s">
        <v>135</v>
      </c>
    </row>
    <row r="185" spans="1:65" s="13" customFormat="1" ht="11.25" x14ac:dyDescent="0.2">
      <c r="B185" s="172"/>
      <c r="D185" s="173" t="s">
        <v>144</v>
      </c>
      <c r="E185" s="174" t="s">
        <v>1</v>
      </c>
      <c r="F185" s="175" t="s">
        <v>234</v>
      </c>
      <c r="H185" s="176">
        <v>8.3719999999999999</v>
      </c>
      <c r="I185" s="177"/>
      <c r="L185" s="172"/>
      <c r="M185" s="178"/>
      <c r="N185" s="179"/>
      <c r="O185" s="179"/>
      <c r="P185" s="179"/>
      <c r="Q185" s="179"/>
      <c r="R185" s="179"/>
      <c r="S185" s="179"/>
      <c r="T185" s="180"/>
      <c r="AT185" s="174" t="s">
        <v>144</v>
      </c>
      <c r="AU185" s="174" t="s">
        <v>81</v>
      </c>
      <c r="AV185" s="13" t="s">
        <v>81</v>
      </c>
      <c r="AW185" s="13" t="s">
        <v>33</v>
      </c>
      <c r="AX185" s="13" t="s">
        <v>76</v>
      </c>
      <c r="AY185" s="174" t="s">
        <v>135</v>
      </c>
    </row>
    <row r="186" spans="1:65" s="15" customFormat="1" ht="11.25" x14ac:dyDescent="0.2">
      <c r="B186" s="189"/>
      <c r="D186" s="173" t="s">
        <v>144</v>
      </c>
      <c r="E186" s="190" t="s">
        <v>1</v>
      </c>
      <c r="F186" s="191" t="s">
        <v>235</v>
      </c>
      <c r="H186" s="190" t="s">
        <v>1</v>
      </c>
      <c r="I186" s="192"/>
      <c r="L186" s="189"/>
      <c r="M186" s="193"/>
      <c r="N186" s="194"/>
      <c r="O186" s="194"/>
      <c r="P186" s="194"/>
      <c r="Q186" s="194"/>
      <c r="R186" s="194"/>
      <c r="S186" s="194"/>
      <c r="T186" s="195"/>
      <c r="AT186" s="190" t="s">
        <v>144</v>
      </c>
      <c r="AU186" s="190" t="s">
        <v>81</v>
      </c>
      <c r="AV186" s="15" t="s">
        <v>84</v>
      </c>
      <c r="AW186" s="15" t="s">
        <v>33</v>
      </c>
      <c r="AX186" s="15" t="s">
        <v>76</v>
      </c>
      <c r="AY186" s="190" t="s">
        <v>135</v>
      </c>
    </row>
    <row r="187" spans="1:65" s="13" customFormat="1" ht="11.25" x14ac:dyDescent="0.2">
      <c r="B187" s="172"/>
      <c r="D187" s="173" t="s">
        <v>144</v>
      </c>
      <c r="E187" s="174" t="s">
        <v>1</v>
      </c>
      <c r="F187" s="175" t="s">
        <v>236</v>
      </c>
      <c r="H187" s="176">
        <v>10.88</v>
      </c>
      <c r="I187" s="177"/>
      <c r="L187" s="172"/>
      <c r="M187" s="178"/>
      <c r="N187" s="179"/>
      <c r="O187" s="179"/>
      <c r="P187" s="179"/>
      <c r="Q187" s="179"/>
      <c r="R187" s="179"/>
      <c r="S187" s="179"/>
      <c r="T187" s="180"/>
      <c r="AT187" s="174" t="s">
        <v>144</v>
      </c>
      <c r="AU187" s="174" t="s">
        <v>81</v>
      </c>
      <c r="AV187" s="13" t="s">
        <v>81</v>
      </c>
      <c r="AW187" s="13" t="s">
        <v>33</v>
      </c>
      <c r="AX187" s="13" t="s">
        <v>76</v>
      </c>
      <c r="AY187" s="174" t="s">
        <v>135</v>
      </c>
    </row>
    <row r="188" spans="1:65" s="14" customFormat="1" ht="11.25" x14ac:dyDescent="0.2">
      <c r="B188" s="181"/>
      <c r="D188" s="173" t="s">
        <v>144</v>
      </c>
      <c r="E188" s="182" t="s">
        <v>1</v>
      </c>
      <c r="F188" s="183" t="s">
        <v>153</v>
      </c>
      <c r="H188" s="184">
        <v>35.502000000000002</v>
      </c>
      <c r="I188" s="185"/>
      <c r="L188" s="181"/>
      <c r="M188" s="186"/>
      <c r="N188" s="187"/>
      <c r="O188" s="187"/>
      <c r="P188" s="187"/>
      <c r="Q188" s="187"/>
      <c r="R188" s="187"/>
      <c r="S188" s="187"/>
      <c r="T188" s="188"/>
      <c r="AT188" s="182" t="s">
        <v>144</v>
      </c>
      <c r="AU188" s="182" t="s">
        <v>81</v>
      </c>
      <c r="AV188" s="14" t="s">
        <v>142</v>
      </c>
      <c r="AW188" s="14" t="s">
        <v>33</v>
      </c>
      <c r="AX188" s="14" t="s">
        <v>84</v>
      </c>
      <c r="AY188" s="182" t="s">
        <v>135</v>
      </c>
    </row>
    <row r="189" spans="1:65" s="2" customFormat="1" ht="21.75" customHeight="1" x14ac:dyDescent="0.2">
      <c r="A189" s="32"/>
      <c r="B189" s="157"/>
      <c r="C189" s="158" t="s">
        <v>187</v>
      </c>
      <c r="D189" s="158" t="s">
        <v>138</v>
      </c>
      <c r="E189" s="159" t="s">
        <v>237</v>
      </c>
      <c r="F189" s="160" t="s">
        <v>238</v>
      </c>
      <c r="G189" s="161" t="s">
        <v>141</v>
      </c>
      <c r="H189" s="162">
        <v>21.943999999999999</v>
      </c>
      <c r="I189" s="163"/>
      <c r="J189" s="164">
        <f>ROUND(I189*H189,2)</f>
        <v>0</v>
      </c>
      <c r="K189" s="165"/>
      <c r="L189" s="33"/>
      <c r="M189" s="166" t="s">
        <v>1</v>
      </c>
      <c r="N189" s="167" t="s">
        <v>42</v>
      </c>
      <c r="O189" s="58"/>
      <c r="P189" s="168">
        <f>O189*H189</f>
        <v>0</v>
      </c>
      <c r="Q189" s="168">
        <v>0</v>
      </c>
      <c r="R189" s="168">
        <f>Q189*H189</f>
        <v>0</v>
      </c>
      <c r="S189" s="168">
        <v>1.4999999999999999E-4</v>
      </c>
      <c r="T189" s="169">
        <f>S189*H189</f>
        <v>3.2915999999999996E-3</v>
      </c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R189" s="170" t="s">
        <v>213</v>
      </c>
      <c r="AT189" s="170" t="s">
        <v>138</v>
      </c>
      <c r="AU189" s="170" t="s">
        <v>81</v>
      </c>
      <c r="AY189" s="17" t="s">
        <v>135</v>
      </c>
      <c r="BE189" s="171">
        <f>IF(N189="základní",J189,0)</f>
        <v>0</v>
      </c>
      <c r="BF189" s="171">
        <f>IF(N189="snížená",J189,0)</f>
        <v>0</v>
      </c>
      <c r="BG189" s="171">
        <f>IF(N189="zákl. přenesená",J189,0)</f>
        <v>0</v>
      </c>
      <c r="BH189" s="171">
        <f>IF(N189="sníž. přenesená",J189,0)</f>
        <v>0</v>
      </c>
      <c r="BI189" s="171">
        <f>IF(N189="nulová",J189,0)</f>
        <v>0</v>
      </c>
      <c r="BJ189" s="17" t="s">
        <v>81</v>
      </c>
      <c r="BK189" s="171">
        <f>ROUND(I189*H189,2)</f>
        <v>0</v>
      </c>
      <c r="BL189" s="17" t="s">
        <v>213</v>
      </c>
      <c r="BM189" s="170" t="s">
        <v>239</v>
      </c>
    </row>
    <row r="190" spans="1:65" s="15" customFormat="1" ht="22.5" x14ac:dyDescent="0.2">
      <c r="B190" s="189"/>
      <c r="D190" s="173" t="s">
        <v>144</v>
      </c>
      <c r="E190" s="190" t="s">
        <v>1</v>
      </c>
      <c r="F190" s="191" t="s">
        <v>240</v>
      </c>
      <c r="H190" s="190" t="s">
        <v>1</v>
      </c>
      <c r="I190" s="192"/>
      <c r="L190" s="189"/>
      <c r="M190" s="193"/>
      <c r="N190" s="194"/>
      <c r="O190" s="194"/>
      <c r="P190" s="194"/>
      <c r="Q190" s="194"/>
      <c r="R190" s="194"/>
      <c r="S190" s="194"/>
      <c r="T190" s="195"/>
      <c r="AT190" s="190" t="s">
        <v>144</v>
      </c>
      <c r="AU190" s="190" t="s">
        <v>81</v>
      </c>
      <c r="AV190" s="15" t="s">
        <v>84</v>
      </c>
      <c r="AW190" s="15" t="s">
        <v>33</v>
      </c>
      <c r="AX190" s="15" t="s">
        <v>76</v>
      </c>
      <c r="AY190" s="190" t="s">
        <v>135</v>
      </c>
    </row>
    <row r="191" spans="1:65" s="13" customFormat="1" ht="11.25" x14ac:dyDescent="0.2">
      <c r="B191" s="172"/>
      <c r="D191" s="173" t="s">
        <v>144</v>
      </c>
      <c r="E191" s="174" t="s">
        <v>1</v>
      </c>
      <c r="F191" s="175" t="s">
        <v>241</v>
      </c>
      <c r="H191" s="176">
        <v>21.943999999999999</v>
      </c>
      <c r="I191" s="177"/>
      <c r="L191" s="172"/>
      <c r="M191" s="178"/>
      <c r="N191" s="179"/>
      <c r="O191" s="179"/>
      <c r="P191" s="179"/>
      <c r="Q191" s="179"/>
      <c r="R191" s="179"/>
      <c r="S191" s="179"/>
      <c r="T191" s="180"/>
      <c r="AT191" s="174" t="s">
        <v>144</v>
      </c>
      <c r="AU191" s="174" t="s">
        <v>81</v>
      </c>
      <c r="AV191" s="13" t="s">
        <v>81</v>
      </c>
      <c r="AW191" s="13" t="s">
        <v>33</v>
      </c>
      <c r="AX191" s="13" t="s">
        <v>76</v>
      </c>
      <c r="AY191" s="174" t="s">
        <v>135</v>
      </c>
    </row>
    <row r="192" spans="1:65" s="14" customFormat="1" ht="11.25" x14ac:dyDescent="0.2">
      <c r="B192" s="181"/>
      <c r="D192" s="173" t="s">
        <v>144</v>
      </c>
      <c r="E192" s="182" t="s">
        <v>1</v>
      </c>
      <c r="F192" s="183" t="s">
        <v>153</v>
      </c>
      <c r="H192" s="184">
        <v>21.943999999999999</v>
      </c>
      <c r="I192" s="185"/>
      <c r="L192" s="181"/>
      <c r="M192" s="186"/>
      <c r="N192" s="187"/>
      <c r="O192" s="187"/>
      <c r="P192" s="187"/>
      <c r="Q192" s="187"/>
      <c r="R192" s="187"/>
      <c r="S192" s="187"/>
      <c r="T192" s="188"/>
      <c r="AT192" s="182" t="s">
        <v>144</v>
      </c>
      <c r="AU192" s="182" t="s">
        <v>81</v>
      </c>
      <c r="AV192" s="14" t="s">
        <v>142</v>
      </c>
      <c r="AW192" s="14" t="s">
        <v>33</v>
      </c>
      <c r="AX192" s="14" t="s">
        <v>84</v>
      </c>
      <c r="AY192" s="182" t="s">
        <v>135</v>
      </c>
    </row>
    <row r="193" spans="1:65" s="2" customFormat="1" ht="21.75" customHeight="1" x14ac:dyDescent="0.2">
      <c r="A193" s="32"/>
      <c r="B193" s="157"/>
      <c r="C193" s="158" t="s">
        <v>7</v>
      </c>
      <c r="D193" s="158" t="s">
        <v>138</v>
      </c>
      <c r="E193" s="159" t="s">
        <v>242</v>
      </c>
      <c r="F193" s="160" t="s">
        <v>243</v>
      </c>
      <c r="G193" s="161" t="s">
        <v>141</v>
      </c>
      <c r="H193" s="162">
        <v>62.375</v>
      </c>
      <c r="I193" s="163"/>
      <c r="J193" s="164">
        <f>ROUND(I193*H193,2)</f>
        <v>0</v>
      </c>
      <c r="K193" s="165"/>
      <c r="L193" s="33"/>
      <c r="M193" s="166" t="s">
        <v>1</v>
      </c>
      <c r="N193" s="167" t="s">
        <v>42</v>
      </c>
      <c r="O193" s="58"/>
      <c r="P193" s="168">
        <f>O193*H193</f>
        <v>0</v>
      </c>
      <c r="Q193" s="168">
        <v>4.0000000000000003E-5</v>
      </c>
      <c r="R193" s="168">
        <f>Q193*H193</f>
        <v>2.4950000000000003E-3</v>
      </c>
      <c r="S193" s="168">
        <v>0</v>
      </c>
      <c r="T193" s="169">
        <f>S193*H193</f>
        <v>0</v>
      </c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R193" s="170" t="s">
        <v>142</v>
      </c>
      <c r="AT193" s="170" t="s">
        <v>138</v>
      </c>
      <c r="AU193" s="170" t="s">
        <v>81</v>
      </c>
      <c r="AY193" s="17" t="s">
        <v>135</v>
      </c>
      <c r="BE193" s="171">
        <f>IF(N193="základní",J193,0)</f>
        <v>0</v>
      </c>
      <c r="BF193" s="171">
        <f>IF(N193="snížená",J193,0)</f>
        <v>0</v>
      </c>
      <c r="BG193" s="171">
        <f>IF(N193="zákl. přenesená",J193,0)</f>
        <v>0</v>
      </c>
      <c r="BH193" s="171">
        <f>IF(N193="sníž. přenesená",J193,0)</f>
        <v>0</v>
      </c>
      <c r="BI193" s="171">
        <f>IF(N193="nulová",J193,0)</f>
        <v>0</v>
      </c>
      <c r="BJ193" s="17" t="s">
        <v>81</v>
      </c>
      <c r="BK193" s="171">
        <f>ROUND(I193*H193,2)</f>
        <v>0</v>
      </c>
      <c r="BL193" s="17" t="s">
        <v>142</v>
      </c>
      <c r="BM193" s="170" t="s">
        <v>244</v>
      </c>
    </row>
    <row r="194" spans="1:65" s="13" customFormat="1" ht="11.25" x14ac:dyDescent="0.2">
      <c r="B194" s="172"/>
      <c r="D194" s="173" t="s">
        <v>144</v>
      </c>
      <c r="E194" s="174" t="s">
        <v>1</v>
      </c>
      <c r="F194" s="175" t="s">
        <v>186</v>
      </c>
      <c r="H194" s="176">
        <v>12.375</v>
      </c>
      <c r="I194" s="177"/>
      <c r="L194" s="172"/>
      <c r="M194" s="178"/>
      <c r="N194" s="179"/>
      <c r="O194" s="179"/>
      <c r="P194" s="179"/>
      <c r="Q194" s="179"/>
      <c r="R194" s="179"/>
      <c r="S194" s="179"/>
      <c r="T194" s="180"/>
      <c r="AT194" s="174" t="s">
        <v>144</v>
      </c>
      <c r="AU194" s="174" t="s">
        <v>81</v>
      </c>
      <c r="AV194" s="13" t="s">
        <v>81</v>
      </c>
      <c r="AW194" s="13" t="s">
        <v>33</v>
      </c>
      <c r="AX194" s="13" t="s">
        <v>76</v>
      </c>
      <c r="AY194" s="174" t="s">
        <v>135</v>
      </c>
    </row>
    <row r="195" spans="1:65" s="15" customFormat="1" ht="11.25" x14ac:dyDescent="0.2">
      <c r="B195" s="189"/>
      <c r="D195" s="173" t="s">
        <v>144</v>
      </c>
      <c r="E195" s="190" t="s">
        <v>1</v>
      </c>
      <c r="F195" s="191" t="s">
        <v>245</v>
      </c>
      <c r="H195" s="190" t="s">
        <v>1</v>
      </c>
      <c r="I195" s="192"/>
      <c r="L195" s="189"/>
      <c r="M195" s="193"/>
      <c r="N195" s="194"/>
      <c r="O195" s="194"/>
      <c r="P195" s="194"/>
      <c r="Q195" s="194"/>
      <c r="R195" s="194"/>
      <c r="S195" s="194"/>
      <c r="T195" s="195"/>
      <c r="AT195" s="190" t="s">
        <v>144</v>
      </c>
      <c r="AU195" s="190" t="s">
        <v>81</v>
      </c>
      <c r="AV195" s="15" t="s">
        <v>84</v>
      </c>
      <c r="AW195" s="15" t="s">
        <v>33</v>
      </c>
      <c r="AX195" s="15" t="s">
        <v>76</v>
      </c>
      <c r="AY195" s="190" t="s">
        <v>135</v>
      </c>
    </row>
    <row r="196" spans="1:65" s="13" customFormat="1" ht="11.25" x14ac:dyDescent="0.2">
      <c r="B196" s="172"/>
      <c r="D196" s="173" t="s">
        <v>144</v>
      </c>
      <c r="E196" s="174" t="s">
        <v>1</v>
      </c>
      <c r="F196" s="175" t="s">
        <v>193</v>
      </c>
      <c r="H196" s="176">
        <v>50</v>
      </c>
      <c r="I196" s="177"/>
      <c r="L196" s="172"/>
      <c r="M196" s="178"/>
      <c r="N196" s="179"/>
      <c r="O196" s="179"/>
      <c r="P196" s="179"/>
      <c r="Q196" s="179"/>
      <c r="R196" s="179"/>
      <c r="S196" s="179"/>
      <c r="T196" s="180"/>
      <c r="AT196" s="174" t="s">
        <v>144</v>
      </c>
      <c r="AU196" s="174" t="s">
        <v>81</v>
      </c>
      <c r="AV196" s="13" t="s">
        <v>81</v>
      </c>
      <c r="AW196" s="13" t="s">
        <v>33</v>
      </c>
      <c r="AX196" s="13" t="s">
        <v>76</v>
      </c>
      <c r="AY196" s="174" t="s">
        <v>135</v>
      </c>
    </row>
    <row r="197" spans="1:65" s="14" customFormat="1" ht="11.25" x14ac:dyDescent="0.2">
      <c r="B197" s="181"/>
      <c r="D197" s="173" t="s">
        <v>144</v>
      </c>
      <c r="E197" s="182" t="s">
        <v>1</v>
      </c>
      <c r="F197" s="183" t="s">
        <v>153</v>
      </c>
      <c r="H197" s="184">
        <v>62.375</v>
      </c>
      <c r="I197" s="185"/>
      <c r="L197" s="181"/>
      <c r="M197" s="186"/>
      <c r="N197" s="187"/>
      <c r="O197" s="187"/>
      <c r="P197" s="187"/>
      <c r="Q197" s="187"/>
      <c r="R197" s="187"/>
      <c r="S197" s="187"/>
      <c r="T197" s="188"/>
      <c r="AT197" s="182" t="s">
        <v>144</v>
      </c>
      <c r="AU197" s="182" t="s">
        <v>81</v>
      </c>
      <c r="AV197" s="14" t="s">
        <v>142</v>
      </c>
      <c r="AW197" s="14" t="s">
        <v>33</v>
      </c>
      <c r="AX197" s="14" t="s">
        <v>84</v>
      </c>
      <c r="AY197" s="182" t="s">
        <v>135</v>
      </c>
    </row>
    <row r="198" spans="1:65" s="2" customFormat="1" ht="16.5" customHeight="1" x14ac:dyDescent="0.2">
      <c r="A198" s="32"/>
      <c r="B198" s="157"/>
      <c r="C198" s="158" t="s">
        <v>246</v>
      </c>
      <c r="D198" s="158" t="s">
        <v>138</v>
      </c>
      <c r="E198" s="159" t="s">
        <v>247</v>
      </c>
      <c r="F198" s="160" t="s">
        <v>248</v>
      </c>
      <c r="G198" s="161" t="s">
        <v>141</v>
      </c>
      <c r="H198" s="162">
        <v>25.48</v>
      </c>
      <c r="I198" s="163"/>
      <c r="J198" s="164">
        <f>ROUND(I198*H198,2)</f>
        <v>0</v>
      </c>
      <c r="K198" s="165"/>
      <c r="L198" s="33"/>
      <c r="M198" s="166" t="s">
        <v>1</v>
      </c>
      <c r="N198" s="167" t="s">
        <v>42</v>
      </c>
      <c r="O198" s="58"/>
      <c r="P198" s="168">
        <f>O198*H198</f>
        <v>0</v>
      </c>
      <c r="Q198" s="168">
        <v>0</v>
      </c>
      <c r="R198" s="168">
        <f>Q198*H198</f>
        <v>0</v>
      </c>
      <c r="S198" s="168">
        <v>0.1</v>
      </c>
      <c r="T198" s="169">
        <f>S198*H198</f>
        <v>2.548</v>
      </c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R198" s="170" t="s">
        <v>142</v>
      </c>
      <c r="AT198" s="170" t="s">
        <v>138</v>
      </c>
      <c r="AU198" s="170" t="s">
        <v>81</v>
      </c>
      <c r="AY198" s="17" t="s">
        <v>135</v>
      </c>
      <c r="BE198" s="171">
        <f>IF(N198="základní",J198,0)</f>
        <v>0</v>
      </c>
      <c r="BF198" s="171">
        <f>IF(N198="snížená",J198,0)</f>
        <v>0</v>
      </c>
      <c r="BG198" s="171">
        <f>IF(N198="zákl. přenesená",J198,0)</f>
        <v>0</v>
      </c>
      <c r="BH198" s="171">
        <f>IF(N198="sníž. přenesená",J198,0)</f>
        <v>0</v>
      </c>
      <c r="BI198" s="171">
        <f>IF(N198="nulová",J198,0)</f>
        <v>0</v>
      </c>
      <c r="BJ198" s="17" t="s">
        <v>81</v>
      </c>
      <c r="BK198" s="171">
        <f>ROUND(I198*H198,2)</f>
        <v>0</v>
      </c>
      <c r="BL198" s="17" t="s">
        <v>142</v>
      </c>
      <c r="BM198" s="170" t="s">
        <v>249</v>
      </c>
    </row>
    <row r="199" spans="1:65" s="13" customFormat="1" ht="11.25" x14ac:dyDescent="0.2">
      <c r="B199" s="172"/>
      <c r="D199" s="173" t="s">
        <v>144</v>
      </c>
      <c r="E199" s="174" t="s">
        <v>1</v>
      </c>
      <c r="F199" s="175" t="s">
        <v>250</v>
      </c>
      <c r="H199" s="176">
        <v>25.48</v>
      </c>
      <c r="I199" s="177"/>
      <c r="L199" s="172"/>
      <c r="M199" s="178"/>
      <c r="N199" s="179"/>
      <c r="O199" s="179"/>
      <c r="P199" s="179"/>
      <c r="Q199" s="179"/>
      <c r="R199" s="179"/>
      <c r="S199" s="179"/>
      <c r="T199" s="180"/>
      <c r="AT199" s="174" t="s">
        <v>144</v>
      </c>
      <c r="AU199" s="174" t="s">
        <v>81</v>
      </c>
      <c r="AV199" s="13" t="s">
        <v>81</v>
      </c>
      <c r="AW199" s="13" t="s">
        <v>33</v>
      </c>
      <c r="AX199" s="13" t="s">
        <v>84</v>
      </c>
      <c r="AY199" s="174" t="s">
        <v>135</v>
      </c>
    </row>
    <row r="200" spans="1:65" s="2" customFormat="1" ht="16.5" customHeight="1" x14ac:dyDescent="0.2">
      <c r="A200" s="32"/>
      <c r="B200" s="157"/>
      <c r="C200" s="158" t="s">
        <v>251</v>
      </c>
      <c r="D200" s="158" t="s">
        <v>138</v>
      </c>
      <c r="E200" s="159" t="s">
        <v>252</v>
      </c>
      <c r="F200" s="160" t="s">
        <v>253</v>
      </c>
      <c r="G200" s="161" t="s">
        <v>141</v>
      </c>
      <c r="H200" s="162">
        <v>3.7890000000000001</v>
      </c>
      <c r="I200" s="163"/>
      <c r="J200" s="164">
        <f>ROUND(I200*H200,2)</f>
        <v>0</v>
      </c>
      <c r="K200" s="165"/>
      <c r="L200" s="33"/>
      <c r="M200" s="166" t="s">
        <v>1</v>
      </c>
      <c r="N200" s="167" t="s">
        <v>42</v>
      </c>
      <c r="O200" s="58"/>
      <c r="P200" s="168">
        <f>O200*H200</f>
        <v>0</v>
      </c>
      <c r="Q200" s="168">
        <v>0</v>
      </c>
      <c r="R200" s="168">
        <f>Q200*H200</f>
        <v>0</v>
      </c>
      <c r="S200" s="168">
        <v>0</v>
      </c>
      <c r="T200" s="169">
        <f>S200*H200</f>
        <v>0</v>
      </c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R200" s="170" t="s">
        <v>142</v>
      </c>
      <c r="AT200" s="170" t="s">
        <v>138</v>
      </c>
      <c r="AU200" s="170" t="s">
        <v>81</v>
      </c>
      <c r="AY200" s="17" t="s">
        <v>135</v>
      </c>
      <c r="BE200" s="171">
        <f>IF(N200="základní",J200,0)</f>
        <v>0</v>
      </c>
      <c r="BF200" s="171">
        <f>IF(N200="snížená",J200,0)</f>
        <v>0</v>
      </c>
      <c r="BG200" s="171">
        <f>IF(N200="zákl. přenesená",J200,0)</f>
        <v>0</v>
      </c>
      <c r="BH200" s="171">
        <f>IF(N200="sníž. přenesená",J200,0)</f>
        <v>0</v>
      </c>
      <c r="BI200" s="171">
        <f>IF(N200="nulová",J200,0)</f>
        <v>0</v>
      </c>
      <c r="BJ200" s="17" t="s">
        <v>81</v>
      </c>
      <c r="BK200" s="171">
        <f>ROUND(I200*H200,2)</f>
        <v>0</v>
      </c>
      <c r="BL200" s="17" t="s">
        <v>142</v>
      </c>
      <c r="BM200" s="170" t="s">
        <v>254</v>
      </c>
    </row>
    <row r="201" spans="1:65" s="13" customFormat="1" ht="11.25" x14ac:dyDescent="0.2">
      <c r="B201" s="172"/>
      <c r="D201" s="173" t="s">
        <v>144</v>
      </c>
      <c r="E201" s="174" t="s">
        <v>1</v>
      </c>
      <c r="F201" s="175" t="s">
        <v>255</v>
      </c>
      <c r="H201" s="176">
        <v>2.5350000000000001</v>
      </c>
      <c r="I201" s="177"/>
      <c r="L201" s="172"/>
      <c r="M201" s="178"/>
      <c r="N201" s="179"/>
      <c r="O201" s="179"/>
      <c r="P201" s="179"/>
      <c r="Q201" s="179"/>
      <c r="R201" s="179"/>
      <c r="S201" s="179"/>
      <c r="T201" s="180"/>
      <c r="AT201" s="174" t="s">
        <v>144</v>
      </c>
      <c r="AU201" s="174" t="s">
        <v>81</v>
      </c>
      <c r="AV201" s="13" t="s">
        <v>81</v>
      </c>
      <c r="AW201" s="13" t="s">
        <v>33</v>
      </c>
      <c r="AX201" s="13" t="s">
        <v>76</v>
      </c>
      <c r="AY201" s="174" t="s">
        <v>135</v>
      </c>
    </row>
    <row r="202" spans="1:65" s="13" customFormat="1" ht="11.25" x14ac:dyDescent="0.2">
      <c r="B202" s="172"/>
      <c r="D202" s="173" t="s">
        <v>144</v>
      </c>
      <c r="E202" s="174" t="s">
        <v>1</v>
      </c>
      <c r="F202" s="175" t="s">
        <v>256</v>
      </c>
      <c r="H202" s="176">
        <v>1.254</v>
      </c>
      <c r="I202" s="177"/>
      <c r="L202" s="172"/>
      <c r="M202" s="178"/>
      <c r="N202" s="179"/>
      <c r="O202" s="179"/>
      <c r="P202" s="179"/>
      <c r="Q202" s="179"/>
      <c r="R202" s="179"/>
      <c r="S202" s="179"/>
      <c r="T202" s="180"/>
      <c r="AT202" s="174" t="s">
        <v>144</v>
      </c>
      <c r="AU202" s="174" t="s">
        <v>81</v>
      </c>
      <c r="AV202" s="13" t="s">
        <v>81</v>
      </c>
      <c r="AW202" s="13" t="s">
        <v>33</v>
      </c>
      <c r="AX202" s="13" t="s">
        <v>76</v>
      </c>
      <c r="AY202" s="174" t="s">
        <v>135</v>
      </c>
    </row>
    <row r="203" spans="1:65" s="14" customFormat="1" ht="11.25" x14ac:dyDescent="0.2">
      <c r="B203" s="181"/>
      <c r="D203" s="173" t="s">
        <v>144</v>
      </c>
      <c r="E203" s="182" t="s">
        <v>1</v>
      </c>
      <c r="F203" s="183" t="s">
        <v>153</v>
      </c>
      <c r="H203" s="184">
        <v>3.7890000000000001</v>
      </c>
      <c r="I203" s="185"/>
      <c r="L203" s="181"/>
      <c r="M203" s="186"/>
      <c r="N203" s="187"/>
      <c r="O203" s="187"/>
      <c r="P203" s="187"/>
      <c r="Q203" s="187"/>
      <c r="R203" s="187"/>
      <c r="S203" s="187"/>
      <c r="T203" s="188"/>
      <c r="AT203" s="182" t="s">
        <v>144</v>
      </c>
      <c r="AU203" s="182" t="s">
        <v>81</v>
      </c>
      <c r="AV203" s="14" t="s">
        <v>142</v>
      </c>
      <c r="AW203" s="14" t="s">
        <v>33</v>
      </c>
      <c r="AX203" s="14" t="s">
        <v>84</v>
      </c>
      <c r="AY203" s="182" t="s">
        <v>135</v>
      </c>
    </row>
    <row r="204" spans="1:65" s="2" customFormat="1" ht="16.5" customHeight="1" x14ac:dyDescent="0.2">
      <c r="A204" s="32"/>
      <c r="B204" s="157"/>
      <c r="C204" s="158" t="s">
        <v>257</v>
      </c>
      <c r="D204" s="158" t="s">
        <v>138</v>
      </c>
      <c r="E204" s="159" t="s">
        <v>258</v>
      </c>
      <c r="F204" s="160" t="s">
        <v>259</v>
      </c>
      <c r="G204" s="161" t="s">
        <v>141</v>
      </c>
      <c r="H204" s="162">
        <v>1.4</v>
      </c>
      <c r="I204" s="163"/>
      <c r="J204" s="164">
        <f>ROUND(I204*H204,2)</f>
        <v>0</v>
      </c>
      <c r="K204" s="165"/>
      <c r="L204" s="33"/>
      <c r="M204" s="166" t="s">
        <v>1</v>
      </c>
      <c r="N204" s="167" t="s">
        <v>42</v>
      </c>
      <c r="O204" s="58"/>
      <c r="P204" s="168">
        <f>O204*H204</f>
        <v>0</v>
      </c>
      <c r="Q204" s="168">
        <v>0</v>
      </c>
      <c r="R204" s="168">
        <f>Q204*H204</f>
        <v>0</v>
      </c>
      <c r="S204" s="168">
        <v>8.7999999999999995E-2</v>
      </c>
      <c r="T204" s="169">
        <f>S204*H204</f>
        <v>0.12319999999999999</v>
      </c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R204" s="170" t="s">
        <v>142</v>
      </c>
      <c r="AT204" s="170" t="s">
        <v>138</v>
      </c>
      <c r="AU204" s="170" t="s">
        <v>81</v>
      </c>
      <c r="AY204" s="17" t="s">
        <v>135</v>
      </c>
      <c r="BE204" s="171">
        <f>IF(N204="základní",J204,0)</f>
        <v>0</v>
      </c>
      <c r="BF204" s="171">
        <f>IF(N204="snížená",J204,0)</f>
        <v>0</v>
      </c>
      <c r="BG204" s="171">
        <f>IF(N204="zákl. přenesená",J204,0)</f>
        <v>0</v>
      </c>
      <c r="BH204" s="171">
        <f>IF(N204="sníž. přenesená",J204,0)</f>
        <v>0</v>
      </c>
      <c r="BI204" s="171">
        <f>IF(N204="nulová",J204,0)</f>
        <v>0</v>
      </c>
      <c r="BJ204" s="17" t="s">
        <v>81</v>
      </c>
      <c r="BK204" s="171">
        <f>ROUND(I204*H204,2)</f>
        <v>0</v>
      </c>
      <c r="BL204" s="17" t="s">
        <v>142</v>
      </c>
      <c r="BM204" s="170" t="s">
        <v>260</v>
      </c>
    </row>
    <row r="205" spans="1:65" s="15" customFormat="1" ht="11.25" x14ac:dyDescent="0.2">
      <c r="B205" s="189"/>
      <c r="D205" s="173" t="s">
        <v>144</v>
      </c>
      <c r="E205" s="190" t="s">
        <v>1</v>
      </c>
      <c r="F205" s="191" t="s">
        <v>261</v>
      </c>
      <c r="H205" s="190" t="s">
        <v>1</v>
      </c>
      <c r="I205" s="192"/>
      <c r="L205" s="189"/>
      <c r="M205" s="193"/>
      <c r="N205" s="194"/>
      <c r="O205" s="194"/>
      <c r="P205" s="194"/>
      <c r="Q205" s="194"/>
      <c r="R205" s="194"/>
      <c r="S205" s="194"/>
      <c r="T205" s="195"/>
      <c r="AT205" s="190" t="s">
        <v>144</v>
      </c>
      <c r="AU205" s="190" t="s">
        <v>81</v>
      </c>
      <c r="AV205" s="15" t="s">
        <v>84</v>
      </c>
      <c r="AW205" s="15" t="s">
        <v>33</v>
      </c>
      <c r="AX205" s="15" t="s">
        <v>76</v>
      </c>
      <c r="AY205" s="190" t="s">
        <v>135</v>
      </c>
    </row>
    <row r="206" spans="1:65" s="13" customFormat="1" ht="11.25" x14ac:dyDescent="0.2">
      <c r="B206" s="172"/>
      <c r="D206" s="173" t="s">
        <v>144</v>
      </c>
      <c r="E206" s="174" t="s">
        <v>1</v>
      </c>
      <c r="F206" s="175" t="s">
        <v>262</v>
      </c>
      <c r="H206" s="176">
        <v>1.4</v>
      </c>
      <c r="I206" s="177"/>
      <c r="L206" s="172"/>
      <c r="M206" s="178"/>
      <c r="N206" s="179"/>
      <c r="O206" s="179"/>
      <c r="P206" s="179"/>
      <c r="Q206" s="179"/>
      <c r="R206" s="179"/>
      <c r="S206" s="179"/>
      <c r="T206" s="180"/>
      <c r="AT206" s="174" t="s">
        <v>144</v>
      </c>
      <c r="AU206" s="174" t="s">
        <v>81</v>
      </c>
      <c r="AV206" s="13" t="s">
        <v>81</v>
      </c>
      <c r="AW206" s="13" t="s">
        <v>33</v>
      </c>
      <c r="AX206" s="13" t="s">
        <v>84</v>
      </c>
      <c r="AY206" s="174" t="s">
        <v>135</v>
      </c>
    </row>
    <row r="207" spans="1:65" s="12" customFormat="1" ht="22.9" customHeight="1" x14ac:dyDescent="0.2">
      <c r="B207" s="144"/>
      <c r="D207" s="145" t="s">
        <v>75</v>
      </c>
      <c r="E207" s="155" t="s">
        <v>263</v>
      </c>
      <c r="F207" s="155" t="s">
        <v>264</v>
      </c>
      <c r="I207" s="147"/>
      <c r="J207" s="156">
        <f>BK207</f>
        <v>0</v>
      </c>
      <c r="L207" s="144"/>
      <c r="M207" s="149"/>
      <c r="N207" s="150"/>
      <c r="O207" s="150"/>
      <c r="P207" s="151">
        <f>SUM(P208:P214)</f>
        <v>0</v>
      </c>
      <c r="Q207" s="150"/>
      <c r="R207" s="151">
        <f>SUM(R208:R214)</f>
        <v>0</v>
      </c>
      <c r="S207" s="150"/>
      <c r="T207" s="152">
        <f>SUM(T208:T214)</f>
        <v>0</v>
      </c>
      <c r="AR207" s="145" t="s">
        <v>84</v>
      </c>
      <c r="AT207" s="153" t="s">
        <v>75</v>
      </c>
      <c r="AU207" s="153" t="s">
        <v>84</v>
      </c>
      <c r="AY207" s="145" t="s">
        <v>135</v>
      </c>
      <c r="BK207" s="154">
        <f>SUM(BK208:BK214)</f>
        <v>0</v>
      </c>
    </row>
    <row r="208" spans="1:65" s="2" customFormat="1" ht="21.75" customHeight="1" x14ac:dyDescent="0.2">
      <c r="A208" s="32"/>
      <c r="B208" s="157"/>
      <c r="C208" s="158" t="s">
        <v>265</v>
      </c>
      <c r="D208" s="158" t="s">
        <v>138</v>
      </c>
      <c r="E208" s="159" t="s">
        <v>266</v>
      </c>
      <c r="F208" s="160" t="s">
        <v>267</v>
      </c>
      <c r="G208" s="161" t="s">
        <v>268</v>
      </c>
      <c r="H208" s="162">
        <v>3.161</v>
      </c>
      <c r="I208" s="163"/>
      <c r="J208" s="164">
        <f>ROUND(I208*H208,2)</f>
        <v>0</v>
      </c>
      <c r="K208" s="165"/>
      <c r="L208" s="33"/>
      <c r="M208" s="166" t="s">
        <v>1</v>
      </c>
      <c r="N208" s="167" t="s">
        <v>42</v>
      </c>
      <c r="O208" s="58"/>
      <c r="P208" s="168">
        <f>O208*H208</f>
        <v>0</v>
      </c>
      <c r="Q208" s="168">
        <v>0</v>
      </c>
      <c r="R208" s="168">
        <f>Q208*H208</f>
        <v>0</v>
      </c>
      <c r="S208" s="168">
        <v>0</v>
      </c>
      <c r="T208" s="169">
        <f>S208*H208</f>
        <v>0</v>
      </c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R208" s="170" t="s">
        <v>142</v>
      </c>
      <c r="AT208" s="170" t="s">
        <v>138</v>
      </c>
      <c r="AU208" s="170" t="s">
        <v>81</v>
      </c>
      <c r="AY208" s="17" t="s">
        <v>135</v>
      </c>
      <c r="BE208" s="171">
        <f>IF(N208="základní",J208,0)</f>
        <v>0</v>
      </c>
      <c r="BF208" s="171">
        <f>IF(N208="snížená",J208,0)</f>
        <v>0</v>
      </c>
      <c r="BG208" s="171">
        <f>IF(N208="zákl. přenesená",J208,0)</f>
        <v>0</v>
      </c>
      <c r="BH208" s="171">
        <f>IF(N208="sníž. přenesená",J208,0)</f>
        <v>0</v>
      </c>
      <c r="BI208" s="171">
        <f>IF(N208="nulová",J208,0)</f>
        <v>0</v>
      </c>
      <c r="BJ208" s="17" t="s">
        <v>81</v>
      </c>
      <c r="BK208" s="171">
        <f>ROUND(I208*H208,2)</f>
        <v>0</v>
      </c>
      <c r="BL208" s="17" t="s">
        <v>142</v>
      </c>
      <c r="BM208" s="170" t="s">
        <v>269</v>
      </c>
    </row>
    <row r="209" spans="1:65" s="2" customFormat="1" ht="21.75" customHeight="1" x14ac:dyDescent="0.2">
      <c r="A209" s="32"/>
      <c r="B209" s="157"/>
      <c r="C209" s="158" t="s">
        <v>270</v>
      </c>
      <c r="D209" s="158" t="s">
        <v>138</v>
      </c>
      <c r="E209" s="159" t="s">
        <v>271</v>
      </c>
      <c r="F209" s="160" t="s">
        <v>272</v>
      </c>
      <c r="G209" s="161" t="s">
        <v>268</v>
      </c>
      <c r="H209" s="162">
        <v>158.05000000000001</v>
      </c>
      <c r="I209" s="163"/>
      <c r="J209" s="164">
        <f>ROUND(I209*H209,2)</f>
        <v>0</v>
      </c>
      <c r="K209" s="165"/>
      <c r="L209" s="33"/>
      <c r="M209" s="166" t="s">
        <v>1</v>
      </c>
      <c r="N209" s="167" t="s">
        <v>42</v>
      </c>
      <c r="O209" s="58"/>
      <c r="P209" s="168">
        <f>O209*H209</f>
        <v>0</v>
      </c>
      <c r="Q209" s="168">
        <v>0</v>
      </c>
      <c r="R209" s="168">
        <f>Q209*H209</f>
        <v>0</v>
      </c>
      <c r="S209" s="168">
        <v>0</v>
      </c>
      <c r="T209" s="169">
        <f>S209*H209</f>
        <v>0</v>
      </c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R209" s="170" t="s">
        <v>142</v>
      </c>
      <c r="AT209" s="170" t="s">
        <v>138</v>
      </c>
      <c r="AU209" s="170" t="s">
        <v>81</v>
      </c>
      <c r="AY209" s="17" t="s">
        <v>135</v>
      </c>
      <c r="BE209" s="171">
        <f>IF(N209="základní",J209,0)</f>
        <v>0</v>
      </c>
      <c r="BF209" s="171">
        <f>IF(N209="snížená",J209,0)</f>
        <v>0</v>
      </c>
      <c r="BG209" s="171">
        <f>IF(N209="zákl. přenesená",J209,0)</f>
        <v>0</v>
      </c>
      <c r="BH209" s="171">
        <f>IF(N209="sníž. přenesená",J209,0)</f>
        <v>0</v>
      </c>
      <c r="BI209" s="171">
        <f>IF(N209="nulová",J209,0)</f>
        <v>0</v>
      </c>
      <c r="BJ209" s="17" t="s">
        <v>81</v>
      </c>
      <c r="BK209" s="171">
        <f>ROUND(I209*H209,2)</f>
        <v>0</v>
      </c>
      <c r="BL209" s="17" t="s">
        <v>142</v>
      </c>
      <c r="BM209" s="170" t="s">
        <v>273</v>
      </c>
    </row>
    <row r="210" spans="1:65" s="13" customFormat="1" ht="11.25" x14ac:dyDescent="0.2">
      <c r="B210" s="172"/>
      <c r="D210" s="173" t="s">
        <v>144</v>
      </c>
      <c r="F210" s="175" t="s">
        <v>274</v>
      </c>
      <c r="H210" s="176">
        <v>158.05000000000001</v>
      </c>
      <c r="I210" s="177"/>
      <c r="L210" s="172"/>
      <c r="M210" s="178"/>
      <c r="N210" s="179"/>
      <c r="O210" s="179"/>
      <c r="P210" s="179"/>
      <c r="Q210" s="179"/>
      <c r="R210" s="179"/>
      <c r="S210" s="179"/>
      <c r="T210" s="180"/>
      <c r="AT210" s="174" t="s">
        <v>144</v>
      </c>
      <c r="AU210" s="174" t="s">
        <v>81</v>
      </c>
      <c r="AV210" s="13" t="s">
        <v>81</v>
      </c>
      <c r="AW210" s="13" t="s">
        <v>3</v>
      </c>
      <c r="AX210" s="13" t="s">
        <v>84</v>
      </c>
      <c r="AY210" s="174" t="s">
        <v>135</v>
      </c>
    </row>
    <row r="211" spans="1:65" s="2" customFormat="1" ht="21.75" customHeight="1" x14ac:dyDescent="0.2">
      <c r="A211" s="32"/>
      <c r="B211" s="157"/>
      <c r="C211" s="158" t="s">
        <v>275</v>
      </c>
      <c r="D211" s="158" t="s">
        <v>138</v>
      </c>
      <c r="E211" s="159" t="s">
        <v>276</v>
      </c>
      <c r="F211" s="160" t="s">
        <v>277</v>
      </c>
      <c r="G211" s="161" t="s">
        <v>268</v>
      </c>
      <c r="H211" s="162">
        <v>3.161</v>
      </c>
      <c r="I211" s="163"/>
      <c r="J211" s="164">
        <f>ROUND(I211*H211,2)</f>
        <v>0</v>
      </c>
      <c r="K211" s="165"/>
      <c r="L211" s="33"/>
      <c r="M211" s="166" t="s">
        <v>1</v>
      </c>
      <c r="N211" s="167" t="s">
        <v>42</v>
      </c>
      <c r="O211" s="58"/>
      <c r="P211" s="168">
        <f>O211*H211</f>
        <v>0</v>
      </c>
      <c r="Q211" s="168">
        <v>0</v>
      </c>
      <c r="R211" s="168">
        <f>Q211*H211</f>
        <v>0</v>
      </c>
      <c r="S211" s="168">
        <v>0</v>
      </c>
      <c r="T211" s="169">
        <f>S211*H211</f>
        <v>0</v>
      </c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R211" s="170" t="s">
        <v>142</v>
      </c>
      <c r="AT211" s="170" t="s">
        <v>138</v>
      </c>
      <c r="AU211" s="170" t="s">
        <v>81</v>
      </c>
      <c r="AY211" s="17" t="s">
        <v>135</v>
      </c>
      <c r="BE211" s="171">
        <f>IF(N211="základní",J211,0)</f>
        <v>0</v>
      </c>
      <c r="BF211" s="171">
        <f>IF(N211="snížená",J211,0)</f>
        <v>0</v>
      </c>
      <c r="BG211" s="171">
        <f>IF(N211="zákl. přenesená",J211,0)</f>
        <v>0</v>
      </c>
      <c r="BH211" s="171">
        <f>IF(N211="sníž. přenesená",J211,0)</f>
        <v>0</v>
      </c>
      <c r="BI211" s="171">
        <f>IF(N211="nulová",J211,0)</f>
        <v>0</v>
      </c>
      <c r="BJ211" s="17" t="s">
        <v>81</v>
      </c>
      <c r="BK211" s="171">
        <f>ROUND(I211*H211,2)</f>
        <v>0</v>
      </c>
      <c r="BL211" s="17" t="s">
        <v>142</v>
      </c>
      <c r="BM211" s="170" t="s">
        <v>278</v>
      </c>
    </row>
    <row r="212" spans="1:65" s="2" customFormat="1" ht="21.75" customHeight="1" x14ac:dyDescent="0.2">
      <c r="A212" s="32"/>
      <c r="B212" s="157"/>
      <c r="C212" s="158" t="s">
        <v>279</v>
      </c>
      <c r="D212" s="158" t="s">
        <v>138</v>
      </c>
      <c r="E212" s="159" t="s">
        <v>280</v>
      </c>
      <c r="F212" s="160" t="s">
        <v>281</v>
      </c>
      <c r="G212" s="161" t="s">
        <v>268</v>
      </c>
      <c r="H212" s="162">
        <v>28.449000000000002</v>
      </c>
      <c r="I212" s="163"/>
      <c r="J212" s="164">
        <f>ROUND(I212*H212,2)</f>
        <v>0</v>
      </c>
      <c r="K212" s="165"/>
      <c r="L212" s="33"/>
      <c r="M212" s="166" t="s">
        <v>1</v>
      </c>
      <c r="N212" s="167" t="s">
        <v>42</v>
      </c>
      <c r="O212" s="58"/>
      <c r="P212" s="168">
        <f>O212*H212</f>
        <v>0</v>
      </c>
      <c r="Q212" s="168">
        <v>0</v>
      </c>
      <c r="R212" s="168">
        <f>Q212*H212</f>
        <v>0</v>
      </c>
      <c r="S212" s="168">
        <v>0</v>
      </c>
      <c r="T212" s="169">
        <f>S212*H212</f>
        <v>0</v>
      </c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R212" s="170" t="s">
        <v>142</v>
      </c>
      <c r="AT212" s="170" t="s">
        <v>138</v>
      </c>
      <c r="AU212" s="170" t="s">
        <v>81</v>
      </c>
      <c r="AY212" s="17" t="s">
        <v>135</v>
      </c>
      <c r="BE212" s="171">
        <f>IF(N212="základní",J212,0)</f>
        <v>0</v>
      </c>
      <c r="BF212" s="171">
        <f>IF(N212="snížená",J212,0)</f>
        <v>0</v>
      </c>
      <c r="BG212" s="171">
        <f>IF(N212="zákl. přenesená",J212,0)</f>
        <v>0</v>
      </c>
      <c r="BH212" s="171">
        <f>IF(N212="sníž. přenesená",J212,0)</f>
        <v>0</v>
      </c>
      <c r="BI212" s="171">
        <f>IF(N212="nulová",J212,0)</f>
        <v>0</v>
      </c>
      <c r="BJ212" s="17" t="s">
        <v>81</v>
      </c>
      <c r="BK212" s="171">
        <f>ROUND(I212*H212,2)</f>
        <v>0</v>
      </c>
      <c r="BL212" s="17" t="s">
        <v>142</v>
      </c>
      <c r="BM212" s="170" t="s">
        <v>282</v>
      </c>
    </row>
    <row r="213" spans="1:65" s="13" customFormat="1" ht="11.25" x14ac:dyDescent="0.2">
      <c r="B213" s="172"/>
      <c r="D213" s="173" t="s">
        <v>144</v>
      </c>
      <c r="F213" s="175" t="s">
        <v>283</v>
      </c>
      <c r="H213" s="176">
        <v>28.449000000000002</v>
      </c>
      <c r="I213" s="177"/>
      <c r="L213" s="172"/>
      <c r="M213" s="178"/>
      <c r="N213" s="179"/>
      <c r="O213" s="179"/>
      <c r="P213" s="179"/>
      <c r="Q213" s="179"/>
      <c r="R213" s="179"/>
      <c r="S213" s="179"/>
      <c r="T213" s="180"/>
      <c r="AT213" s="174" t="s">
        <v>144</v>
      </c>
      <c r="AU213" s="174" t="s">
        <v>81</v>
      </c>
      <c r="AV213" s="13" t="s">
        <v>81</v>
      </c>
      <c r="AW213" s="13" t="s">
        <v>3</v>
      </c>
      <c r="AX213" s="13" t="s">
        <v>84</v>
      </c>
      <c r="AY213" s="174" t="s">
        <v>135</v>
      </c>
    </row>
    <row r="214" spans="1:65" s="2" customFormat="1" ht="21.75" customHeight="1" x14ac:dyDescent="0.2">
      <c r="A214" s="32"/>
      <c r="B214" s="157"/>
      <c r="C214" s="158" t="s">
        <v>284</v>
      </c>
      <c r="D214" s="158" t="s">
        <v>138</v>
      </c>
      <c r="E214" s="159" t="s">
        <v>285</v>
      </c>
      <c r="F214" s="160" t="s">
        <v>286</v>
      </c>
      <c r="G214" s="161" t="s">
        <v>268</v>
      </c>
      <c r="H214" s="162">
        <v>3.161</v>
      </c>
      <c r="I214" s="163"/>
      <c r="J214" s="164">
        <f>ROUND(I214*H214,2)</f>
        <v>0</v>
      </c>
      <c r="K214" s="165"/>
      <c r="L214" s="33"/>
      <c r="M214" s="166" t="s">
        <v>1</v>
      </c>
      <c r="N214" s="167" t="s">
        <v>42</v>
      </c>
      <c r="O214" s="58"/>
      <c r="P214" s="168">
        <f>O214*H214</f>
        <v>0</v>
      </c>
      <c r="Q214" s="168">
        <v>0</v>
      </c>
      <c r="R214" s="168">
        <f>Q214*H214</f>
        <v>0</v>
      </c>
      <c r="S214" s="168">
        <v>0</v>
      </c>
      <c r="T214" s="169">
        <f>S214*H214</f>
        <v>0</v>
      </c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R214" s="170" t="s">
        <v>142</v>
      </c>
      <c r="AT214" s="170" t="s">
        <v>138</v>
      </c>
      <c r="AU214" s="170" t="s">
        <v>81</v>
      </c>
      <c r="AY214" s="17" t="s">
        <v>135</v>
      </c>
      <c r="BE214" s="171">
        <f>IF(N214="základní",J214,0)</f>
        <v>0</v>
      </c>
      <c r="BF214" s="171">
        <f>IF(N214="snížená",J214,0)</f>
        <v>0</v>
      </c>
      <c r="BG214" s="171">
        <f>IF(N214="zákl. přenesená",J214,0)</f>
        <v>0</v>
      </c>
      <c r="BH214" s="171">
        <f>IF(N214="sníž. přenesená",J214,0)</f>
        <v>0</v>
      </c>
      <c r="BI214" s="171">
        <f>IF(N214="nulová",J214,0)</f>
        <v>0</v>
      </c>
      <c r="BJ214" s="17" t="s">
        <v>81</v>
      </c>
      <c r="BK214" s="171">
        <f>ROUND(I214*H214,2)</f>
        <v>0</v>
      </c>
      <c r="BL214" s="17" t="s">
        <v>142</v>
      </c>
      <c r="BM214" s="170" t="s">
        <v>287</v>
      </c>
    </row>
    <row r="215" spans="1:65" s="12" customFormat="1" ht="22.9" customHeight="1" x14ac:dyDescent="0.2">
      <c r="B215" s="144"/>
      <c r="D215" s="145" t="s">
        <v>75</v>
      </c>
      <c r="E215" s="155" t="s">
        <v>288</v>
      </c>
      <c r="F215" s="155" t="s">
        <v>289</v>
      </c>
      <c r="I215" s="147"/>
      <c r="J215" s="156">
        <f>BK215</f>
        <v>0</v>
      </c>
      <c r="L215" s="144"/>
      <c r="M215" s="149"/>
      <c r="N215" s="150"/>
      <c r="O215" s="150"/>
      <c r="P215" s="151">
        <f>SUM(P216:P218)</f>
        <v>0</v>
      </c>
      <c r="Q215" s="150"/>
      <c r="R215" s="151">
        <f>SUM(R216:R218)</f>
        <v>0</v>
      </c>
      <c r="S215" s="150"/>
      <c r="T215" s="152">
        <f>SUM(T216:T218)</f>
        <v>0</v>
      </c>
      <c r="AR215" s="145" t="s">
        <v>84</v>
      </c>
      <c r="AT215" s="153" t="s">
        <v>75</v>
      </c>
      <c r="AU215" s="153" t="s">
        <v>84</v>
      </c>
      <c r="AY215" s="145" t="s">
        <v>135</v>
      </c>
      <c r="BK215" s="154">
        <f>SUM(BK216:BK218)</f>
        <v>0</v>
      </c>
    </row>
    <row r="216" spans="1:65" s="2" customFormat="1" ht="16.5" customHeight="1" x14ac:dyDescent="0.2">
      <c r="A216" s="32"/>
      <c r="B216" s="157"/>
      <c r="C216" s="158" t="s">
        <v>290</v>
      </c>
      <c r="D216" s="158" t="s">
        <v>138</v>
      </c>
      <c r="E216" s="159" t="s">
        <v>291</v>
      </c>
      <c r="F216" s="160" t="s">
        <v>292</v>
      </c>
      <c r="G216" s="161" t="s">
        <v>268</v>
      </c>
      <c r="H216" s="162">
        <v>0.79100000000000004</v>
      </c>
      <c r="I216" s="163"/>
      <c r="J216" s="164">
        <f>ROUND(I216*H216,2)</f>
        <v>0</v>
      </c>
      <c r="K216" s="165"/>
      <c r="L216" s="33"/>
      <c r="M216" s="166" t="s">
        <v>1</v>
      </c>
      <c r="N216" s="167" t="s">
        <v>42</v>
      </c>
      <c r="O216" s="58"/>
      <c r="P216" s="168">
        <f>O216*H216</f>
        <v>0</v>
      </c>
      <c r="Q216" s="168">
        <v>0</v>
      </c>
      <c r="R216" s="168">
        <f>Q216*H216</f>
        <v>0</v>
      </c>
      <c r="S216" s="168">
        <v>0</v>
      </c>
      <c r="T216" s="169">
        <f>S216*H216</f>
        <v>0</v>
      </c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R216" s="170" t="s">
        <v>142</v>
      </c>
      <c r="AT216" s="170" t="s">
        <v>138</v>
      </c>
      <c r="AU216" s="170" t="s">
        <v>81</v>
      </c>
      <c r="AY216" s="17" t="s">
        <v>135</v>
      </c>
      <c r="BE216" s="171">
        <f>IF(N216="základní",J216,0)</f>
        <v>0</v>
      </c>
      <c r="BF216" s="171">
        <f>IF(N216="snížená",J216,0)</f>
        <v>0</v>
      </c>
      <c r="BG216" s="171">
        <f>IF(N216="zákl. přenesená",J216,0)</f>
        <v>0</v>
      </c>
      <c r="BH216" s="171">
        <f>IF(N216="sníž. přenesená",J216,0)</f>
        <v>0</v>
      </c>
      <c r="BI216" s="171">
        <f>IF(N216="nulová",J216,0)</f>
        <v>0</v>
      </c>
      <c r="BJ216" s="17" t="s">
        <v>81</v>
      </c>
      <c r="BK216" s="171">
        <f>ROUND(I216*H216,2)</f>
        <v>0</v>
      </c>
      <c r="BL216" s="17" t="s">
        <v>142</v>
      </c>
      <c r="BM216" s="170" t="s">
        <v>293</v>
      </c>
    </row>
    <row r="217" spans="1:65" s="2" customFormat="1" ht="21.75" customHeight="1" x14ac:dyDescent="0.2">
      <c r="A217" s="32"/>
      <c r="B217" s="157"/>
      <c r="C217" s="158" t="s">
        <v>294</v>
      </c>
      <c r="D217" s="158" t="s">
        <v>138</v>
      </c>
      <c r="E217" s="159" t="s">
        <v>295</v>
      </c>
      <c r="F217" s="160" t="s">
        <v>296</v>
      </c>
      <c r="G217" s="161" t="s">
        <v>268</v>
      </c>
      <c r="H217" s="162">
        <v>0.79100000000000004</v>
      </c>
      <c r="I217" s="163"/>
      <c r="J217" s="164">
        <f>ROUND(I217*H217,2)</f>
        <v>0</v>
      </c>
      <c r="K217" s="165"/>
      <c r="L217" s="33"/>
      <c r="M217" s="166" t="s">
        <v>1</v>
      </c>
      <c r="N217" s="167" t="s">
        <v>42</v>
      </c>
      <c r="O217" s="58"/>
      <c r="P217" s="168">
        <f>O217*H217</f>
        <v>0</v>
      </c>
      <c r="Q217" s="168">
        <v>0</v>
      </c>
      <c r="R217" s="168">
        <f>Q217*H217</f>
        <v>0</v>
      </c>
      <c r="S217" s="168">
        <v>0</v>
      </c>
      <c r="T217" s="169">
        <f>S217*H217</f>
        <v>0</v>
      </c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R217" s="170" t="s">
        <v>142</v>
      </c>
      <c r="AT217" s="170" t="s">
        <v>138</v>
      </c>
      <c r="AU217" s="170" t="s">
        <v>81</v>
      </c>
      <c r="AY217" s="17" t="s">
        <v>135</v>
      </c>
      <c r="BE217" s="171">
        <f>IF(N217="základní",J217,0)</f>
        <v>0</v>
      </c>
      <c r="BF217" s="171">
        <f>IF(N217="snížená",J217,0)</f>
        <v>0</v>
      </c>
      <c r="BG217" s="171">
        <f>IF(N217="zákl. přenesená",J217,0)</f>
        <v>0</v>
      </c>
      <c r="BH217" s="171">
        <f>IF(N217="sníž. přenesená",J217,0)</f>
        <v>0</v>
      </c>
      <c r="BI217" s="171">
        <f>IF(N217="nulová",J217,0)</f>
        <v>0</v>
      </c>
      <c r="BJ217" s="17" t="s">
        <v>81</v>
      </c>
      <c r="BK217" s="171">
        <f>ROUND(I217*H217,2)</f>
        <v>0</v>
      </c>
      <c r="BL217" s="17" t="s">
        <v>142</v>
      </c>
      <c r="BM217" s="170" t="s">
        <v>297</v>
      </c>
    </row>
    <row r="218" spans="1:65" s="2" customFormat="1" ht="21.75" customHeight="1" x14ac:dyDescent="0.2">
      <c r="A218" s="32"/>
      <c r="B218" s="157"/>
      <c r="C218" s="158" t="s">
        <v>298</v>
      </c>
      <c r="D218" s="158" t="s">
        <v>138</v>
      </c>
      <c r="E218" s="159" t="s">
        <v>299</v>
      </c>
      <c r="F218" s="160" t="s">
        <v>300</v>
      </c>
      <c r="G218" s="161" t="s">
        <v>268</v>
      </c>
      <c r="H218" s="162">
        <v>0.79100000000000004</v>
      </c>
      <c r="I218" s="163"/>
      <c r="J218" s="164">
        <f>ROUND(I218*H218,2)</f>
        <v>0</v>
      </c>
      <c r="K218" s="165"/>
      <c r="L218" s="33"/>
      <c r="M218" s="166" t="s">
        <v>1</v>
      </c>
      <c r="N218" s="167" t="s">
        <v>42</v>
      </c>
      <c r="O218" s="58"/>
      <c r="P218" s="168">
        <f>O218*H218</f>
        <v>0</v>
      </c>
      <c r="Q218" s="168">
        <v>0</v>
      </c>
      <c r="R218" s="168">
        <f>Q218*H218</f>
        <v>0</v>
      </c>
      <c r="S218" s="168">
        <v>0</v>
      </c>
      <c r="T218" s="169">
        <f>S218*H218</f>
        <v>0</v>
      </c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R218" s="170" t="s">
        <v>142</v>
      </c>
      <c r="AT218" s="170" t="s">
        <v>138</v>
      </c>
      <c r="AU218" s="170" t="s">
        <v>81</v>
      </c>
      <c r="AY218" s="17" t="s">
        <v>135</v>
      </c>
      <c r="BE218" s="171">
        <f>IF(N218="základní",J218,0)</f>
        <v>0</v>
      </c>
      <c r="BF218" s="171">
        <f>IF(N218="snížená",J218,0)</f>
        <v>0</v>
      </c>
      <c r="BG218" s="171">
        <f>IF(N218="zákl. přenesená",J218,0)</f>
        <v>0</v>
      </c>
      <c r="BH218" s="171">
        <f>IF(N218="sníž. přenesená",J218,0)</f>
        <v>0</v>
      </c>
      <c r="BI218" s="171">
        <f>IF(N218="nulová",J218,0)</f>
        <v>0</v>
      </c>
      <c r="BJ218" s="17" t="s">
        <v>81</v>
      </c>
      <c r="BK218" s="171">
        <f>ROUND(I218*H218,2)</f>
        <v>0</v>
      </c>
      <c r="BL218" s="17" t="s">
        <v>142</v>
      </c>
      <c r="BM218" s="170" t="s">
        <v>301</v>
      </c>
    </row>
    <row r="219" spans="1:65" s="12" customFormat="1" ht="25.9" customHeight="1" x14ac:dyDescent="0.2">
      <c r="B219" s="144"/>
      <c r="D219" s="145" t="s">
        <v>75</v>
      </c>
      <c r="E219" s="146" t="s">
        <v>302</v>
      </c>
      <c r="F219" s="146" t="s">
        <v>303</v>
      </c>
      <c r="I219" s="147"/>
      <c r="J219" s="148">
        <f>BK219</f>
        <v>0</v>
      </c>
      <c r="L219" s="144"/>
      <c r="M219" s="149"/>
      <c r="N219" s="150"/>
      <c r="O219" s="150"/>
      <c r="P219" s="151">
        <f>P220+P243+P254+P266+P278+P298+P302+P323+P331+P347+P367+P376+P387+P403+P409</f>
        <v>0</v>
      </c>
      <c r="Q219" s="150"/>
      <c r="R219" s="151">
        <f>R220+R243+R254+R266+R278+R298+R302+R323+R331+R347+R367+R376+R387+R403+R409</f>
        <v>1.8938991299999999</v>
      </c>
      <c r="S219" s="150"/>
      <c r="T219" s="152">
        <f>T220+T243+T254+T266+T278+T298+T302+T323+T331+T347+T367+T376+T387+T403+T409</f>
        <v>0.43830360000000002</v>
      </c>
      <c r="AR219" s="145" t="s">
        <v>81</v>
      </c>
      <c r="AT219" s="153" t="s">
        <v>75</v>
      </c>
      <c r="AU219" s="153" t="s">
        <v>76</v>
      </c>
      <c r="AY219" s="145" t="s">
        <v>135</v>
      </c>
      <c r="BK219" s="154">
        <f>BK220+BK243+BK254+BK266+BK278+BK298+BK302+BK323+BK331+BK347+BK367+BK376+BK387+BK403+BK409</f>
        <v>0</v>
      </c>
    </row>
    <row r="220" spans="1:65" s="12" customFormat="1" ht="22.9" customHeight="1" x14ac:dyDescent="0.2">
      <c r="B220" s="144"/>
      <c r="D220" s="145" t="s">
        <v>75</v>
      </c>
      <c r="E220" s="155" t="s">
        <v>304</v>
      </c>
      <c r="F220" s="155" t="s">
        <v>305</v>
      </c>
      <c r="I220" s="147"/>
      <c r="J220" s="156">
        <f>BK220</f>
        <v>0</v>
      </c>
      <c r="L220" s="144"/>
      <c r="M220" s="149"/>
      <c r="N220" s="150"/>
      <c r="O220" s="150"/>
      <c r="P220" s="151">
        <f>SUM(P221:P242)</f>
        <v>0</v>
      </c>
      <c r="Q220" s="150"/>
      <c r="R220" s="151">
        <f>SUM(R221:R242)</f>
        <v>3.1299180000000003E-2</v>
      </c>
      <c r="S220" s="150"/>
      <c r="T220" s="152">
        <f>SUM(T221:T242)</f>
        <v>0</v>
      </c>
      <c r="AR220" s="145" t="s">
        <v>81</v>
      </c>
      <c r="AT220" s="153" t="s">
        <v>75</v>
      </c>
      <c r="AU220" s="153" t="s">
        <v>84</v>
      </c>
      <c r="AY220" s="145" t="s">
        <v>135</v>
      </c>
      <c r="BK220" s="154">
        <f>SUM(BK221:BK242)</f>
        <v>0</v>
      </c>
    </row>
    <row r="221" spans="1:65" s="2" customFormat="1" ht="21.75" customHeight="1" x14ac:dyDescent="0.2">
      <c r="A221" s="32"/>
      <c r="B221" s="157"/>
      <c r="C221" s="158" t="s">
        <v>306</v>
      </c>
      <c r="D221" s="158" t="s">
        <v>138</v>
      </c>
      <c r="E221" s="159" t="s">
        <v>307</v>
      </c>
      <c r="F221" s="160" t="s">
        <v>308</v>
      </c>
      <c r="G221" s="161" t="s">
        <v>141</v>
      </c>
      <c r="H221" s="162">
        <v>3.45</v>
      </c>
      <c r="I221" s="163"/>
      <c r="J221" s="164">
        <f>ROUND(I221*H221,2)</f>
        <v>0</v>
      </c>
      <c r="K221" s="165"/>
      <c r="L221" s="33"/>
      <c r="M221" s="166" t="s">
        <v>1</v>
      </c>
      <c r="N221" s="167" t="s">
        <v>42</v>
      </c>
      <c r="O221" s="58"/>
      <c r="P221" s="168">
        <f>O221*H221</f>
        <v>0</v>
      </c>
      <c r="Q221" s="168">
        <v>0</v>
      </c>
      <c r="R221" s="168">
        <f>Q221*H221</f>
        <v>0</v>
      </c>
      <c r="S221" s="168">
        <v>0</v>
      </c>
      <c r="T221" s="169">
        <f>S221*H221</f>
        <v>0</v>
      </c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R221" s="170" t="s">
        <v>213</v>
      </c>
      <c r="AT221" s="170" t="s">
        <v>138</v>
      </c>
      <c r="AU221" s="170" t="s">
        <v>81</v>
      </c>
      <c r="AY221" s="17" t="s">
        <v>135</v>
      </c>
      <c r="BE221" s="171">
        <f>IF(N221="základní",J221,0)</f>
        <v>0</v>
      </c>
      <c r="BF221" s="171">
        <f>IF(N221="snížená",J221,0)</f>
        <v>0</v>
      </c>
      <c r="BG221" s="171">
        <f>IF(N221="zákl. přenesená",J221,0)</f>
        <v>0</v>
      </c>
      <c r="BH221" s="171">
        <f>IF(N221="sníž. přenesená",J221,0)</f>
        <v>0</v>
      </c>
      <c r="BI221" s="171">
        <f>IF(N221="nulová",J221,0)</f>
        <v>0</v>
      </c>
      <c r="BJ221" s="17" t="s">
        <v>81</v>
      </c>
      <c r="BK221" s="171">
        <f>ROUND(I221*H221,2)</f>
        <v>0</v>
      </c>
      <c r="BL221" s="17" t="s">
        <v>213</v>
      </c>
      <c r="BM221" s="170" t="s">
        <v>309</v>
      </c>
    </row>
    <row r="222" spans="1:65" s="13" customFormat="1" ht="11.25" x14ac:dyDescent="0.2">
      <c r="B222" s="172"/>
      <c r="D222" s="173" t="s">
        <v>144</v>
      </c>
      <c r="E222" s="174" t="s">
        <v>1</v>
      </c>
      <c r="F222" s="175" t="s">
        <v>212</v>
      </c>
      <c r="H222" s="176">
        <v>3.45</v>
      </c>
      <c r="I222" s="177"/>
      <c r="L222" s="172"/>
      <c r="M222" s="178"/>
      <c r="N222" s="179"/>
      <c r="O222" s="179"/>
      <c r="P222" s="179"/>
      <c r="Q222" s="179"/>
      <c r="R222" s="179"/>
      <c r="S222" s="179"/>
      <c r="T222" s="180"/>
      <c r="AT222" s="174" t="s">
        <v>144</v>
      </c>
      <c r="AU222" s="174" t="s">
        <v>81</v>
      </c>
      <c r="AV222" s="13" t="s">
        <v>81</v>
      </c>
      <c r="AW222" s="13" t="s">
        <v>33</v>
      </c>
      <c r="AX222" s="13" t="s">
        <v>76</v>
      </c>
      <c r="AY222" s="174" t="s">
        <v>135</v>
      </c>
    </row>
    <row r="223" spans="1:65" s="14" customFormat="1" ht="11.25" x14ac:dyDescent="0.2">
      <c r="B223" s="181"/>
      <c r="D223" s="173" t="s">
        <v>144</v>
      </c>
      <c r="E223" s="182" t="s">
        <v>1</v>
      </c>
      <c r="F223" s="183" t="s">
        <v>153</v>
      </c>
      <c r="H223" s="184">
        <v>3.45</v>
      </c>
      <c r="I223" s="185"/>
      <c r="L223" s="181"/>
      <c r="M223" s="186"/>
      <c r="N223" s="187"/>
      <c r="O223" s="187"/>
      <c r="P223" s="187"/>
      <c r="Q223" s="187"/>
      <c r="R223" s="187"/>
      <c r="S223" s="187"/>
      <c r="T223" s="188"/>
      <c r="AT223" s="182" t="s">
        <v>144</v>
      </c>
      <c r="AU223" s="182" t="s">
        <v>81</v>
      </c>
      <c r="AV223" s="14" t="s">
        <v>142</v>
      </c>
      <c r="AW223" s="14" t="s">
        <v>33</v>
      </c>
      <c r="AX223" s="14" t="s">
        <v>84</v>
      </c>
      <c r="AY223" s="182" t="s">
        <v>135</v>
      </c>
    </row>
    <row r="224" spans="1:65" s="2" customFormat="1" ht="21.75" customHeight="1" x14ac:dyDescent="0.2">
      <c r="A224" s="32"/>
      <c r="B224" s="157"/>
      <c r="C224" s="158" t="s">
        <v>310</v>
      </c>
      <c r="D224" s="158" t="s">
        <v>138</v>
      </c>
      <c r="E224" s="159" t="s">
        <v>311</v>
      </c>
      <c r="F224" s="160" t="s">
        <v>312</v>
      </c>
      <c r="G224" s="161" t="s">
        <v>141</v>
      </c>
      <c r="H224" s="162">
        <v>6.6580000000000004</v>
      </c>
      <c r="I224" s="163"/>
      <c r="J224" s="164">
        <f>ROUND(I224*H224,2)</f>
        <v>0</v>
      </c>
      <c r="K224" s="165"/>
      <c r="L224" s="33"/>
      <c r="M224" s="166" t="s">
        <v>1</v>
      </c>
      <c r="N224" s="167" t="s">
        <v>42</v>
      </c>
      <c r="O224" s="58"/>
      <c r="P224" s="168">
        <f>O224*H224</f>
        <v>0</v>
      </c>
      <c r="Q224" s="168">
        <v>0</v>
      </c>
      <c r="R224" s="168">
        <f>Q224*H224</f>
        <v>0</v>
      </c>
      <c r="S224" s="168">
        <v>0</v>
      </c>
      <c r="T224" s="169">
        <f>S224*H224</f>
        <v>0</v>
      </c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R224" s="170" t="s">
        <v>213</v>
      </c>
      <c r="AT224" s="170" t="s">
        <v>138</v>
      </c>
      <c r="AU224" s="170" t="s">
        <v>81</v>
      </c>
      <c r="AY224" s="17" t="s">
        <v>135</v>
      </c>
      <c r="BE224" s="171">
        <f>IF(N224="základní",J224,0)</f>
        <v>0</v>
      </c>
      <c r="BF224" s="171">
        <f>IF(N224="snížená",J224,0)</f>
        <v>0</v>
      </c>
      <c r="BG224" s="171">
        <f>IF(N224="zákl. přenesená",J224,0)</f>
        <v>0</v>
      </c>
      <c r="BH224" s="171">
        <f>IF(N224="sníž. přenesená",J224,0)</f>
        <v>0</v>
      </c>
      <c r="BI224" s="171">
        <f>IF(N224="nulová",J224,0)</f>
        <v>0</v>
      </c>
      <c r="BJ224" s="17" t="s">
        <v>81</v>
      </c>
      <c r="BK224" s="171">
        <f>ROUND(I224*H224,2)</f>
        <v>0</v>
      </c>
      <c r="BL224" s="17" t="s">
        <v>213</v>
      </c>
      <c r="BM224" s="170" t="s">
        <v>313</v>
      </c>
    </row>
    <row r="225" spans="1:65" s="13" customFormat="1" ht="11.25" x14ac:dyDescent="0.2">
      <c r="B225" s="172"/>
      <c r="D225" s="173" t="s">
        <v>144</v>
      </c>
      <c r="E225" s="174" t="s">
        <v>1</v>
      </c>
      <c r="F225" s="175" t="s">
        <v>314</v>
      </c>
      <c r="H225" s="176">
        <v>5.27</v>
      </c>
      <c r="I225" s="177"/>
      <c r="L225" s="172"/>
      <c r="M225" s="178"/>
      <c r="N225" s="179"/>
      <c r="O225" s="179"/>
      <c r="P225" s="179"/>
      <c r="Q225" s="179"/>
      <c r="R225" s="179"/>
      <c r="S225" s="179"/>
      <c r="T225" s="180"/>
      <c r="AT225" s="174" t="s">
        <v>144</v>
      </c>
      <c r="AU225" s="174" t="s">
        <v>81</v>
      </c>
      <c r="AV225" s="13" t="s">
        <v>81</v>
      </c>
      <c r="AW225" s="13" t="s">
        <v>33</v>
      </c>
      <c r="AX225" s="13" t="s">
        <v>76</v>
      </c>
      <c r="AY225" s="174" t="s">
        <v>135</v>
      </c>
    </row>
    <row r="226" spans="1:65" s="13" customFormat="1" ht="11.25" x14ac:dyDescent="0.2">
      <c r="B226" s="172"/>
      <c r="D226" s="173" t="s">
        <v>144</v>
      </c>
      <c r="E226" s="174" t="s">
        <v>1</v>
      </c>
      <c r="F226" s="175" t="s">
        <v>315</v>
      </c>
      <c r="H226" s="176">
        <v>1.3879999999999999</v>
      </c>
      <c r="I226" s="177"/>
      <c r="L226" s="172"/>
      <c r="M226" s="178"/>
      <c r="N226" s="179"/>
      <c r="O226" s="179"/>
      <c r="P226" s="179"/>
      <c r="Q226" s="179"/>
      <c r="R226" s="179"/>
      <c r="S226" s="179"/>
      <c r="T226" s="180"/>
      <c r="AT226" s="174" t="s">
        <v>144</v>
      </c>
      <c r="AU226" s="174" t="s">
        <v>81</v>
      </c>
      <c r="AV226" s="13" t="s">
        <v>81</v>
      </c>
      <c r="AW226" s="13" t="s">
        <v>33</v>
      </c>
      <c r="AX226" s="13" t="s">
        <v>76</v>
      </c>
      <c r="AY226" s="174" t="s">
        <v>135</v>
      </c>
    </row>
    <row r="227" spans="1:65" s="14" customFormat="1" ht="11.25" x14ac:dyDescent="0.2">
      <c r="B227" s="181"/>
      <c r="D227" s="173" t="s">
        <v>144</v>
      </c>
      <c r="E227" s="182" t="s">
        <v>1</v>
      </c>
      <c r="F227" s="183" t="s">
        <v>153</v>
      </c>
      <c r="H227" s="184">
        <v>6.6579999999999995</v>
      </c>
      <c r="I227" s="185"/>
      <c r="L227" s="181"/>
      <c r="M227" s="186"/>
      <c r="N227" s="187"/>
      <c r="O227" s="187"/>
      <c r="P227" s="187"/>
      <c r="Q227" s="187"/>
      <c r="R227" s="187"/>
      <c r="S227" s="187"/>
      <c r="T227" s="188"/>
      <c r="AT227" s="182" t="s">
        <v>144</v>
      </c>
      <c r="AU227" s="182" t="s">
        <v>81</v>
      </c>
      <c r="AV227" s="14" t="s">
        <v>142</v>
      </c>
      <c r="AW227" s="14" t="s">
        <v>33</v>
      </c>
      <c r="AX227" s="14" t="s">
        <v>84</v>
      </c>
      <c r="AY227" s="182" t="s">
        <v>135</v>
      </c>
    </row>
    <row r="228" spans="1:65" s="2" customFormat="1" ht="21.75" customHeight="1" x14ac:dyDescent="0.2">
      <c r="A228" s="32"/>
      <c r="B228" s="157"/>
      <c r="C228" s="196" t="s">
        <v>316</v>
      </c>
      <c r="D228" s="196" t="s">
        <v>219</v>
      </c>
      <c r="E228" s="197" t="s">
        <v>317</v>
      </c>
      <c r="F228" s="198" t="s">
        <v>318</v>
      </c>
      <c r="G228" s="199" t="s">
        <v>319</v>
      </c>
      <c r="H228" s="200">
        <v>30.324000000000002</v>
      </c>
      <c r="I228" s="201"/>
      <c r="J228" s="202">
        <f>ROUND(I228*H228,2)</f>
        <v>0</v>
      </c>
      <c r="K228" s="203"/>
      <c r="L228" s="204"/>
      <c r="M228" s="205" t="s">
        <v>1</v>
      </c>
      <c r="N228" s="206" t="s">
        <v>42</v>
      </c>
      <c r="O228" s="58"/>
      <c r="P228" s="168">
        <f>O228*H228</f>
        <v>0</v>
      </c>
      <c r="Q228" s="168">
        <v>1E-3</v>
      </c>
      <c r="R228" s="168">
        <f>Q228*H228</f>
        <v>3.0324000000000004E-2</v>
      </c>
      <c r="S228" s="168">
        <v>0</v>
      </c>
      <c r="T228" s="169">
        <f>S228*H228</f>
        <v>0</v>
      </c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R228" s="170" t="s">
        <v>298</v>
      </c>
      <c r="AT228" s="170" t="s">
        <v>219</v>
      </c>
      <c r="AU228" s="170" t="s">
        <v>81</v>
      </c>
      <c r="AY228" s="17" t="s">
        <v>135</v>
      </c>
      <c r="BE228" s="171">
        <f>IF(N228="základní",J228,0)</f>
        <v>0</v>
      </c>
      <c r="BF228" s="171">
        <f>IF(N228="snížená",J228,0)</f>
        <v>0</v>
      </c>
      <c r="BG228" s="171">
        <f>IF(N228="zákl. přenesená",J228,0)</f>
        <v>0</v>
      </c>
      <c r="BH228" s="171">
        <f>IF(N228="sníž. přenesená",J228,0)</f>
        <v>0</v>
      </c>
      <c r="BI228" s="171">
        <f>IF(N228="nulová",J228,0)</f>
        <v>0</v>
      </c>
      <c r="BJ228" s="17" t="s">
        <v>81</v>
      </c>
      <c r="BK228" s="171">
        <f>ROUND(I228*H228,2)</f>
        <v>0</v>
      </c>
      <c r="BL228" s="17" t="s">
        <v>213</v>
      </c>
      <c r="BM228" s="170" t="s">
        <v>320</v>
      </c>
    </row>
    <row r="229" spans="1:65" s="15" customFormat="1" ht="11.25" x14ac:dyDescent="0.2">
      <c r="B229" s="189"/>
      <c r="D229" s="173" t="s">
        <v>144</v>
      </c>
      <c r="E229" s="190" t="s">
        <v>1</v>
      </c>
      <c r="F229" s="191" t="s">
        <v>321</v>
      </c>
      <c r="H229" s="190" t="s">
        <v>1</v>
      </c>
      <c r="I229" s="192"/>
      <c r="L229" s="189"/>
      <c r="M229" s="193"/>
      <c r="N229" s="194"/>
      <c r="O229" s="194"/>
      <c r="P229" s="194"/>
      <c r="Q229" s="194"/>
      <c r="R229" s="194"/>
      <c r="S229" s="194"/>
      <c r="T229" s="195"/>
      <c r="AT229" s="190" t="s">
        <v>144</v>
      </c>
      <c r="AU229" s="190" t="s">
        <v>81</v>
      </c>
      <c r="AV229" s="15" t="s">
        <v>84</v>
      </c>
      <c r="AW229" s="15" t="s">
        <v>33</v>
      </c>
      <c r="AX229" s="15" t="s">
        <v>76</v>
      </c>
      <c r="AY229" s="190" t="s">
        <v>135</v>
      </c>
    </row>
    <row r="230" spans="1:65" s="13" customFormat="1" ht="11.25" x14ac:dyDescent="0.2">
      <c r="B230" s="172"/>
      <c r="D230" s="173" t="s">
        <v>144</v>
      </c>
      <c r="E230" s="174" t="s">
        <v>1</v>
      </c>
      <c r="F230" s="175" t="s">
        <v>322</v>
      </c>
      <c r="H230" s="176">
        <v>30.324000000000002</v>
      </c>
      <c r="I230" s="177"/>
      <c r="L230" s="172"/>
      <c r="M230" s="178"/>
      <c r="N230" s="179"/>
      <c r="O230" s="179"/>
      <c r="P230" s="179"/>
      <c r="Q230" s="179"/>
      <c r="R230" s="179"/>
      <c r="S230" s="179"/>
      <c r="T230" s="180"/>
      <c r="AT230" s="174" t="s">
        <v>144</v>
      </c>
      <c r="AU230" s="174" t="s">
        <v>81</v>
      </c>
      <c r="AV230" s="13" t="s">
        <v>81</v>
      </c>
      <c r="AW230" s="13" t="s">
        <v>33</v>
      </c>
      <c r="AX230" s="13" t="s">
        <v>84</v>
      </c>
      <c r="AY230" s="174" t="s">
        <v>135</v>
      </c>
    </row>
    <row r="231" spans="1:65" s="2" customFormat="1" ht="21.75" customHeight="1" x14ac:dyDescent="0.2">
      <c r="A231" s="32"/>
      <c r="B231" s="157"/>
      <c r="C231" s="158" t="s">
        <v>323</v>
      </c>
      <c r="D231" s="158" t="s">
        <v>138</v>
      </c>
      <c r="E231" s="159" t="s">
        <v>324</v>
      </c>
      <c r="F231" s="160" t="s">
        <v>325</v>
      </c>
      <c r="G231" s="161" t="s">
        <v>141</v>
      </c>
      <c r="H231" s="162">
        <v>10.108000000000001</v>
      </c>
      <c r="I231" s="163"/>
      <c r="J231" s="164">
        <f>ROUND(I231*H231,2)</f>
        <v>0</v>
      </c>
      <c r="K231" s="165"/>
      <c r="L231" s="33"/>
      <c r="M231" s="166" t="s">
        <v>1</v>
      </c>
      <c r="N231" s="167" t="s">
        <v>42</v>
      </c>
      <c r="O231" s="58"/>
      <c r="P231" s="168">
        <f>O231*H231</f>
        <v>0</v>
      </c>
      <c r="Q231" s="168">
        <v>0</v>
      </c>
      <c r="R231" s="168">
        <f>Q231*H231</f>
        <v>0</v>
      </c>
      <c r="S231" s="168">
        <v>0</v>
      </c>
      <c r="T231" s="169">
        <f>S231*H231</f>
        <v>0</v>
      </c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R231" s="170" t="s">
        <v>213</v>
      </c>
      <c r="AT231" s="170" t="s">
        <v>138</v>
      </c>
      <c r="AU231" s="170" t="s">
        <v>81</v>
      </c>
      <c r="AY231" s="17" t="s">
        <v>135</v>
      </c>
      <c r="BE231" s="171">
        <f>IF(N231="základní",J231,0)</f>
        <v>0</v>
      </c>
      <c r="BF231" s="171">
        <f>IF(N231="snížená",J231,0)</f>
        <v>0</v>
      </c>
      <c r="BG231" s="171">
        <f>IF(N231="zákl. přenesená",J231,0)</f>
        <v>0</v>
      </c>
      <c r="BH231" s="171">
        <f>IF(N231="sníž. přenesená",J231,0)</f>
        <v>0</v>
      </c>
      <c r="BI231" s="171">
        <f>IF(N231="nulová",J231,0)</f>
        <v>0</v>
      </c>
      <c r="BJ231" s="17" t="s">
        <v>81</v>
      </c>
      <c r="BK231" s="171">
        <f>ROUND(I231*H231,2)</f>
        <v>0</v>
      </c>
      <c r="BL231" s="17" t="s">
        <v>213</v>
      </c>
      <c r="BM231" s="170" t="s">
        <v>326</v>
      </c>
    </row>
    <row r="232" spans="1:65" s="13" customFormat="1" ht="11.25" x14ac:dyDescent="0.2">
      <c r="B232" s="172"/>
      <c r="D232" s="173" t="s">
        <v>144</v>
      </c>
      <c r="E232" s="174" t="s">
        <v>1</v>
      </c>
      <c r="F232" s="175" t="s">
        <v>327</v>
      </c>
      <c r="H232" s="176">
        <v>10.108000000000001</v>
      </c>
      <c r="I232" s="177"/>
      <c r="L232" s="172"/>
      <c r="M232" s="178"/>
      <c r="N232" s="179"/>
      <c r="O232" s="179"/>
      <c r="P232" s="179"/>
      <c r="Q232" s="179"/>
      <c r="R232" s="179"/>
      <c r="S232" s="179"/>
      <c r="T232" s="180"/>
      <c r="AT232" s="174" t="s">
        <v>144</v>
      </c>
      <c r="AU232" s="174" t="s">
        <v>81</v>
      </c>
      <c r="AV232" s="13" t="s">
        <v>81</v>
      </c>
      <c r="AW232" s="13" t="s">
        <v>33</v>
      </c>
      <c r="AX232" s="13" t="s">
        <v>84</v>
      </c>
      <c r="AY232" s="174" t="s">
        <v>135</v>
      </c>
    </row>
    <row r="233" spans="1:65" s="2" customFormat="1" ht="21.75" customHeight="1" x14ac:dyDescent="0.2">
      <c r="A233" s="32"/>
      <c r="B233" s="157"/>
      <c r="C233" s="158" t="s">
        <v>328</v>
      </c>
      <c r="D233" s="158" t="s">
        <v>138</v>
      </c>
      <c r="E233" s="159" t="s">
        <v>329</v>
      </c>
      <c r="F233" s="160" t="s">
        <v>330</v>
      </c>
      <c r="G233" s="161" t="s">
        <v>331</v>
      </c>
      <c r="H233" s="162">
        <v>14.775</v>
      </c>
      <c r="I233" s="163"/>
      <c r="J233" s="164">
        <f>ROUND(I233*H233,2)</f>
        <v>0</v>
      </c>
      <c r="K233" s="165"/>
      <c r="L233" s="33"/>
      <c r="M233" s="166" t="s">
        <v>1</v>
      </c>
      <c r="N233" s="167" t="s">
        <v>42</v>
      </c>
      <c r="O233" s="58"/>
      <c r="P233" s="168">
        <f>O233*H233</f>
        <v>0</v>
      </c>
      <c r="Q233" s="168">
        <v>0</v>
      </c>
      <c r="R233" s="168">
        <f>Q233*H233</f>
        <v>0</v>
      </c>
      <c r="S233" s="168">
        <v>0</v>
      </c>
      <c r="T233" s="169">
        <f>S233*H233</f>
        <v>0</v>
      </c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R233" s="170" t="s">
        <v>213</v>
      </c>
      <c r="AT233" s="170" t="s">
        <v>138</v>
      </c>
      <c r="AU233" s="170" t="s">
        <v>81</v>
      </c>
      <c r="AY233" s="17" t="s">
        <v>135</v>
      </c>
      <c r="BE233" s="171">
        <f>IF(N233="základní",J233,0)</f>
        <v>0</v>
      </c>
      <c r="BF233" s="171">
        <f>IF(N233="snížená",J233,0)</f>
        <v>0</v>
      </c>
      <c r="BG233" s="171">
        <f>IF(N233="zákl. přenesená",J233,0)</f>
        <v>0</v>
      </c>
      <c r="BH233" s="171">
        <f>IF(N233="sníž. přenesená",J233,0)</f>
        <v>0</v>
      </c>
      <c r="BI233" s="171">
        <f>IF(N233="nulová",J233,0)</f>
        <v>0</v>
      </c>
      <c r="BJ233" s="17" t="s">
        <v>81</v>
      </c>
      <c r="BK233" s="171">
        <f>ROUND(I233*H233,2)</f>
        <v>0</v>
      </c>
      <c r="BL233" s="17" t="s">
        <v>213</v>
      </c>
      <c r="BM233" s="170" t="s">
        <v>332</v>
      </c>
    </row>
    <row r="234" spans="1:65" s="13" customFormat="1" ht="11.25" x14ac:dyDescent="0.2">
      <c r="B234" s="172"/>
      <c r="D234" s="173" t="s">
        <v>144</v>
      </c>
      <c r="E234" s="174" t="s">
        <v>1</v>
      </c>
      <c r="F234" s="175" t="s">
        <v>333</v>
      </c>
      <c r="H234" s="176">
        <v>9.5749999999999993</v>
      </c>
      <c r="I234" s="177"/>
      <c r="L234" s="172"/>
      <c r="M234" s="178"/>
      <c r="N234" s="179"/>
      <c r="O234" s="179"/>
      <c r="P234" s="179"/>
      <c r="Q234" s="179"/>
      <c r="R234" s="179"/>
      <c r="S234" s="179"/>
      <c r="T234" s="180"/>
      <c r="AT234" s="174" t="s">
        <v>144</v>
      </c>
      <c r="AU234" s="174" t="s">
        <v>81</v>
      </c>
      <c r="AV234" s="13" t="s">
        <v>81</v>
      </c>
      <c r="AW234" s="13" t="s">
        <v>33</v>
      </c>
      <c r="AX234" s="13" t="s">
        <v>76</v>
      </c>
      <c r="AY234" s="174" t="s">
        <v>135</v>
      </c>
    </row>
    <row r="235" spans="1:65" s="13" customFormat="1" ht="11.25" x14ac:dyDescent="0.2">
      <c r="B235" s="172"/>
      <c r="D235" s="173" t="s">
        <v>144</v>
      </c>
      <c r="E235" s="174" t="s">
        <v>1</v>
      </c>
      <c r="F235" s="175" t="s">
        <v>334</v>
      </c>
      <c r="H235" s="176">
        <v>4</v>
      </c>
      <c r="I235" s="177"/>
      <c r="L235" s="172"/>
      <c r="M235" s="178"/>
      <c r="N235" s="179"/>
      <c r="O235" s="179"/>
      <c r="P235" s="179"/>
      <c r="Q235" s="179"/>
      <c r="R235" s="179"/>
      <c r="S235" s="179"/>
      <c r="T235" s="180"/>
      <c r="AT235" s="174" t="s">
        <v>144</v>
      </c>
      <c r="AU235" s="174" t="s">
        <v>81</v>
      </c>
      <c r="AV235" s="13" t="s">
        <v>81</v>
      </c>
      <c r="AW235" s="13" t="s">
        <v>33</v>
      </c>
      <c r="AX235" s="13" t="s">
        <v>76</v>
      </c>
      <c r="AY235" s="174" t="s">
        <v>135</v>
      </c>
    </row>
    <row r="236" spans="1:65" s="13" customFormat="1" ht="11.25" x14ac:dyDescent="0.2">
      <c r="B236" s="172"/>
      <c r="D236" s="173" t="s">
        <v>144</v>
      </c>
      <c r="E236" s="174" t="s">
        <v>1</v>
      </c>
      <c r="F236" s="175" t="s">
        <v>335</v>
      </c>
      <c r="H236" s="176">
        <v>1.2</v>
      </c>
      <c r="I236" s="177"/>
      <c r="L236" s="172"/>
      <c r="M236" s="178"/>
      <c r="N236" s="179"/>
      <c r="O236" s="179"/>
      <c r="P236" s="179"/>
      <c r="Q236" s="179"/>
      <c r="R236" s="179"/>
      <c r="S236" s="179"/>
      <c r="T236" s="180"/>
      <c r="AT236" s="174" t="s">
        <v>144</v>
      </c>
      <c r="AU236" s="174" t="s">
        <v>81</v>
      </c>
      <c r="AV236" s="13" t="s">
        <v>81</v>
      </c>
      <c r="AW236" s="13" t="s">
        <v>33</v>
      </c>
      <c r="AX236" s="13" t="s">
        <v>76</v>
      </c>
      <c r="AY236" s="174" t="s">
        <v>135</v>
      </c>
    </row>
    <row r="237" spans="1:65" s="14" customFormat="1" ht="11.25" x14ac:dyDescent="0.2">
      <c r="B237" s="181"/>
      <c r="D237" s="173" t="s">
        <v>144</v>
      </c>
      <c r="E237" s="182" t="s">
        <v>1</v>
      </c>
      <c r="F237" s="183" t="s">
        <v>153</v>
      </c>
      <c r="H237" s="184">
        <v>14.774999999999999</v>
      </c>
      <c r="I237" s="185"/>
      <c r="L237" s="181"/>
      <c r="M237" s="186"/>
      <c r="N237" s="187"/>
      <c r="O237" s="187"/>
      <c r="P237" s="187"/>
      <c r="Q237" s="187"/>
      <c r="R237" s="187"/>
      <c r="S237" s="187"/>
      <c r="T237" s="188"/>
      <c r="AT237" s="182" t="s">
        <v>144</v>
      </c>
      <c r="AU237" s="182" t="s">
        <v>81</v>
      </c>
      <c r="AV237" s="14" t="s">
        <v>142</v>
      </c>
      <c r="AW237" s="14" t="s">
        <v>33</v>
      </c>
      <c r="AX237" s="14" t="s">
        <v>84</v>
      </c>
      <c r="AY237" s="182" t="s">
        <v>135</v>
      </c>
    </row>
    <row r="238" spans="1:65" s="2" customFormat="1" ht="21.75" customHeight="1" x14ac:dyDescent="0.2">
      <c r="A238" s="32"/>
      <c r="B238" s="157"/>
      <c r="C238" s="158" t="s">
        <v>336</v>
      </c>
      <c r="D238" s="158" t="s">
        <v>138</v>
      </c>
      <c r="E238" s="159" t="s">
        <v>337</v>
      </c>
      <c r="F238" s="160" t="s">
        <v>338</v>
      </c>
      <c r="G238" s="161" t="s">
        <v>216</v>
      </c>
      <c r="H238" s="162">
        <v>10</v>
      </c>
      <c r="I238" s="163"/>
      <c r="J238" s="164">
        <f>ROUND(I238*H238,2)</f>
        <v>0</v>
      </c>
      <c r="K238" s="165"/>
      <c r="L238" s="33"/>
      <c r="M238" s="166" t="s">
        <v>1</v>
      </c>
      <c r="N238" s="167" t="s">
        <v>42</v>
      </c>
      <c r="O238" s="58"/>
      <c r="P238" s="168">
        <f>O238*H238</f>
        <v>0</v>
      </c>
      <c r="Q238" s="168">
        <v>0</v>
      </c>
      <c r="R238" s="168">
        <f>Q238*H238</f>
        <v>0</v>
      </c>
      <c r="S238" s="168">
        <v>0</v>
      </c>
      <c r="T238" s="169">
        <f>S238*H238</f>
        <v>0</v>
      </c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R238" s="170" t="s">
        <v>213</v>
      </c>
      <c r="AT238" s="170" t="s">
        <v>138</v>
      </c>
      <c r="AU238" s="170" t="s">
        <v>81</v>
      </c>
      <c r="AY238" s="17" t="s">
        <v>135</v>
      </c>
      <c r="BE238" s="171">
        <f>IF(N238="základní",J238,0)</f>
        <v>0</v>
      </c>
      <c r="BF238" s="171">
        <f>IF(N238="snížená",J238,0)</f>
        <v>0</v>
      </c>
      <c r="BG238" s="171">
        <f>IF(N238="zákl. přenesená",J238,0)</f>
        <v>0</v>
      </c>
      <c r="BH238" s="171">
        <f>IF(N238="sníž. přenesená",J238,0)</f>
        <v>0</v>
      </c>
      <c r="BI238" s="171">
        <f>IF(N238="nulová",J238,0)</f>
        <v>0</v>
      </c>
      <c r="BJ238" s="17" t="s">
        <v>81</v>
      </c>
      <c r="BK238" s="171">
        <f>ROUND(I238*H238,2)</f>
        <v>0</v>
      </c>
      <c r="BL238" s="17" t="s">
        <v>213</v>
      </c>
      <c r="BM238" s="170" t="s">
        <v>339</v>
      </c>
    </row>
    <row r="239" spans="1:65" s="2" customFormat="1" ht="16.5" customHeight="1" x14ac:dyDescent="0.2">
      <c r="A239" s="32"/>
      <c r="B239" s="157"/>
      <c r="C239" s="196" t="s">
        <v>340</v>
      </c>
      <c r="D239" s="196" t="s">
        <v>219</v>
      </c>
      <c r="E239" s="197" t="s">
        <v>341</v>
      </c>
      <c r="F239" s="198" t="s">
        <v>342</v>
      </c>
      <c r="G239" s="199" t="s">
        <v>331</v>
      </c>
      <c r="H239" s="200">
        <v>16.253</v>
      </c>
      <c r="I239" s="201"/>
      <c r="J239" s="202">
        <f>ROUND(I239*H239,2)</f>
        <v>0</v>
      </c>
      <c r="K239" s="203"/>
      <c r="L239" s="204"/>
      <c r="M239" s="205" t="s">
        <v>1</v>
      </c>
      <c r="N239" s="206" t="s">
        <v>42</v>
      </c>
      <c r="O239" s="58"/>
      <c r="P239" s="168">
        <f>O239*H239</f>
        <v>0</v>
      </c>
      <c r="Q239" s="168">
        <v>6.0000000000000002E-5</v>
      </c>
      <c r="R239" s="168">
        <f>Q239*H239</f>
        <v>9.7518000000000008E-4</v>
      </c>
      <c r="S239" s="168">
        <v>0</v>
      </c>
      <c r="T239" s="169">
        <f>S239*H239</f>
        <v>0</v>
      </c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R239" s="170" t="s">
        <v>298</v>
      </c>
      <c r="AT239" s="170" t="s">
        <v>219</v>
      </c>
      <c r="AU239" s="170" t="s">
        <v>81</v>
      </c>
      <c r="AY239" s="17" t="s">
        <v>135</v>
      </c>
      <c r="BE239" s="171">
        <f>IF(N239="základní",J239,0)</f>
        <v>0</v>
      </c>
      <c r="BF239" s="171">
        <f>IF(N239="snížená",J239,0)</f>
        <v>0</v>
      </c>
      <c r="BG239" s="171">
        <f>IF(N239="zákl. přenesená",J239,0)</f>
        <v>0</v>
      </c>
      <c r="BH239" s="171">
        <f>IF(N239="sníž. přenesená",J239,0)</f>
        <v>0</v>
      </c>
      <c r="BI239" s="171">
        <f>IF(N239="nulová",J239,0)</f>
        <v>0</v>
      </c>
      <c r="BJ239" s="17" t="s">
        <v>81</v>
      </c>
      <c r="BK239" s="171">
        <f>ROUND(I239*H239,2)</f>
        <v>0</v>
      </c>
      <c r="BL239" s="17" t="s">
        <v>213</v>
      </c>
      <c r="BM239" s="170" t="s">
        <v>343</v>
      </c>
    </row>
    <row r="240" spans="1:65" s="13" customFormat="1" ht="11.25" x14ac:dyDescent="0.2">
      <c r="B240" s="172"/>
      <c r="D240" s="173" t="s">
        <v>144</v>
      </c>
      <c r="E240" s="174" t="s">
        <v>1</v>
      </c>
      <c r="F240" s="175" t="s">
        <v>344</v>
      </c>
      <c r="H240" s="176">
        <v>16.253</v>
      </c>
      <c r="I240" s="177"/>
      <c r="L240" s="172"/>
      <c r="M240" s="178"/>
      <c r="N240" s="179"/>
      <c r="O240" s="179"/>
      <c r="P240" s="179"/>
      <c r="Q240" s="179"/>
      <c r="R240" s="179"/>
      <c r="S240" s="179"/>
      <c r="T240" s="180"/>
      <c r="AT240" s="174" t="s">
        <v>144</v>
      </c>
      <c r="AU240" s="174" t="s">
        <v>81</v>
      </c>
      <c r="AV240" s="13" t="s">
        <v>81</v>
      </c>
      <c r="AW240" s="13" t="s">
        <v>33</v>
      </c>
      <c r="AX240" s="13" t="s">
        <v>84</v>
      </c>
      <c r="AY240" s="174" t="s">
        <v>135</v>
      </c>
    </row>
    <row r="241" spans="1:65" s="2" customFormat="1" ht="21.75" customHeight="1" x14ac:dyDescent="0.2">
      <c r="A241" s="32"/>
      <c r="B241" s="157"/>
      <c r="C241" s="158" t="s">
        <v>345</v>
      </c>
      <c r="D241" s="158" t="s">
        <v>138</v>
      </c>
      <c r="E241" s="159" t="s">
        <v>346</v>
      </c>
      <c r="F241" s="160" t="s">
        <v>347</v>
      </c>
      <c r="G241" s="161" t="s">
        <v>268</v>
      </c>
      <c r="H241" s="162">
        <v>3.1E-2</v>
      </c>
      <c r="I241" s="163"/>
      <c r="J241" s="164">
        <f>ROUND(I241*H241,2)</f>
        <v>0</v>
      </c>
      <c r="K241" s="165"/>
      <c r="L241" s="33"/>
      <c r="M241" s="166" t="s">
        <v>1</v>
      </c>
      <c r="N241" s="167" t="s">
        <v>42</v>
      </c>
      <c r="O241" s="58"/>
      <c r="P241" s="168">
        <f>O241*H241</f>
        <v>0</v>
      </c>
      <c r="Q241" s="168">
        <v>0</v>
      </c>
      <c r="R241" s="168">
        <f>Q241*H241</f>
        <v>0</v>
      </c>
      <c r="S241" s="168">
        <v>0</v>
      </c>
      <c r="T241" s="169">
        <f>S241*H241</f>
        <v>0</v>
      </c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R241" s="170" t="s">
        <v>213</v>
      </c>
      <c r="AT241" s="170" t="s">
        <v>138</v>
      </c>
      <c r="AU241" s="170" t="s">
        <v>81</v>
      </c>
      <c r="AY241" s="17" t="s">
        <v>135</v>
      </c>
      <c r="BE241" s="171">
        <f>IF(N241="základní",J241,0)</f>
        <v>0</v>
      </c>
      <c r="BF241" s="171">
        <f>IF(N241="snížená",J241,0)</f>
        <v>0</v>
      </c>
      <c r="BG241" s="171">
        <f>IF(N241="zákl. přenesená",J241,0)</f>
        <v>0</v>
      </c>
      <c r="BH241" s="171">
        <f>IF(N241="sníž. přenesená",J241,0)</f>
        <v>0</v>
      </c>
      <c r="BI241" s="171">
        <f>IF(N241="nulová",J241,0)</f>
        <v>0</v>
      </c>
      <c r="BJ241" s="17" t="s">
        <v>81</v>
      </c>
      <c r="BK241" s="171">
        <f>ROUND(I241*H241,2)</f>
        <v>0</v>
      </c>
      <c r="BL241" s="17" t="s">
        <v>213</v>
      </c>
      <c r="BM241" s="170" t="s">
        <v>348</v>
      </c>
    </row>
    <row r="242" spans="1:65" s="2" customFormat="1" ht="21.75" customHeight="1" x14ac:dyDescent="0.2">
      <c r="A242" s="32"/>
      <c r="B242" s="157"/>
      <c r="C242" s="158" t="s">
        <v>349</v>
      </c>
      <c r="D242" s="158" t="s">
        <v>138</v>
      </c>
      <c r="E242" s="159" t="s">
        <v>350</v>
      </c>
      <c r="F242" s="160" t="s">
        <v>351</v>
      </c>
      <c r="G242" s="161" t="s">
        <v>268</v>
      </c>
      <c r="H242" s="162">
        <v>3.1E-2</v>
      </c>
      <c r="I242" s="163"/>
      <c r="J242" s="164">
        <f>ROUND(I242*H242,2)</f>
        <v>0</v>
      </c>
      <c r="K242" s="165"/>
      <c r="L242" s="33"/>
      <c r="M242" s="166" t="s">
        <v>1</v>
      </c>
      <c r="N242" s="167" t="s">
        <v>42</v>
      </c>
      <c r="O242" s="58"/>
      <c r="P242" s="168">
        <f>O242*H242</f>
        <v>0</v>
      </c>
      <c r="Q242" s="168">
        <v>0</v>
      </c>
      <c r="R242" s="168">
        <f>Q242*H242</f>
        <v>0</v>
      </c>
      <c r="S242" s="168">
        <v>0</v>
      </c>
      <c r="T242" s="169">
        <f>S242*H242</f>
        <v>0</v>
      </c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R242" s="170" t="s">
        <v>213</v>
      </c>
      <c r="AT242" s="170" t="s">
        <v>138</v>
      </c>
      <c r="AU242" s="170" t="s">
        <v>81</v>
      </c>
      <c r="AY242" s="17" t="s">
        <v>135</v>
      </c>
      <c r="BE242" s="171">
        <f>IF(N242="základní",J242,0)</f>
        <v>0</v>
      </c>
      <c r="BF242" s="171">
        <f>IF(N242="snížená",J242,0)</f>
        <v>0</v>
      </c>
      <c r="BG242" s="171">
        <f>IF(N242="zákl. přenesená",J242,0)</f>
        <v>0</v>
      </c>
      <c r="BH242" s="171">
        <f>IF(N242="sníž. přenesená",J242,0)</f>
        <v>0</v>
      </c>
      <c r="BI242" s="171">
        <f>IF(N242="nulová",J242,0)</f>
        <v>0</v>
      </c>
      <c r="BJ242" s="17" t="s">
        <v>81</v>
      </c>
      <c r="BK242" s="171">
        <f>ROUND(I242*H242,2)</f>
        <v>0</v>
      </c>
      <c r="BL242" s="17" t="s">
        <v>213</v>
      </c>
      <c r="BM242" s="170" t="s">
        <v>352</v>
      </c>
    </row>
    <row r="243" spans="1:65" s="12" customFormat="1" ht="22.9" customHeight="1" x14ac:dyDescent="0.2">
      <c r="B243" s="144"/>
      <c r="D243" s="145" t="s">
        <v>75</v>
      </c>
      <c r="E243" s="155" t="s">
        <v>353</v>
      </c>
      <c r="F243" s="155" t="s">
        <v>354</v>
      </c>
      <c r="I243" s="147"/>
      <c r="J243" s="156">
        <f>BK243</f>
        <v>0</v>
      </c>
      <c r="L243" s="144"/>
      <c r="M243" s="149"/>
      <c r="N243" s="150"/>
      <c r="O243" s="150"/>
      <c r="P243" s="151">
        <f>SUM(P244:P253)</f>
        <v>0</v>
      </c>
      <c r="Q243" s="150"/>
      <c r="R243" s="151">
        <f>SUM(R244:R253)</f>
        <v>8.3000000000000001E-3</v>
      </c>
      <c r="S243" s="150"/>
      <c r="T243" s="152">
        <f>SUM(T244:T253)</f>
        <v>2.1179999999999997E-2</v>
      </c>
      <c r="AR243" s="145" t="s">
        <v>81</v>
      </c>
      <c r="AT243" s="153" t="s">
        <v>75</v>
      </c>
      <c r="AU243" s="153" t="s">
        <v>84</v>
      </c>
      <c r="AY243" s="145" t="s">
        <v>135</v>
      </c>
      <c r="BK243" s="154">
        <f>SUM(BK244:BK253)</f>
        <v>0</v>
      </c>
    </row>
    <row r="244" spans="1:65" s="2" customFormat="1" ht="16.5" customHeight="1" x14ac:dyDescent="0.2">
      <c r="A244" s="32"/>
      <c r="B244" s="157"/>
      <c r="C244" s="158" t="s">
        <v>355</v>
      </c>
      <c r="D244" s="158" t="s">
        <v>138</v>
      </c>
      <c r="E244" s="159" t="s">
        <v>356</v>
      </c>
      <c r="F244" s="160" t="s">
        <v>357</v>
      </c>
      <c r="G244" s="161" t="s">
        <v>331</v>
      </c>
      <c r="H244" s="162">
        <v>6</v>
      </c>
      <c r="I244" s="163"/>
      <c r="J244" s="164">
        <f>ROUND(I244*H244,2)</f>
        <v>0</v>
      </c>
      <c r="K244" s="165"/>
      <c r="L244" s="33"/>
      <c r="M244" s="166" t="s">
        <v>1</v>
      </c>
      <c r="N244" s="167" t="s">
        <v>42</v>
      </c>
      <c r="O244" s="58"/>
      <c r="P244" s="168">
        <f>O244*H244</f>
        <v>0</v>
      </c>
      <c r="Q244" s="168">
        <v>0</v>
      </c>
      <c r="R244" s="168">
        <f>Q244*H244</f>
        <v>0</v>
      </c>
      <c r="S244" s="168">
        <v>1.98E-3</v>
      </c>
      <c r="T244" s="169">
        <f>S244*H244</f>
        <v>1.188E-2</v>
      </c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R244" s="170" t="s">
        <v>213</v>
      </c>
      <c r="AT244" s="170" t="s">
        <v>138</v>
      </c>
      <c r="AU244" s="170" t="s">
        <v>81</v>
      </c>
      <c r="AY244" s="17" t="s">
        <v>135</v>
      </c>
      <c r="BE244" s="171">
        <f>IF(N244="základní",J244,0)</f>
        <v>0</v>
      </c>
      <c r="BF244" s="171">
        <f>IF(N244="snížená",J244,0)</f>
        <v>0</v>
      </c>
      <c r="BG244" s="171">
        <f>IF(N244="zákl. přenesená",J244,0)</f>
        <v>0</v>
      </c>
      <c r="BH244" s="171">
        <f>IF(N244="sníž. přenesená",J244,0)</f>
        <v>0</v>
      </c>
      <c r="BI244" s="171">
        <f>IF(N244="nulová",J244,0)</f>
        <v>0</v>
      </c>
      <c r="BJ244" s="17" t="s">
        <v>81</v>
      </c>
      <c r="BK244" s="171">
        <f>ROUND(I244*H244,2)</f>
        <v>0</v>
      </c>
      <c r="BL244" s="17" t="s">
        <v>213</v>
      </c>
      <c r="BM244" s="170" t="s">
        <v>358</v>
      </c>
    </row>
    <row r="245" spans="1:65" s="2" customFormat="1" ht="16.5" customHeight="1" x14ac:dyDescent="0.2">
      <c r="A245" s="32"/>
      <c r="B245" s="157"/>
      <c r="C245" s="158" t="s">
        <v>359</v>
      </c>
      <c r="D245" s="158" t="s">
        <v>138</v>
      </c>
      <c r="E245" s="159" t="s">
        <v>360</v>
      </c>
      <c r="F245" s="160" t="s">
        <v>361</v>
      </c>
      <c r="G245" s="161" t="s">
        <v>331</v>
      </c>
      <c r="H245" s="162">
        <v>2</v>
      </c>
      <c r="I245" s="163"/>
      <c r="J245" s="164">
        <f>ROUND(I245*H245,2)</f>
        <v>0</v>
      </c>
      <c r="K245" s="165"/>
      <c r="L245" s="33"/>
      <c r="M245" s="166" t="s">
        <v>1</v>
      </c>
      <c r="N245" s="167" t="s">
        <v>42</v>
      </c>
      <c r="O245" s="58"/>
      <c r="P245" s="168">
        <f>O245*H245</f>
        <v>0</v>
      </c>
      <c r="Q245" s="168">
        <v>1.7700000000000001E-3</v>
      </c>
      <c r="R245" s="168">
        <f>Q245*H245</f>
        <v>3.5400000000000002E-3</v>
      </c>
      <c r="S245" s="168">
        <v>0</v>
      </c>
      <c r="T245" s="169">
        <f>S245*H245</f>
        <v>0</v>
      </c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R245" s="170" t="s">
        <v>213</v>
      </c>
      <c r="AT245" s="170" t="s">
        <v>138</v>
      </c>
      <c r="AU245" s="170" t="s">
        <v>81</v>
      </c>
      <c r="AY245" s="17" t="s">
        <v>135</v>
      </c>
      <c r="BE245" s="171">
        <f>IF(N245="základní",J245,0)</f>
        <v>0</v>
      </c>
      <c r="BF245" s="171">
        <f>IF(N245="snížená",J245,0)</f>
        <v>0</v>
      </c>
      <c r="BG245" s="171">
        <f>IF(N245="zákl. přenesená",J245,0)</f>
        <v>0</v>
      </c>
      <c r="BH245" s="171">
        <f>IF(N245="sníž. přenesená",J245,0)</f>
        <v>0</v>
      </c>
      <c r="BI245" s="171">
        <f>IF(N245="nulová",J245,0)</f>
        <v>0</v>
      </c>
      <c r="BJ245" s="17" t="s">
        <v>81</v>
      </c>
      <c r="BK245" s="171">
        <f>ROUND(I245*H245,2)</f>
        <v>0</v>
      </c>
      <c r="BL245" s="17" t="s">
        <v>213</v>
      </c>
      <c r="BM245" s="170" t="s">
        <v>362</v>
      </c>
    </row>
    <row r="246" spans="1:65" s="2" customFormat="1" ht="16.5" customHeight="1" x14ac:dyDescent="0.2">
      <c r="A246" s="32"/>
      <c r="B246" s="157"/>
      <c r="C246" s="158" t="s">
        <v>363</v>
      </c>
      <c r="D246" s="158" t="s">
        <v>138</v>
      </c>
      <c r="E246" s="159" t="s">
        <v>364</v>
      </c>
      <c r="F246" s="160" t="s">
        <v>365</v>
      </c>
      <c r="G246" s="161" t="s">
        <v>331</v>
      </c>
      <c r="H246" s="162">
        <v>7</v>
      </c>
      <c r="I246" s="163"/>
      <c r="J246" s="164">
        <f>ROUND(I246*H246,2)</f>
        <v>0</v>
      </c>
      <c r="K246" s="165"/>
      <c r="L246" s="33"/>
      <c r="M246" s="166" t="s">
        <v>1</v>
      </c>
      <c r="N246" s="167" t="s">
        <v>42</v>
      </c>
      <c r="O246" s="58"/>
      <c r="P246" s="168">
        <f>O246*H246</f>
        <v>0</v>
      </c>
      <c r="Q246" s="168">
        <v>4.6000000000000001E-4</v>
      </c>
      <c r="R246" s="168">
        <f>Q246*H246</f>
        <v>3.2200000000000002E-3</v>
      </c>
      <c r="S246" s="168">
        <v>0</v>
      </c>
      <c r="T246" s="169">
        <f>S246*H246</f>
        <v>0</v>
      </c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R246" s="170" t="s">
        <v>213</v>
      </c>
      <c r="AT246" s="170" t="s">
        <v>138</v>
      </c>
      <c r="AU246" s="170" t="s">
        <v>81</v>
      </c>
      <c r="AY246" s="17" t="s">
        <v>135</v>
      </c>
      <c r="BE246" s="171">
        <f>IF(N246="základní",J246,0)</f>
        <v>0</v>
      </c>
      <c r="BF246" s="171">
        <f>IF(N246="snížená",J246,0)</f>
        <v>0</v>
      </c>
      <c r="BG246" s="171">
        <f>IF(N246="zákl. přenesená",J246,0)</f>
        <v>0</v>
      </c>
      <c r="BH246" s="171">
        <f>IF(N246="sníž. přenesená",J246,0)</f>
        <v>0</v>
      </c>
      <c r="BI246" s="171">
        <f>IF(N246="nulová",J246,0)</f>
        <v>0</v>
      </c>
      <c r="BJ246" s="17" t="s">
        <v>81</v>
      </c>
      <c r="BK246" s="171">
        <f>ROUND(I246*H246,2)</f>
        <v>0</v>
      </c>
      <c r="BL246" s="17" t="s">
        <v>213</v>
      </c>
      <c r="BM246" s="170" t="s">
        <v>366</v>
      </c>
    </row>
    <row r="247" spans="1:65" s="2" customFormat="1" ht="16.5" customHeight="1" x14ac:dyDescent="0.2">
      <c r="A247" s="32"/>
      <c r="B247" s="157"/>
      <c r="C247" s="158" t="s">
        <v>367</v>
      </c>
      <c r="D247" s="158" t="s">
        <v>138</v>
      </c>
      <c r="E247" s="159" t="s">
        <v>368</v>
      </c>
      <c r="F247" s="160" t="s">
        <v>369</v>
      </c>
      <c r="G247" s="161" t="s">
        <v>331</v>
      </c>
      <c r="H247" s="162">
        <v>2</v>
      </c>
      <c r="I247" s="163"/>
      <c r="J247" s="164">
        <f>ROUND(I247*H247,2)</f>
        <v>0</v>
      </c>
      <c r="K247" s="165"/>
      <c r="L247" s="33"/>
      <c r="M247" s="166" t="s">
        <v>1</v>
      </c>
      <c r="N247" s="167" t="s">
        <v>42</v>
      </c>
      <c r="O247" s="58"/>
      <c r="P247" s="168">
        <f>O247*H247</f>
        <v>0</v>
      </c>
      <c r="Q247" s="168">
        <v>7.6999999999999996E-4</v>
      </c>
      <c r="R247" s="168">
        <f>Q247*H247</f>
        <v>1.5399999999999999E-3</v>
      </c>
      <c r="S247" s="168">
        <v>0</v>
      </c>
      <c r="T247" s="169">
        <f>S247*H247</f>
        <v>0</v>
      </c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R247" s="170" t="s">
        <v>213</v>
      </c>
      <c r="AT247" s="170" t="s">
        <v>138</v>
      </c>
      <c r="AU247" s="170" t="s">
        <v>81</v>
      </c>
      <c r="AY247" s="17" t="s">
        <v>135</v>
      </c>
      <c r="BE247" s="171">
        <f>IF(N247="základní",J247,0)</f>
        <v>0</v>
      </c>
      <c r="BF247" s="171">
        <f>IF(N247="snížená",J247,0)</f>
        <v>0</v>
      </c>
      <c r="BG247" s="171">
        <f>IF(N247="zákl. přenesená",J247,0)</f>
        <v>0</v>
      </c>
      <c r="BH247" s="171">
        <f>IF(N247="sníž. přenesená",J247,0)</f>
        <v>0</v>
      </c>
      <c r="BI247" s="171">
        <f>IF(N247="nulová",J247,0)</f>
        <v>0</v>
      </c>
      <c r="BJ247" s="17" t="s">
        <v>81</v>
      </c>
      <c r="BK247" s="171">
        <f>ROUND(I247*H247,2)</f>
        <v>0</v>
      </c>
      <c r="BL247" s="17" t="s">
        <v>213</v>
      </c>
      <c r="BM247" s="170" t="s">
        <v>370</v>
      </c>
    </row>
    <row r="248" spans="1:65" s="2" customFormat="1" ht="16.5" customHeight="1" x14ac:dyDescent="0.2">
      <c r="A248" s="32"/>
      <c r="B248" s="157"/>
      <c r="C248" s="158" t="s">
        <v>371</v>
      </c>
      <c r="D248" s="158" t="s">
        <v>138</v>
      </c>
      <c r="E248" s="159" t="s">
        <v>372</v>
      </c>
      <c r="F248" s="160" t="s">
        <v>373</v>
      </c>
      <c r="G248" s="161" t="s">
        <v>216</v>
      </c>
      <c r="H248" s="162">
        <v>3</v>
      </c>
      <c r="I248" s="163"/>
      <c r="J248" s="164">
        <f>ROUND(I248*H248,2)</f>
        <v>0</v>
      </c>
      <c r="K248" s="165"/>
      <c r="L248" s="33"/>
      <c r="M248" s="166" t="s">
        <v>1</v>
      </c>
      <c r="N248" s="167" t="s">
        <v>42</v>
      </c>
      <c r="O248" s="58"/>
      <c r="P248" s="168">
        <f>O248*H248</f>
        <v>0</v>
      </c>
      <c r="Q248" s="168">
        <v>0</v>
      </c>
      <c r="R248" s="168">
        <f>Q248*H248</f>
        <v>0</v>
      </c>
      <c r="S248" s="168">
        <v>3.0999999999999999E-3</v>
      </c>
      <c r="T248" s="169">
        <f>S248*H248</f>
        <v>9.2999999999999992E-3</v>
      </c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R248" s="170" t="s">
        <v>213</v>
      </c>
      <c r="AT248" s="170" t="s">
        <v>138</v>
      </c>
      <c r="AU248" s="170" t="s">
        <v>81</v>
      </c>
      <c r="AY248" s="17" t="s">
        <v>135</v>
      </c>
      <c r="BE248" s="171">
        <f>IF(N248="základní",J248,0)</f>
        <v>0</v>
      </c>
      <c r="BF248" s="171">
        <f>IF(N248="snížená",J248,0)</f>
        <v>0</v>
      </c>
      <c r="BG248" s="171">
        <f>IF(N248="zákl. přenesená",J248,0)</f>
        <v>0</v>
      </c>
      <c r="BH248" s="171">
        <f>IF(N248="sníž. přenesená",J248,0)</f>
        <v>0</v>
      </c>
      <c r="BI248" s="171">
        <f>IF(N248="nulová",J248,0)</f>
        <v>0</v>
      </c>
      <c r="BJ248" s="17" t="s">
        <v>81</v>
      </c>
      <c r="BK248" s="171">
        <f>ROUND(I248*H248,2)</f>
        <v>0</v>
      </c>
      <c r="BL248" s="17" t="s">
        <v>213</v>
      </c>
      <c r="BM248" s="170" t="s">
        <v>374</v>
      </c>
    </row>
    <row r="249" spans="1:65" s="15" customFormat="1" ht="11.25" x14ac:dyDescent="0.2">
      <c r="B249" s="189"/>
      <c r="D249" s="173" t="s">
        <v>144</v>
      </c>
      <c r="E249" s="190" t="s">
        <v>1</v>
      </c>
      <c r="F249" s="191" t="s">
        <v>375</v>
      </c>
      <c r="H249" s="190" t="s">
        <v>1</v>
      </c>
      <c r="I249" s="192"/>
      <c r="L249" s="189"/>
      <c r="M249" s="193"/>
      <c r="N249" s="194"/>
      <c r="O249" s="194"/>
      <c r="P249" s="194"/>
      <c r="Q249" s="194"/>
      <c r="R249" s="194"/>
      <c r="S249" s="194"/>
      <c r="T249" s="195"/>
      <c r="AT249" s="190" t="s">
        <v>144</v>
      </c>
      <c r="AU249" s="190" t="s">
        <v>81</v>
      </c>
      <c r="AV249" s="15" t="s">
        <v>84</v>
      </c>
      <c r="AW249" s="15" t="s">
        <v>33</v>
      </c>
      <c r="AX249" s="15" t="s">
        <v>76</v>
      </c>
      <c r="AY249" s="190" t="s">
        <v>135</v>
      </c>
    </row>
    <row r="250" spans="1:65" s="13" customFormat="1" ht="11.25" x14ac:dyDescent="0.2">
      <c r="B250" s="172"/>
      <c r="D250" s="173" t="s">
        <v>144</v>
      </c>
      <c r="E250" s="174" t="s">
        <v>1</v>
      </c>
      <c r="F250" s="175" t="s">
        <v>136</v>
      </c>
      <c r="H250" s="176">
        <v>3</v>
      </c>
      <c r="I250" s="177"/>
      <c r="L250" s="172"/>
      <c r="M250" s="178"/>
      <c r="N250" s="179"/>
      <c r="O250" s="179"/>
      <c r="P250" s="179"/>
      <c r="Q250" s="179"/>
      <c r="R250" s="179"/>
      <c r="S250" s="179"/>
      <c r="T250" s="180"/>
      <c r="AT250" s="174" t="s">
        <v>144</v>
      </c>
      <c r="AU250" s="174" t="s">
        <v>81</v>
      </c>
      <c r="AV250" s="13" t="s">
        <v>81</v>
      </c>
      <c r="AW250" s="13" t="s">
        <v>33</v>
      </c>
      <c r="AX250" s="13" t="s">
        <v>84</v>
      </c>
      <c r="AY250" s="174" t="s">
        <v>135</v>
      </c>
    </row>
    <row r="251" spans="1:65" s="2" customFormat="1" ht="16.5" customHeight="1" x14ac:dyDescent="0.2">
      <c r="A251" s="32"/>
      <c r="B251" s="157"/>
      <c r="C251" s="158" t="s">
        <v>376</v>
      </c>
      <c r="D251" s="158" t="s">
        <v>138</v>
      </c>
      <c r="E251" s="159" t="s">
        <v>377</v>
      </c>
      <c r="F251" s="160" t="s">
        <v>378</v>
      </c>
      <c r="G251" s="161" t="s">
        <v>331</v>
      </c>
      <c r="H251" s="162">
        <v>11</v>
      </c>
      <c r="I251" s="163"/>
      <c r="J251" s="164">
        <f>ROUND(I251*H251,2)</f>
        <v>0</v>
      </c>
      <c r="K251" s="165"/>
      <c r="L251" s="33"/>
      <c r="M251" s="166" t="s">
        <v>1</v>
      </c>
      <c r="N251" s="167" t="s">
        <v>42</v>
      </c>
      <c r="O251" s="58"/>
      <c r="P251" s="168">
        <f>O251*H251</f>
        <v>0</v>
      </c>
      <c r="Q251" s="168">
        <v>0</v>
      </c>
      <c r="R251" s="168">
        <f>Q251*H251</f>
        <v>0</v>
      </c>
      <c r="S251" s="168">
        <v>0</v>
      </c>
      <c r="T251" s="169">
        <f>S251*H251</f>
        <v>0</v>
      </c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R251" s="170" t="s">
        <v>213</v>
      </c>
      <c r="AT251" s="170" t="s">
        <v>138</v>
      </c>
      <c r="AU251" s="170" t="s">
        <v>81</v>
      </c>
      <c r="AY251" s="17" t="s">
        <v>135</v>
      </c>
      <c r="BE251" s="171">
        <f>IF(N251="základní",J251,0)</f>
        <v>0</v>
      </c>
      <c r="BF251" s="171">
        <f>IF(N251="snížená",J251,0)</f>
        <v>0</v>
      </c>
      <c r="BG251" s="171">
        <f>IF(N251="zákl. přenesená",J251,0)</f>
        <v>0</v>
      </c>
      <c r="BH251" s="171">
        <f>IF(N251="sníž. přenesená",J251,0)</f>
        <v>0</v>
      </c>
      <c r="BI251" s="171">
        <f>IF(N251="nulová",J251,0)</f>
        <v>0</v>
      </c>
      <c r="BJ251" s="17" t="s">
        <v>81</v>
      </c>
      <c r="BK251" s="171">
        <f>ROUND(I251*H251,2)</f>
        <v>0</v>
      </c>
      <c r="BL251" s="17" t="s">
        <v>213</v>
      </c>
      <c r="BM251" s="170" t="s">
        <v>379</v>
      </c>
    </row>
    <row r="252" spans="1:65" s="2" customFormat="1" ht="21.75" customHeight="1" x14ac:dyDescent="0.2">
      <c r="A252" s="32"/>
      <c r="B252" s="157"/>
      <c r="C252" s="158" t="s">
        <v>380</v>
      </c>
      <c r="D252" s="158" t="s">
        <v>138</v>
      </c>
      <c r="E252" s="159" t="s">
        <v>381</v>
      </c>
      <c r="F252" s="160" t="s">
        <v>382</v>
      </c>
      <c r="G252" s="161" t="s">
        <v>268</v>
      </c>
      <c r="H252" s="162">
        <v>8.0000000000000002E-3</v>
      </c>
      <c r="I252" s="163"/>
      <c r="J252" s="164">
        <f>ROUND(I252*H252,2)</f>
        <v>0</v>
      </c>
      <c r="K252" s="165"/>
      <c r="L252" s="33"/>
      <c r="M252" s="166" t="s">
        <v>1</v>
      </c>
      <c r="N252" s="167" t="s">
        <v>42</v>
      </c>
      <c r="O252" s="58"/>
      <c r="P252" s="168">
        <f>O252*H252</f>
        <v>0</v>
      </c>
      <c r="Q252" s="168">
        <v>0</v>
      </c>
      <c r="R252" s="168">
        <f>Q252*H252</f>
        <v>0</v>
      </c>
      <c r="S252" s="168">
        <v>0</v>
      </c>
      <c r="T252" s="169">
        <f>S252*H252</f>
        <v>0</v>
      </c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R252" s="170" t="s">
        <v>213</v>
      </c>
      <c r="AT252" s="170" t="s">
        <v>138</v>
      </c>
      <c r="AU252" s="170" t="s">
        <v>81</v>
      </c>
      <c r="AY252" s="17" t="s">
        <v>135</v>
      </c>
      <c r="BE252" s="171">
        <f>IF(N252="základní",J252,0)</f>
        <v>0</v>
      </c>
      <c r="BF252" s="171">
        <f>IF(N252="snížená",J252,0)</f>
        <v>0</v>
      </c>
      <c r="BG252" s="171">
        <f>IF(N252="zákl. přenesená",J252,0)</f>
        <v>0</v>
      </c>
      <c r="BH252" s="171">
        <f>IF(N252="sníž. přenesená",J252,0)</f>
        <v>0</v>
      </c>
      <c r="BI252" s="171">
        <f>IF(N252="nulová",J252,0)</f>
        <v>0</v>
      </c>
      <c r="BJ252" s="17" t="s">
        <v>81</v>
      </c>
      <c r="BK252" s="171">
        <f>ROUND(I252*H252,2)</f>
        <v>0</v>
      </c>
      <c r="BL252" s="17" t="s">
        <v>213</v>
      </c>
      <c r="BM252" s="170" t="s">
        <v>383</v>
      </c>
    </row>
    <row r="253" spans="1:65" s="2" customFormat="1" ht="21.75" customHeight="1" x14ac:dyDescent="0.2">
      <c r="A253" s="32"/>
      <c r="B253" s="157"/>
      <c r="C253" s="158" t="s">
        <v>384</v>
      </c>
      <c r="D253" s="158" t="s">
        <v>138</v>
      </c>
      <c r="E253" s="159" t="s">
        <v>385</v>
      </c>
      <c r="F253" s="160" t="s">
        <v>386</v>
      </c>
      <c r="G253" s="161" t="s">
        <v>268</v>
      </c>
      <c r="H253" s="162">
        <v>8.0000000000000002E-3</v>
      </c>
      <c r="I253" s="163"/>
      <c r="J253" s="164">
        <f>ROUND(I253*H253,2)</f>
        <v>0</v>
      </c>
      <c r="K253" s="165"/>
      <c r="L253" s="33"/>
      <c r="M253" s="166" t="s">
        <v>1</v>
      </c>
      <c r="N253" s="167" t="s">
        <v>42</v>
      </c>
      <c r="O253" s="58"/>
      <c r="P253" s="168">
        <f>O253*H253</f>
        <v>0</v>
      </c>
      <c r="Q253" s="168">
        <v>0</v>
      </c>
      <c r="R253" s="168">
        <f>Q253*H253</f>
        <v>0</v>
      </c>
      <c r="S253" s="168">
        <v>0</v>
      </c>
      <c r="T253" s="169">
        <f>S253*H253</f>
        <v>0</v>
      </c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R253" s="170" t="s">
        <v>213</v>
      </c>
      <c r="AT253" s="170" t="s">
        <v>138</v>
      </c>
      <c r="AU253" s="170" t="s">
        <v>81</v>
      </c>
      <c r="AY253" s="17" t="s">
        <v>135</v>
      </c>
      <c r="BE253" s="171">
        <f>IF(N253="základní",J253,0)</f>
        <v>0</v>
      </c>
      <c r="BF253" s="171">
        <f>IF(N253="snížená",J253,0)</f>
        <v>0</v>
      </c>
      <c r="BG253" s="171">
        <f>IF(N253="zákl. přenesená",J253,0)</f>
        <v>0</v>
      </c>
      <c r="BH253" s="171">
        <f>IF(N253="sníž. přenesená",J253,0)</f>
        <v>0</v>
      </c>
      <c r="BI253" s="171">
        <f>IF(N253="nulová",J253,0)</f>
        <v>0</v>
      </c>
      <c r="BJ253" s="17" t="s">
        <v>81</v>
      </c>
      <c r="BK253" s="171">
        <f>ROUND(I253*H253,2)</f>
        <v>0</v>
      </c>
      <c r="BL253" s="17" t="s">
        <v>213</v>
      </c>
      <c r="BM253" s="170" t="s">
        <v>387</v>
      </c>
    </row>
    <row r="254" spans="1:65" s="12" customFormat="1" ht="22.9" customHeight="1" x14ac:dyDescent="0.2">
      <c r="B254" s="144"/>
      <c r="D254" s="145" t="s">
        <v>75</v>
      </c>
      <c r="E254" s="155" t="s">
        <v>388</v>
      </c>
      <c r="F254" s="155" t="s">
        <v>389</v>
      </c>
      <c r="I254" s="147"/>
      <c r="J254" s="156">
        <f>BK254</f>
        <v>0</v>
      </c>
      <c r="L254" s="144"/>
      <c r="M254" s="149"/>
      <c r="N254" s="150"/>
      <c r="O254" s="150"/>
      <c r="P254" s="151">
        <f>SUM(P255:P265)</f>
        <v>0</v>
      </c>
      <c r="Q254" s="150"/>
      <c r="R254" s="151">
        <f>SUM(R255:R265)</f>
        <v>2.018E-2</v>
      </c>
      <c r="S254" s="150"/>
      <c r="T254" s="152">
        <f>SUM(T255:T265)</f>
        <v>2.7999999999999995E-3</v>
      </c>
      <c r="AR254" s="145" t="s">
        <v>81</v>
      </c>
      <c r="AT254" s="153" t="s">
        <v>75</v>
      </c>
      <c r="AU254" s="153" t="s">
        <v>84</v>
      </c>
      <c r="AY254" s="145" t="s">
        <v>135</v>
      </c>
      <c r="BK254" s="154">
        <f>SUM(BK255:BK265)</f>
        <v>0</v>
      </c>
    </row>
    <row r="255" spans="1:65" s="2" customFormat="1" ht="16.5" customHeight="1" x14ac:dyDescent="0.2">
      <c r="A255" s="32"/>
      <c r="B255" s="157"/>
      <c r="C255" s="158" t="s">
        <v>193</v>
      </c>
      <c r="D255" s="158" t="s">
        <v>138</v>
      </c>
      <c r="E255" s="159" t="s">
        <v>390</v>
      </c>
      <c r="F255" s="160" t="s">
        <v>391</v>
      </c>
      <c r="G255" s="161" t="s">
        <v>331</v>
      </c>
      <c r="H255" s="162">
        <v>10</v>
      </c>
      <c r="I255" s="163"/>
      <c r="J255" s="164">
        <f t="shared" ref="J255:J265" si="10">ROUND(I255*H255,2)</f>
        <v>0</v>
      </c>
      <c r="K255" s="165"/>
      <c r="L255" s="33"/>
      <c r="M255" s="166" t="s">
        <v>1</v>
      </c>
      <c r="N255" s="167" t="s">
        <v>42</v>
      </c>
      <c r="O255" s="58"/>
      <c r="P255" s="168">
        <f t="shared" ref="P255:P265" si="11">O255*H255</f>
        <v>0</v>
      </c>
      <c r="Q255" s="168">
        <v>0</v>
      </c>
      <c r="R255" s="168">
        <f t="shared" ref="R255:R265" si="12">Q255*H255</f>
        <v>0</v>
      </c>
      <c r="S255" s="168">
        <v>2.7999999999999998E-4</v>
      </c>
      <c r="T255" s="169">
        <f t="shared" ref="T255:T265" si="13">S255*H255</f>
        <v>2.7999999999999995E-3</v>
      </c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R255" s="170" t="s">
        <v>213</v>
      </c>
      <c r="AT255" s="170" t="s">
        <v>138</v>
      </c>
      <c r="AU255" s="170" t="s">
        <v>81</v>
      </c>
      <c r="AY255" s="17" t="s">
        <v>135</v>
      </c>
      <c r="BE255" s="171">
        <f t="shared" ref="BE255:BE265" si="14">IF(N255="základní",J255,0)</f>
        <v>0</v>
      </c>
      <c r="BF255" s="171">
        <f t="shared" ref="BF255:BF265" si="15">IF(N255="snížená",J255,0)</f>
        <v>0</v>
      </c>
      <c r="BG255" s="171">
        <f t="shared" ref="BG255:BG265" si="16">IF(N255="zákl. přenesená",J255,0)</f>
        <v>0</v>
      </c>
      <c r="BH255" s="171">
        <f t="shared" ref="BH255:BH265" si="17">IF(N255="sníž. přenesená",J255,0)</f>
        <v>0</v>
      </c>
      <c r="BI255" s="171">
        <f t="shared" ref="BI255:BI265" si="18">IF(N255="nulová",J255,0)</f>
        <v>0</v>
      </c>
      <c r="BJ255" s="17" t="s">
        <v>81</v>
      </c>
      <c r="BK255" s="171">
        <f t="shared" ref="BK255:BK265" si="19">ROUND(I255*H255,2)</f>
        <v>0</v>
      </c>
      <c r="BL255" s="17" t="s">
        <v>213</v>
      </c>
      <c r="BM255" s="170" t="s">
        <v>392</v>
      </c>
    </row>
    <row r="256" spans="1:65" s="2" customFormat="1" ht="21.75" customHeight="1" x14ac:dyDescent="0.2">
      <c r="A256" s="32"/>
      <c r="B256" s="157"/>
      <c r="C256" s="158" t="s">
        <v>393</v>
      </c>
      <c r="D256" s="158" t="s">
        <v>138</v>
      </c>
      <c r="E256" s="159" t="s">
        <v>394</v>
      </c>
      <c r="F256" s="160" t="s">
        <v>395</v>
      </c>
      <c r="G256" s="161" t="s">
        <v>331</v>
      </c>
      <c r="H256" s="162">
        <v>20</v>
      </c>
      <c r="I256" s="163"/>
      <c r="J256" s="164">
        <f t="shared" si="10"/>
        <v>0</v>
      </c>
      <c r="K256" s="165"/>
      <c r="L256" s="33"/>
      <c r="M256" s="166" t="s">
        <v>1</v>
      </c>
      <c r="N256" s="167" t="s">
        <v>42</v>
      </c>
      <c r="O256" s="58"/>
      <c r="P256" s="168">
        <f t="shared" si="11"/>
        <v>0</v>
      </c>
      <c r="Q256" s="168">
        <v>4.2000000000000002E-4</v>
      </c>
      <c r="R256" s="168">
        <f t="shared" si="12"/>
        <v>8.4000000000000012E-3</v>
      </c>
      <c r="S256" s="168">
        <v>0</v>
      </c>
      <c r="T256" s="169">
        <f t="shared" si="13"/>
        <v>0</v>
      </c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R256" s="170" t="s">
        <v>213</v>
      </c>
      <c r="AT256" s="170" t="s">
        <v>138</v>
      </c>
      <c r="AU256" s="170" t="s">
        <v>81</v>
      </c>
      <c r="AY256" s="17" t="s">
        <v>135</v>
      </c>
      <c r="BE256" s="171">
        <f t="shared" si="14"/>
        <v>0</v>
      </c>
      <c r="BF256" s="171">
        <f t="shared" si="15"/>
        <v>0</v>
      </c>
      <c r="BG256" s="171">
        <f t="shared" si="16"/>
        <v>0</v>
      </c>
      <c r="BH256" s="171">
        <f t="shared" si="17"/>
        <v>0</v>
      </c>
      <c r="BI256" s="171">
        <f t="shared" si="18"/>
        <v>0</v>
      </c>
      <c r="BJ256" s="17" t="s">
        <v>81</v>
      </c>
      <c r="BK256" s="171">
        <f t="shared" si="19"/>
        <v>0</v>
      </c>
      <c r="BL256" s="17" t="s">
        <v>213</v>
      </c>
      <c r="BM256" s="170" t="s">
        <v>396</v>
      </c>
    </row>
    <row r="257" spans="1:65" s="2" customFormat="1" ht="21.75" customHeight="1" x14ac:dyDescent="0.2">
      <c r="A257" s="32"/>
      <c r="B257" s="157"/>
      <c r="C257" s="196" t="s">
        <v>397</v>
      </c>
      <c r="D257" s="196" t="s">
        <v>219</v>
      </c>
      <c r="E257" s="197" t="s">
        <v>398</v>
      </c>
      <c r="F257" s="198" t="s">
        <v>399</v>
      </c>
      <c r="G257" s="199" t="s">
        <v>331</v>
      </c>
      <c r="H257" s="200">
        <v>7</v>
      </c>
      <c r="I257" s="201"/>
      <c r="J257" s="202">
        <f t="shared" si="10"/>
        <v>0</v>
      </c>
      <c r="K257" s="203"/>
      <c r="L257" s="204"/>
      <c r="M257" s="205" t="s">
        <v>1</v>
      </c>
      <c r="N257" s="206" t="s">
        <v>42</v>
      </c>
      <c r="O257" s="58"/>
      <c r="P257" s="168">
        <f t="shared" si="11"/>
        <v>0</v>
      </c>
      <c r="Q257" s="168">
        <v>1.1E-4</v>
      </c>
      <c r="R257" s="168">
        <f t="shared" si="12"/>
        <v>7.7000000000000007E-4</v>
      </c>
      <c r="S257" s="168">
        <v>0</v>
      </c>
      <c r="T257" s="169">
        <f t="shared" si="13"/>
        <v>0</v>
      </c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R257" s="170" t="s">
        <v>298</v>
      </c>
      <c r="AT257" s="170" t="s">
        <v>219</v>
      </c>
      <c r="AU257" s="170" t="s">
        <v>81</v>
      </c>
      <c r="AY257" s="17" t="s">
        <v>135</v>
      </c>
      <c r="BE257" s="171">
        <f t="shared" si="14"/>
        <v>0</v>
      </c>
      <c r="BF257" s="171">
        <f t="shared" si="15"/>
        <v>0</v>
      </c>
      <c r="BG257" s="171">
        <f t="shared" si="16"/>
        <v>0</v>
      </c>
      <c r="BH257" s="171">
        <f t="shared" si="17"/>
        <v>0</v>
      </c>
      <c r="BI257" s="171">
        <f t="shared" si="18"/>
        <v>0</v>
      </c>
      <c r="BJ257" s="17" t="s">
        <v>81</v>
      </c>
      <c r="BK257" s="171">
        <f t="shared" si="19"/>
        <v>0</v>
      </c>
      <c r="BL257" s="17" t="s">
        <v>213</v>
      </c>
      <c r="BM257" s="170" t="s">
        <v>400</v>
      </c>
    </row>
    <row r="258" spans="1:65" s="2" customFormat="1" ht="21.75" customHeight="1" x14ac:dyDescent="0.2">
      <c r="A258" s="32"/>
      <c r="B258" s="157"/>
      <c r="C258" s="196" t="s">
        <v>401</v>
      </c>
      <c r="D258" s="196" t="s">
        <v>219</v>
      </c>
      <c r="E258" s="197" t="s">
        <v>402</v>
      </c>
      <c r="F258" s="198" t="s">
        <v>403</v>
      </c>
      <c r="G258" s="199" t="s">
        <v>331</v>
      </c>
      <c r="H258" s="200">
        <v>7</v>
      </c>
      <c r="I258" s="201"/>
      <c r="J258" s="202">
        <f t="shared" si="10"/>
        <v>0</v>
      </c>
      <c r="K258" s="203"/>
      <c r="L258" s="204"/>
      <c r="M258" s="205" t="s">
        <v>1</v>
      </c>
      <c r="N258" s="206" t="s">
        <v>42</v>
      </c>
      <c r="O258" s="58"/>
      <c r="P258" s="168">
        <f t="shared" si="11"/>
        <v>0</v>
      </c>
      <c r="Q258" s="168">
        <v>1.7000000000000001E-4</v>
      </c>
      <c r="R258" s="168">
        <f t="shared" si="12"/>
        <v>1.1900000000000001E-3</v>
      </c>
      <c r="S258" s="168">
        <v>0</v>
      </c>
      <c r="T258" s="169">
        <f t="shared" si="13"/>
        <v>0</v>
      </c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R258" s="170" t="s">
        <v>298</v>
      </c>
      <c r="AT258" s="170" t="s">
        <v>219</v>
      </c>
      <c r="AU258" s="170" t="s">
        <v>81</v>
      </c>
      <c r="AY258" s="17" t="s">
        <v>135</v>
      </c>
      <c r="BE258" s="171">
        <f t="shared" si="14"/>
        <v>0</v>
      </c>
      <c r="BF258" s="171">
        <f t="shared" si="15"/>
        <v>0</v>
      </c>
      <c r="BG258" s="171">
        <f t="shared" si="16"/>
        <v>0</v>
      </c>
      <c r="BH258" s="171">
        <f t="shared" si="17"/>
        <v>0</v>
      </c>
      <c r="BI258" s="171">
        <f t="shared" si="18"/>
        <v>0</v>
      </c>
      <c r="BJ258" s="17" t="s">
        <v>81</v>
      </c>
      <c r="BK258" s="171">
        <f t="shared" si="19"/>
        <v>0</v>
      </c>
      <c r="BL258" s="17" t="s">
        <v>213</v>
      </c>
      <c r="BM258" s="170" t="s">
        <v>404</v>
      </c>
    </row>
    <row r="259" spans="1:65" s="2" customFormat="1" ht="21.75" customHeight="1" x14ac:dyDescent="0.2">
      <c r="A259" s="32"/>
      <c r="B259" s="157"/>
      <c r="C259" s="196" t="s">
        <v>405</v>
      </c>
      <c r="D259" s="196" t="s">
        <v>219</v>
      </c>
      <c r="E259" s="197" t="s">
        <v>406</v>
      </c>
      <c r="F259" s="198" t="s">
        <v>407</v>
      </c>
      <c r="G259" s="199" t="s">
        <v>331</v>
      </c>
      <c r="H259" s="200">
        <v>6</v>
      </c>
      <c r="I259" s="201"/>
      <c r="J259" s="202">
        <f t="shared" si="10"/>
        <v>0</v>
      </c>
      <c r="K259" s="203"/>
      <c r="L259" s="204"/>
      <c r="M259" s="205" t="s">
        <v>1</v>
      </c>
      <c r="N259" s="206" t="s">
        <v>42</v>
      </c>
      <c r="O259" s="58"/>
      <c r="P259" s="168">
        <f t="shared" si="11"/>
        <v>0</v>
      </c>
      <c r="Q259" s="168">
        <v>2.7E-4</v>
      </c>
      <c r="R259" s="168">
        <f t="shared" si="12"/>
        <v>1.6199999999999999E-3</v>
      </c>
      <c r="S259" s="168">
        <v>0</v>
      </c>
      <c r="T259" s="169">
        <f t="shared" si="13"/>
        <v>0</v>
      </c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R259" s="170" t="s">
        <v>298</v>
      </c>
      <c r="AT259" s="170" t="s">
        <v>219</v>
      </c>
      <c r="AU259" s="170" t="s">
        <v>81</v>
      </c>
      <c r="AY259" s="17" t="s">
        <v>135</v>
      </c>
      <c r="BE259" s="171">
        <f t="shared" si="14"/>
        <v>0</v>
      </c>
      <c r="BF259" s="171">
        <f t="shared" si="15"/>
        <v>0</v>
      </c>
      <c r="BG259" s="171">
        <f t="shared" si="16"/>
        <v>0</v>
      </c>
      <c r="BH259" s="171">
        <f t="shared" si="17"/>
        <v>0</v>
      </c>
      <c r="BI259" s="171">
        <f t="shared" si="18"/>
        <v>0</v>
      </c>
      <c r="BJ259" s="17" t="s">
        <v>81</v>
      </c>
      <c r="BK259" s="171">
        <f t="shared" si="19"/>
        <v>0</v>
      </c>
      <c r="BL259" s="17" t="s">
        <v>213</v>
      </c>
      <c r="BM259" s="170" t="s">
        <v>408</v>
      </c>
    </row>
    <row r="260" spans="1:65" s="2" customFormat="1" ht="21.75" customHeight="1" x14ac:dyDescent="0.2">
      <c r="A260" s="32"/>
      <c r="B260" s="157"/>
      <c r="C260" s="158" t="s">
        <v>409</v>
      </c>
      <c r="D260" s="158" t="s">
        <v>138</v>
      </c>
      <c r="E260" s="159" t="s">
        <v>410</v>
      </c>
      <c r="F260" s="160" t="s">
        <v>411</v>
      </c>
      <c r="G260" s="161" t="s">
        <v>412</v>
      </c>
      <c r="H260" s="162">
        <v>1</v>
      </c>
      <c r="I260" s="163"/>
      <c r="J260" s="164">
        <f t="shared" si="10"/>
        <v>0</v>
      </c>
      <c r="K260" s="165"/>
      <c r="L260" s="33"/>
      <c r="M260" s="166" t="s">
        <v>1</v>
      </c>
      <c r="N260" s="167" t="s">
        <v>42</v>
      </c>
      <c r="O260" s="58"/>
      <c r="P260" s="168">
        <f t="shared" si="11"/>
        <v>0</v>
      </c>
      <c r="Q260" s="168">
        <v>0</v>
      </c>
      <c r="R260" s="168">
        <f t="shared" si="12"/>
        <v>0</v>
      </c>
      <c r="S260" s="168">
        <v>0</v>
      </c>
      <c r="T260" s="169">
        <f t="shared" si="13"/>
        <v>0</v>
      </c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R260" s="170" t="s">
        <v>213</v>
      </c>
      <c r="AT260" s="170" t="s">
        <v>138</v>
      </c>
      <c r="AU260" s="170" t="s">
        <v>81</v>
      </c>
      <c r="AY260" s="17" t="s">
        <v>135</v>
      </c>
      <c r="BE260" s="171">
        <f t="shared" si="14"/>
        <v>0</v>
      </c>
      <c r="BF260" s="171">
        <f t="shared" si="15"/>
        <v>0</v>
      </c>
      <c r="BG260" s="171">
        <f t="shared" si="16"/>
        <v>0</v>
      </c>
      <c r="BH260" s="171">
        <f t="shared" si="17"/>
        <v>0</v>
      </c>
      <c r="BI260" s="171">
        <f t="shared" si="18"/>
        <v>0</v>
      </c>
      <c r="BJ260" s="17" t="s">
        <v>81</v>
      </c>
      <c r="BK260" s="171">
        <f t="shared" si="19"/>
        <v>0</v>
      </c>
      <c r="BL260" s="17" t="s">
        <v>213</v>
      </c>
      <c r="BM260" s="170" t="s">
        <v>413</v>
      </c>
    </row>
    <row r="261" spans="1:65" s="2" customFormat="1" ht="21.75" customHeight="1" x14ac:dyDescent="0.2">
      <c r="A261" s="32"/>
      <c r="B261" s="157"/>
      <c r="C261" s="158" t="s">
        <v>414</v>
      </c>
      <c r="D261" s="158" t="s">
        <v>138</v>
      </c>
      <c r="E261" s="159" t="s">
        <v>415</v>
      </c>
      <c r="F261" s="160" t="s">
        <v>416</v>
      </c>
      <c r="G261" s="161" t="s">
        <v>412</v>
      </c>
      <c r="H261" s="162">
        <v>1</v>
      </c>
      <c r="I261" s="163"/>
      <c r="J261" s="164">
        <f t="shared" si="10"/>
        <v>0</v>
      </c>
      <c r="K261" s="165"/>
      <c r="L261" s="33"/>
      <c r="M261" s="166" t="s">
        <v>1</v>
      </c>
      <c r="N261" s="167" t="s">
        <v>42</v>
      </c>
      <c r="O261" s="58"/>
      <c r="P261" s="168">
        <f t="shared" si="11"/>
        <v>0</v>
      </c>
      <c r="Q261" s="168">
        <v>0</v>
      </c>
      <c r="R261" s="168">
        <f t="shared" si="12"/>
        <v>0</v>
      </c>
      <c r="S261" s="168">
        <v>0</v>
      </c>
      <c r="T261" s="169">
        <f t="shared" si="13"/>
        <v>0</v>
      </c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R261" s="170" t="s">
        <v>213</v>
      </c>
      <c r="AT261" s="170" t="s">
        <v>138</v>
      </c>
      <c r="AU261" s="170" t="s">
        <v>81</v>
      </c>
      <c r="AY261" s="17" t="s">
        <v>135</v>
      </c>
      <c r="BE261" s="171">
        <f t="shared" si="14"/>
        <v>0</v>
      </c>
      <c r="BF261" s="171">
        <f t="shared" si="15"/>
        <v>0</v>
      </c>
      <c r="BG261" s="171">
        <f t="shared" si="16"/>
        <v>0</v>
      </c>
      <c r="BH261" s="171">
        <f t="shared" si="17"/>
        <v>0</v>
      </c>
      <c r="BI261" s="171">
        <f t="shared" si="18"/>
        <v>0</v>
      </c>
      <c r="BJ261" s="17" t="s">
        <v>81</v>
      </c>
      <c r="BK261" s="171">
        <f t="shared" si="19"/>
        <v>0</v>
      </c>
      <c r="BL261" s="17" t="s">
        <v>213</v>
      </c>
      <c r="BM261" s="170" t="s">
        <v>417</v>
      </c>
    </row>
    <row r="262" spans="1:65" s="2" customFormat="1" ht="21.75" customHeight="1" x14ac:dyDescent="0.2">
      <c r="A262" s="32"/>
      <c r="B262" s="157"/>
      <c r="C262" s="158" t="s">
        <v>418</v>
      </c>
      <c r="D262" s="158" t="s">
        <v>138</v>
      </c>
      <c r="E262" s="159" t="s">
        <v>419</v>
      </c>
      <c r="F262" s="160" t="s">
        <v>420</v>
      </c>
      <c r="G262" s="161" t="s">
        <v>331</v>
      </c>
      <c r="H262" s="162">
        <v>20</v>
      </c>
      <c r="I262" s="163"/>
      <c r="J262" s="164">
        <f t="shared" si="10"/>
        <v>0</v>
      </c>
      <c r="K262" s="165"/>
      <c r="L262" s="33"/>
      <c r="M262" s="166" t="s">
        <v>1</v>
      </c>
      <c r="N262" s="167" t="s">
        <v>42</v>
      </c>
      <c r="O262" s="58"/>
      <c r="P262" s="168">
        <f t="shared" si="11"/>
        <v>0</v>
      </c>
      <c r="Q262" s="168">
        <v>4.0000000000000002E-4</v>
      </c>
      <c r="R262" s="168">
        <f t="shared" si="12"/>
        <v>8.0000000000000002E-3</v>
      </c>
      <c r="S262" s="168">
        <v>0</v>
      </c>
      <c r="T262" s="169">
        <f t="shared" si="13"/>
        <v>0</v>
      </c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R262" s="170" t="s">
        <v>213</v>
      </c>
      <c r="AT262" s="170" t="s">
        <v>138</v>
      </c>
      <c r="AU262" s="170" t="s">
        <v>81</v>
      </c>
      <c r="AY262" s="17" t="s">
        <v>135</v>
      </c>
      <c r="BE262" s="171">
        <f t="shared" si="14"/>
        <v>0</v>
      </c>
      <c r="BF262" s="171">
        <f t="shared" si="15"/>
        <v>0</v>
      </c>
      <c r="BG262" s="171">
        <f t="shared" si="16"/>
        <v>0</v>
      </c>
      <c r="BH262" s="171">
        <f t="shared" si="17"/>
        <v>0</v>
      </c>
      <c r="BI262" s="171">
        <f t="shared" si="18"/>
        <v>0</v>
      </c>
      <c r="BJ262" s="17" t="s">
        <v>81</v>
      </c>
      <c r="BK262" s="171">
        <f t="shared" si="19"/>
        <v>0</v>
      </c>
      <c r="BL262" s="17" t="s">
        <v>213</v>
      </c>
      <c r="BM262" s="170" t="s">
        <v>421</v>
      </c>
    </row>
    <row r="263" spans="1:65" s="2" customFormat="1" ht="16.5" customHeight="1" x14ac:dyDescent="0.2">
      <c r="A263" s="32"/>
      <c r="B263" s="157"/>
      <c r="C263" s="158" t="s">
        <v>422</v>
      </c>
      <c r="D263" s="158" t="s">
        <v>138</v>
      </c>
      <c r="E263" s="159" t="s">
        <v>423</v>
      </c>
      <c r="F263" s="160" t="s">
        <v>424</v>
      </c>
      <c r="G263" s="161" t="s">
        <v>331</v>
      </c>
      <c r="H263" s="162">
        <v>20</v>
      </c>
      <c r="I263" s="163"/>
      <c r="J263" s="164">
        <f t="shared" si="10"/>
        <v>0</v>
      </c>
      <c r="K263" s="165"/>
      <c r="L263" s="33"/>
      <c r="M263" s="166" t="s">
        <v>1</v>
      </c>
      <c r="N263" s="167" t="s">
        <v>42</v>
      </c>
      <c r="O263" s="58"/>
      <c r="P263" s="168">
        <f t="shared" si="11"/>
        <v>0</v>
      </c>
      <c r="Q263" s="168">
        <v>1.0000000000000001E-5</v>
      </c>
      <c r="R263" s="168">
        <f t="shared" si="12"/>
        <v>2.0000000000000001E-4</v>
      </c>
      <c r="S263" s="168">
        <v>0</v>
      </c>
      <c r="T263" s="169">
        <f t="shared" si="13"/>
        <v>0</v>
      </c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R263" s="170" t="s">
        <v>213</v>
      </c>
      <c r="AT263" s="170" t="s">
        <v>138</v>
      </c>
      <c r="AU263" s="170" t="s">
        <v>81</v>
      </c>
      <c r="AY263" s="17" t="s">
        <v>135</v>
      </c>
      <c r="BE263" s="171">
        <f t="shared" si="14"/>
        <v>0</v>
      </c>
      <c r="BF263" s="171">
        <f t="shared" si="15"/>
        <v>0</v>
      </c>
      <c r="BG263" s="171">
        <f t="shared" si="16"/>
        <v>0</v>
      </c>
      <c r="BH263" s="171">
        <f t="shared" si="17"/>
        <v>0</v>
      </c>
      <c r="BI263" s="171">
        <f t="shared" si="18"/>
        <v>0</v>
      </c>
      <c r="BJ263" s="17" t="s">
        <v>81</v>
      </c>
      <c r="BK263" s="171">
        <f t="shared" si="19"/>
        <v>0</v>
      </c>
      <c r="BL263" s="17" t="s">
        <v>213</v>
      </c>
      <c r="BM263" s="170" t="s">
        <v>425</v>
      </c>
    </row>
    <row r="264" spans="1:65" s="2" customFormat="1" ht="21.75" customHeight="1" x14ac:dyDescent="0.2">
      <c r="A264" s="32"/>
      <c r="B264" s="157"/>
      <c r="C264" s="158" t="s">
        <v>426</v>
      </c>
      <c r="D264" s="158" t="s">
        <v>138</v>
      </c>
      <c r="E264" s="159" t="s">
        <v>427</v>
      </c>
      <c r="F264" s="160" t="s">
        <v>428</v>
      </c>
      <c r="G264" s="161" t="s">
        <v>268</v>
      </c>
      <c r="H264" s="162">
        <v>0.02</v>
      </c>
      <c r="I264" s="163"/>
      <c r="J264" s="164">
        <f t="shared" si="10"/>
        <v>0</v>
      </c>
      <c r="K264" s="165"/>
      <c r="L264" s="33"/>
      <c r="M264" s="166" t="s">
        <v>1</v>
      </c>
      <c r="N264" s="167" t="s">
        <v>42</v>
      </c>
      <c r="O264" s="58"/>
      <c r="P264" s="168">
        <f t="shared" si="11"/>
        <v>0</v>
      </c>
      <c r="Q264" s="168">
        <v>0</v>
      </c>
      <c r="R264" s="168">
        <f t="shared" si="12"/>
        <v>0</v>
      </c>
      <c r="S264" s="168">
        <v>0</v>
      </c>
      <c r="T264" s="169">
        <f t="shared" si="13"/>
        <v>0</v>
      </c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R264" s="170" t="s">
        <v>213</v>
      </c>
      <c r="AT264" s="170" t="s">
        <v>138</v>
      </c>
      <c r="AU264" s="170" t="s">
        <v>81</v>
      </c>
      <c r="AY264" s="17" t="s">
        <v>135</v>
      </c>
      <c r="BE264" s="171">
        <f t="shared" si="14"/>
        <v>0</v>
      </c>
      <c r="BF264" s="171">
        <f t="shared" si="15"/>
        <v>0</v>
      </c>
      <c r="BG264" s="171">
        <f t="shared" si="16"/>
        <v>0</v>
      </c>
      <c r="BH264" s="171">
        <f t="shared" si="17"/>
        <v>0</v>
      </c>
      <c r="BI264" s="171">
        <f t="shared" si="18"/>
        <v>0</v>
      </c>
      <c r="BJ264" s="17" t="s">
        <v>81</v>
      </c>
      <c r="BK264" s="171">
        <f t="shared" si="19"/>
        <v>0</v>
      </c>
      <c r="BL264" s="17" t="s">
        <v>213</v>
      </c>
      <c r="BM264" s="170" t="s">
        <v>429</v>
      </c>
    </row>
    <row r="265" spans="1:65" s="2" customFormat="1" ht="21.75" customHeight="1" x14ac:dyDescent="0.2">
      <c r="A265" s="32"/>
      <c r="B265" s="157"/>
      <c r="C265" s="158" t="s">
        <v>430</v>
      </c>
      <c r="D265" s="158" t="s">
        <v>138</v>
      </c>
      <c r="E265" s="159" t="s">
        <v>431</v>
      </c>
      <c r="F265" s="160" t="s">
        <v>432</v>
      </c>
      <c r="G265" s="161" t="s">
        <v>268</v>
      </c>
      <c r="H265" s="162">
        <v>0.02</v>
      </c>
      <c r="I265" s="163"/>
      <c r="J265" s="164">
        <f t="shared" si="10"/>
        <v>0</v>
      </c>
      <c r="K265" s="165"/>
      <c r="L265" s="33"/>
      <c r="M265" s="166" t="s">
        <v>1</v>
      </c>
      <c r="N265" s="167" t="s">
        <v>42</v>
      </c>
      <c r="O265" s="58"/>
      <c r="P265" s="168">
        <f t="shared" si="11"/>
        <v>0</v>
      </c>
      <c r="Q265" s="168">
        <v>0</v>
      </c>
      <c r="R265" s="168">
        <f t="shared" si="12"/>
        <v>0</v>
      </c>
      <c r="S265" s="168">
        <v>0</v>
      </c>
      <c r="T265" s="169">
        <f t="shared" si="13"/>
        <v>0</v>
      </c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R265" s="170" t="s">
        <v>213</v>
      </c>
      <c r="AT265" s="170" t="s">
        <v>138</v>
      </c>
      <c r="AU265" s="170" t="s">
        <v>81</v>
      </c>
      <c r="AY265" s="17" t="s">
        <v>135</v>
      </c>
      <c r="BE265" s="171">
        <f t="shared" si="14"/>
        <v>0</v>
      </c>
      <c r="BF265" s="171">
        <f t="shared" si="15"/>
        <v>0</v>
      </c>
      <c r="BG265" s="171">
        <f t="shared" si="16"/>
        <v>0</v>
      </c>
      <c r="BH265" s="171">
        <f t="shared" si="17"/>
        <v>0</v>
      </c>
      <c r="BI265" s="171">
        <f t="shared" si="18"/>
        <v>0</v>
      </c>
      <c r="BJ265" s="17" t="s">
        <v>81</v>
      </c>
      <c r="BK265" s="171">
        <f t="shared" si="19"/>
        <v>0</v>
      </c>
      <c r="BL265" s="17" t="s">
        <v>213</v>
      </c>
      <c r="BM265" s="170" t="s">
        <v>433</v>
      </c>
    </row>
    <row r="266" spans="1:65" s="12" customFormat="1" ht="22.9" customHeight="1" x14ac:dyDescent="0.2">
      <c r="B266" s="144"/>
      <c r="D266" s="145" t="s">
        <v>75</v>
      </c>
      <c r="E266" s="155" t="s">
        <v>434</v>
      </c>
      <c r="F266" s="155" t="s">
        <v>435</v>
      </c>
      <c r="I266" s="147"/>
      <c r="J266" s="156">
        <f>BK266</f>
        <v>0</v>
      </c>
      <c r="L266" s="144"/>
      <c r="M266" s="149"/>
      <c r="N266" s="150"/>
      <c r="O266" s="150"/>
      <c r="P266" s="151">
        <f>SUM(P267:P277)</f>
        <v>0</v>
      </c>
      <c r="Q266" s="150"/>
      <c r="R266" s="151">
        <f>SUM(R267:R277)</f>
        <v>3.1499999999999996E-3</v>
      </c>
      <c r="S266" s="150"/>
      <c r="T266" s="152">
        <f>SUM(T267:T277)</f>
        <v>6.45E-3</v>
      </c>
      <c r="AR266" s="145" t="s">
        <v>81</v>
      </c>
      <c r="AT266" s="153" t="s">
        <v>75</v>
      </c>
      <c r="AU266" s="153" t="s">
        <v>84</v>
      </c>
      <c r="AY266" s="145" t="s">
        <v>135</v>
      </c>
      <c r="BK266" s="154">
        <f>SUM(BK267:BK277)</f>
        <v>0</v>
      </c>
    </row>
    <row r="267" spans="1:65" s="2" customFormat="1" ht="21.75" customHeight="1" x14ac:dyDescent="0.2">
      <c r="A267" s="32"/>
      <c r="B267" s="157"/>
      <c r="C267" s="158" t="s">
        <v>436</v>
      </c>
      <c r="D267" s="158" t="s">
        <v>138</v>
      </c>
      <c r="E267" s="159" t="s">
        <v>437</v>
      </c>
      <c r="F267" s="160" t="s">
        <v>438</v>
      </c>
      <c r="G267" s="161" t="s">
        <v>331</v>
      </c>
      <c r="H267" s="162">
        <v>3</v>
      </c>
      <c r="I267" s="163"/>
      <c r="J267" s="164">
        <f>ROUND(I267*H267,2)</f>
        <v>0</v>
      </c>
      <c r="K267" s="165"/>
      <c r="L267" s="33"/>
      <c r="M267" s="166" t="s">
        <v>1</v>
      </c>
      <c r="N267" s="167" t="s">
        <v>42</v>
      </c>
      <c r="O267" s="58"/>
      <c r="P267" s="168">
        <f>O267*H267</f>
        <v>0</v>
      </c>
      <c r="Q267" s="168">
        <v>1.1E-4</v>
      </c>
      <c r="R267" s="168">
        <f>Q267*H267</f>
        <v>3.3E-4</v>
      </c>
      <c r="S267" s="168">
        <v>2.15E-3</v>
      </c>
      <c r="T267" s="169">
        <f>S267*H267</f>
        <v>6.45E-3</v>
      </c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R267" s="170" t="s">
        <v>213</v>
      </c>
      <c r="AT267" s="170" t="s">
        <v>138</v>
      </c>
      <c r="AU267" s="170" t="s">
        <v>81</v>
      </c>
      <c r="AY267" s="17" t="s">
        <v>135</v>
      </c>
      <c r="BE267" s="171">
        <f>IF(N267="základní",J267,0)</f>
        <v>0</v>
      </c>
      <c r="BF267" s="171">
        <f>IF(N267="snížená",J267,0)</f>
        <v>0</v>
      </c>
      <c r="BG267" s="171">
        <f>IF(N267="zákl. přenesená",J267,0)</f>
        <v>0</v>
      </c>
      <c r="BH267" s="171">
        <f>IF(N267="sníž. přenesená",J267,0)</f>
        <v>0</v>
      </c>
      <c r="BI267" s="171">
        <f>IF(N267="nulová",J267,0)</f>
        <v>0</v>
      </c>
      <c r="BJ267" s="17" t="s">
        <v>81</v>
      </c>
      <c r="BK267" s="171">
        <f>ROUND(I267*H267,2)</f>
        <v>0</v>
      </c>
      <c r="BL267" s="17" t="s">
        <v>213</v>
      </c>
      <c r="BM267" s="170" t="s">
        <v>439</v>
      </c>
    </row>
    <row r="268" spans="1:65" s="2" customFormat="1" ht="21.75" customHeight="1" x14ac:dyDescent="0.2">
      <c r="A268" s="32"/>
      <c r="B268" s="157"/>
      <c r="C268" s="158" t="s">
        <v>440</v>
      </c>
      <c r="D268" s="158" t="s">
        <v>138</v>
      </c>
      <c r="E268" s="159" t="s">
        <v>441</v>
      </c>
      <c r="F268" s="160" t="s">
        <v>442</v>
      </c>
      <c r="G268" s="161" t="s">
        <v>331</v>
      </c>
      <c r="H268" s="162">
        <v>1</v>
      </c>
      <c r="I268" s="163"/>
      <c r="J268" s="164">
        <f>ROUND(I268*H268,2)</f>
        <v>0</v>
      </c>
      <c r="K268" s="165"/>
      <c r="L268" s="33"/>
      <c r="M268" s="166" t="s">
        <v>1</v>
      </c>
      <c r="N268" s="167" t="s">
        <v>42</v>
      </c>
      <c r="O268" s="58"/>
      <c r="P268" s="168">
        <f>O268*H268</f>
        <v>0</v>
      </c>
      <c r="Q268" s="168">
        <v>5.9999999999999995E-4</v>
      </c>
      <c r="R268" s="168">
        <f>Q268*H268</f>
        <v>5.9999999999999995E-4</v>
      </c>
      <c r="S268" s="168">
        <v>0</v>
      </c>
      <c r="T268" s="169">
        <f>S268*H268</f>
        <v>0</v>
      </c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R268" s="170" t="s">
        <v>213</v>
      </c>
      <c r="AT268" s="170" t="s">
        <v>138</v>
      </c>
      <c r="AU268" s="170" t="s">
        <v>81</v>
      </c>
      <c r="AY268" s="17" t="s">
        <v>135</v>
      </c>
      <c r="BE268" s="171">
        <f>IF(N268="základní",J268,0)</f>
        <v>0</v>
      </c>
      <c r="BF268" s="171">
        <f>IF(N268="snížená",J268,0)</f>
        <v>0</v>
      </c>
      <c r="BG268" s="171">
        <f>IF(N268="zákl. přenesená",J268,0)</f>
        <v>0</v>
      </c>
      <c r="BH268" s="171">
        <f>IF(N268="sníž. přenesená",J268,0)</f>
        <v>0</v>
      </c>
      <c r="BI268" s="171">
        <f>IF(N268="nulová",J268,0)</f>
        <v>0</v>
      </c>
      <c r="BJ268" s="17" t="s">
        <v>81</v>
      </c>
      <c r="BK268" s="171">
        <f>ROUND(I268*H268,2)</f>
        <v>0</v>
      </c>
      <c r="BL268" s="17" t="s">
        <v>213</v>
      </c>
      <c r="BM268" s="170" t="s">
        <v>443</v>
      </c>
    </row>
    <row r="269" spans="1:65" s="15" customFormat="1" ht="11.25" x14ac:dyDescent="0.2">
      <c r="B269" s="189"/>
      <c r="D269" s="173" t="s">
        <v>144</v>
      </c>
      <c r="E269" s="190" t="s">
        <v>1</v>
      </c>
      <c r="F269" s="191" t="s">
        <v>444</v>
      </c>
      <c r="H269" s="190" t="s">
        <v>1</v>
      </c>
      <c r="I269" s="192"/>
      <c r="L269" s="189"/>
      <c r="M269" s="193"/>
      <c r="N269" s="194"/>
      <c r="O269" s="194"/>
      <c r="P269" s="194"/>
      <c r="Q269" s="194"/>
      <c r="R269" s="194"/>
      <c r="S269" s="194"/>
      <c r="T269" s="195"/>
      <c r="AT269" s="190" t="s">
        <v>144</v>
      </c>
      <c r="AU269" s="190" t="s">
        <v>81</v>
      </c>
      <c r="AV269" s="15" t="s">
        <v>84</v>
      </c>
      <c r="AW269" s="15" t="s">
        <v>33</v>
      </c>
      <c r="AX269" s="15" t="s">
        <v>76</v>
      </c>
      <c r="AY269" s="190" t="s">
        <v>135</v>
      </c>
    </row>
    <row r="270" spans="1:65" s="13" customFormat="1" ht="11.25" x14ac:dyDescent="0.2">
      <c r="B270" s="172"/>
      <c r="D270" s="173" t="s">
        <v>144</v>
      </c>
      <c r="E270" s="174" t="s">
        <v>1</v>
      </c>
      <c r="F270" s="175" t="s">
        <v>84</v>
      </c>
      <c r="H270" s="176">
        <v>1</v>
      </c>
      <c r="I270" s="177"/>
      <c r="L270" s="172"/>
      <c r="M270" s="178"/>
      <c r="N270" s="179"/>
      <c r="O270" s="179"/>
      <c r="P270" s="179"/>
      <c r="Q270" s="179"/>
      <c r="R270" s="179"/>
      <c r="S270" s="179"/>
      <c r="T270" s="180"/>
      <c r="AT270" s="174" t="s">
        <v>144</v>
      </c>
      <c r="AU270" s="174" t="s">
        <v>81</v>
      </c>
      <c r="AV270" s="13" t="s">
        <v>81</v>
      </c>
      <c r="AW270" s="13" t="s">
        <v>33</v>
      </c>
      <c r="AX270" s="13" t="s">
        <v>84</v>
      </c>
      <c r="AY270" s="174" t="s">
        <v>135</v>
      </c>
    </row>
    <row r="271" spans="1:65" s="2" customFormat="1" ht="21.75" customHeight="1" x14ac:dyDescent="0.2">
      <c r="A271" s="32"/>
      <c r="B271" s="157"/>
      <c r="C271" s="158" t="s">
        <v>445</v>
      </c>
      <c r="D271" s="158" t="s">
        <v>138</v>
      </c>
      <c r="E271" s="159" t="s">
        <v>446</v>
      </c>
      <c r="F271" s="160" t="s">
        <v>447</v>
      </c>
      <c r="G271" s="161" t="s">
        <v>331</v>
      </c>
      <c r="H271" s="162">
        <v>3</v>
      </c>
      <c r="I271" s="163"/>
      <c r="J271" s="164">
        <f t="shared" ref="J271:J277" si="20">ROUND(I271*H271,2)</f>
        <v>0</v>
      </c>
      <c r="K271" s="165"/>
      <c r="L271" s="33"/>
      <c r="M271" s="166" t="s">
        <v>1</v>
      </c>
      <c r="N271" s="167" t="s">
        <v>42</v>
      </c>
      <c r="O271" s="58"/>
      <c r="P271" s="168">
        <f t="shared" ref="P271:P277" si="21">O271*H271</f>
        <v>0</v>
      </c>
      <c r="Q271" s="168">
        <v>5.4000000000000001E-4</v>
      </c>
      <c r="R271" s="168">
        <f t="shared" ref="R271:R277" si="22">Q271*H271</f>
        <v>1.6199999999999999E-3</v>
      </c>
      <c r="S271" s="168">
        <v>0</v>
      </c>
      <c r="T271" s="169">
        <f t="shared" ref="T271:T277" si="23">S271*H271</f>
        <v>0</v>
      </c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R271" s="170" t="s">
        <v>213</v>
      </c>
      <c r="AT271" s="170" t="s">
        <v>138</v>
      </c>
      <c r="AU271" s="170" t="s">
        <v>81</v>
      </c>
      <c r="AY271" s="17" t="s">
        <v>135</v>
      </c>
      <c r="BE271" s="171">
        <f t="shared" ref="BE271:BE277" si="24">IF(N271="základní",J271,0)</f>
        <v>0</v>
      </c>
      <c r="BF271" s="171">
        <f t="shared" ref="BF271:BF277" si="25">IF(N271="snížená",J271,0)</f>
        <v>0</v>
      </c>
      <c r="BG271" s="171">
        <f t="shared" ref="BG271:BG277" si="26">IF(N271="zákl. přenesená",J271,0)</f>
        <v>0</v>
      </c>
      <c r="BH271" s="171">
        <f t="shared" ref="BH271:BH277" si="27">IF(N271="sníž. přenesená",J271,0)</f>
        <v>0</v>
      </c>
      <c r="BI271" s="171">
        <f t="shared" ref="BI271:BI277" si="28">IF(N271="nulová",J271,0)</f>
        <v>0</v>
      </c>
      <c r="BJ271" s="17" t="s">
        <v>81</v>
      </c>
      <c r="BK271" s="171">
        <f t="shared" ref="BK271:BK277" si="29">ROUND(I271*H271,2)</f>
        <v>0</v>
      </c>
      <c r="BL271" s="17" t="s">
        <v>213</v>
      </c>
      <c r="BM271" s="170" t="s">
        <v>448</v>
      </c>
    </row>
    <row r="272" spans="1:65" s="2" customFormat="1" ht="21.75" customHeight="1" x14ac:dyDescent="0.2">
      <c r="A272" s="32"/>
      <c r="B272" s="157"/>
      <c r="C272" s="158" t="s">
        <v>449</v>
      </c>
      <c r="D272" s="158" t="s">
        <v>138</v>
      </c>
      <c r="E272" s="159" t="s">
        <v>450</v>
      </c>
      <c r="F272" s="160" t="s">
        <v>451</v>
      </c>
      <c r="G272" s="161" t="s">
        <v>412</v>
      </c>
      <c r="H272" s="162">
        <v>1</v>
      </c>
      <c r="I272" s="163"/>
      <c r="J272" s="164">
        <f t="shared" si="20"/>
        <v>0</v>
      </c>
      <c r="K272" s="165"/>
      <c r="L272" s="33"/>
      <c r="M272" s="166" t="s">
        <v>1</v>
      </c>
      <c r="N272" s="167" t="s">
        <v>42</v>
      </c>
      <c r="O272" s="58"/>
      <c r="P272" s="168">
        <f t="shared" si="21"/>
        <v>0</v>
      </c>
      <c r="Q272" s="168">
        <v>5.9999999999999995E-4</v>
      </c>
      <c r="R272" s="168">
        <f t="shared" si="22"/>
        <v>5.9999999999999995E-4</v>
      </c>
      <c r="S272" s="168">
        <v>0</v>
      </c>
      <c r="T272" s="169">
        <f t="shared" si="23"/>
        <v>0</v>
      </c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R272" s="170" t="s">
        <v>213</v>
      </c>
      <c r="AT272" s="170" t="s">
        <v>138</v>
      </c>
      <c r="AU272" s="170" t="s">
        <v>81</v>
      </c>
      <c r="AY272" s="17" t="s">
        <v>135</v>
      </c>
      <c r="BE272" s="171">
        <f t="shared" si="24"/>
        <v>0</v>
      </c>
      <c r="BF272" s="171">
        <f t="shared" si="25"/>
        <v>0</v>
      </c>
      <c r="BG272" s="171">
        <f t="shared" si="26"/>
        <v>0</v>
      </c>
      <c r="BH272" s="171">
        <f t="shared" si="27"/>
        <v>0</v>
      </c>
      <c r="BI272" s="171">
        <f t="shared" si="28"/>
        <v>0</v>
      </c>
      <c r="BJ272" s="17" t="s">
        <v>81</v>
      </c>
      <c r="BK272" s="171">
        <f t="shared" si="29"/>
        <v>0</v>
      </c>
      <c r="BL272" s="17" t="s">
        <v>213</v>
      </c>
      <c r="BM272" s="170" t="s">
        <v>452</v>
      </c>
    </row>
    <row r="273" spans="1:65" s="2" customFormat="1" ht="16.5" customHeight="1" x14ac:dyDescent="0.2">
      <c r="A273" s="32"/>
      <c r="B273" s="157"/>
      <c r="C273" s="158" t="s">
        <v>453</v>
      </c>
      <c r="D273" s="158" t="s">
        <v>138</v>
      </c>
      <c r="E273" s="159" t="s">
        <v>454</v>
      </c>
      <c r="F273" s="160" t="s">
        <v>455</v>
      </c>
      <c r="G273" s="161" t="s">
        <v>216</v>
      </c>
      <c r="H273" s="162">
        <v>2</v>
      </c>
      <c r="I273" s="163"/>
      <c r="J273" s="164">
        <f t="shared" si="20"/>
        <v>0</v>
      </c>
      <c r="K273" s="165"/>
      <c r="L273" s="33"/>
      <c r="M273" s="166" t="s">
        <v>1</v>
      </c>
      <c r="N273" s="167" t="s">
        <v>42</v>
      </c>
      <c r="O273" s="58"/>
      <c r="P273" s="168">
        <f t="shared" si="21"/>
        <v>0</v>
      </c>
      <c r="Q273" s="168">
        <v>0</v>
      </c>
      <c r="R273" s="168">
        <f t="shared" si="22"/>
        <v>0</v>
      </c>
      <c r="S273" s="168">
        <v>0</v>
      </c>
      <c r="T273" s="169">
        <f t="shared" si="23"/>
        <v>0</v>
      </c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R273" s="170" t="s">
        <v>213</v>
      </c>
      <c r="AT273" s="170" t="s">
        <v>138</v>
      </c>
      <c r="AU273" s="170" t="s">
        <v>81</v>
      </c>
      <c r="AY273" s="17" t="s">
        <v>135</v>
      </c>
      <c r="BE273" s="171">
        <f t="shared" si="24"/>
        <v>0</v>
      </c>
      <c r="BF273" s="171">
        <f t="shared" si="25"/>
        <v>0</v>
      </c>
      <c r="BG273" s="171">
        <f t="shared" si="26"/>
        <v>0</v>
      </c>
      <c r="BH273" s="171">
        <f t="shared" si="27"/>
        <v>0</v>
      </c>
      <c r="BI273" s="171">
        <f t="shared" si="28"/>
        <v>0</v>
      </c>
      <c r="BJ273" s="17" t="s">
        <v>81</v>
      </c>
      <c r="BK273" s="171">
        <f t="shared" si="29"/>
        <v>0</v>
      </c>
      <c r="BL273" s="17" t="s">
        <v>213</v>
      </c>
      <c r="BM273" s="170" t="s">
        <v>456</v>
      </c>
    </row>
    <row r="274" spans="1:65" s="2" customFormat="1" ht="16.5" customHeight="1" x14ac:dyDescent="0.2">
      <c r="A274" s="32"/>
      <c r="B274" s="157"/>
      <c r="C274" s="158" t="s">
        <v>457</v>
      </c>
      <c r="D274" s="158" t="s">
        <v>138</v>
      </c>
      <c r="E274" s="159" t="s">
        <v>458</v>
      </c>
      <c r="F274" s="160" t="s">
        <v>459</v>
      </c>
      <c r="G274" s="161" t="s">
        <v>331</v>
      </c>
      <c r="H274" s="162">
        <v>3</v>
      </c>
      <c r="I274" s="163"/>
      <c r="J274" s="164">
        <f t="shared" si="20"/>
        <v>0</v>
      </c>
      <c r="K274" s="165"/>
      <c r="L274" s="33"/>
      <c r="M274" s="166" t="s">
        <v>1</v>
      </c>
      <c r="N274" s="167" t="s">
        <v>42</v>
      </c>
      <c r="O274" s="58"/>
      <c r="P274" s="168">
        <f t="shared" si="21"/>
        <v>0</v>
      </c>
      <c r="Q274" s="168">
        <v>0</v>
      </c>
      <c r="R274" s="168">
        <f t="shared" si="22"/>
        <v>0</v>
      </c>
      <c r="S274" s="168">
        <v>0</v>
      </c>
      <c r="T274" s="169">
        <f t="shared" si="23"/>
        <v>0</v>
      </c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R274" s="170" t="s">
        <v>213</v>
      </c>
      <c r="AT274" s="170" t="s">
        <v>138</v>
      </c>
      <c r="AU274" s="170" t="s">
        <v>81</v>
      </c>
      <c r="AY274" s="17" t="s">
        <v>135</v>
      </c>
      <c r="BE274" s="171">
        <f t="shared" si="24"/>
        <v>0</v>
      </c>
      <c r="BF274" s="171">
        <f t="shared" si="25"/>
        <v>0</v>
      </c>
      <c r="BG274" s="171">
        <f t="shared" si="26"/>
        <v>0</v>
      </c>
      <c r="BH274" s="171">
        <f t="shared" si="27"/>
        <v>0</v>
      </c>
      <c r="BI274" s="171">
        <f t="shared" si="28"/>
        <v>0</v>
      </c>
      <c r="BJ274" s="17" t="s">
        <v>81</v>
      </c>
      <c r="BK274" s="171">
        <f t="shared" si="29"/>
        <v>0</v>
      </c>
      <c r="BL274" s="17" t="s">
        <v>213</v>
      </c>
      <c r="BM274" s="170" t="s">
        <v>460</v>
      </c>
    </row>
    <row r="275" spans="1:65" s="2" customFormat="1" ht="16.5" customHeight="1" x14ac:dyDescent="0.2">
      <c r="A275" s="32"/>
      <c r="B275" s="157"/>
      <c r="C275" s="158" t="s">
        <v>461</v>
      </c>
      <c r="D275" s="158" t="s">
        <v>138</v>
      </c>
      <c r="E275" s="159" t="s">
        <v>462</v>
      </c>
      <c r="F275" s="160" t="s">
        <v>463</v>
      </c>
      <c r="G275" s="161" t="s">
        <v>216</v>
      </c>
      <c r="H275" s="162">
        <v>1</v>
      </c>
      <c r="I275" s="163"/>
      <c r="J275" s="164">
        <f t="shared" si="20"/>
        <v>0</v>
      </c>
      <c r="K275" s="165"/>
      <c r="L275" s="33"/>
      <c r="M275" s="166" t="s">
        <v>1</v>
      </c>
      <c r="N275" s="167" t="s">
        <v>42</v>
      </c>
      <c r="O275" s="58"/>
      <c r="P275" s="168">
        <f t="shared" si="21"/>
        <v>0</v>
      </c>
      <c r="Q275" s="168">
        <v>0</v>
      </c>
      <c r="R275" s="168">
        <f t="shared" si="22"/>
        <v>0</v>
      </c>
      <c r="S275" s="168">
        <v>0</v>
      </c>
      <c r="T275" s="169">
        <f t="shared" si="23"/>
        <v>0</v>
      </c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R275" s="170" t="s">
        <v>213</v>
      </c>
      <c r="AT275" s="170" t="s">
        <v>138</v>
      </c>
      <c r="AU275" s="170" t="s">
        <v>81</v>
      </c>
      <c r="AY275" s="17" t="s">
        <v>135</v>
      </c>
      <c r="BE275" s="171">
        <f t="shared" si="24"/>
        <v>0</v>
      </c>
      <c r="BF275" s="171">
        <f t="shared" si="25"/>
        <v>0</v>
      </c>
      <c r="BG275" s="171">
        <f t="shared" si="26"/>
        <v>0</v>
      </c>
      <c r="BH275" s="171">
        <f t="shared" si="27"/>
        <v>0</v>
      </c>
      <c r="BI275" s="171">
        <f t="shared" si="28"/>
        <v>0</v>
      </c>
      <c r="BJ275" s="17" t="s">
        <v>81</v>
      </c>
      <c r="BK275" s="171">
        <f t="shared" si="29"/>
        <v>0</v>
      </c>
      <c r="BL275" s="17" t="s">
        <v>213</v>
      </c>
      <c r="BM275" s="170" t="s">
        <v>464</v>
      </c>
    </row>
    <row r="276" spans="1:65" s="2" customFormat="1" ht="21.75" customHeight="1" x14ac:dyDescent="0.2">
      <c r="A276" s="32"/>
      <c r="B276" s="157"/>
      <c r="C276" s="158" t="s">
        <v>465</v>
      </c>
      <c r="D276" s="158" t="s">
        <v>138</v>
      </c>
      <c r="E276" s="159" t="s">
        <v>466</v>
      </c>
      <c r="F276" s="160" t="s">
        <v>467</v>
      </c>
      <c r="G276" s="161" t="s">
        <v>268</v>
      </c>
      <c r="H276" s="162">
        <v>3.0000000000000001E-3</v>
      </c>
      <c r="I276" s="163"/>
      <c r="J276" s="164">
        <f t="shared" si="20"/>
        <v>0</v>
      </c>
      <c r="K276" s="165"/>
      <c r="L276" s="33"/>
      <c r="M276" s="166" t="s">
        <v>1</v>
      </c>
      <c r="N276" s="167" t="s">
        <v>42</v>
      </c>
      <c r="O276" s="58"/>
      <c r="P276" s="168">
        <f t="shared" si="21"/>
        <v>0</v>
      </c>
      <c r="Q276" s="168">
        <v>0</v>
      </c>
      <c r="R276" s="168">
        <f t="shared" si="22"/>
        <v>0</v>
      </c>
      <c r="S276" s="168">
        <v>0</v>
      </c>
      <c r="T276" s="169">
        <f t="shared" si="23"/>
        <v>0</v>
      </c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R276" s="170" t="s">
        <v>213</v>
      </c>
      <c r="AT276" s="170" t="s">
        <v>138</v>
      </c>
      <c r="AU276" s="170" t="s">
        <v>81</v>
      </c>
      <c r="AY276" s="17" t="s">
        <v>135</v>
      </c>
      <c r="BE276" s="171">
        <f t="shared" si="24"/>
        <v>0</v>
      </c>
      <c r="BF276" s="171">
        <f t="shared" si="25"/>
        <v>0</v>
      </c>
      <c r="BG276" s="171">
        <f t="shared" si="26"/>
        <v>0</v>
      </c>
      <c r="BH276" s="171">
        <f t="shared" si="27"/>
        <v>0</v>
      </c>
      <c r="BI276" s="171">
        <f t="shared" si="28"/>
        <v>0</v>
      </c>
      <c r="BJ276" s="17" t="s">
        <v>81</v>
      </c>
      <c r="BK276" s="171">
        <f t="shared" si="29"/>
        <v>0</v>
      </c>
      <c r="BL276" s="17" t="s">
        <v>213</v>
      </c>
      <c r="BM276" s="170" t="s">
        <v>468</v>
      </c>
    </row>
    <row r="277" spans="1:65" s="2" customFormat="1" ht="21.75" customHeight="1" x14ac:dyDescent="0.2">
      <c r="A277" s="32"/>
      <c r="B277" s="157"/>
      <c r="C277" s="158" t="s">
        <v>469</v>
      </c>
      <c r="D277" s="158" t="s">
        <v>138</v>
      </c>
      <c r="E277" s="159" t="s">
        <v>470</v>
      </c>
      <c r="F277" s="160" t="s">
        <v>471</v>
      </c>
      <c r="G277" s="161" t="s">
        <v>268</v>
      </c>
      <c r="H277" s="162">
        <v>3.0000000000000001E-3</v>
      </c>
      <c r="I277" s="163"/>
      <c r="J277" s="164">
        <f t="shared" si="20"/>
        <v>0</v>
      </c>
      <c r="K277" s="165"/>
      <c r="L277" s="33"/>
      <c r="M277" s="166" t="s">
        <v>1</v>
      </c>
      <c r="N277" s="167" t="s">
        <v>42</v>
      </c>
      <c r="O277" s="58"/>
      <c r="P277" s="168">
        <f t="shared" si="21"/>
        <v>0</v>
      </c>
      <c r="Q277" s="168">
        <v>0</v>
      </c>
      <c r="R277" s="168">
        <f t="shared" si="22"/>
        <v>0</v>
      </c>
      <c r="S277" s="168">
        <v>0</v>
      </c>
      <c r="T277" s="169">
        <f t="shared" si="23"/>
        <v>0</v>
      </c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R277" s="170" t="s">
        <v>213</v>
      </c>
      <c r="AT277" s="170" t="s">
        <v>138</v>
      </c>
      <c r="AU277" s="170" t="s">
        <v>81</v>
      </c>
      <c r="AY277" s="17" t="s">
        <v>135</v>
      </c>
      <c r="BE277" s="171">
        <f t="shared" si="24"/>
        <v>0</v>
      </c>
      <c r="BF277" s="171">
        <f t="shared" si="25"/>
        <v>0</v>
      </c>
      <c r="BG277" s="171">
        <f t="shared" si="26"/>
        <v>0</v>
      </c>
      <c r="BH277" s="171">
        <f t="shared" si="27"/>
        <v>0</v>
      </c>
      <c r="BI277" s="171">
        <f t="shared" si="28"/>
        <v>0</v>
      </c>
      <c r="BJ277" s="17" t="s">
        <v>81</v>
      </c>
      <c r="BK277" s="171">
        <f t="shared" si="29"/>
        <v>0</v>
      </c>
      <c r="BL277" s="17" t="s">
        <v>213</v>
      </c>
      <c r="BM277" s="170" t="s">
        <v>472</v>
      </c>
    </row>
    <row r="278" spans="1:65" s="12" customFormat="1" ht="22.9" customHeight="1" x14ac:dyDescent="0.2">
      <c r="B278" s="144"/>
      <c r="D278" s="145" t="s">
        <v>75</v>
      </c>
      <c r="E278" s="155" t="s">
        <v>473</v>
      </c>
      <c r="F278" s="155" t="s">
        <v>474</v>
      </c>
      <c r="I278" s="147"/>
      <c r="J278" s="156">
        <f>BK278</f>
        <v>0</v>
      </c>
      <c r="L278" s="144"/>
      <c r="M278" s="149"/>
      <c r="N278" s="150"/>
      <c r="O278" s="150"/>
      <c r="P278" s="151">
        <f>SUM(P279:P297)</f>
        <v>0</v>
      </c>
      <c r="Q278" s="150"/>
      <c r="R278" s="151">
        <f>SUM(R279:R297)</f>
        <v>6.4210000000000003E-2</v>
      </c>
      <c r="S278" s="150"/>
      <c r="T278" s="152">
        <f>SUM(T279:T297)</f>
        <v>7.775E-2</v>
      </c>
      <c r="AR278" s="145" t="s">
        <v>81</v>
      </c>
      <c r="AT278" s="153" t="s">
        <v>75</v>
      </c>
      <c r="AU278" s="153" t="s">
        <v>84</v>
      </c>
      <c r="AY278" s="145" t="s">
        <v>135</v>
      </c>
      <c r="BK278" s="154">
        <f>SUM(BK279:BK297)</f>
        <v>0</v>
      </c>
    </row>
    <row r="279" spans="1:65" s="2" customFormat="1" ht="16.5" customHeight="1" x14ac:dyDescent="0.2">
      <c r="A279" s="32"/>
      <c r="B279" s="157"/>
      <c r="C279" s="158" t="s">
        <v>475</v>
      </c>
      <c r="D279" s="158" t="s">
        <v>138</v>
      </c>
      <c r="E279" s="159" t="s">
        <v>476</v>
      </c>
      <c r="F279" s="160" t="s">
        <v>477</v>
      </c>
      <c r="G279" s="161" t="s">
        <v>412</v>
      </c>
      <c r="H279" s="162">
        <v>1</v>
      </c>
      <c r="I279" s="163"/>
      <c r="J279" s="164">
        <f t="shared" ref="J279:J297" si="30">ROUND(I279*H279,2)</f>
        <v>0</v>
      </c>
      <c r="K279" s="165"/>
      <c r="L279" s="33"/>
      <c r="M279" s="166" t="s">
        <v>1</v>
      </c>
      <c r="N279" s="167" t="s">
        <v>42</v>
      </c>
      <c r="O279" s="58"/>
      <c r="P279" s="168">
        <f t="shared" ref="P279:P297" si="31">O279*H279</f>
        <v>0</v>
      </c>
      <c r="Q279" s="168">
        <v>0</v>
      </c>
      <c r="R279" s="168">
        <f t="shared" ref="R279:R297" si="32">Q279*H279</f>
        <v>0</v>
      </c>
      <c r="S279" s="168">
        <v>1.933E-2</v>
      </c>
      <c r="T279" s="169">
        <f t="shared" ref="T279:T297" si="33">S279*H279</f>
        <v>1.933E-2</v>
      </c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R279" s="170" t="s">
        <v>213</v>
      </c>
      <c r="AT279" s="170" t="s">
        <v>138</v>
      </c>
      <c r="AU279" s="170" t="s">
        <v>81</v>
      </c>
      <c r="AY279" s="17" t="s">
        <v>135</v>
      </c>
      <c r="BE279" s="171">
        <f t="shared" ref="BE279:BE297" si="34">IF(N279="základní",J279,0)</f>
        <v>0</v>
      </c>
      <c r="BF279" s="171">
        <f t="shared" ref="BF279:BF297" si="35">IF(N279="snížená",J279,0)</f>
        <v>0</v>
      </c>
      <c r="BG279" s="171">
        <f t="shared" ref="BG279:BG297" si="36">IF(N279="zákl. přenesená",J279,0)</f>
        <v>0</v>
      </c>
      <c r="BH279" s="171">
        <f t="shared" ref="BH279:BH297" si="37">IF(N279="sníž. přenesená",J279,0)</f>
        <v>0</v>
      </c>
      <c r="BI279" s="171">
        <f t="shared" ref="BI279:BI297" si="38">IF(N279="nulová",J279,0)</f>
        <v>0</v>
      </c>
      <c r="BJ279" s="17" t="s">
        <v>81</v>
      </c>
      <c r="BK279" s="171">
        <f t="shared" ref="BK279:BK297" si="39">ROUND(I279*H279,2)</f>
        <v>0</v>
      </c>
      <c r="BL279" s="17" t="s">
        <v>213</v>
      </c>
      <c r="BM279" s="170" t="s">
        <v>478</v>
      </c>
    </row>
    <row r="280" spans="1:65" s="2" customFormat="1" ht="21.75" customHeight="1" x14ac:dyDescent="0.2">
      <c r="A280" s="32"/>
      <c r="B280" s="157"/>
      <c r="C280" s="158" t="s">
        <v>479</v>
      </c>
      <c r="D280" s="158" t="s">
        <v>138</v>
      </c>
      <c r="E280" s="159" t="s">
        <v>480</v>
      </c>
      <c r="F280" s="160" t="s">
        <v>481</v>
      </c>
      <c r="G280" s="161" t="s">
        <v>412</v>
      </c>
      <c r="H280" s="162">
        <v>1</v>
      </c>
      <c r="I280" s="163"/>
      <c r="J280" s="164">
        <f t="shared" si="30"/>
        <v>0</v>
      </c>
      <c r="K280" s="165"/>
      <c r="L280" s="33"/>
      <c r="M280" s="166" t="s">
        <v>1</v>
      </c>
      <c r="N280" s="167" t="s">
        <v>42</v>
      </c>
      <c r="O280" s="58"/>
      <c r="P280" s="168">
        <f t="shared" si="31"/>
        <v>0</v>
      </c>
      <c r="Q280" s="168">
        <v>1.3820000000000001E-2</v>
      </c>
      <c r="R280" s="168">
        <f t="shared" si="32"/>
        <v>1.3820000000000001E-2</v>
      </c>
      <c r="S280" s="168">
        <v>0</v>
      </c>
      <c r="T280" s="169">
        <f t="shared" si="33"/>
        <v>0</v>
      </c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R280" s="170" t="s">
        <v>213</v>
      </c>
      <c r="AT280" s="170" t="s">
        <v>138</v>
      </c>
      <c r="AU280" s="170" t="s">
        <v>81</v>
      </c>
      <c r="AY280" s="17" t="s">
        <v>135</v>
      </c>
      <c r="BE280" s="171">
        <f t="shared" si="34"/>
        <v>0</v>
      </c>
      <c r="BF280" s="171">
        <f t="shared" si="35"/>
        <v>0</v>
      </c>
      <c r="BG280" s="171">
        <f t="shared" si="36"/>
        <v>0</v>
      </c>
      <c r="BH280" s="171">
        <f t="shared" si="37"/>
        <v>0</v>
      </c>
      <c r="BI280" s="171">
        <f t="shared" si="38"/>
        <v>0</v>
      </c>
      <c r="BJ280" s="17" t="s">
        <v>81</v>
      </c>
      <c r="BK280" s="171">
        <f t="shared" si="39"/>
        <v>0</v>
      </c>
      <c r="BL280" s="17" t="s">
        <v>213</v>
      </c>
      <c r="BM280" s="170" t="s">
        <v>482</v>
      </c>
    </row>
    <row r="281" spans="1:65" s="2" customFormat="1" ht="16.5" customHeight="1" x14ac:dyDescent="0.2">
      <c r="A281" s="32"/>
      <c r="B281" s="157"/>
      <c r="C281" s="158" t="s">
        <v>483</v>
      </c>
      <c r="D281" s="158" t="s">
        <v>138</v>
      </c>
      <c r="E281" s="159" t="s">
        <v>484</v>
      </c>
      <c r="F281" s="160" t="s">
        <v>485</v>
      </c>
      <c r="G281" s="161" t="s">
        <v>412</v>
      </c>
      <c r="H281" s="162">
        <v>1</v>
      </c>
      <c r="I281" s="163"/>
      <c r="J281" s="164">
        <f t="shared" si="30"/>
        <v>0</v>
      </c>
      <c r="K281" s="165"/>
      <c r="L281" s="33"/>
      <c r="M281" s="166" t="s">
        <v>1</v>
      </c>
      <c r="N281" s="167" t="s">
        <v>42</v>
      </c>
      <c r="O281" s="58"/>
      <c r="P281" s="168">
        <f t="shared" si="31"/>
        <v>0</v>
      </c>
      <c r="Q281" s="168">
        <v>0</v>
      </c>
      <c r="R281" s="168">
        <f t="shared" si="32"/>
        <v>0</v>
      </c>
      <c r="S281" s="168">
        <v>1.9460000000000002E-2</v>
      </c>
      <c r="T281" s="169">
        <f t="shared" si="33"/>
        <v>1.9460000000000002E-2</v>
      </c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R281" s="170" t="s">
        <v>213</v>
      </c>
      <c r="AT281" s="170" t="s">
        <v>138</v>
      </c>
      <c r="AU281" s="170" t="s">
        <v>81</v>
      </c>
      <c r="AY281" s="17" t="s">
        <v>135</v>
      </c>
      <c r="BE281" s="171">
        <f t="shared" si="34"/>
        <v>0</v>
      </c>
      <c r="BF281" s="171">
        <f t="shared" si="35"/>
        <v>0</v>
      </c>
      <c r="BG281" s="171">
        <f t="shared" si="36"/>
        <v>0</v>
      </c>
      <c r="BH281" s="171">
        <f t="shared" si="37"/>
        <v>0</v>
      </c>
      <c r="BI281" s="171">
        <f t="shared" si="38"/>
        <v>0</v>
      </c>
      <c r="BJ281" s="17" t="s">
        <v>81</v>
      </c>
      <c r="BK281" s="171">
        <f t="shared" si="39"/>
        <v>0</v>
      </c>
      <c r="BL281" s="17" t="s">
        <v>213</v>
      </c>
      <c r="BM281" s="170" t="s">
        <v>486</v>
      </c>
    </row>
    <row r="282" spans="1:65" s="2" customFormat="1" ht="21.75" customHeight="1" x14ac:dyDescent="0.2">
      <c r="A282" s="32"/>
      <c r="B282" s="157"/>
      <c r="C282" s="158" t="s">
        <v>487</v>
      </c>
      <c r="D282" s="158" t="s">
        <v>138</v>
      </c>
      <c r="E282" s="159" t="s">
        <v>488</v>
      </c>
      <c r="F282" s="160" t="s">
        <v>489</v>
      </c>
      <c r="G282" s="161" t="s">
        <v>412</v>
      </c>
      <c r="H282" s="162">
        <v>1</v>
      </c>
      <c r="I282" s="163"/>
      <c r="J282" s="164">
        <f t="shared" si="30"/>
        <v>0</v>
      </c>
      <c r="K282" s="165"/>
      <c r="L282" s="33"/>
      <c r="M282" s="166" t="s">
        <v>1</v>
      </c>
      <c r="N282" s="167" t="s">
        <v>42</v>
      </c>
      <c r="O282" s="58"/>
      <c r="P282" s="168">
        <f t="shared" si="31"/>
        <v>0</v>
      </c>
      <c r="Q282" s="168">
        <v>1.375E-2</v>
      </c>
      <c r="R282" s="168">
        <f t="shared" si="32"/>
        <v>1.375E-2</v>
      </c>
      <c r="S282" s="168">
        <v>0</v>
      </c>
      <c r="T282" s="169">
        <f t="shared" si="33"/>
        <v>0</v>
      </c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R282" s="170" t="s">
        <v>213</v>
      </c>
      <c r="AT282" s="170" t="s">
        <v>138</v>
      </c>
      <c r="AU282" s="170" t="s">
        <v>81</v>
      </c>
      <c r="AY282" s="17" t="s">
        <v>135</v>
      </c>
      <c r="BE282" s="171">
        <f t="shared" si="34"/>
        <v>0</v>
      </c>
      <c r="BF282" s="171">
        <f t="shared" si="35"/>
        <v>0</v>
      </c>
      <c r="BG282" s="171">
        <f t="shared" si="36"/>
        <v>0</v>
      </c>
      <c r="BH282" s="171">
        <f t="shared" si="37"/>
        <v>0</v>
      </c>
      <c r="BI282" s="171">
        <f t="shared" si="38"/>
        <v>0</v>
      </c>
      <c r="BJ282" s="17" t="s">
        <v>81</v>
      </c>
      <c r="BK282" s="171">
        <f t="shared" si="39"/>
        <v>0</v>
      </c>
      <c r="BL282" s="17" t="s">
        <v>213</v>
      </c>
      <c r="BM282" s="170" t="s">
        <v>490</v>
      </c>
    </row>
    <row r="283" spans="1:65" s="2" customFormat="1" ht="16.5" customHeight="1" x14ac:dyDescent="0.2">
      <c r="A283" s="32"/>
      <c r="B283" s="157"/>
      <c r="C283" s="158" t="s">
        <v>491</v>
      </c>
      <c r="D283" s="158" t="s">
        <v>138</v>
      </c>
      <c r="E283" s="159" t="s">
        <v>492</v>
      </c>
      <c r="F283" s="160" t="s">
        <v>493</v>
      </c>
      <c r="G283" s="161" t="s">
        <v>412</v>
      </c>
      <c r="H283" s="162">
        <v>1</v>
      </c>
      <c r="I283" s="163"/>
      <c r="J283" s="164">
        <f t="shared" si="30"/>
        <v>0</v>
      </c>
      <c r="K283" s="165"/>
      <c r="L283" s="33"/>
      <c r="M283" s="166" t="s">
        <v>1</v>
      </c>
      <c r="N283" s="167" t="s">
        <v>42</v>
      </c>
      <c r="O283" s="58"/>
      <c r="P283" s="168">
        <f t="shared" si="31"/>
        <v>0</v>
      </c>
      <c r="Q283" s="168">
        <v>0</v>
      </c>
      <c r="R283" s="168">
        <f t="shared" si="32"/>
        <v>0</v>
      </c>
      <c r="S283" s="168">
        <v>3.2899999999999999E-2</v>
      </c>
      <c r="T283" s="169">
        <f t="shared" si="33"/>
        <v>3.2899999999999999E-2</v>
      </c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  <c r="AE283" s="32"/>
      <c r="AR283" s="170" t="s">
        <v>213</v>
      </c>
      <c r="AT283" s="170" t="s">
        <v>138</v>
      </c>
      <c r="AU283" s="170" t="s">
        <v>81</v>
      </c>
      <c r="AY283" s="17" t="s">
        <v>135</v>
      </c>
      <c r="BE283" s="171">
        <f t="shared" si="34"/>
        <v>0</v>
      </c>
      <c r="BF283" s="171">
        <f t="shared" si="35"/>
        <v>0</v>
      </c>
      <c r="BG283" s="171">
        <f t="shared" si="36"/>
        <v>0</v>
      </c>
      <c r="BH283" s="171">
        <f t="shared" si="37"/>
        <v>0</v>
      </c>
      <c r="BI283" s="171">
        <f t="shared" si="38"/>
        <v>0</v>
      </c>
      <c r="BJ283" s="17" t="s">
        <v>81</v>
      </c>
      <c r="BK283" s="171">
        <f t="shared" si="39"/>
        <v>0</v>
      </c>
      <c r="BL283" s="17" t="s">
        <v>213</v>
      </c>
      <c r="BM283" s="170" t="s">
        <v>494</v>
      </c>
    </row>
    <row r="284" spans="1:65" s="2" customFormat="1" ht="21.75" customHeight="1" x14ac:dyDescent="0.2">
      <c r="A284" s="32"/>
      <c r="B284" s="157"/>
      <c r="C284" s="158" t="s">
        <v>495</v>
      </c>
      <c r="D284" s="158" t="s">
        <v>138</v>
      </c>
      <c r="E284" s="159" t="s">
        <v>496</v>
      </c>
      <c r="F284" s="160" t="s">
        <v>497</v>
      </c>
      <c r="G284" s="161" t="s">
        <v>412</v>
      </c>
      <c r="H284" s="162">
        <v>1</v>
      </c>
      <c r="I284" s="163"/>
      <c r="J284" s="164">
        <f t="shared" si="30"/>
        <v>0</v>
      </c>
      <c r="K284" s="165"/>
      <c r="L284" s="33"/>
      <c r="M284" s="166" t="s">
        <v>1</v>
      </c>
      <c r="N284" s="167" t="s">
        <v>42</v>
      </c>
      <c r="O284" s="58"/>
      <c r="P284" s="168">
        <f t="shared" si="31"/>
        <v>0</v>
      </c>
      <c r="Q284" s="168">
        <v>1.5339999999999999E-2</v>
      </c>
      <c r="R284" s="168">
        <f t="shared" si="32"/>
        <v>1.5339999999999999E-2</v>
      </c>
      <c r="S284" s="168">
        <v>0</v>
      </c>
      <c r="T284" s="169">
        <f t="shared" si="33"/>
        <v>0</v>
      </c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  <c r="AR284" s="170" t="s">
        <v>213</v>
      </c>
      <c r="AT284" s="170" t="s">
        <v>138</v>
      </c>
      <c r="AU284" s="170" t="s">
        <v>81</v>
      </c>
      <c r="AY284" s="17" t="s">
        <v>135</v>
      </c>
      <c r="BE284" s="171">
        <f t="shared" si="34"/>
        <v>0</v>
      </c>
      <c r="BF284" s="171">
        <f t="shared" si="35"/>
        <v>0</v>
      </c>
      <c r="BG284" s="171">
        <f t="shared" si="36"/>
        <v>0</v>
      </c>
      <c r="BH284" s="171">
        <f t="shared" si="37"/>
        <v>0</v>
      </c>
      <c r="BI284" s="171">
        <f t="shared" si="38"/>
        <v>0</v>
      </c>
      <c r="BJ284" s="17" t="s">
        <v>81</v>
      </c>
      <c r="BK284" s="171">
        <f t="shared" si="39"/>
        <v>0</v>
      </c>
      <c r="BL284" s="17" t="s">
        <v>213</v>
      </c>
      <c r="BM284" s="170" t="s">
        <v>498</v>
      </c>
    </row>
    <row r="285" spans="1:65" s="2" customFormat="1" ht="21.75" customHeight="1" x14ac:dyDescent="0.2">
      <c r="A285" s="32"/>
      <c r="B285" s="157"/>
      <c r="C285" s="196" t="s">
        <v>499</v>
      </c>
      <c r="D285" s="196" t="s">
        <v>219</v>
      </c>
      <c r="E285" s="197" t="s">
        <v>500</v>
      </c>
      <c r="F285" s="198" t="s">
        <v>501</v>
      </c>
      <c r="G285" s="199" t="s">
        <v>216</v>
      </c>
      <c r="H285" s="200">
        <v>1</v>
      </c>
      <c r="I285" s="201"/>
      <c r="J285" s="202">
        <f t="shared" si="30"/>
        <v>0</v>
      </c>
      <c r="K285" s="203"/>
      <c r="L285" s="204"/>
      <c r="M285" s="205" t="s">
        <v>1</v>
      </c>
      <c r="N285" s="206" t="s">
        <v>42</v>
      </c>
      <c r="O285" s="58"/>
      <c r="P285" s="168">
        <f t="shared" si="31"/>
        <v>0</v>
      </c>
      <c r="Q285" s="168">
        <v>2.5000000000000001E-3</v>
      </c>
      <c r="R285" s="168">
        <f t="shared" si="32"/>
        <v>2.5000000000000001E-3</v>
      </c>
      <c r="S285" s="168">
        <v>0</v>
      </c>
      <c r="T285" s="169">
        <f t="shared" si="33"/>
        <v>0</v>
      </c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  <c r="AR285" s="170" t="s">
        <v>298</v>
      </c>
      <c r="AT285" s="170" t="s">
        <v>219</v>
      </c>
      <c r="AU285" s="170" t="s">
        <v>81</v>
      </c>
      <c r="AY285" s="17" t="s">
        <v>135</v>
      </c>
      <c r="BE285" s="171">
        <f t="shared" si="34"/>
        <v>0</v>
      </c>
      <c r="BF285" s="171">
        <f t="shared" si="35"/>
        <v>0</v>
      </c>
      <c r="BG285" s="171">
        <f t="shared" si="36"/>
        <v>0</v>
      </c>
      <c r="BH285" s="171">
        <f t="shared" si="37"/>
        <v>0</v>
      </c>
      <c r="BI285" s="171">
        <f t="shared" si="38"/>
        <v>0</v>
      </c>
      <c r="BJ285" s="17" t="s">
        <v>81</v>
      </c>
      <c r="BK285" s="171">
        <f t="shared" si="39"/>
        <v>0</v>
      </c>
      <c r="BL285" s="17" t="s">
        <v>213</v>
      </c>
      <c r="BM285" s="170" t="s">
        <v>502</v>
      </c>
    </row>
    <row r="286" spans="1:65" s="2" customFormat="1" ht="21.75" customHeight="1" x14ac:dyDescent="0.2">
      <c r="A286" s="32"/>
      <c r="B286" s="157"/>
      <c r="C286" s="196" t="s">
        <v>503</v>
      </c>
      <c r="D286" s="196" t="s">
        <v>219</v>
      </c>
      <c r="E286" s="197" t="s">
        <v>504</v>
      </c>
      <c r="F286" s="198" t="s">
        <v>505</v>
      </c>
      <c r="G286" s="199" t="s">
        <v>216</v>
      </c>
      <c r="H286" s="200">
        <v>1</v>
      </c>
      <c r="I286" s="201"/>
      <c r="J286" s="202">
        <f t="shared" si="30"/>
        <v>0</v>
      </c>
      <c r="K286" s="203"/>
      <c r="L286" s="204"/>
      <c r="M286" s="205" t="s">
        <v>1</v>
      </c>
      <c r="N286" s="206" t="s">
        <v>42</v>
      </c>
      <c r="O286" s="58"/>
      <c r="P286" s="168">
        <f t="shared" si="31"/>
        <v>0</v>
      </c>
      <c r="Q286" s="168">
        <v>3.5000000000000001E-3</v>
      </c>
      <c r="R286" s="168">
        <f t="shared" si="32"/>
        <v>3.5000000000000001E-3</v>
      </c>
      <c r="S286" s="168">
        <v>0</v>
      </c>
      <c r="T286" s="169">
        <f t="shared" si="33"/>
        <v>0</v>
      </c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R286" s="170" t="s">
        <v>298</v>
      </c>
      <c r="AT286" s="170" t="s">
        <v>219</v>
      </c>
      <c r="AU286" s="170" t="s">
        <v>81</v>
      </c>
      <c r="AY286" s="17" t="s">
        <v>135</v>
      </c>
      <c r="BE286" s="171">
        <f t="shared" si="34"/>
        <v>0</v>
      </c>
      <c r="BF286" s="171">
        <f t="shared" si="35"/>
        <v>0</v>
      </c>
      <c r="BG286" s="171">
        <f t="shared" si="36"/>
        <v>0</v>
      </c>
      <c r="BH286" s="171">
        <f t="shared" si="37"/>
        <v>0</v>
      </c>
      <c r="BI286" s="171">
        <f t="shared" si="38"/>
        <v>0</v>
      </c>
      <c r="BJ286" s="17" t="s">
        <v>81</v>
      </c>
      <c r="BK286" s="171">
        <f t="shared" si="39"/>
        <v>0</v>
      </c>
      <c r="BL286" s="17" t="s">
        <v>213</v>
      </c>
      <c r="BM286" s="170" t="s">
        <v>506</v>
      </c>
    </row>
    <row r="287" spans="1:65" s="2" customFormat="1" ht="16.5" customHeight="1" x14ac:dyDescent="0.2">
      <c r="A287" s="32"/>
      <c r="B287" s="157"/>
      <c r="C287" s="196" t="s">
        <v>507</v>
      </c>
      <c r="D287" s="196" t="s">
        <v>219</v>
      </c>
      <c r="E287" s="197" t="s">
        <v>508</v>
      </c>
      <c r="F287" s="198" t="s">
        <v>509</v>
      </c>
      <c r="G287" s="199" t="s">
        <v>216</v>
      </c>
      <c r="H287" s="200">
        <v>1</v>
      </c>
      <c r="I287" s="201"/>
      <c r="J287" s="202">
        <f t="shared" si="30"/>
        <v>0</v>
      </c>
      <c r="K287" s="203"/>
      <c r="L287" s="204"/>
      <c r="M287" s="205" t="s">
        <v>1</v>
      </c>
      <c r="N287" s="206" t="s">
        <v>42</v>
      </c>
      <c r="O287" s="58"/>
      <c r="P287" s="168">
        <f t="shared" si="31"/>
        <v>0</v>
      </c>
      <c r="Q287" s="168">
        <v>1.2999999999999999E-3</v>
      </c>
      <c r="R287" s="168">
        <f t="shared" si="32"/>
        <v>1.2999999999999999E-3</v>
      </c>
      <c r="S287" s="168">
        <v>0</v>
      </c>
      <c r="T287" s="169">
        <f t="shared" si="33"/>
        <v>0</v>
      </c>
      <c r="U287" s="32"/>
      <c r="V287" s="32"/>
      <c r="W287" s="32"/>
      <c r="X287" s="32"/>
      <c r="Y287" s="32"/>
      <c r="Z287" s="32"/>
      <c r="AA287" s="32"/>
      <c r="AB287" s="32"/>
      <c r="AC287" s="32"/>
      <c r="AD287" s="32"/>
      <c r="AE287" s="32"/>
      <c r="AR287" s="170" t="s">
        <v>298</v>
      </c>
      <c r="AT287" s="170" t="s">
        <v>219</v>
      </c>
      <c r="AU287" s="170" t="s">
        <v>81</v>
      </c>
      <c r="AY287" s="17" t="s">
        <v>135</v>
      </c>
      <c r="BE287" s="171">
        <f t="shared" si="34"/>
        <v>0</v>
      </c>
      <c r="BF287" s="171">
        <f t="shared" si="35"/>
        <v>0</v>
      </c>
      <c r="BG287" s="171">
        <f t="shared" si="36"/>
        <v>0</v>
      </c>
      <c r="BH287" s="171">
        <f t="shared" si="37"/>
        <v>0</v>
      </c>
      <c r="BI287" s="171">
        <f t="shared" si="38"/>
        <v>0</v>
      </c>
      <c r="BJ287" s="17" t="s">
        <v>81</v>
      </c>
      <c r="BK287" s="171">
        <f t="shared" si="39"/>
        <v>0</v>
      </c>
      <c r="BL287" s="17" t="s">
        <v>213</v>
      </c>
      <c r="BM287" s="170" t="s">
        <v>510</v>
      </c>
    </row>
    <row r="288" spans="1:65" s="2" customFormat="1" ht="16.5" customHeight="1" x14ac:dyDescent="0.2">
      <c r="A288" s="32"/>
      <c r="B288" s="157"/>
      <c r="C288" s="158" t="s">
        <v>511</v>
      </c>
      <c r="D288" s="158" t="s">
        <v>138</v>
      </c>
      <c r="E288" s="159" t="s">
        <v>512</v>
      </c>
      <c r="F288" s="160" t="s">
        <v>513</v>
      </c>
      <c r="G288" s="161" t="s">
        <v>216</v>
      </c>
      <c r="H288" s="162">
        <v>6</v>
      </c>
      <c r="I288" s="163"/>
      <c r="J288" s="164">
        <f t="shared" si="30"/>
        <v>0</v>
      </c>
      <c r="K288" s="165"/>
      <c r="L288" s="33"/>
      <c r="M288" s="166" t="s">
        <v>1</v>
      </c>
      <c r="N288" s="167" t="s">
        <v>42</v>
      </c>
      <c r="O288" s="58"/>
      <c r="P288" s="168">
        <f t="shared" si="31"/>
        <v>0</v>
      </c>
      <c r="Q288" s="168">
        <v>0</v>
      </c>
      <c r="R288" s="168">
        <f t="shared" si="32"/>
        <v>0</v>
      </c>
      <c r="S288" s="168">
        <v>4.8999999999999998E-4</v>
      </c>
      <c r="T288" s="169">
        <f t="shared" si="33"/>
        <v>2.9399999999999999E-3</v>
      </c>
      <c r="U288" s="32"/>
      <c r="V288" s="32"/>
      <c r="W288" s="32"/>
      <c r="X288" s="32"/>
      <c r="Y288" s="32"/>
      <c r="Z288" s="32"/>
      <c r="AA288" s="32"/>
      <c r="AB288" s="32"/>
      <c r="AC288" s="32"/>
      <c r="AD288" s="32"/>
      <c r="AE288" s="32"/>
      <c r="AR288" s="170" t="s">
        <v>213</v>
      </c>
      <c r="AT288" s="170" t="s">
        <v>138</v>
      </c>
      <c r="AU288" s="170" t="s">
        <v>81</v>
      </c>
      <c r="AY288" s="17" t="s">
        <v>135</v>
      </c>
      <c r="BE288" s="171">
        <f t="shared" si="34"/>
        <v>0</v>
      </c>
      <c r="BF288" s="171">
        <f t="shared" si="35"/>
        <v>0</v>
      </c>
      <c r="BG288" s="171">
        <f t="shared" si="36"/>
        <v>0</v>
      </c>
      <c r="BH288" s="171">
        <f t="shared" si="37"/>
        <v>0</v>
      </c>
      <c r="BI288" s="171">
        <f t="shared" si="38"/>
        <v>0</v>
      </c>
      <c r="BJ288" s="17" t="s">
        <v>81</v>
      </c>
      <c r="BK288" s="171">
        <f t="shared" si="39"/>
        <v>0</v>
      </c>
      <c r="BL288" s="17" t="s">
        <v>213</v>
      </c>
      <c r="BM288" s="170" t="s">
        <v>514</v>
      </c>
    </row>
    <row r="289" spans="1:65" s="2" customFormat="1" ht="16.5" customHeight="1" x14ac:dyDescent="0.2">
      <c r="A289" s="32"/>
      <c r="B289" s="157"/>
      <c r="C289" s="158" t="s">
        <v>515</v>
      </c>
      <c r="D289" s="158" t="s">
        <v>138</v>
      </c>
      <c r="E289" s="159" t="s">
        <v>516</v>
      </c>
      <c r="F289" s="160" t="s">
        <v>517</v>
      </c>
      <c r="G289" s="161" t="s">
        <v>412</v>
      </c>
      <c r="H289" s="162">
        <v>6</v>
      </c>
      <c r="I289" s="163"/>
      <c r="J289" s="164">
        <f t="shared" si="30"/>
        <v>0</v>
      </c>
      <c r="K289" s="165"/>
      <c r="L289" s="33"/>
      <c r="M289" s="166" t="s">
        <v>1</v>
      </c>
      <c r="N289" s="167" t="s">
        <v>42</v>
      </c>
      <c r="O289" s="58"/>
      <c r="P289" s="168">
        <f t="shared" si="31"/>
        <v>0</v>
      </c>
      <c r="Q289" s="168">
        <v>1.89E-3</v>
      </c>
      <c r="R289" s="168">
        <f t="shared" si="32"/>
        <v>1.1339999999999999E-2</v>
      </c>
      <c r="S289" s="168">
        <v>0</v>
      </c>
      <c r="T289" s="169">
        <f t="shared" si="33"/>
        <v>0</v>
      </c>
      <c r="U289" s="32"/>
      <c r="V289" s="32"/>
      <c r="W289" s="32"/>
      <c r="X289" s="32"/>
      <c r="Y289" s="32"/>
      <c r="Z289" s="32"/>
      <c r="AA289" s="32"/>
      <c r="AB289" s="32"/>
      <c r="AC289" s="32"/>
      <c r="AD289" s="32"/>
      <c r="AE289" s="32"/>
      <c r="AR289" s="170" t="s">
        <v>213</v>
      </c>
      <c r="AT289" s="170" t="s">
        <v>138</v>
      </c>
      <c r="AU289" s="170" t="s">
        <v>81</v>
      </c>
      <c r="AY289" s="17" t="s">
        <v>135</v>
      </c>
      <c r="BE289" s="171">
        <f t="shared" si="34"/>
        <v>0</v>
      </c>
      <c r="BF289" s="171">
        <f t="shared" si="35"/>
        <v>0</v>
      </c>
      <c r="BG289" s="171">
        <f t="shared" si="36"/>
        <v>0</v>
      </c>
      <c r="BH289" s="171">
        <f t="shared" si="37"/>
        <v>0</v>
      </c>
      <c r="BI289" s="171">
        <f t="shared" si="38"/>
        <v>0</v>
      </c>
      <c r="BJ289" s="17" t="s">
        <v>81</v>
      </c>
      <c r="BK289" s="171">
        <f t="shared" si="39"/>
        <v>0</v>
      </c>
      <c r="BL289" s="17" t="s">
        <v>213</v>
      </c>
      <c r="BM289" s="170" t="s">
        <v>518</v>
      </c>
    </row>
    <row r="290" spans="1:65" s="2" customFormat="1" ht="16.5" customHeight="1" x14ac:dyDescent="0.2">
      <c r="A290" s="32"/>
      <c r="B290" s="157"/>
      <c r="C290" s="158" t="s">
        <v>519</v>
      </c>
      <c r="D290" s="158" t="s">
        <v>138</v>
      </c>
      <c r="E290" s="159" t="s">
        <v>520</v>
      </c>
      <c r="F290" s="160" t="s">
        <v>521</v>
      </c>
      <c r="G290" s="161" t="s">
        <v>412</v>
      </c>
      <c r="H290" s="162">
        <v>2</v>
      </c>
      <c r="I290" s="163"/>
      <c r="J290" s="164">
        <f t="shared" si="30"/>
        <v>0</v>
      </c>
      <c r="K290" s="165"/>
      <c r="L290" s="33"/>
      <c r="M290" s="166" t="s">
        <v>1</v>
      </c>
      <c r="N290" s="167" t="s">
        <v>42</v>
      </c>
      <c r="O290" s="58"/>
      <c r="P290" s="168">
        <f t="shared" si="31"/>
        <v>0</v>
      </c>
      <c r="Q290" s="168">
        <v>0</v>
      </c>
      <c r="R290" s="168">
        <f t="shared" si="32"/>
        <v>0</v>
      </c>
      <c r="S290" s="168">
        <v>1.56E-3</v>
      </c>
      <c r="T290" s="169">
        <f t="shared" si="33"/>
        <v>3.1199999999999999E-3</v>
      </c>
      <c r="U290" s="32"/>
      <c r="V290" s="32"/>
      <c r="W290" s="32"/>
      <c r="X290" s="32"/>
      <c r="Y290" s="32"/>
      <c r="Z290" s="32"/>
      <c r="AA290" s="32"/>
      <c r="AB290" s="32"/>
      <c r="AC290" s="32"/>
      <c r="AD290" s="32"/>
      <c r="AE290" s="32"/>
      <c r="AR290" s="170" t="s">
        <v>213</v>
      </c>
      <c r="AT290" s="170" t="s">
        <v>138</v>
      </c>
      <c r="AU290" s="170" t="s">
        <v>81</v>
      </c>
      <c r="AY290" s="17" t="s">
        <v>135</v>
      </c>
      <c r="BE290" s="171">
        <f t="shared" si="34"/>
        <v>0</v>
      </c>
      <c r="BF290" s="171">
        <f t="shared" si="35"/>
        <v>0</v>
      </c>
      <c r="BG290" s="171">
        <f t="shared" si="36"/>
        <v>0</v>
      </c>
      <c r="BH290" s="171">
        <f t="shared" si="37"/>
        <v>0</v>
      </c>
      <c r="BI290" s="171">
        <f t="shared" si="38"/>
        <v>0</v>
      </c>
      <c r="BJ290" s="17" t="s">
        <v>81</v>
      </c>
      <c r="BK290" s="171">
        <f t="shared" si="39"/>
        <v>0</v>
      </c>
      <c r="BL290" s="17" t="s">
        <v>213</v>
      </c>
      <c r="BM290" s="170" t="s">
        <v>522</v>
      </c>
    </row>
    <row r="291" spans="1:65" s="2" customFormat="1" ht="16.5" customHeight="1" x14ac:dyDescent="0.2">
      <c r="A291" s="32"/>
      <c r="B291" s="157"/>
      <c r="C291" s="158" t="s">
        <v>523</v>
      </c>
      <c r="D291" s="158" t="s">
        <v>138</v>
      </c>
      <c r="E291" s="159" t="s">
        <v>524</v>
      </c>
      <c r="F291" s="160" t="s">
        <v>525</v>
      </c>
      <c r="G291" s="161" t="s">
        <v>412</v>
      </c>
      <c r="H291" s="162">
        <v>1</v>
      </c>
      <c r="I291" s="163"/>
      <c r="J291" s="164">
        <f t="shared" si="30"/>
        <v>0</v>
      </c>
      <c r="K291" s="165"/>
      <c r="L291" s="33"/>
      <c r="M291" s="166" t="s">
        <v>1</v>
      </c>
      <c r="N291" s="167" t="s">
        <v>42</v>
      </c>
      <c r="O291" s="58"/>
      <c r="P291" s="168">
        <f t="shared" si="31"/>
        <v>0</v>
      </c>
      <c r="Q291" s="168">
        <v>1.8E-3</v>
      </c>
      <c r="R291" s="168">
        <f t="shared" si="32"/>
        <v>1.8E-3</v>
      </c>
      <c r="S291" s="168">
        <v>0</v>
      </c>
      <c r="T291" s="169">
        <f t="shared" si="33"/>
        <v>0</v>
      </c>
      <c r="U291" s="32"/>
      <c r="V291" s="32"/>
      <c r="W291" s="32"/>
      <c r="X291" s="32"/>
      <c r="Y291" s="32"/>
      <c r="Z291" s="32"/>
      <c r="AA291" s="32"/>
      <c r="AB291" s="32"/>
      <c r="AC291" s="32"/>
      <c r="AD291" s="32"/>
      <c r="AE291" s="32"/>
      <c r="AR291" s="170" t="s">
        <v>213</v>
      </c>
      <c r="AT291" s="170" t="s">
        <v>138</v>
      </c>
      <c r="AU291" s="170" t="s">
        <v>81</v>
      </c>
      <c r="AY291" s="17" t="s">
        <v>135</v>
      </c>
      <c r="BE291" s="171">
        <f t="shared" si="34"/>
        <v>0</v>
      </c>
      <c r="BF291" s="171">
        <f t="shared" si="35"/>
        <v>0</v>
      </c>
      <c r="BG291" s="171">
        <f t="shared" si="36"/>
        <v>0</v>
      </c>
      <c r="BH291" s="171">
        <f t="shared" si="37"/>
        <v>0</v>
      </c>
      <c r="BI291" s="171">
        <f t="shared" si="38"/>
        <v>0</v>
      </c>
      <c r="BJ291" s="17" t="s">
        <v>81</v>
      </c>
      <c r="BK291" s="171">
        <f t="shared" si="39"/>
        <v>0</v>
      </c>
      <c r="BL291" s="17" t="s">
        <v>213</v>
      </c>
      <c r="BM291" s="170" t="s">
        <v>526</v>
      </c>
    </row>
    <row r="292" spans="1:65" s="2" customFormat="1" ht="16.5" customHeight="1" x14ac:dyDescent="0.2">
      <c r="A292" s="32"/>
      <c r="B292" s="157"/>
      <c r="C292" s="158" t="s">
        <v>527</v>
      </c>
      <c r="D292" s="158" t="s">
        <v>138</v>
      </c>
      <c r="E292" s="159" t="s">
        <v>528</v>
      </c>
      <c r="F292" s="160" t="s">
        <v>529</v>
      </c>
      <c r="G292" s="161" t="s">
        <v>216</v>
      </c>
      <c r="H292" s="162">
        <v>3</v>
      </c>
      <c r="I292" s="163"/>
      <c r="J292" s="164">
        <f t="shared" si="30"/>
        <v>0</v>
      </c>
      <c r="K292" s="165"/>
      <c r="L292" s="33"/>
      <c r="M292" s="166" t="s">
        <v>1</v>
      </c>
      <c r="N292" s="167" t="s">
        <v>42</v>
      </c>
      <c r="O292" s="58"/>
      <c r="P292" s="168">
        <f t="shared" si="31"/>
        <v>0</v>
      </c>
      <c r="Q292" s="168">
        <v>1.3999999999999999E-4</v>
      </c>
      <c r="R292" s="168">
        <f t="shared" si="32"/>
        <v>4.1999999999999996E-4</v>
      </c>
      <c r="S292" s="168">
        <v>0</v>
      </c>
      <c r="T292" s="169">
        <f t="shared" si="33"/>
        <v>0</v>
      </c>
      <c r="U292" s="32"/>
      <c r="V292" s="32"/>
      <c r="W292" s="32"/>
      <c r="X292" s="32"/>
      <c r="Y292" s="32"/>
      <c r="Z292" s="32"/>
      <c r="AA292" s="32"/>
      <c r="AB292" s="32"/>
      <c r="AC292" s="32"/>
      <c r="AD292" s="32"/>
      <c r="AE292" s="32"/>
      <c r="AR292" s="170" t="s">
        <v>213</v>
      </c>
      <c r="AT292" s="170" t="s">
        <v>138</v>
      </c>
      <c r="AU292" s="170" t="s">
        <v>81</v>
      </c>
      <c r="AY292" s="17" t="s">
        <v>135</v>
      </c>
      <c r="BE292" s="171">
        <f t="shared" si="34"/>
        <v>0</v>
      </c>
      <c r="BF292" s="171">
        <f t="shared" si="35"/>
        <v>0</v>
      </c>
      <c r="BG292" s="171">
        <f t="shared" si="36"/>
        <v>0</v>
      </c>
      <c r="BH292" s="171">
        <f t="shared" si="37"/>
        <v>0</v>
      </c>
      <c r="BI292" s="171">
        <f t="shared" si="38"/>
        <v>0</v>
      </c>
      <c r="BJ292" s="17" t="s">
        <v>81</v>
      </c>
      <c r="BK292" s="171">
        <f t="shared" si="39"/>
        <v>0</v>
      </c>
      <c r="BL292" s="17" t="s">
        <v>213</v>
      </c>
      <c r="BM292" s="170" t="s">
        <v>530</v>
      </c>
    </row>
    <row r="293" spans="1:65" s="2" customFormat="1" ht="21.75" customHeight="1" x14ac:dyDescent="0.2">
      <c r="A293" s="32"/>
      <c r="B293" s="157"/>
      <c r="C293" s="196" t="s">
        <v>531</v>
      </c>
      <c r="D293" s="196" t="s">
        <v>219</v>
      </c>
      <c r="E293" s="197" t="s">
        <v>532</v>
      </c>
      <c r="F293" s="198" t="s">
        <v>533</v>
      </c>
      <c r="G293" s="199" t="s">
        <v>216</v>
      </c>
      <c r="H293" s="200">
        <v>1</v>
      </c>
      <c r="I293" s="201"/>
      <c r="J293" s="202">
        <f t="shared" si="30"/>
        <v>0</v>
      </c>
      <c r="K293" s="203"/>
      <c r="L293" s="204"/>
      <c r="M293" s="205" t="s">
        <v>1</v>
      </c>
      <c r="N293" s="206" t="s">
        <v>42</v>
      </c>
      <c r="O293" s="58"/>
      <c r="P293" s="168">
        <f t="shared" si="31"/>
        <v>0</v>
      </c>
      <c r="Q293" s="168">
        <v>4.4000000000000002E-4</v>
      </c>
      <c r="R293" s="168">
        <f t="shared" si="32"/>
        <v>4.4000000000000002E-4</v>
      </c>
      <c r="S293" s="168">
        <v>0</v>
      </c>
      <c r="T293" s="169">
        <f t="shared" si="33"/>
        <v>0</v>
      </c>
      <c r="U293" s="32"/>
      <c r="V293" s="32"/>
      <c r="W293" s="32"/>
      <c r="X293" s="32"/>
      <c r="Y293" s="32"/>
      <c r="Z293" s="32"/>
      <c r="AA293" s="32"/>
      <c r="AB293" s="32"/>
      <c r="AC293" s="32"/>
      <c r="AD293" s="32"/>
      <c r="AE293" s="32"/>
      <c r="AR293" s="170" t="s">
        <v>298</v>
      </c>
      <c r="AT293" s="170" t="s">
        <v>219</v>
      </c>
      <c r="AU293" s="170" t="s">
        <v>81</v>
      </c>
      <c r="AY293" s="17" t="s">
        <v>135</v>
      </c>
      <c r="BE293" s="171">
        <f t="shared" si="34"/>
        <v>0</v>
      </c>
      <c r="BF293" s="171">
        <f t="shared" si="35"/>
        <v>0</v>
      </c>
      <c r="BG293" s="171">
        <f t="shared" si="36"/>
        <v>0</v>
      </c>
      <c r="BH293" s="171">
        <f t="shared" si="37"/>
        <v>0</v>
      </c>
      <c r="BI293" s="171">
        <f t="shared" si="38"/>
        <v>0</v>
      </c>
      <c r="BJ293" s="17" t="s">
        <v>81</v>
      </c>
      <c r="BK293" s="171">
        <f t="shared" si="39"/>
        <v>0</v>
      </c>
      <c r="BL293" s="17" t="s">
        <v>213</v>
      </c>
      <c r="BM293" s="170" t="s">
        <v>534</v>
      </c>
    </row>
    <row r="294" spans="1:65" s="2" customFormat="1" ht="21.75" customHeight="1" x14ac:dyDescent="0.2">
      <c r="A294" s="32"/>
      <c r="B294" s="157"/>
      <c r="C294" s="196" t="s">
        <v>535</v>
      </c>
      <c r="D294" s="196" t="s">
        <v>219</v>
      </c>
      <c r="E294" s="197" t="s">
        <v>536</v>
      </c>
      <c r="F294" s="198" t="s">
        <v>537</v>
      </c>
      <c r="G294" s="199" t="s">
        <v>216</v>
      </c>
      <c r="H294" s="200">
        <v>1</v>
      </c>
      <c r="I294" s="201"/>
      <c r="J294" s="202">
        <f t="shared" si="30"/>
        <v>0</v>
      </c>
      <c r="K294" s="203"/>
      <c r="L294" s="204"/>
      <c r="M294" s="205" t="s">
        <v>1</v>
      </c>
      <c r="N294" s="206" t="s">
        <v>42</v>
      </c>
      <c r="O294" s="58"/>
      <c r="P294" s="168">
        <f t="shared" si="31"/>
        <v>0</v>
      </c>
      <c r="Q294" s="168">
        <v>0</v>
      </c>
      <c r="R294" s="168">
        <f t="shared" si="32"/>
        <v>0</v>
      </c>
      <c r="S294" s="168">
        <v>0</v>
      </c>
      <c r="T294" s="169">
        <f t="shared" si="33"/>
        <v>0</v>
      </c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  <c r="AR294" s="170" t="s">
        <v>298</v>
      </c>
      <c r="AT294" s="170" t="s">
        <v>219</v>
      </c>
      <c r="AU294" s="170" t="s">
        <v>81</v>
      </c>
      <c r="AY294" s="17" t="s">
        <v>135</v>
      </c>
      <c r="BE294" s="171">
        <f t="shared" si="34"/>
        <v>0</v>
      </c>
      <c r="BF294" s="171">
        <f t="shared" si="35"/>
        <v>0</v>
      </c>
      <c r="BG294" s="171">
        <f t="shared" si="36"/>
        <v>0</v>
      </c>
      <c r="BH294" s="171">
        <f t="shared" si="37"/>
        <v>0</v>
      </c>
      <c r="BI294" s="171">
        <f t="shared" si="38"/>
        <v>0</v>
      </c>
      <c r="BJ294" s="17" t="s">
        <v>81</v>
      </c>
      <c r="BK294" s="171">
        <f t="shared" si="39"/>
        <v>0</v>
      </c>
      <c r="BL294" s="17" t="s">
        <v>213</v>
      </c>
      <c r="BM294" s="170" t="s">
        <v>538</v>
      </c>
    </row>
    <row r="295" spans="1:65" s="2" customFormat="1" ht="21.75" customHeight="1" x14ac:dyDescent="0.2">
      <c r="A295" s="32"/>
      <c r="B295" s="157"/>
      <c r="C295" s="158" t="s">
        <v>539</v>
      </c>
      <c r="D295" s="158" t="s">
        <v>138</v>
      </c>
      <c r="E295" s="159" t="s">
        <v>540</v>
      </c>
      <c r="F295" s="160" t="s">
        <v>541</v>
      </c>
      <c r="G295" s="161" t="s">
        <v>268</v>
      </c>
      <c r="H295" s="162">
        <v>6.4000000000000001E-2</v>
      </c>
      <c r="I295" s="163"/>
      <c r="J295" s="164">
        <f t="shared" si="30"/>
        <v>0</v>
      </c>
      <c r="K295" s="165"/>
      <c r="L295" s="33"/>
      <c r="M295" s="166" t="s">
        <v>1</v>
      </c>
      <c r="N295" s="167" t="s">
        <v>42</v>
      </c>
      <c r="O295" s="58"/>
      <c r="P295" s="168">
        <f t="shared" si="31"/>
        <v>0</v>
      </c>
      <c r="Q295" s="168">
        <v>0</v>
      </c>
      <c r="R295" s="168">
        <f t="shared" si="32"/>
        <v>0</v>
      </c>
      <c r="S295" s="168">
        <v>0</v>
      </c>
      <c r="T295" s="169">
        <f t="shared" si="33"/>
        <v>0</v>
      </c>
      <c r="U295" s="32"/>
      <c r="V295" s="32"/>
      <c r="W295" s="32"/>
      <c r="X295" s="32"/>
      <c r="Y295" s="32"/>
      <c r="Z295" s="32"/>
      <c r="AA295" s="32"/>
      <c r="AB295" s="32"/>
      <c r="AC295" s="32"/>
      <c r="AD295" s="32"/>
      <c r="AE295" s="32"/>
      <c r="AR295" s="170" t="s">
        <v>213</v>
      </c>
      <c r="AT295" s="170" t="s">
        <v>138</v>
      </c>
      <c r="AU295" s="170" t="s">
        <v>81</v>
      </c>
      <c r="AY295" s="17" t="s">
        <v>135</v>
      </c>
      <c r="BE295" s="171">
        <f t="shared" si="34"/>
        <v>0</v>
      </c>
      <c r="BF295" s="171">
        <f t="shared" si="35"/>
        <v>0</v>
      </c>
      <c r="BG295" s="171">
        <f t="shared" si="36"/>
        <v>0</v>
      </c>
      <c r="BH295" s="171">
        <f t="shared" si="37"/>
        <v>0</v>
      </c>
      <c r="BI295" s="171">
        <f t="shared" si="38"/>
        <v>0</v>
      </c>
      <c r="BJ295" s="17" t="s">
        <v>81</v>
      </c>
      <c r="BK295" s="171">
        <f t="shared" si="39"/>
        <v>0</v>
      </c>
      <c r="BL295" s="17" t="s">
        <v>213</v>
      </c>
      <c r="BM295" s="170" t="s">
        <v>542</v>
      </c>
    </row>
    <row r="296" spans="1:65" s="2" customFormat="1" ht="21.75" customHeight="1" x14ac:dyDescent="0.2">
      <c r="A296" s="32"/>
      <c r="B296" s="157"/>
      <c r="C296" s="158" t="s">
        <v>543</v>
      </c>
      <c r="D296" s="158" t="s">
        <v>138</v>
      </c>
      <c r="E296" s="159" t="s">
        <v>544</v>
      </c>
      <c r="F296" s="160" t="s">
        <v>545</v>
      </c>
      <c r="G296" s="161" t="s">
        <v>268</v>
      </c>
      <c r="H296" s="162">
        <v>6.4000000000000001E-2</v>
      </c>
      <c r="I296" s="163"/>
      <c r="J296" s="164">
        <f t="shared" si="30"/>
        <v>0</v>
      </c>
      <c r="K296" s="165"/>
      <c r="L296" s="33"/>
      <c r="M296" s="166" t="s">
        <v>1</v>
      </c>
      <c r="N296" s="167" t="s">
        <v>42</v>
      </c>
      <c r="O296" s="58"/>
      <c r="P296" s="168">
        <f t="shared" si="31"/>
        <v>0</v>
      </c>
      <c r="Q296" s="168">
        <v>0</v>
      </c>
      <c r="R296" s="168">
        <f t="shared" si="32"/>
        <v>0</v>
      </c>
      <c r="S296" s="168">
        <v>0</v>
      </c>
      <c r="T296" s="169">
        <f t="shared" si="33"/>
        <v>0</v>
      </c>
      <c r="U296" s="32"/>
      <c r="V296" s="32"/>
      <c r="W296" s="32"/>
      <c r="X296" s="32"/>
      <c r="Y296" s="32"/>
      <c r="Z296" s="32"/>
      <c r="AA296" s="32"/>
      <c r="AB296" s="32"/>
      <c r="AC296" s="32"/>
      <c r="AD296" s="32"/>
      <c r="AE296" s="32"/>
      <c r="AR296" s="170" t="s">
        <v>213</v>
      </c>
      <c r="AT296" s="170" t="s">
        <v>138</v>
      </c>
      <c r="AU296" s="170" t="s">
        <v>81</v>
      </c>
      <c r="AY296" s="17" t="s">
        <v>135</v>
      </c>
      <c r="BE296" s="171">
        <f t="shared" si="34"/>
        <v>0</v>
      </c>
      <c r="BF296" s="171">
        <f t="shared" si="35"/>
        <v>0</v>
      </c>
      <c r="BG296" s="171">
        <f t="shared" si="36"/>
        <v>0</v>
      </c>
      <c r="BH296" s="171">
        <f t="shared" si="37"/>
        <v>0</v>
      </c>
      <c r="BI296" s="171">
        <f t="shared" si="38"/>
        <v>0</v>
      </c>
      <c r="BJ296" s="17" t="s">
        <v>81</v>
      </c>
      <c r="BK296" s="171">
        <f t="shared" si="39"/>
        <v>0</v>
      </c>
      <c r="BL296" s="17" t="s">
        <v>213</v>
      </c>
      <c r="BM296" s="170" t="s">
        <v>546</v>
      </c>
    </row>
    <row r="297" spans="1:65" s="2" customFormat="1" ht="33" customHeight="1" x14ac:dyDescent="0.2">
      <c r="A297" s="32"/>
      <c r="B297" s="157"/>
      <c r="C297" s="158" t="s">
        <v>547</v>
      </c>
      <c r="D297" s="158" t="s">
        <v>138</v>
      </c>
      <c r="E297" s="159" t="s">
        <v>548</v>
      </c>
      <c r="F297" s="160" t="s">
        <v>549</v>
      </c>
      <c r="G297" s="161" t="s">
        <v>550</v>
      </c>
      <c r="H297" s="162">
        <v>1</v>
      </c>
      <c r="I297" s="163"/>
      <c r="J297" s="164">
        <f t="shared" si="30"/>
        <v>0</v>
      </c>
      <c r="K297" s="165"/>
      <c r="L297" s="33"/>
      <c r="M297" s="166" t="s">
        <v>1</v>
      </c>
      <c r="N297" s="167" t="s">
        <v>42</v>
      </c>
      <c r="O297" s="58"/>
      <c r="P297" s="168">
        <f t="shared" si="31"/>
        <v>0</v>
      </c>
      <c r="Q297" s="168">
        <v>0</v>
      </c>
      <c r="R297" s="168">
        <f t="shared" si="32"/>
        <v>0</v>
      </c>
      <c r="S297" s="168">
        <v>0</v>
      </c>
      <c r="T297" s="169">
        <f t="shared" si="33"/>
        <v>0</v>
      </c>
      <c r="U297" s="32"/>
      <c r="V297" s="32"/>
      <c r="W297" s="32"/>
      <c r="X297" s="32"/>
      <c r="Y297" s="32"/>
      <c r="Z297" s="32"/>
      <c r="AA297" s="32"/>
      <c r="AB297" s="32"/>
      <c r="AC297" s="32"/>
      <c r="AD297" s="32"/>
      <c r="AE297" s="32"/>
      <c r="AR297" s="170" t="s">
        <v>213</v>
      </c>
      <c r="AT297" s="170" t="s">
        <v>138</v>
      </c>
      <c r="AU297" s="170" t="s">
        <v>81</v>
      </c>
      <c r="AY297" s="17" t="s">
        <v>135</v>
      </c>
      <c r="BE297" s="171">
        <f t="shared" si="34"/>
        <v>0</v>
      </c>
      <c r="BF297" s="171">
        <f t="shared" si="35"/>
        <v>0</v>
      </c>
      <c r="BG297" s="171">
        <f t="shared" si="36"/>
        <v>0</v>
      </c>
      <c r="BH297" s="171">
        <f t="shared" si="37"/>
        <v>0</v>
      </c>
      <c r="BI297" s="171">
        <f t="shared" si="38"/>
        <v>0</v>
      </c>
      <c r="BJ297" s="17" t="s">
        <v>81</v>
      </c>
      <c r="BK297" s="171">
        <f t="shared" si="39"/>
        <v>0</v>
      </c>
      <c r="BL297" s="17" t="s">
        <v>213</v>
      </c>
      <c r="BM297" s="170" t="s">
        <v>551</v>
      </c>
    </row>
    <row r="298" spans="1:65" s="12" customFormat="1" ht="22.9" customHeight="1" x14ac:dyDescent="0.2">
      <c r="B298" s="144"/>
      <c r="D298" s="145" t="s">
        <v>75</v>
      </c>
      <c r="E298" s="155" t="s">
        <v>552</v>
      </c>
      <c r="F298" s="155" t="s">
        <v>553</v>
      </c>
      <c r="I298" s="147"/>
      <c r="J298" s="156">
        <f>BK298</f>
        <v>0</v>
      </c>
      <c r="L298" s="144"/>
      <c r="M298" s="149"/>
      <c r="N298" s="150"/>
      <c r="O298" s="150"/>
      <c r="P298" s="151">
        <f>SUM(P299:P301)</f>
        <v>0</v>
      </c>
      <c r="Q298" s="150"/>
      <c r="R298" s="151">
        <f>SUM(R299:R301)</f>
        <v>1.2E-2</v>
      </c>
      <c r="S298" s="150"/>
      <c r="T298" s="152">
        <f>SUM(T299:T301)</f>
        <v>0</v>
      </c>
      <c r="AR298" s="145" t="s">
        <v>81</v>
      </c>
      <c r="AT298" s="153" t="s">
        <v>75</v>
      </c>
      <c r="AU298" s="153" t="s">
        <v>84</v>
      </c>
      <c r="AY298" s="145" t="s">
        <v>135</v>
      </c>
      <c r="BK298" s="154">
        <f>SUM(BK299:BK301)</f>
        <v>0</v>
      </c>
    </row>
    <row r="299" spans="1:65" s="2" customFormat="1" ht="21.75" customHeight="1" x14ac:dyDescent="0.2">
      <c r="A299" s="32"/>
      <c r="B299" s="157"/>
      <c r="C299" s="158" t="s">
        <v>554</v>
      </c>
      <c r="D299" s="158" t="s">
        <v>138</v>
      </c>
      <c r="E299" s="159" t="s">
        <v>555</v>
      </c>
      <c r="F299" s="160" t="s">
        <v>556</v>
      </c>
      <c r="G299" s="161" t="s">
        <v>412</v>
      </c>
      <c r="H299" s="162">
        <v>1</v>
      </c>
      <c r="I299" s="163"/>
      <c r="J299" s="164">
        <f>ROUND(I299*H299,2)</f>
        <v>0</v>
      </c>
      <c r="K299" s="165"/>
      <c r="L299" s="33"/>
      <c r="M299" s="166" t="s">
        <v>1</v>
      </c>
      <c r="N299" s="167" t="s">
        <v>42</v>
      </c>
      <c r="O299" s="58"/>
      <c r="P299" s="168">
        <f>O299*H299</f>
        <v>0</v>
      </c>
      <c r="Q299" s="168">
        <v>1.2E-2</v>
      </c>
      <c r="R299" s="168">
        <f>Q299*H299</f>
        <v>1.2E-2</v>
      </c>
      <c r="S299" s="168">
        <v>0</v>
      </c>
      <c r="T299" s="169">
        <f>S299*H299</f>
        <v>0</v>
      </c>
      <c r="U299" s="32"/>
      <c r="V299" s="32"/>
      <c r="W299" s="32"/>
      <c r="X299" s="32"/>
      <c r="Y299" s="32"/>
      <c r="Z299" s="32"/>
      <c r="AA299" s="32"/>
      <c r="AB299" s="32"/>
      <c r="AC299" s="32"/>
      <c r="AD299" s="32"/>
      <c r="AE299" s="32"/>
      <c r="AR299" s="170" t="s">
        <v>213</v>
      </c>
      <c r="AT299" s="170" t="s">
        <v>138</v>
      </c>
      <c r="AU299" s="170" t="s">
        <v>81</v>
      </c>
      <c r="AY299" s="17" t="s">
        <v>135</v>
      </c>
      <c r="BE299" s="171">
        <f>IF(N299="základní",J299,0)</f>
        <v>0</v>
      </c>
      <c r="BF299" s="171">
        <f>IF(N299="snížená",J299,0)</f>
        <v>0</v>
      </c>
      <c r="BG299" s="171">
        <f>IF(N299="zákl. přenesená",J299,0)</f>
        <v>0</v>
      </c>
      <c r="BH299" s="171">
        <f>IF(N299="sníž. přenesená",J299,0)</f>
        <v>0</v>
      </c>
      <c r="BI299" s="171">
        <f>IF(N299="nulová",J299,0)</f>
        <v>0</v>
      </c>
      <c r="BJ299" s="17" t="s">
        <v>81</v>
      </c>
      <c r="BK299" s="171">
        <f>ROUND(I299*H299,2)</f>
        <v>0</v>
      </c>
      <c r="BL299" s="17" t="s">
        <v>213</v>
      </c>
      <c r="BM299" s="170" t="s">
        <v>557</v>
      </c>
    </row>
    <row r="300" spans="1:65" s="2" customFormat="1" ht="21.75" customHeight="1" x14ac:dyDescent="0.2">
      <c r="A300" s="32"/>
      <c r="B300" s="157"/>
      <c r="C300" s="158" t="s">
        <v>558</v>
      </c>
      <c r="D300" s="158" t="s">
        <v>138</v>
      </c>
      <c r="E300" s="159" t="s">
        <v>559</v>
      </c>
      <c r="F300" s="160" t="s">
        <v>560</v>
      </c>
      <c r="G300" s="161" t="s">
        <v>268</v>
      </c>
      <c r="H300" s="162">
        <v>1.2E-2</v>
      </c>
      <c r="I300" s="163"/>
      <c r="J300" s="164">
        <f>ROUND(I300*H300,2)</f>
        <v>0</v>
      </c>
      <c r="K300" s="165"/>
      <c r="L300" s="33"/>
      <c r="M300" s="166" t="s">
        <v>1</v>
      </c>
      <c r="N300" s="167" t="s">
        <v>42</v>
      </c>
      <c r="O300" s="58"/>
      <c r="P300" s="168">
        <f>O300*H300</f>
        <v>0</v>
      </c>
      <c r="Q300" s="168">
        <v>0</v>
      </c>
      <c r="R300" s="168">
        <f>Q300*H300</f>
        <v>0</v>
      </c>
      <c r="S300" s="168">
        <v>0</v>
      </c>
      <c r="T300" s="169">
        <f>S300*H300</f>
        <v>0</v>
      </c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  <c r="AR300" s="170" t="s">
        <v>213</v>
      </c>
      <c r="AT300" s="170" t="s">
        <v>138</v>
      </c>
      <c r="AU300" s="170" t="s">
        <v>81</v>
      </c>
      <c r="AY300" s="17" t="s">
        <v>135</v>
      </c>
      <c r="BE300" s="171">
        <f>IF(N300="základní",J300,0)</f>
        <v>0</v>
      </c>
      <c r="BF300" s="171">
        <f>IF(N300="snížená",J300,0)</f>
        <v>0</v>
      </c>
      <c r="BG300" s="171">
        <f>IF(N300="zákl. přenesená",J300,0)</f>
        <v>0</v>
      </c>
      <c r="BH300" s="171">
        <f>IF(N300="sníž. přenesená",J300,0)</f>
        <v>0</v>
      </c>
      <c r="BI300" s="171">
        <f>IF(N300="nulová",J300,0)</f>
        <v>0</v>
      </c>
      <c r="BJ300" s="17" t="s">
        <v>81</v>
      </c>
      <c r="BK300" s="171">
        <f>ROUND(I300*H300,2)</f>
        <v>0</v>
      </c>
      <c r="BL300" s="17" t="s">
        <v>213</v>
      </c>
      <c r="BM300" s="170" t="s">
        <v>561</v>
      </c>
    </row>
    <row r="301" spans="1:65" s="2" customFormat="1" ht="21.75" customHeight="1" x14ac:dyDescent="0.2">
      <c r="A301" s="32"/>
      <c r="B301" s="157"/>
      <c r="C301" s="158" t="s">
        <v>562</v>
      </c>
      <c r="D301" s="158" t="s">
        <v>138</v>
      </c>
      <c r="E301" s="159" t="s">
        <v>563</v>
      </c>
      <c r="F301" s="160" t="s">
        <v>564</v>
      </c>
      <c r="G301" s="161" t="s">
        <v>268</v>
      </c>
      <c r="H301" s="162">
        <v>1.2E-2</v>
      </c>
      <c r="I301" s="163"/>
      <c r="J301" s="164">
        <f>ROUND(I301*H301,2)</f>
        <v>0</v>
      </c>
      <c r="K301" s="165"/>
      <c r="L301" s="33"/>
      <c r="M301" s="166" t="s">
        <v>1</v>
      </c>
      <c r="N301" s="167" t="s">
        <v>42</v>
      </c>
      <c r="O301" s="58"/>
      <c r="P301" s="168">
        <f>O301*H301</f>
        <v>0</v>
      </c>
      <c r="Q301" s="168">
        <v>0</v>
      </c>
      <c r="R301" s="168">
        <f>Q301*H301</f>
        <v>0</v>
      </c>
      <c r="S301" s="168">
        <v>0</v>
      </c>
      <c r="T301" s="169">
        <f>S301*H301</f>
        <v>0</v>
      </c>
      <c r="U301" s="32"/>
      <c r="V301" s="32"/>
      <c r="W301" s="32"/>
      <c r="X301" s="32"/>
      <c r="Y301" s="32"/>
      <c r="Z301" s="32"/>
      <c r="AA301" s="32"/>
      <c r="AB301" s="32"/>
      <c r="AC301" s="32"/>
      <c r="AD301" s="32"/>
      <c r="AE301" s="32"/>
      <c r="AR301" s="170" t="s">
        <v>213</v>
      </c>
      <c r="AT301" s="170" t="s">
        <v>138</v>
      </c>
      <c r="AU301" s="170" t="s">
        <v>81</v>
      </c>
      <c r="AY301" s="17" t="s">
        <v>135</v>
      </c>
      <c r="BE301" s="171">
        <f>IF(N301="základní",J301,0)</f>
        <v>0</v>
      </c>
      <c r="BF301" s="171">
        <f>IF(N301="snížená",J301,0)</f>
        <v>0</v>
      </c>
      <c r="BG301" s="171">
        <f>IF(N301="zákl. přenesená",J301,0)</f>
        <v>0</v>
      </c>
      <c r="BH301" s="171">
        <f>IF(N301="sníž. přenesená",J301,0)</f>
        <v>0</v>
      </c>
      <c r="BI301" s="171">
        <f>IF(N301="nulová",J301,0)</f>
        <v>0</v>
      </c>
      <c r="BJ301" s="17" t="s">
        <v>81</v>
      </c>
      <c r="BK301" s="171">
        <f>ROUND(I301*H301,2)</f>
        <v>0</v>
      </c>
      <c r="BL301" s="17" t="s">
        <v>213</v>
      </c>
      <c r="BM301" s="170" t="s">
        <v>565</v>
      </c>
    </row>
    <row r="302" spans="1:65" s="12" customFormat="1" ht="22.9" customHeight="1" x14ac:dyDescent="0.2">
      <c r="B302" s="144"/>
      <c r="D302" s="145" t="s">
        <v>75</v>
      </c>
      <c r="E302" s="155" t="s">
        <v>566</v>
      </c>
      <c r="F302" s="155" t="s">
        <v>567</v>
      </c>
      <c r="I302" s="147"/>
      <c r="J302" s="156">
        <f>BK302</f>
        <v>0</v>
      </c>
      <c r="L302" s="144"/>
      <c r="M302" s="149"/>
      <c r="N302" s="150"/>
      <c r="O302" s="150"/>
      <c r="P302" s="151">
        <f>SUM(P303:P322)</f>
        <v>0</v>
      </c>
      <c r="Q302" s="150"/>
      <c r="R302" s="151">
        <f>SUM(R303:R322)</f>
        <v>7.263E-2</v>
      </c>
      <c r="S302" s="150"/>
      <c r="T302" s="152">
        <f>SUM(T303:T322)</f>
        <v>5.7250000000000002E-2</v>
      </c>
      <c r="AR302" s="145" t="s">
        <v>81</v>
      </c>
      <c r="AT302" s="153" t="s">
        <v>75</v>
      </c>
      <c r="AU302" s="153" t="s">
        <v>84</v>
      </c>
      <c r="AY302" s="145" t="s">
        <v>135</v>
      </c>
      <c r="BK302" s="154">
        <f>SUM(BK303:BK322)</f>
        <v>0</v>
      </c>
    </row>
    <row r="303" spans="1:65" s="2" customFormat="1" ht="16.5" customHeight="1" x14ac:dyDescent="0.2">
      <c r="A303" s="32"/>
      <c r="B303" s="157"/>
      <c r="C303" s="158" t="s">
        <v>568</v>
      </c>
      <c r="D303" s="158" t="s">
        <v>138</v>
      </c>
      <c r="E303" s="159" t="s">
        <v>569</v>
      </c>
      <c r="F303" s="160" t="s">
        <v>570</v>
      </c>
      <c r="G303" s="161" t="s">
        <v>216</v>
      </c>
      <c r="H303" s="162">
        <v>1</v>
      </c>
      <c r="I303" s="163"/>
      <c r="J303" s="164">
        <f t="shared" ref="J303:J322" si="40">ROUND(I303*H303,2)</f>
        <v>0</v>
      </c>
      <c r="K303" s="165"/>
      <c r="L303" s="33"/>
      <c r="M303" s="166" t="s">
        <v>1</v>
      </c>
      <c r="N303" s="167" t="s">
        <v>42</v>
      </c>
      <c r="O303" s="58"/>
      <c r="P303" s="168">
        <f t="shared" ref="P303:P322" si="41">O303*H303</f>
        <v>0</v>
      </c>
      <c r="Q303" s="168">
        <v>1.7700000000000001E-3</v>
      </c>
      <c r="R303" s="168">
        <f t="shared" ref="R303:R322" si="42">Q303*H303</f>
        <v>1.7700000000000001E-3</v>
      </c>
      <c r="S303" s="168">
        <v>5.7250000000000002E-2</v>
      </c>
      <c r="T303" s="169">
        <f t="shared" ref="T303:T322" si="43">S303*H303</f>
        <v>5.7250000000000002E-2</v>
      </c>
      <c r="U303" s="32"/>
      <c r="V303" s="32"/>
      <c r="W303" s="32"/>
      <c r="X303" s="32"/>
      <c r="Y303" s="32"/>
      <c r="Z303" s="32"/>
      <c r="AA303" s="32"/>
      <c r="AB303" s="32"/>
      <c r="AC303" s="32"/>
      <c r="AD303" s="32"/>
      <c r="AE303" s="32"/>
      <c r="AR303" s="170" t="s">
        <v>213</v>
      </c>
      <c r="AT303" s="170" t="s">
        <v>138</v>
      </c>
      <c r="AU303" s="170" t="s">
        <v>81</v>
      </c>
      <c r="AY303" s="17" t="s">
        <v>135</v>
      </c>
      <c r="BE303" s="171">
        <f t="shared" ref="BE303:BE322" si="44">IF(N303="základní",J303,0)</f>
        <v>0</v>
      </c>
      <c r="BF303" s="171">
        <f t="shared" ref="BF303:BF322" si="45">IF(N303="snížená",J303,0)</f>
        <v>0</v>
      </c>
      <c r="BG303" s="171">
        <f t="shared" ref="BG303:BG322" si="46">IF(N303="zákl. přenesená",J303,0)</f>
        <v>0</v>
      </c>
      <c r="BH303" s="171">
        <f t="shared" ref="BH303:BH322" si="47">IF(N303="sníž. přenesená",J303,0)</f>
        <v>0</v>
      </c>
      <c r="BI303" s="171">
        <f t="shared" ref="BI303:BI322" si="48">IF(N303="nulová",J303,0)</f>
        <v>0</v>
      </c>
      <c r="BJ303" s="17" t="s">
        <v>81</v>
      </c>
      <c r="BK303" s="171">
        <f t="shared" ref="BK303:BK322" si="49">ROUND(I303*H303,2)</f>
        <v>0</v>
      </c>
      <c r="BL303" s="17" t="s">
        <v>213</v>
      </c>
      <c r="BM303" s="170" t="s">
        <v>571</v>
      </c>
    </row>
    <row r="304" spans="1:65" s="2" customFormat="1" ht="16.5" customHeight="1" x14ac:dyDescent="0.2">
      <c r="A304" s="32"/>
      <c r="B304" s="157"/>
      <c r="C304" s="158" t="s">
        <v>572</v>
      </c>
      <c r="D304" s="158" t="s">
        <v>138</v>
      </c>
      <c r="E304" s="159" t="s">
        <v>573</v>
      </c>
      <c r="F304" s="160" t="s">
        <v>574</v>
      </c>
      <c r="G304" s="161" t="s">
        <v>216</v>
      </c>
      <c r="H304" s="162">
        <v>1</v>
      </c>
      <c r="I304" s="163"/>
      <c r="J304" s="164">
        <f t="shared" si="40"/>
        <v>0</v>
      </c>
      <c r="K304" s="165"/>
      <c r="L304" s="33"/>
      <c r="M304" s="166" t="s">
        <v>1</v>
      </c>
      <c r="N304" s="167" t="s">
        <v>42</v>
      </c>
      <c r="O304" s="58"/>
      <c r="P304" s="168">
        <f t="shared" si="41"/>
        <v>0</v>
      </c>
      <c r="Q304" s="168">
        <v>0</v>
      </c>
      <c r="R304" s="168">
        <f t="shared" si="42"/>
        <v>0</v>
      </c>
      <c r="S304" s="168">
        <v>0</v>
      </c>
      <c r="T304" s="169">
        <f t="shared" si="43"/>
        <v>0</v>
      </c>
      <c r="U304" s="32"/>
      <c r="V304" s="32"/>
      <c r="W304" s="32"/>
      <c r="X304" s="32"/>
      <c r="Y304" s="32"/>
      <c r="Z304" s="32"/>
      <c r="AA304" s="32"/>
      <c r="AB304" s="32"/>
      <c r="AC304" s="32"/>
      <c r="AD304" s="32"/>
      <c r="AE304" s="32"/>
      <c r="AR304" s="170" t="s">
        <v>213</v>
      </c>
      <c r="AT304" s="170" t="s">
        <v>138</v>
      </c>
      <c r="AU304" s="170" t="s">
        <v>81</v>
      </c>
      <c r="AY304" s="17" t="s">
        <v>135</v>
      </c>
      <c r="BE304" s="171">
        <f t="shared" si="44"/>
        <v>0</v>
      </c>
      <c r="BF304" s="171">
        <f t="shared" si="45"/>
        <v>0</v>
      </c>
      <c r="BG304" s="171">
        <f t="shared" si="46"/>
        <v>0</v>
      </c>
      <c r="BH304" s="171">
        <f t="shared" si="47"/>
        <v>0</v>
      </c>
      <c r="BI304" s="171">
        <f t="shared" si="48"/>
        <v>0</v>
      </c>
      <c r="BJ304" s="17" t="s">
        <v>81</v>
      </c>
      <c r="BK304" s="171">
        <f t="shared" si="49"/>
        <v>0</v>
      </c>
      <c r="BL304" s="17" t="s">
        <v>213</v>
      </c>
      <c r="BM304" s="170" t="s">
        <v>575</v>
      </c>
    </row>
    <row r="305" spans="1:65" s="2" customFormat="1" ht="21.75" customHeight="1" x14ac:dyDescent="0.2">
      <c r="A305" s="32"/>
      <c r="B305" s="157"/>
      <c r="C305" s="196" t="s">
        <v>576</v>
      </c>
      <c r="D305" s="196" t="s">
        <v>219</v>
      </c>
      <c r="E305" s="197" t="s">
        <v>577</v>
      </c>
      <c r="F305" s="198" t="s">
        <v>578</v>
      </c>
      <c r="G305" s="199" t="s">
        <v>216</v>
      </c>
      <c r="H305" s="200">
        <v>1</v>
      </c>
      <c r="I305" s="201"/>
      <c r="J305" s="202">
        <f t="shared" si="40"/>
        <v>0</v>
      </c>
      <c r="K305" s="203"/>
      <c r="L305" s="204"/>
      <c r="M305" s="205" t="s">
        <v>1</v>
      </c>
      <c r="N305" s="206" t="s">
        <v>42</v>
      </c>
      <c r="O305" s="58"/>
      <c r="P305" s="168">
        <f t="shared" si="41"/>
        <v>0</v>
      </c>
      <c r="Q305" s="168">
        <v>2.0000000000000002E-5</v>
      </c>
      <c r="R305" s="168">
        <f t="shared" si="42"/>
        <v>2.0000000000000002E-5</v>
      </c>
      <c r="S305" s="168">
        <v>0</v>
      </c>
      <c r="T305" s="169">
        <f t="shared" si="43"/>
        <v>0</v>
      </c>
      <c r="U305" s="32"/>
      <c r="V305" s="32"/>
      <c r="W305" s="32"/>
      <c r="X305" s="32"/>
      <c r="Y305" s="32"/>
      <c r="Z305" s="32"/>
      <c r="AA305" s="32"/>
      <c r="AB305" s="32"/>
      <c r="AC305" s="32"/>
      <c r="AD305" s="32"/>
      <c r="AE305" s="32"/>
      <c r="AR305" s="170" t="s">
        <v>298</v>
      </c>
      <c r="AT305" s="170" t="s">
        <v>219</v>
      </c>
      <c r="AU305" s="170" t="s">
        <v>81</v>
      </c>
      <c r="AY305" s="17" t="s">
        <v>135</v>
      </c>
      <c r="BE305" s="171">
        <f t="shared" si="44"/>
        <v>0</v>
      </c>
      <c r="BF305" s="171">
        <f t="shared" si="45"/>
        <v>0</v>
      </c>
      <c r="BG305" s="171">
        <f t="shared" si="46"/>
        <v>0</v>
      </c>
      <c r="BH305" s="171">
        <f t="shared" si="47"/>
        <v>0</v>
      </c>
      <c r="BI305" s="171">
        <f t="shared" si="48"/>
        <v>0</v>
      </c>
      <c r="BJ305" s="17" t="s">
        <v>81</v>
      </c>
      <c r="BK305" s="171">
        <f t="shared" si="49"/>
        <v>0</v>
      </c>
      <c r="BL305" s="17" t="s">
        <v>213</v>
      </c>
      <c r="BM305" s="170" t="s">
        <v>579</v>
      </c>
    </row>
    <row r="306" spans="1:65" s="2" customFormat="1" ht="21.75" customHeight="1" x14ac:dyDescent="0.2">
      <c r="A306" s="32"/>
      <c r="B306" s="157"/>
      <c r="C306" s="158" t="s">
        <v>580</v>
      </c>
      <c r="D306" s="158" t="s">
        <v>138</v>
      </c>
      <c r="E306" s="159" t="s">
        <v>581</v>
      </c>
      <c r="F306" s="160" t="s">
        <v>582</v>
      </c>
      <c r="G306" s="161" t="s">
        <v>331</v>
      </c>
      <c r="H306" s="162">
        <v>70</v>
      </c>
      <c r="I306" s="163"/>
      <c r="J306" s="164">
        <f t="shared" si="40"/>
        <v>0</v>
      </c>
      <c r="K306" s="165"/>
      <c r="L306" s="33"/>
      <c r="M306" s="166" t="s">
        <v>1</v>
      </c>
      <c r="N306" s="167" t="s">
        <v>42</v>
      </c>
      <c r="O306" s="58"/>
      <c r="P306" s="168">
        <f t="shared" si="41"/>
        <v>0</v>
      </c>
      <c r="Q306" s="168">
        <v>0</v>
      </c>
      <c r="R306" s="168">
        <f t="shared" si="42"/>
        <v>0</v>
      </c>
      <c r="S306" s="168">
        <v>0</v>
      </c>
      <c r="T306" s="169">
        <f t="shared" si="43"/>
        <v>0</v>
      </c>
      <c r="U306" s="32"/>
      <c r="V306" s="32"/>
      <c r="W306" s="32"/>
      <c r="X306" s="32"/>
      <c r="Y306" s="32"/>
      <c r="Z306" s="32"/>
      <c r="AA306" s="32"/>
      <c r="AB306" s="32"/>
      <c r="AC306" s="32"/>
      <c r="AD306" s="32"/>
      <c r="AE306" s="32"/>
      <c r="AR306" s="170" t="s">
        <v>213</v>
      </c>
      <c r="AT306" s="170" t="s">
        <v>138</v>
      </c>
      <c r="AU306" s="170" t="s">
        <v>81</v>
      </c>
      <c r="AY306" s="17" t="s">
        <v>135</v>
      </c>
      <c r="BE306" s="171">
        <f t="shared" si="44"/>
        <v>0</v>
      </c>
      <c r="BF306" s="171">
        <f t="shared" si="45"/>
        <v>0</v>
      </c>
      <c r="BG306" s="171">
        <f t="shared" si="46"/>
        <v>0</v>
      </c>
      <c r="BH306" s="171">
        <f t="shared" si="47"/>
        <v>0</v>
      </c>
      <c r="BI306" s="171">
        <f t="shared" si="48"/>
        <v>0</v>
      </c>
      <c r="BJ306" s="17" t="s">
        <v>81</v>
      </c>
      <c r="BK306" s="171">
        <f t="shared" si="49"/>
        <v>0</v>
      </c>
      <c r="BL306" s="17" t="s">
        <v>213</v>
      </c>
      <c r="BM306" s="170" t="s">
        <v>583</v>
      </c>
    </row>
    <row r="307" spans="1:65" s="2" customFormat="1" ht="16.5" customHeight="1" x14ac:dyDescent="0.2">
      <c r="A307" s="32"/>
      <c r="B307" s="157"/>
      <c r="C307" s="196" t="s">
        <v>584</v>
      </c>
      <c r="D307" s="196" t="s">
        <v>219</v>
      </c>
      <c r="E307" s="197" t="s">
        <v>585</v>
      </c>
      <c r="F307" s="198" t="s">
        <v>586</v>
      </c>
      <c r="G307" s="199" t="s">
        <v>331</v>
      </c>
      <c r="H307" s="200">
        <v>35</v>
      </c>
      <c r="I307" s="201"/>
      <c r="J307" s="202">
        <f t="shared" si="40"/>
        <v>0</v>
      </c>
      <c r="K307" s="203"/>
      <c r="L307" s="204"/>
      <c r="M307" s="205" t="s">
        <v>1</v>
      </c>
      <c r="N307" s="206" t="s">
        <v>42</v>
      </c>
      <c r="O307" s="58"/>
      <c r="P307" s="168">
        <f t="shared" si="41"/>
        <v>0</v>
      </c>
      <c r="Q307" s="168">
        <v>1.7000000000000001E-4</v>
      </c>
      <c r="R307" s="168">
        <f t="shared" si="42"/>
        <v>5.9500000000000004E-3</v>
      </c>
      <c r="S307" s="168">
        <v>0</v>
      </c>
      <c r="T307" s="169">
        <f t="shared" si="43"/>
        <v>0</v>
      </c>
      <c r="U307" s="32"/>
      <c r="V307" s="32"/>
      <c r="W307" s="32"/>
      <c r="X307" s="32"/>
      <c r="Y307" s="32"/>
      <c r="Z307" s="32"/>
      <c r="AA307" s="32"/>
      <c r="AB307" s="32"/>
      <c r="AC307" s="32"/>
      <c r="AD307" s="32"/>
      <c r="AE307" s="32"/>
      <c r="AR307" s="170" t="s">
        <v>298</v>
      </c>
      <c r="AT307" s="170" t="s">
        <v>219</v>
      </c>
      <c r="AU307" s="170" t="s">
        <v>81</v>
      </c>
      <c r="AY307" s="17" t="s">
        <v>135</v>
      </c>
      <c r="BE307" s="171">
        <f t="shared" si="44"/>
        <v>0</v>
      </c>
      <c r="BF307" s="171">
        <f t="shared" si="45"/>
        <v>0</v>
      </c>
      <c r="BG307" s="171">
        <f t="shared" si="46"/>
        <v>0</v>
      </c>
      <c r="BH307" s="171">
        <f t="shared" si="47"/>
        <v>0</v>
      </c>
      <c r="BI307" s="171">
        <f t="shared" si="48"/>
        <v>0</v>
      </c>
      <c r="BJ307" s="17" t="s">
        <v>81</v>
      </c>
      <c r="BK307" s="171">
        <f t="shared" si="49"/>
        <v>0</v>
      </c>
      <c r="BL307" s="17" t="s">
        <v>213</v>
      </c>
      <c r="BM307" s="170" t="s">
        <v>587</v>
      </c>
    </row>
    <row r="308" spans="1:65" s="2" customFormat="1" ht="16.5" customHeight="1" x14ac:dyDescent="0.2">
      <c r="A308" s="32"/>
      <c r="B308" s="157"/>
      <c r="C308" s="196" t="s">
        <v>588</v>
      </c>
      <c r="D308" s="196" t="s">
        <v>219</v>
      </c>
      <c r="E308" s="197" t="s">
        <v>589</v>
      </c>
      <c r="F308" s="198" t="s">
        <v>590</v>
      </c>
      <c r="G308" s="199" t="s">
        <v>331</v>
      </c>
      <c r="H308" s="200">
        <v>5</v>
      </c>
      <c r="I308" s="201"/>
      <c r="J308" s="202">
        <f t="shared" si="40"/>
        <v>0</v>
      </c>
      <c r="K308" s="203"/>
      <c r="L308" s="204"/>
      <c r="M308" s="205" t="s">
        <v>1</v>
      </c>
      <c r="N308" s="206" t="s">
        <v>42</v>
      </c>
      <c r="O308" s="58"/>
      <c r="P308" s="168">
        <f t="shared" si="41"/>
        <v>0</v>
      </c>
      <c r="Q308" s="168">
        <v>2.7999999999999998E-4</v>
      </c>
      <c r="R308" s="168">
        <f t="shared" si="42"/>
        <v>1.3999999999999998E-3</v>
      </c>
      <c r="S308" s="168">
        <v>0</v>
      </c>
      <c r="T308" s="169">
        <f t="shared" si="43"/>
        <v>0</v>
      </c>
      <c r="U308" s="32"/>
      <c r="V308" s="32"/>
      <c r="W308" s="32"/>
      <c r="X308" s="32"/>
      <c r="Y308" s="32"/>
      <c r="Z308" s="32"/>
      <c r="AA308" s="32"/>
      <c r="AB308" s="32"/>
      <c r="AC308" s="32"/>
      <c r="AD308" s="32"/>
      <c r="AE308" s="32"/>
      <c r="AR308" s="170" t="s">
        <v>298</v>
      </c>
      <c r="AT308" s="170" t="s">
        <v>219</v>
      </c>
      <c r="AU308" s="170" t="s">
        <v>81</v>
      </c>
      <c r="AY308" s="17" t="s">
        <v>135</v>
      </c>
      <c r="BE308" s="171">
        <f t="shared" si="44"/>
        <v>0</v>
      </c>
      <c r="BF308" s="171">
        <f t="shared" si="45"/>
        <v>0</v>
      </c>
      <c r="BG308" s="171">
        <f t="shared" si="46"/>
        <v>0</v>
      </c>
      <c r="BH308" s="171">
        <f t="shared" si="47"/>
        <v>0</v>
      </c>
      <c r="BI308" s="171">
        <f t="shared" si="48"/>
        <v>0</v>
      </c>
      <c r="BJ308" s="17" t="s">
        <v>81</v>
      </c>
      <c r="BK308" s="171">
        <f t="shared" si="49"/>
        <v>0</v>
      </c>
      <c r="BL308" s="17" t="s">
        <v>213</v>
      </c>
      <c r="BM308" s="170" t="s">
        <v>591</v>
      </c>
    </row>
    <row r="309" spans="1:65" s="2" customFormat="1" ht="21.75" customHeight="1" x14ac:dyDescent="0.2">
      <c r="A309" s="32"/>
      <c r="B309" s="157"/>
      <c r="C309" s="158" t="s">
        <v>592</v>
      </c>
      <c r="D309" s="158" t="s">
        <v>138</v>
      </c>
      <c r="E309" s="159" t="s">
        <v>593</v>
      </c>
      <c r="F309" s="160" t="s">
        <v>594</v>
      </c>
      <c r="G309" s="161" t="s">
        <v>216</v>
      </c>
      <c r="H309" s="162">
        <v>1</v>
      </c>
      <c r="I309" s="163"/>
      <c r="J309" s="164">
        <f t="shared" si="40"/>
        <v>0</v>
      </c>
      <c r="K309" s="165"/>
      <c r="L309" s="33"/>
      <c r="M309" s="166" t="s">
        <v>1</v>
      </c>
      <c r="N309" s="167" t="s">
        <v>42</v>
      </c>
      <c r="O309" s="58"/>
      <c r="P309" s="168">
        <f t="shared" si="41"/>
        <v>0</v>
      </c>
      <c r="Q309" s="168">
        <v>0</v>
      </c>
      <c r="R309" s="168">
        <f t="shared" si="42"/>
        <v>0</v>
      </c>
      <c r="S309" s="168">
        <v>0</v>
      </c>
      <c r="T309" s="169">
        <f t="shared" si="43"/>
        <v>0</v>
      </c>
      <c r="U309" s="32"/>
      <c r="V309" s="32"/>
      <c r="W309" s="32"/>
      <c r="X309" s="32"/>
      <c r="Y309" s="32"/>
      <c r="Z309" s="32"/>
      <c r="AA309" s="32"/>
      <c r="AB309" s="32"/>
      <c r="AC309" s="32"/>
      <c r="AD309" s="32"/>
      <c r="AE309" s="32"/>
      <c r="AR309" s="170" t="s">
        <v>213</v>
      </c>
      <c r="AT309" s="170" t="s">
        <v>138</v>
      </c>
      <c r="AU309" s="170" t="s">
        <v>81</v>
      </c>
      <c r="AY309" s="17" t="s">
        <v>135</v>
      </c>
      <c r="BE309" s="171">
        <f t="shared" si="44"/>
        <v>0</v>
      </c>
      <c r="BF309" s="171">
        <f t="shared" si="45"/>
        <v>0</v>
      </c>
      <c r="BG309" s="171">
        <f t="shared" si="46"/>
        <v>0</v>
      </c>
      <c r="BH309" s="171">
        <f t="shared" si="47"/>
        <v>0</v>
      </c>
      <c r="BI309" s="171">
        <f t="shared" si="48"/>
        <v>0</v>
      </c>
      <c r="BJ309" s="17" t="s">
        <v>81</v>
      </c>
      <c r="BK309" s="171">
        <f t="shared" si="49"/>
        <v>0</v>
      </c>
      <c r="BL309" s="17" t="s">
        <v>213</v>
      </c>
      <c r="BM309" s="170" t="s">
        <v>595</v>
      </c>
    </row>
    <row r="310" spans="1:65" s="2" customFormat="1" ht="21.75" customHeight="1" x14ac:dyDescent="0.2">
      <c r="A310" s="32"/>
      <c r="B310" s="157"/>
      <c r="C310" s="196" t="s">
        <v>596</v>
      </c>
      <c r="D310" s="196" t="s">
        <v>219</v>
      </c>
      <c r="E310" s="197" t="s">
        <v>597</v>
      </c>
      <c r="F310" s="198" t="s">
        <v>598</v>
      </c>
      <c r="G310" s="199" t="s">
        <v>216</v>
      </c>
      <c r="H310" s="200">
        <v>1</v>
      </c>
      <c r="I310" s="201"/>
      <c r="J310" s="202">
        <f t="shared" si="40"/>
        <v>0</v>
      </c>
      <c r="K310" s="203"/>
      <c r="L310" s="204"/>
      <c r="M310" s="205" t="s">
        <v>1</v>
      </c>
      <c r="N310" s="206" t="s">
        <v>42</v>
      </c>
      <c r="O310" s="58"/>
      <c r="P310" s="168">
        <f t="shared" si="41"/>
        <v>0</v>
      </c>
      <c r="Q310" s="168">
        <v>1.6899999999999998E-2</v>
      </c>
      <c r="R310" s="168">
        <f t="shared" si="42"/>
        <v>1.6899999999999998E-2</v>
      </c>
      <c r="S310" s="168">
        <v>0</v>
      </c>
      <c r="T310" s="169">
        <f t="shared" si="43"/>
        <v>0</v>
      </c>
      <c r="U310" s="32"/>
      <c r="V310" s="32"/>
      <c r="W310" s="32"/>
      <c r="X310" s="32"/>
      <c r="Y310" s="32"/>
      <c r="Z310" s="32"/>
      <c r="AA310" s="32"/>
      <c r="AB310" s="32"/>
      <c r="AC310" s="32"/>
      <c r="AD310" s="32"/>
      <c r="AE310" s="32"/>
      <c r="AR310" s="170" t="s">
        <v>298</v>
      </c>
      <c r="AT310" s="170" t="s">
        <v>219</v>
      </c>
      <c r="AU310" s="170" t="s">
        <v>81</v>
      </c>
      <c r="AY310" s="17" t="s">
        <v>135</v>
      </c>
      <c r="BE310" s="171">
        <f t="shared" si="44"/>
        <v>0</v>
      </c>
      <c r="BF310" s="171">
        <f t="shared" si="45"/>
        <v>0</v>
      </c>
      <c r="BG310" s="171">
        <f t="shared" si="46"/>
        <v>0</v>
      </c>
      <c r="BH310" s="171">
        <f t="shared" si="47"/>
        <v>0</v>
      </c>
      <c r="BI310" s="171">
        <f t="shared" si="48"/>
        <v>0</v>
      </c>
      <c r="BJ310" s="17" t="s">
        <v>81</v>
      </c>
      <c r="BK310" s="171">
        <f t="shared" si="49"/>
        <v>0</v>
      </c>
      <c r="BL310" s="17" t="s">
        <v>213</v>
      </c>
      <c r="BM310" s="170" t="s">
        <v>599</v>
      </c>
    </row>
    <row r="311" spans="1:65" s="2" customFormat="1" ht="21.75" customHeight="1" x14ac:dyDescent="0.2">
      <c r="A311" s="32"/>
      <c r="B311" s="157"/>
      <c r="C311" s="158" t="s">
        <v>600</v>
      </c>
      <c r="D311" s="158" t="s">
        <v>138</v>
      </c>
      <c r="E311" s="159" t="s">
        <v>601</v>
      </c>
      <c r="F311" s="160" t="s">
        <v>602</v>
      </c>
      <c r="G311" s="161" t="s">
        <v>216</v>
      </c>
      <c r="H311" s="162">
        <v>3</v>
      </c>
      <c r="I311" s="163"/>
      <c r="J311" s="164">
        <f t="shared" si="40"/>
        <v>0</v>
      </c>
      <c r="K311" s="165"/>
      <c r="L311" s="33"/>
      <c r="M311" s="166" t="s">
        <v>1</v>
      </c>
      <c r="N311" s="167" t="s">
        <v>42</v>
      </c>
      <c r="O311" s="58"/>
      <c r="P311" s="168">
        <f t="shared" si="41"/>
        <v>0</v>
      </c>
      <c r="Q311" s="168">
        <v>0</v>
      </c>
      <c r="R311" s="168">
        <f t="shared" si="42"/>
        <v>0</v>
      </c>
      <c r="S311" s="168">
        <v>0</v>
      </c>
      <c r="T311" s="169">
        <f t="shared" si="43"/>
        <v>0</v>
      </c>
      <c r="U311" s="32"/>
      <c r="V311" s="32"/>
      <c r="W311" s="32"/>
      <c r="X311" s="32"/>
      <c r="Y311" s="32"/>
      <c r="Z311" s="32"/>
      <c r="AA311" s="32"/>
      <c r="AB311" s="32"/>
      <c r="AC311" s="32"/>
      <c r="AD311" s="32"/>
      <c r="AE311" s="32"/>
      <c r="AR311" s="170" t="s">
        <v>213</v>
      </c>
      <c r="AT311" s="170" t="s">
        <v>138</v>
      </c>
      <c r="AU311" s="170" t="s">
        <v>81</v>
      </c>
      <c r="AY311" s="17" t="s">
        <v>135</v>
      </c>
      <c r="BE311" s="171">
        <f t="shared" si="44"/>
        <v>0</v>
      </c>
      <c r="BF311" s="171">
        <f t="shared" si="45"/>
        <v>0</v>
      </c>
      <c r="BG311" s="171">
        <f t="shared" si="46"/>
        <v>0</v>
      </c>
      <c r="BH311" s="171">
        <f t="shared" si="47"/>
        <v>0</v>
      </c>
      <c r="BI311" s="171">
        <f t="shared" si="48"/>
        <v>0</v>
      </c>
      <c r="BJ311" s="17" t="s">
        <v>81</v>
      </c>
      <c r="BK311" s="171">
        <f t="shared" si="49"/>
        <v>0</v>
      </c>
      <c r="BL311" s="17" t="s">
        <v>213</v>
      </c>
      <c r="BM311" s="170" t="s">
        <v>603</v>
      </c>
    </row>
    <row r="312" spans="1:65" s="2" customFormat="1" ht="21.75" customHeight="1" x14ac:dyDescent="0.2">
      <c r="A312" s="32"/>
      <c r="B312" s="157"/>
      <c r="C312" s="196" t="s">
        <v>604</v>
      </c>
      <c r="D312" s="196" t="s">
        <v>219</v>
      </c>
      <c r="E312" s="197" t="s">
        <v>605</v>
      </c>
      <c r="F312" s="198" t="s">
        <v>606</v>
      </c>
      <c r="G312" s="199" t="s">
        <v>216</v>
      </c>
      <c r="H312" s="200">
        <v>3</v>
      </c>
      <c r="I312" s="201"/>
      <c r="J312" s="202">
        <f t="shared" si="40"/>
        <v>0</v>
      </c>
      <c r="K312" s="203"/>
      <c r="L312" s="204"/>
      <c r="M312" s="205" t="s">
        <v>1</v>
      </c>
      <c r="N312" s="206" t="s">
        <v>42</v>
      </c>
      <c r="O312" s="58"/>
      <c r="P312" s="168">
        <f t="shared" si="41"/>
        <v>0</v>
      </c>
      <c r="Q312" s="168">
        <v>1E-4</v>
      </c>
      <c r="R312" s="168">
        <f t="shared" si="42"/>
        <v>3.0000000000000003E-4</v>
      </c>
      <c r="S312" s="168">
        <v>0</v>
      </c>
      <c r="T312" s="169">
        <f t="shared" si="43"/>
        <v>0</v>
      </c>
      <c r="U312" s="32"/>
      <c r="V312" s="32"/>
      <c r="W312" s="32"/>
      <c r="X312" s="32"/>
      <c r="Y312" s="32"/>
      <c r="Z312" s="32"/>
      <c r="AA312" s="32"/>
      <c r="AB312" s="32"/>
      <c r="AC312" s="32"/>
      <c r="AD312" s="32"/>
      <c r="AE312" s="32"/>
      <c r="AR312" s="170" t="s">
        <v>298</v>
      </c>
      <c r="AT312" s="170" t="s">
        <v>219</v>
      </c>
      <c r="AU312" s="170" t="s">
        <v>81</v>
      </c>
      <c r="AY312" s="17" t="s">
        <v>135</v>
      </c>
      <c r="BE312" s="171">
        <f t="shared" si="44"/>
        <v>0</v>
      </c>
      <c r="BF312" s="171">
        <f t="shared" si="45"/>
        <v>0</v>
      </c>
      <c r="BG312" s="171">
        <f t="shared" si="46"/>
        <v>0</v>
      </c>
      <c r="BH312" s="171">
        <f t="shared" si="47"/>
        <v>0</v>
      </c>
      <c r="BI312" s="171">
        <f t="shared" si="48"/>
        <v>0</v>
      </c>
      <c r="BJ312" s="17" t="s">
        <v>81</v>
      </c>
      <c r="BK312" s="171">
        <f t="shared" si="49"/>
        <v>0</v>
      </c>
      <c r="BL312" s="17" t="s">
        <v>213</v>
      </c>
      <c r="BM312" s="170" t="s">
        <v>607</v>
      </c>
    </row>
    <row r="313" spans="1:65" s="2" customFormat="1" ht="21.75" customHeight="1" x14ac:dyDescent="0.2">
      <c r="A313" s="32"/>
      <c r="B313" s="157"/>
      <c r="C313" s="158" t="s">
        <v>608</v>
      </c>
      <c r="D313" s="158" t="s">
        <v>138</v>
      </c>
      <c r="E313" s="159" t="s">
        <v>609</v>
      </c>
      <c r="F313" s="160" t="s">
        <v>610</v>
      </c>
      <c r="G313" s="161" t="s">
        <v>216</v>
      </c>
      <c r="H313" s="162">
        <v>7</v>
      </c>
      <c r="I313" s="163"/>
      <c r="J313" s="164">
        <f t="shared" si="40"/>
        <v>0</v>
      </c>
      <c r="K313" s="165"/>
      <c r="L313" s="33"/>
      <c r="M313" s="166" t="s">
        <v>1</v>
      </c>
      <c r="N313" s="167" t="s">
        <v>42</v>
      </c>
      <c r="O313" s="58"/>
      <c r="P313" s="168">
        <f t="shared" si="41"/>
        <v>0</v>
      </c>
      <c r="Q313" s="168">
        <v>0</v>
      </c>
      <c r="R313" s="168">
        <f t="shared" si="42"/>
        <v>0</v>
      </c>
      <c r="S313" s="168">
        <v>0</v>
      </c>
      <c r="T313" s="169">
        <f t="shared" si="43"/>
        <v>0</v>
      </c>
      <c r="U313" s="32"/>
      <c r="V313" s="32"/>
      <c r="W313" s="32"/>
      <c r="X313" s="32"/>
      <c r="Y313" s="32"/>
      <c r="Z313" s="32"/>
      <c r="AA313" s="32"/>
      <c r="AB313" s="32"/>
      <c r="AC313" s="32"/>
      <c r="AD313" s="32"/>
      <c r="AE313" s="32"/>
      <c r="AR313" s="170" t="s">
        <v>213</v>
      </c>
      <c r="AT313" s="170" t="s">
        <v>138</v>
      </c>
      <c r="AU313" s="170" t="s">
        <v>81</v>
      </c>
      <c r="AY313" s="17" t="s">
        <v>135</v>
      </c>
      <c r="BE313" s="171">
        <f t="shared" si="44"/>
        <v>0</v>
      </c>
      <c r="BF313" s="171">
        <f t="shared" si="45"/>
        <v>0</v>
      </c>
      <c r="BG313" s="171">
        <f t="shared" si="46"/>
        <v>0</v>
      </c>
      <c r="BH313" s="171">
        <f t="shared" si="47"/>
        <v>0</v>
      </c>
      <c r="BI313" s="171">
        <f t="shared" si="48"/>
        <v>0</v>
      </c>
      <c r="BJ313" s="17" t="s">
        <v>81</v>
      </c>
      <c r="BK313" s="171">
        <f t="shared" si="49"/>
        <v>0</v>
      </c>
      <c r="BL313" s="17" t="s">
        <v>213</v>
      </c>
      <c r="BM313" s="170" t="s">
        <v>611</v>
      </c>
    </row>
    <row r="314" spans="1:65" s="2" customFormat="1" ht="16.5" customHeight="1" x14ac:dyDescent="0.2">
      <c r="A314" s="32"/>
      <c r="B314" s="157"/>
      <c r="C314" s="196" t="s">
        <v>612</v>
      </c>
      <c r="D314" s="196" t="s">
        <v>219</v>
      </c>
      <c r="E314" s="197" t="s">
        <v>613</v>
      </c>
      <c r="F314" s="198" t="s">
        <v>614</v>
      </c>
      <c r="G314" s="199" t="s">
        <v>216</v>
      </c>
      <c r="H314" s="200">
        <v>7</v>
      </c>
      <c r="I314" s="201"/>
      <c r="J314" s="202">
        <f t="shared" si="40"/>
        <v>0</v>
      </c>
      <c r="K314" s="203"/>
      <c r="L314" s="204"/>
      <c r="M314" s="205" t="s">
        <v>1</v>
      </c>
      <c r="N314" s="206" t="s">
        <v>42</v>
      </c>
      <c r="O314" s="58"/>
      <c r="P314" s="168">
        <f t="shared" si="41"/>
        <v>0</v>
      </c>
      <c r="Q314" s="168">
        <v>2.7E-4</v>
      </c>
      <c r="R314" s="168">
        <f t="shared" si="42"/>
        <v>1.89E-3</v>
      </c>
      <c r="S314" s="168">
        <v>0</v>
      </c>
      <c r="T314" s="169">
        <f t="shared" si="43"/>
        <v>0</v>
      </c>
      <c r="U314" s="32"/>
      <c r="V314" s="32"/>
      <c r="W314" s="32"/>
      <c r="X314" s="32"/>
      <c r="Y314" s="32"/>
      <c r="Z314" s="32"/>
      <c r="AA314" s="32"/>
      <c r="AB314" s="32"/>
      <c r="AC314" s="32"/>
      <c r="AD314" s="32"/>
      <c r="AE314" s="32"/>
      <c r="AR314" s="170" t="s">
        <v>298</v>
      </c>
      <c r="AT314" s="170" t="s">
        <v>219</v>
      </c>
      <c r="AU314" s="170" t="s">
        <v>81</v>
      </c>
      <c r="AY314" s="17" t="s">
        <v>135</v>
      </c>
      <c r="BE314" s="171">
        <f t="shared" si="44"/>
        <v>0</v>
      </c>
      <c r="BF314" s="171">
        <f t="shared" si="45"/>
        <v>0</v>
      </c>
      <c r="BG314" s="171">
        <f t="shared" si="46"/>
        <v>0</v>
      </c>
      <c r="BH314" s="171">
        <f t="shared" si="47"/>
        <v>0</v>
      </c>
      <c r="BI314" s="171">
        <f t="shared" si="48"/>
        <v>0</v>
      </c>
      <c r="BJ314" s="17" t="s">
        <v>81</v>
      </c>
      <c r="BK314" s="171">
        <f t="shared" si="49"/>
        <v>0</v>
      </c>
      <c r="BL314" s="17" t="s">
        <v>213</v>
      </c>
      <c r="BM314" s="170" t="s">
        <v>615</v>
      </c>
    </row>
    <row r="315" spans="1:65" s="2" customFormat="1" ht="21.75" customHeight="1" x14ac:dyDescent="0.2">
      <c r="A315" s="32"/>
      <c r="B315" s="157"/>
      <c r="C315" s="158" t="s">
        <v>616</v>
      </c>
      <c r="D315" s="158" t="s">
        <v>138</v>
      </c>
      <c r="E315" s="159" t="s">
        <v>617</v>
      </c>
      <c r="F315" s="160" t="s">
        <v>618</v>
      </c>
      <c r="G315" s="161" t="s">
        <v>216</v>
      </c>
      <c r="H315" s="162">
        <v>4</v>
      </c>
      <c r="I315" s="163"/>
      <c r="J315" s="164">
        <f t="shared" si="40"/>
        <v>0</v>
      </c>
      <c r="K315" s="165"/>
      <c r="L315" s="33"/>
      <c r="M315" s="166" t="s">
        <v>1</v>
      </c>
      <c r="N315" s="167" t="s">
        <v>42</v>
      </c>
      <c r="O315" s="58"/>
      <c r="P315" s="168">
        <f t="shared" si="41"/>
        <v>0</v>
      </c>
      <c r="Q315" s="168">
        <v>0</v>
      </c>
      <c r="R315" s="168">
        <f t="shared" si="42"/>
        <v>0</v>
      </c>
      <c r="S315" s="168">
        <v>0</v>
      </c>
      <c r="T315" s="169">
        <f t="shared" si="43"/>
        <v>0</v>
      </c>
      <c r="U315" s="32"/>
      <c r="V315" s="32"/>
      <c r="W315" s="32"/>
      <c r="X315" s="32"/>
      <c r="Y315" s="32"/>
      <c r="Z315" s="32"/>
      <c r="AA315" s="32"/>
      <c r="AB315" s="32"/>
      <c r="AC315" s="32"/>
      <c r="AD315" s="32"/>
      <c r="AE315" s="32"/>
      <c r="AR315" s="170" t="s">
        <v>213</v>
      </c>
      <c r="AT315" s="170" t="s">
        <v>138</v>
      </c>
      <c r="AU315" s="170" t="s">
        <v>81</v>
      </c>
      <c r="AY315" s="17" t="s">
        <v>135</v>
      </c>
      <c r="BE315" s="171">
        <f t="shared" si="44"/>
        <v>0</v>
      </c>
      <c r="BF315" s="171">
        <f t="shared" si="45"/>
        <v>0</v>
      </c>
      <c r="BG315" s="171">
        <f t="shared" si="46"/>
        <v>0</v>
      </c>
      <c r="BH315" s="171">
        <f t="shared" si="47"/>
        <v>0</v>
      </c>
      <c r="BI315" s="171">
        <f t="shared" si="48"/>
        <v>0</v>
      </c>
      <c r="BJ315" s="17" t="s">
        <v>81</v>
      </c>
      <c r="BK315" s="171">
        <f t="shared" si="49"/>
        <v>0</v>
      </c>
      <c r="BL315" s="17" t="s">
        <v>213</v>
      </c>
      <c r="BM315" s="170" t="s">
        <v>619</v>
      </c>
    </row>
    <row r="316" spans="1:65" s="2" customFormat="1" ht="16.5" customHeight="1" x14ac:dyDescent="0.2">
      <c r="A316" s="32"/>
      <c r="B316" s="157"/>
      <c r="C316" s="196" t="s">
        <v>620</v>
      </c>
      <c r="D316" s="196" t="s">
        <v>219</v>
      </c>
      <c r="E316" s="197" t="s">
        <v>621</v>
      </c>
      <c r="F316" s="198" t="s">
        <v>622</v>
      </c>
      <c r="G316" s="199" t="s">
        <v>216</v>
      </c>
      <c r="H316" s="200">
        <v>2</v>
      </c>
      <c r="I316" s="201"/>
      <c r="J316" s="202">
        <f t="shared" si="40"/>
        <v>0</v>
      </c>
      <c r="K316" s="203"/>
      <c r="L316" s="204"/>
      <c r="M316" s="205" t="s">
        <v>1</v>
      </c>
      <c r="N316" s="206" t="s">
        <v>42</v>
      </c>
      <c r="O316" s="58"/>
      <c r="P316" s="168">
        <f t="shared" si="41"/>
        <v>0</v>
      </c>
      <c r="Q316" s="168">
        <v>8.0000000000000004E-4</v>
      </c>
      <c r="R316" s="168">
        <f t="shared" si="42"/>
        <v>1.6000000000000001E-3</v>
      </c>
      <c r="S316" s="168">
        <v>0</v>
      </c>
      <c r="T316" s="169">
        <f t="shared" si="43"/>
        <v>0</v>
      </c>
      <c r="U316" s="32"/>
      <c r="V316" s="32"/>
      <c r="W316" s="32"/>
      <c r="X316" s="32"/>
      <c r="Y316" s="32"/>
      <c r="Z316" s="32"/>
      <c r="AA316" s="32"/>
      <c r="AB316" s="32"/>
      <c r="AC316" s="32"/>
      <c r="AD316" s="32"/>
      <c r="AE316" s="32"/>
      <c r="AR316" s="170" t="s">
        <v>298</v>
      </c>
      <c r="AT316" s="170" t="s">
        <v>219</v>
      </c>
      <c r="AU316" s="170" t="s">
        <v>81</v>
      </c>
      <c r="AY316" s="17" t="s">
        <v>135</v>
      </c>
      <c r="BE316" s="171">
        <f t="shared" si="44"/>
        <v>0</v>
      </c>
      <c r="BF316" s="171">
        <f t="shared" si="45"/>
        <v>0</v>
      </c>
      <c r="BG316" s="171">
        <f t="shared" si="46"/>
        <v>0</v>
      </c>
      <c r="BH316" s="171">
        <f t="shared" si="47"/>
        <v>0</v>
      </c>
      <c r="BI316" s="171">
        <f t="shared" si="48"/>
        <v>0</v>
      </c>
      <c r="BJ316" s="17" t="s">
        <v>81</v>
      </c>
      <c r="BK316" s="171">
        <f t="shared" si="49"/>
        <v>0</v>
      </c>
      <c r="BL316" s="17" t="s">
        <v>213</v>
      </c>
      <c r="BM316" s="170" t="s">
        <v>623</v>
      </c>
    </row>
    <row r="317" spans="1:65" s="2" customFormat="1" ht="21.75" customHeight="1" x14ac:dyDescent="0.2">
      <c r="A317" s="32"/>
      <c r="B317" s="157"/>
      <c r="C317" s="196" t="s">
        <v>624</v>
      </c>
      <c r="D317" s="196" t="s">
        <v>219</v>
      </c>
      <c r="E317" s="197" t="s">
        <v>625</v>
      </c>
      <c r="F317" s="198" t="s">
        <v>626</v>
      </c>
      <c r="G317" s="199" t="s">
        <v>216</v>
      </c>
      <c r="H317" s="200">
        <v>2</v>
      </c>
      <c r="I317" s="201"/>
      <c r="J317" s="202">
        <f t="shared" si="40"/>
        <v>0</v>
      </c>
      <c r="K317" s="203"/>
      <c r="L317" s="204"/>
      <c r="M317" s="205" t="s">
        <v>1</v>
      </c>
      <c r="N317" s="206" t="s">
        <v>42</v>
      </c>
      <c r="O317" s="58"/>
      <c r="P317" s="168">
        <f t="shared" si="41"/>
        <v>0</v>
      </c>
      <c r="Q317" s="168">
        <v>1.6000000000000001E-3</v>
      </c>
      <c r="R317" s="168">
        <f t="shared" si="42"/>
        <v>3.2000000000000002E-3</v>
      </c>
      <c r="S317" s="168">
        <v>0</v>
      </c>
      <c r="T317" s="169">
        <f t="shared" si="43"/>
        <v>0</v>
      </c>
      <c r="U317" s="32"/>
      <c r="V317" s="32"/>
      <c r="W317" s="32"/>
      <c r="X317" s="32"/>
      <c r="Y317" s="32"/>
      <c r="Z317" s="32"/>
      <c r="AA317" s="32"/>
      <c r="AB317" s="32"/>
      <c r="AC317" s="32"/>
      <c r="AD317" s="32"/>
      <c r="AE317" s="32"/>
      <c r="AR317" s="170" t="s">
        <v>298</v>
      </c>
      <c r="AT317" s="170" t="s">
        <v>219</v>
      </c>
      <c r="AU317" s="170" t="s">
        <v>81</v>
      </c>
      <c r="AY317" s="17" t="s">
        <v>135</v>
      </c>
      <c r="BE317" s="171">
        <f t="shared" si="44"/>
        <v>0</v>
      </c>
      <c r="BF317" s="171">
        <f t="shared" si="45"/>
        <v>0</v>
      </c>
      <c r="BG317" s="171">
        <f t="shared" si="46"/>
        <v>0</v>
      </c>
      <c r="BH317" s="171">
        <f t="shared" si="47"/>
        <v>0</v>
      </c>
      <c r="BI317" s="171">
        <f t="shared" si="48"/>
        <v>0</v>
      </c>
      <c r="BJ317" s="17" t="s">
        <v>81</v>
      </c>
      <c r="BK317" s="171">
        <f t="shared" si="49"/>
        <v>0</v>
      </c>
      <c r="BL317" s="17" t="s">
        <v>213</v>
      </c>
      <c r="BM317" s="170" t="s">
        <v>627</v>
      </c>
    </row>
    <row r="318" spans="1:65" s="2" customFormat="1" ht="16.5" customHeight="1" x14ac:dyDescent="0.2">
      <c r="A318" s="32"/>
      <c r="B318" s="157"/>
      <c r="C318" s="196" t="s">
        <v>628</v>
      </c>
      <c r="D318" s="196" t="s">
        <v>219</v>
      </c>
      <c r="E318" s="197" t="s">
        <v>629</v>
      </c>
      <c r="F318" s="198" t="s">
        <v>630</v>
      </c>
      <c r="G318" s="199" t="s">
        <v>331</v>
      </c>
      <c r="H318" s="200">
        <v>30</v>
      </c>
      <c r="I318" s="201"/>
      <c r="J318" s="202">
        <f t="shared" si="40"/>
        <v>0</v>
      </c>
      <c r="K318" s="203"/>
      <c r="L318" s="204"/>
      <c r="M318" s="205" t="s">
        <v>1</v>
      </c>
      <c r="N318" s="206" t="s">
        <v>42</v>
      </c>
      <c r="O318" s="58"/>
      <c r="P318" s="168">
        <f t="shared" si="41"/>
        <v>0</v>
      </c>
      <c r="Q318" s="168">
        <v>1.2E-4</v>
      </c>
      <c r="R318" s="168">
        <f t="shared" si="42"/>
        <v>3.5999999999999999E-3</v>
      </c>
      <c r="S318" s="168">
        <v>0</v>
      </c>
      <c r="T318" s="169">
        <f t="shared" si="43"/>
        <v>0</v>
      </c>
      <c r="U318" s="32"/>
      <c r="V318" s="32"/>
      <c r="W318" s="32"/>
      <c r="X318" s="32"/>
      <c r="Y318" s="32"/>
      <c r="Z318" s="32"/>
      <c r="AA318" s="32"/>
      <c r="AB318" s="32"/>
      <c r="AC318" s="32"/>
      <c r="AD318" s="32"/>
      <c r="AE318" s="32"/>
      <c r="AR318" s="170" t="s">
        <v>298</v>
      </c>
      <c r="AT318" s="170" t="s">
        <v>219</v>
      </c>
      <c r="AU318" s="170" t="s">
        <v>81</v>
      </c>
      <c r="AY318" s="17" t="s">
        <v>135</v>
      </c>
      <c r="BE318" s="171">
        <f t="shared" si="44"/>
        <v>0</v>
      </c>
      <c r="BF318" s="171">
        <f t="shared" si="45"/>
        <v>0</v>
      </c>
      <c r="BG318" s="171">
        <f t="shared" si="46"/>
        <v>0</v>
      </c>
      <c r="BH318" s="171">
        <f t="shared" si="47"/>
        <v>0</v>
      </c>
      <c r="BI318" s="171">
        <f t="shared" si="48"/>
        <v>0</v>
      </c>
      <c r="BJ318" s="17" t="s">
        <v>81</v>
      </c>
      <c r="BK318" s="171">
        <f t="shared" si="49"/>
        <v>0</v>
      </c>
      <c r="BL318" s="17" t="s">
        <v>213</v>
      </c>
      <c r="BM318" s="170" t="s">
        <v>631</v>
      </c>
    </row>
    <row r="319" spans="1:65" s="2" customFormat="1" ht="21.75" customHeight="1" x14ac:dyDescent="0.2">
      <c r="A319" s="32"/>
      <c r="B319" s="157"/>
      <c r="C319" s="158" t="s">
        <v>632</v>
      </c>
      <c r="D319" s="158" t="s">
        <v>138</v>
      </c>
      <c r="E319" s="159" t="s">
        <v>633</v>
      </c>
      <c r="F319" s="160" t="s">
        <v>634</v>
      </c>
      <c r="G319" s="161" t="s">
        <v>216</v>
      </c>
      <c r="H319" s="162">
        <v>1</v>
      </c>
      <c r="I319" s="163"/>
      <c r="J319" s="164">
        <f t="shared" si="40"/>
        <v>0</v>
      </c>
      <c r="K319" s="165"/>
      <c r="L319" s="33"/>
      <c r="M319" s="166" t="s">
        <v>1</v>
      </c>
      <c r="N319" s="167" t="s">
        <v>42</v>
      </c>
      <c r="O319" s="58"/>
      <c r="P319" s="168">
        <f t="shared" si="41"/>
        <v>0</v>
      </c>
      <c r="Q319" s="168">
        <v>0</v>
      </c>
      <c r="R319" s="168">
        <f t="shared" si="42"/>
        <v>0</v>
      </c>
      <c r="S319" s="168">
        <v>0</v>
      </c>
      <c r="T319" s="169">
        <f t="shared" si="43"/>
        <v>0</v>
      </c>
      <c r="U319" s="32"/>
      <c r="V319" s="32"/>
      <c r="W319" s="32"/>
      <c r="X319" s="32"/>
      <c r="Y319" s="32"/>
      <c r="Z319" s="32"/>
      <c r="AA319" s="32"/>
      <c r="AB319" s="32"/>
      <c r="AC319" s="32"/>
      <c r="AD319" s="32"/>
      <c r="AE319" s="32"/>
      <c r="AR319" s="170" t="s">
        <v>213</v>
      </c>
      <c r="AT319" s="170" t="s">
        <v>138</v>
      </c>
      <c r="AU319" s="170" t="s">
        <v>81</v>
      </c>
      <c r="AY319" s="17" t="s">
        <v>135</v>
      </c>
      <c r="BE319" s="171">
        <f t="shared" si="44"/>
        <v>0</v>
      </c>
      <c r="BF319" s="171">
        <f t="shared" si="45"/>
        <v>0</v>
      </c>
      <c r="BG319" s="171">
        <f t="shared" si="46"/>
        <v>0</v>
      </c>
      <c r="BH319" s="171">
        <f t="shared" si="47"/>
        <v>0</v>
      </c>
      <c r="BI319" s="171">
        <f t="shared" si="48"/>
        <v>0</v>
      </c>
      <c r="BJ319" s="17" t="s">
        <v>81</v>
      </c>
      <c r="BK319" s="171">
        <f t="shared" si="49"/>
        <v>0</v>
      </c>
      <c r="BL319" s="17" t="s">
        <v>213</v>
      </c>
      <c r="BM319" s="170" t="s">
        <v>635</v>
      </c>
    </row>
    <row r="320" spans="1:65" s="2" customFormat="1" ht="16.5" customHeight="1" x14ac:dyDescent="0.2">
      <c r="A320" s="32"/>
      <c r="B320" s="157"/>
      <c r="C320" s="196" t="s">
        <v>636</v>
      </c>
      <c r="D320" s="196" t="s">
        <v>219</v>
      </c>
      <c r="E320" s="197" t="s">
        <v>637</v>
      </c>
      <c r="F320" s="198" t="s">
        <v>638</v>
      </c>
      <c r="G320" s="199" t="s">
        <v>216</v>
      </c>
      <c r="H320" s="200">
        <v>1</v>
      </c>
      <c r="I320" s="201"/>
      <c r="J320" s="202">
        <f t="shared" si="40"/>
        <v>0</v>
      </c>
      <c r="K320" s="203"/>
      <c r="L320" s="204"/>
      <c r="M320" s="205" t="s">
        <v>1</v>
      </c>
      <c r="N320" s="206" t="s">
        <v>42</v>
      </c>
      <c r="O320" s="58"/>
      <c r="P320" s="168">
        <f t="shared" si="41"/>
        <v>0</v>
      </c>
      <c r="Q320" s="168">
        <v>3.5999999999999997E-2</v>
      </c>
      <c r="R320" s="168">
        <f t="shared" si="42"/>
        <v>3.5999999999999997E-2</v>
      </c>
      <c r="S320" s="168">
        <v>0</v>
      </c>
      <c r="T320" s="169">
        <f t="shared" si="43"/>
        <v>0</v>
      </c>
      <c r="U320" s="32"/>
      <c r="V320" s="32"/>
      <c r="W320" s="32"/>
      <c r="X320" s="32"/>
      <c r="Y320" s="32"/>
      <c r="Z320" s="32"/>
      <c r="AA320" s="32"/>
      <c r="AB320" s="32"/>
      <c r="AC320" s="32"/>
      <c r="AD320" s="32"/>
      <c r="AE320" s="32"/>
      <c r="AR320" s="170" t="s">
        <v>298</v>
      </c>
      <c r="AT320" s="170" t="s">
        <v>219</v>
      </c>
      <c r="AU320" s="170" t="s">
        <v>81</v>
      </c>
      <c r="AY320" s="17" t="s">
        <v>135</v>
      </c>
      <c r="BE320" s="171">
        <f t="shared" si="44"/>
        <v>0</v>
      </c>
      <c r="BF320" s="171">
        <f t="shared" si="45"/>
        <v>0</v>
      </c>
      <c r="BG320" s="171">
        <f t="shared" si="46"/>
        <v>0</v>
      </c>
      <c r="BH320" s="171">
        <f t="shared" si="47"/>
        <v>0</v>
      </c>
      <c r="BI320" s="171">
        <f t="shared" si="48"/>
        <v>0</v>
      </c>
      <c r="BJ320" s="17" t="s">
        <v>81</v>
      </c>
      <c r="BK320" s="171">
        <f t="shared" si="49"/>
        <v>0</v>
      </c>
      <c r="BL320" s="17" t="s">
        <v>213</v>
      </c>
      <c r="BM320" s="170" t="s">
        <v>639</v>
      </c>
    </row>
    <row r="321" spans="1:65" s="2" customFormat="1" ht="21.75" customHeight="1" x14ac:dyDescent="0.2">
      <c r="A321" s="32"/>
      <c r="B321" s="157"/>
      <c r="C321" s="158" t="s">
        <v>640</v>
      </c>
      <c r="D321" s="158" t="s">
        <v>138</v>
      </c>
      <c r="E321" s="159" t="s">
        <v>641</v>
      </c>
      <c r="F321" s="160" t="s">
        <v>642</v>
      </c>
      <c r="G321" s="161" t="s">
        <v>268</v>
      </c>
      <c r="H321" s="162">
        <v>7.2999999999999995E-2</v>
      </c>
      <c r="I321" s="163"/>
      <c r="J321" s="164">
        <f t="shared" si="40"/>
        <v>0</v>
      </c>
      <c r="K321" s="165"/>
      <c r="L321" s="33"/>
      <c r="M321" s="166" t="s">
        <v>1</v>
      </c>
      <c r="N321" s="167" t="s">
        <v>42</v>
      </c>
      <c r="O321" s="58"/>
      <c r="P321" s="168">
        <f t="shared" si="41"/>
        <v>0</v>
      </c>
      <c r="Q321" s="168">
        <v>0</v>
      </c>
      <c r="R321" s="168">
        <f t="shared" si="42"/>
        <v>0</v>
      </c>
      <c r="S321" s="168">
        <v>0</v>
      </c>
      <c r="T321" s="169">
        <f t="shared" si="43"/>
        <v>0</v>
      </c>
      <c r="U321" s="32"/>
      <c r="V321" s="32"/>
      <c r="W321" s="32"/>
      <c r="X321" s="32"/>
      <c r="Y321" s="32"/>
      <c r="Z321" s="32"/>
      <c r="AA321" s="32"/>
      <c r="AB321" s="32"/>
      <c r="AC321" s="32"/>
      <c r="AD321" s="32"/>
      <c r="AE321" s="32"/>
      <c r="AR321" s="170" t="s">
        <v>213</v>
      </c>
      <c r="AT321" s="170" t="s">
        <v>138</v>
      </c>
      <c r="AU321" s="170" t="s">
        <v>81</v>
      </c>
      <c r="AY321" s="17" t="s">
        <v>135</v>
      </c>
      <c r="BE321" s="171">
        <f t="shared" si="44"/>
        <v>0</v>
      </c>
      <c r="BF321" s="171">
        <f t="shared" si="45"/>
        <v>0</v>
      </c>
      <c r="BG321" s="171">
        <f t="shared" si="46"/>
        <v>0</v>
      </c>
      <c r="BH321" s="171">
        <f t="shared" si="47"/>
        <v>0</v>
      </c>
      <c r="BI321" s="171">
        <f t="shared" si="48"/>
        <v>0</v>
      </c>
      <c r="BJ321" s="17" t="s">
        <v>81</v>
      </c>
      <c r="BK321" s="171">
        <f t="shared" si="49"/>
        <v>0</v>
      </c>
      <c r="BL321" s="17" t="s">
        <v>213</v>
      </c>
      <c r="BM321" s="170" t="s">
        <v>643</v>
      </c>
    </row>
    <row r="322" spans="1:65" s="2" customFormat="1" ht="21.75" customHeight="1" x14ac:dyDescent="0.2">
      <c r="A322" s="32"/>
      <c r="B322" s="157"/>
      <c r="C322" s="158" t="s">
        <v>644</v>
      </c>
      <c r="D322" s="158" t="s">
        <v>138</v>
      </c>
      <c r="E322" s="159" t="s">
        <v>645</v>
      </c>
      <c r="F322" s="160" t="s">
        <v>646</v>
      </c>
      <c r="G322" s="161" t="s">
        <v>268</v>
      </c>
      <c r="H322" s="162">
        <v>7.2999999999999995E-2</v>
      </c>
      <c r="I322" s="163"/>
      <c r="J322" s="164">
        <f t="shared" si="40"/>
        <v>0</v>
      </c>
      <c r="K322" s="165"/>
      <c r="L322" s="33"/>
      <c r="M322" s="166" t="s">
        <v>1</v>
      </c>
      <c r="N322" s="167" t="s">
        <v>42</v>
      </c>
      <c r="O322" s="58"/>
      <c r="P322" s="168">
        <f t="shared" si="41"/>
        <v>0</v>
      </c>
      <c r="Q322" s="168">
        <v>0</v>
      </c>
      <c r="R322" s="168">
        <f t="shared" si="42"/>
        <v>0</v>
      </c>
      <c r="S322" s="168">
        <v>0</v>
      </c>
      <c r="T322" s="169">
        <f t="shared" si="43"/>
        <v>0</v>
      </c>
      <c r="U322" s="32"/>
      <c r="V322" s="32"/>
      <c r="W322" s="32"/>
      <c r="X322" s="32"/>
      <c r="Y322" s="32"/>
      <c r="Z322" s="32"/>
      <c r="AA322" s="32"/>
      <c r="AB322" s="32"/>
      <c r="AC322" s="32"/>
      <c r="AD322" s="32"/>
      <c r="AE322" s="32"/>
      <c r="AR322" s="170" t="s">
        <v>213</v>
      </c>
      <c r="AT322" s="170" t="s">
        <v>138</v>
      </c>
      <c r="AU322" s="170" t="s">
        <v>81</v>
      </c>
      <c r="AY322" s="17" t="s">
        <v>135</v>
      </c>
      <c r="BE322" s="171">
        <f t="shared" si="44"/>
        <v>0</v>
      </c>
      <c r="BF322" s="171">
        <f t="shared" si="45"/>
        <v>0</v>
      </c>
      <c r="BG322" s="171">
        <f t="shared" si="46"/>
        <v>0</v>
      </c>
      <c r="BH322" s="171">
        <f t="shared" si="47"/>
        <v>0</v>
      </c>
      <c r="BI322" s="171">
        <f t="shared" si="48"/>
        <v>0</v>
      </c>
      <c r="BJ322" s="17" t="s">
        <v>81</v>
      </c>
      <c r="BK322" s="171">
        <f t="shared" si="49"/>
        <v>0</v>
      </c>
      <c r="BL322" s="17" t="s">
        <v>213</v>
      </c>
      <c r="BM322" s="170" t="s">
        <v>647</v>
      </c>
    </row>
    <row r="323" spans="1:65" s="12" customFormat="1" ht="22.9" customHeight="1" x14ac:dyDescent="0.2">
      <c r="B323" s="144"/>
      <c r="D323" s="145" t="s">
        <v>75</v>
      </c>
      <c r="E323" s="155" t="s">
        <v>648</v>
      </c>
      <c r="F323" s="155" t="s">
        <v>649</v>
      </c>
      <c r="I323" s="147"/>
      <c r="J323" s="156">
        <f>BK323</f>
        <v>0</v>
      </c>
      <c r="L323" s="144"/>
      <c r="M323" s="149"/>
      <c r="N323" s="150"/>
      <c r="O323" s="150"/>
      <c r="P323" s="151">
        <f>SUM(P324:P330)</f>
        <v>0</v>
      </c>
      <c r="Q323" s="150"/>
      <c r="R323" s="151">
        <f>SUM(R324:R330)</f>
        <v>5.0000000000000001E-3</v>
      </c>
      <c r="S323" s="150"/>
      <c r="T323" s="152">
        <f>SUM(T324:T330)</f>
        <v>2E-3</v>
      </c>
      <c r="AR323" s="145" t="s">
        <v>81</v>
      </c>
      <c r="AT323" s="153" t="s">
        <v>75</v>
      </c>
      <c r="AU323" s="153" t="s">
        <v>84</v>
      </c>
      <c r="AY323" s="145" t="s">
        <v>135</v>
      </c>
      <c r="BK323" s="154">
        <f>SUM(BK324:BK330)</f>
        <v>0</v>
      </c>
    </row>
    <row r="324" spans="1:65" s="2" customFormat="1" ht="16.5" customHeight="1" x14ac:dyDescent="0.2">
      <c r="A324" s="32"/>
      <c r="B324" s="157"/>
      <c r="C324" s="158" t="s">
        <v>650</v>
      </c>
      <c r="D324" s="158" t="s">
        <v>138</v>
      </c>
      <c r="E324" s="159" t="s">
        <v>651</v>
      </c>
      <c r="F324" s="160" t="s">
        <v>652</v>
      </c>
      <c r="G324" s="161" t="s">
        <v>216</v>
      </c>
      <c r="H324" s="162">
        <v>1</v>
      </c>
      <c r="I324" s="163"/>
      <c r="J324" s="164">
        <f t="shared" ref="J324:J330" si="50">ROUND(I324*H324,2)</f>
        <v>0</v>
      </c>
      <c r="K324" s="165"/>
      <c r="L324" s="33"/>
      <c r="M324" s="166" t="s">
        <v>1</v>
      </c>
      <c r="N324" s="167" t="s">
        <v>42</v>
      </c>
      <c r="O324" s="58"/>
      <c r="P324" s="168">
        <f t="shared" ref="P324:P330" si="51">O324*H324</f>
        <v>0</v>
      </c>
      <c r="Q324" s="168">
        <v>0</v>
      </c>
      <c r="R324" s="168">
        <f t="shared" ref="R324:R330" si="52">Q324*H324</f>
        <v>0</v>
      </c>
      <c r="S324" s="168">
        <v>0</v>
      </c>
      <c r="T324" s="169">
        <f t="shared" ref="T324:T330" si="53">S324*H324</f>
        <v>0</v>
      </c>
      <c r="U324" s="32"/>
      <c r="V324" s="32"/>
      <c r="W324" s="32"/>
      <c r="X324" s="32"/>
      <c r="Y324" s="32"/>
      <c r="Z324" s="32"/>
      <c r="AA324" s="32"/>
      <c r="AB324" s="32"/>
      <c r="AC324" s="32"/>
      <c r="AD324" s="32"/>
      <c r="AE324" s="32"/>
      <c r="AR324" s="170" t="s">
        <v>213</v>
      </c>
      <c r="AT324" s="170" t="s">
        <v>138</v>
      </c>
      <c r="AU324" s="170" t="s">
        <v>81</v>
      </c>
      <c r="AY324" s="17" t="s">
        <v>135</v>
      </c>
      <c r="BE324" s="171">
        <f t="shared" ref="BE324:BE330" si="54">IF(N324="základní",J324,0)</f>
        <v>0</v>
      </c>
      <c r="BF324" s="171">
        <f t="shared" ref="BF324:BF330" si="55">IF(N324="snížená",J324,0)</f>
        <v>0</v>
      </c>
      <c r="BG324" s="171">
        <f t="shared" ref="BG324:BG330" si="56">IF(N324="zákl. přenesená",J324,0)</f>
        <v>0</v>
      </c>
      <c r="BH324" s="171">
        <f t="shared" ref="BH324:BH330" si="57">IF(N324="sníž. přenesená",J324,0)</f>
        <v>0</v>
      </c>
      <c r="BI324" s="171">
        <f t="shared" ref="BI324:BI330" si="58">IF(N324="nulová",J324,0)</f>
        <v>0</v>
      </c>
      <c r="BJ324" s="17" t="s">
        <v>81</v>
      </c>
      <c r="BK324" s="171">
        <f t="shared" ref="BK324:BK330" si="59">ROUND(I324*H324,2)</f>
        <v>0</v>
      </c>
      <c r="BL324" s="17" t="s">
        <v>213</v>
      </c>
      <c r="BM324" s="170" t="s">
        <v>653</v>
      </c>
    </row>
    <row r="325" spans="1:65" s="2" customFormat="1" ht="16.5" customHeight="1" x14ac:dyDescent="0.2">
      <c r="A325" s="32"/>
      <c r="B325" s="157"/>
      <c r="C325" s="196" t="s">
        <v>654</v>
      </c>
      <c r="D325" s="196" t="s">
        <v>219</v>
      </c>
      <c r="E325" s="197" t="s">
        <v>655</v>
      </c>
      <c r="F325" s="198" t="s">
        <v>656</v>
      </c>
      <c r="G325" s="199" t="s">
        <v>216</v>
      </c>
      <c r="H325" s="200">
        <v>1</v>
      </c>
      <c r="I325" s="201"/>
      <c r="J325" s="202">
        <f t="shared" si="50"/>
        <v>0</v>
      </c>
      <c r="K325" s="203"/>
      <c r="L325" s="204"/>
      <c r="M325" s="205" t="s">
        <v>1</v>
      </c>
      <c r="N325" s="206" t="s">
        <v>42</v>
      </c>
      <c r="O325" s="58"/>
      <c r="P325" s="168">
        <f t="shared" si="51"/>
        <v>0</v>
      </c>
      <c r="Q325" s="168">
        <v>5.0000000000000001E-3</v>
      </c>
      <c r="R325" s="168">
        <f t="shared" si="52"/>
        <v>5.0000000000000001E-3</v>
      </c>
      <c r="S325" s="168">
        <v>0</v>
      </c>
      <c r="T325" s="169">
        <f t="shared" si="53"/>
        <v>0</v>
      </c>
      <c r="U325" s="32"/>
      <c r="V325" s="32"/>
      <c r="W325" s="32"/>
      <c r="X325" s="32"/>
      <c r="Y325" s="32"/>
      <c r="Z325" s="32"/>
      <c r="AA325" s="32"/>
      <c r="AB325" s="32"/>
      <c r="AC325" s="32"/>
      <c r="AD325" s="32"/>
      <c r="AE325" s="32"/>
      <c r="AR325" s="170" t="s">
        <v>298</v>
      </c>
      <c r="AT325" s="170" t="s">
        <v>219</v>
      </c>
      <c r="AU325" s="170" t="s">
        <v>81</v>
      </c>
      <c r="AY325" s="17" t="s">
        <v>135</v>
      </c>
      <c r="BE325" s="171">
        <f t="shared" si="54"/>
        <v>0</v>
      </c>
      <c r="BF325" s="171">
        <f t="shared" si="55"/>
        <v>0</v>
      </c>
      <c r="BG325" s="171">
        <f t="shared" si="56"/>
        <v>0</v>
      </c>
      <c r="BH325" s="171">
        <f t="shared" si="57"/>
        <v>0</v>
      </c>
      <c r="BI325" s="171">
        <f t="shared" si="58"/>
        <v>0</v>
      </c>
      <c r="BJ325" s="17" t="s">
        <v>81</v>
      </c>
      <c r="BK325" s="171">
        <f t="shared" si="59"/>
        <v>0</v>
      </c>
      <c r="BL325" s="17" t="s">
        <v>213</v>
      </c>
      <c r="BM325" s="170" t="s">
        <v>657</v>
      </c>
    </row>
    <row r="326" spans="1:65" s="2" customFormat="1" ht="21.75" customHeight="1" x14ac:dyDescent="0.2">
      <c r="A326" s="32"/>
      <c r="B326" s="157"/>
      <c r="C326" s="158" t="s">
        <v>658</v>
      </c>
      <c r="D326" s="158" t="s">
        <v>138</v>
      </c>
      <c r="E326" s="159" t="s">
        <v>659</v>
      </c>
      <c r="F326" s="160" t="s">
        <v>660</v>
      </c>
      <c r="G326" s="161" t="s">
        <v>216</v>
      </c>
      <c r="H326" s="162">
        <v>1</v>
      </c>
      <c r="I326" s="163"/>
      <c r="J326" s="164">
        <f t="shared" si="50"/>
        <v>0</v>
      </c>
      <c r="K326" s="165"/>
      <c r="L326" s="33"/>
      <c r="M326" s="166" t="s">
        <v>1</v>
      </c>
      <c r="N326" s="167" t="s">
        <v>42</v>
      </c>
      <c r="O326" s="58"/>
      <c r="P326" s="168">
        <f t="shared" si="51"/>
        <v>0</v>
      </c>
      <c r="Q326" s="168">
        <v>0</v>
      </c>
      <c r="R326" s="168">
        <f t="shared" si="52"/>
        <v>0</v>
      </c>
      <c r="S326" s="168">
        <v>2E-3</v>
      </c>
      <c r="T326" s="169">
        <f t="shared" si="53"/>
        <v>2E-3</v>
      </c>
      <c r="U326" s="32"/>
      <c r="V326" s="32"/>
      <c r="W326" s="32"/>
      <c r="X326" s="32"/>
      <c r="Y326" s="32"/>
      <c r="Z326" s="32"/>
      <c r="AA326" s="32"/>
      <c r="AB326" s="32"/>
      <c r="AC326" s="32"/>
      <c r="AD326" s="32"/>
      <c r="AE326" s="32"/>
      <c r="AR326" s="170" t="s">
        <v>213</v>
      </c>
      <c r="AT326" s="170" t="s">
        <v>138</v>
      </c>
      <c r="AU326" s="170" t="s">
        <v>81</v>
      </c>
      <c r="AY326" s="17" t="s">
        <v>135</v>
      </c>
      <c r="BE326" s="171">
        <f t="shared" si="54"/>
        <v>0</v>
      </c>
      <c r="BF326" s="171">
        <f t="shared" si="55"/>
        <v>0</v>
      </c>
      <c r="BG326" s="171">
        <f t="shared" si="56"/>
        <v>0</v>
      </c>
      <c r="BH326" s="171">
        <f t="shared" si="57"/>
        <v>0</v>
      </c>
      <c r="BI326" s="171">
        <f t="shared" si="58"/>
        <v>0</v>
      </c>
      <c r="BJ326" s="17" t="s">
        <v>81</v>
      </c>
      <c r="BK326" s="171">
        <f t="shared" si="59"/>
        <v>0</v>
      </c>
      <c r="BL326" s="17" t="s">
        <v>213</v>
      </c>
      <c r="BM326" s="170" t="s">
        <v>661</v>
      </c>
    </row>
    <row r="327" spans="1:65" s="2" customFormat="1" ht="16.5" customHeight="1" x14ac:dyDescent="0.2">
      <c r="A327" s="32"/>
      <c r="B327" s="157"/>
      <c r="C327" s="158" t="s">
        <v>662</v>
      </c>
      <c r="D327" s="158" t="s">
        <v>138</v>
      </c>
      <c r="E327" s="159" t="s">
        <v>663</v>
      </c>
      <c r="F327" s="160" t="s">
        <v>664</v>
      </c>
      <c r="G327" s="161" t="s">
        <v>216</v>
      </c>
      <c r="H327" s="162">
        <v>1</v>
      </c>
      <c r="I327" s="163"/>
      <c r="J327" s="164">
        <f t="shared" si="50"/>
        <v>0</v>
      </c>
      <c r="K327" s="165"/>
      <c r="L327" s="33"/>
      <c r="M327" s="166" t="s">
        <v>1</v>
      </c>
      <c r="N327" s="167" t="s">
        <v>42</v>
      </c>
      <c r="O327" s="58"/>
      <c r="P327" s="168">
        <f t="shared" si="51"/>
        <v>0</v>
      </c>
      <c r="Q327" s="168">
        <v>0</v>
      </c>
      <c r="R327" s="168">
        <f t="shared" si="52"/>
        <v>0</v>
      </c>
      <c r="S327" s="168">
        <v>0</v>
      </c>
      <c r="T327" s="169">
        <f t="shared" si="53"/>
        <v>0</v>
      </c>
      <c r="U327" s="32"/>
      <c r="V327" s="32"/>
      <c r="W327" s="32"/>
      <c r="X327" s="32"/>
      <c r="Y327" s="32"/>
      <c r="Z327" s="32"/>
      <c r="AA327" s="32"/>
      <c r="AB327" s="32"/>
      <c r="AC327" s="32"/>
      <c r="AD327" s="32"/>
      <c r="AE327" s="32"/>
      <c r="AR327" s="170" t="s">
        <v>213</v>
      </c>
      <c r="AT327" s="170" t="s">
        <v>138</v>
      </c>
      <c r="AU327" s="170" t="s">
        <v>81</v>
      </c>
      <c r="AY327" s="17" t="s">
        <v>135</v>
      </c>
      <c r="BE327" s="171">
        <f t="shared" si="54"/>
        <v>0</v>
      </c>
      <c r="BF327" s="171">
        <f t="shared" si="55"/>
        <v>0</v>
      </c>
      <c r="BG327" s="171">
        <f t="shared" si="56"/>
        <v>0</v>
      </c>
      <c r="BH327" s="171">
        <f t="shared" si="57"/>
        <v>0</v>
      </c>
      <c r="BI327" s="171">
        <f t="shared" si="58"/>
        <v>0</v>
      </c>
      <c r="BJ327" s="17" t="s">
        <v>81</v>
      </c>
      <c r="BK327" s="171">
        <f t="shared" si="59"/>
        <v>0</v>
      </c>
      <c r="BL327" s="17" t="s">
        <v>213</v>
      </c>
      <c r="BM327" s="170" t="s">
        <v>665</v>
      </c>
    </row>
    <row r="328" spans="1:65" s="2" customFormat="1" ht="16.5" customHeight="1" x14ac:dyDescent="0.2">
      <c r="A328" s="32"/>
      <c r="B328" s="157"/>
      <c r="C328" s="196" t="s">
        <v>666</v>
      </c>
      <c r="D328" s="196" t="s">
        <v>219</v>
      </c>
      <c r="E328" s="197" t="s">
        <v>75</v>
      </c>
      <c r="F328" s="198" t="s">
        <v>667</v>
      </c>
      <c r="G328" s="199" t="s">
        <v>550</v>
      </c>
      <c r="H328" s="200">
        <v>1</v>
      </c>
      <c r="I328" s="201"/>
      <c r="J328" s="202">
        <f t="shared" si="50"/>
        <v>0</v>
      </c>
      <c r="K328" s="203"/>
      <c r="L328" s="204"/>
      <c r="M328" s="205" t="s">
        <v>1</v>
      </c>
      <c r="N328" s="206" t="s">
        <v>42</v>
      </c>
      <c r="O328" s="58"/>
      <c r="P328" s="168">
        <f t="shared" si="51"/>
        <v>0</v>
      </c>
      <c r="Q328" s="168">
        <v>0</v>
      </c>
      <c r="R328" s="168">
        <f t="shared" si="52"/>
        <v>0</v>
      </c>
      <c r="S328" s="168">
        <v>0</v>
      </c>
      <c r="T328" s="169">
        <f t="shared" si="53"/>
        <v>0</v>
      </c>
      <c r="U328" s="32"/>
      <c r="V328" s="32"/>
      <c r="W328" s="32"/>
      <c r="X328" s="32"/>
      <c r="Y328" s="32"/>
      <c r="Z328" s="32"/>
      <c r="AA328" s="32"/>
      <c r="AB328" s="32"/>
      <c r="AC328" s="32"/>
      <c r="AD328" s="32"/>
      <c r="AE328" s="32"/>
      <c r="AR328" s="170" t="s">
        <v>298</v>
      </c>
      <c r="AT328" s="170" t="s">
        <v>219</v>
      </c>
      <c r="AU328" s="170" t="s">
        <v>81</v>
      </c>
      <c r="AY328" s="17" t="s">
        <v>135</v>
      </c>
      <c r="BE328" s="171">
        <f t="shared" si="54"/>
        <v>0</v>
      </c>
      <c r="BF328" s="171">
        <f t="shared" si="55"/>
        <v>0</v>
      </c>
      <c r="BG328" s="171">
        <f t="shared" si="56"/>
        <v>0</v>
      </c>
      <c r="BH328" s="171">
        <f t="shared" si="57"/>
        <v>0</v>
      </c>
      <c r="BI328" s="171">
        <f t="shared" si="58"/>
        <v>0</v>
      </c>
      <c r="BJ328" s="17" t="s">
        <v>81</v>
      </c>
      <c r="BK328" s="171">
        <f t="shared" si="59"/>
        <v>0</v>
      </c>
      <c r="BL328" s="17" t="s">
        <v>213</v>
      </c>
      <c r="BM328" s="170" t="s">
        <v>668</v>
      </c>
    </row>
    <row r="329" spans="1:65" s="2" customFormat="1" ht="21.75" customHeight="1" x14ac:dyDescent="0.2">
      <c r="A329" s="32"/>
      <c r="B329" s="157"/>
      <c r="C329" s="158" t="s">
        <v>669</v>
      </c>
      <c r="D329" s="158" t="s">
        <v>138</v>
      </c>
      <c r="E329" s="159" t="s">
        <v>670</v>
      </c>
      <c r="F329" s="160" t="s">
        <v>671</v>
      </c>
      <c r="G329" s="161" t="s">
        <v>268</v>
      </c>
      <c r="H329" s="162">
        <v>5.0000000000000001E-3</v>
      </c>
      <c r="I329" s="163"/>
      <c r="J329" s="164">
        <f t="shared" si="50"/>
        <v>0</v>
      </c>
      <c r="K329" s="165"/>
      <c r="L329" s="33"/>
      <c r="M329" s="166" t="s">
        <v>1</v>
      </c>
      <c r="N329" s="167" t="s">
        <v>42</v>
      </c>
      <c r="O329" s="58"/>
      <c r="P329" s="168">
        <f t="shared" si="51"/>
        <v>0</v>
      </c>
      <c r="Q329" s="168">
        <v>0</v>
      </c>
      <c r="R329" s="168">
        <f t="shared" si="52"/>
        <v>0</v>
      </c>
      <c r="S329" s="168">
        <v>0</v>
      </c>
      <c r="T329" s="169">
        <f t="shared" si="53"/>
        <v>0</v>
      </c>
      <c r="U329" s="32"/>
      <c r="V329" s="32"/>
      <c r="W329" s="32"/>
      <c r="X329" s="32"/>
      <c r="Y329" s="32"/>
      <c r="Z329" s="32"/>
      <c r="AA329" s="32"/>
      <c r="AB329" s="32"/>
      <c r="AC329" s="32"/>
      <c r="AD329" s="32"/>
      <c r="AE329" s="32"/>
      <c r="AR329" s="170" t="s">
        <v>213</v>
      </c>
      <c r="AT329" s="170" t="s">
        <v>138</v>
      </c>
      <c r="AU329" s="170" t="s">
        <v>81</v>
      </c>
      <c r="AY329" s="17" t="s">
        <v>135</v>
      </c>
      <c r="BE329" s="171">
        <f t="shared" si="54"/>
        <v>0</v>
      </c>
      <c r="BF329" s="171">
        <f t="shared" si="55"/>
        <v>0</v>
      </c>
      <c r="BG329" s="171">
        <f t="shared" si="56"/>
        <v>0</v>
      </c>
      <c r="BH329" s="171">
        <f t="shared" si="57"/>
        <v>0</v>
      </c>
      <c r="BI329" s="171">
        <f t="shared" si="58"/>
        <v>0</v>
      </c>
      <c r="BJ329" s="17" t="s">
        <v>81</v>
      </c>
      <c r="BK329" s="171">
        <f t="shared" si="59"/>
        <v>0</v>
      </c>
      <c r="BL329" s="17" t="s">
        <v>213</v>
      </c>
      <c r="BM329" s="170" t="s">
        <v>672</v>
      </c>
    </row>
    <row r="330" spans="1:65" s="2" customFormat="1" ht="21.75" customHeight="1" x14ac:dyDescent="0.2">
      <c r="A330" s="32"/>
      <c r="B330" s="157"/>
      <c r="C330" s="158" t="s">
        <v>673</v>
      </c>
      <c r="D330" s="158" t="s">
        <v>138</v>
      </c>
      <c r="E330" s="159" t="s">
        <v>674</v>
      </c>
      <c r="F330" s="160" t="s">
        <v>675</v>
      </c>
      <c r="G330" s="161" t="s">
        <v>268</v>
      </c>
      <c r="H330" s="162">
        <v>5.0000000000000001E-3</v>
      </c>
      <c r="I330" s="163"/>
      <c r="J330" s="164">
        <f t="shared" si="50"/>
        <v>0</v>
      </c>
      <c r="K330" s="165"/>
      <c r="L330" s="33"/>
      <c r="M330" s="166" t="s">
        <v>1</v>
      </c>
      <c r="N330" s="167" t="s">
        <v>42</v>
      </c>
      <c r="O330" s="58"/>
      <c r="P330" s="168">
        <f t="shared" si="51"/>
        <v>0</v>
      </c>
      <c r="Q330" s="168">
        <v>0</v>
      </c>
      <c r="R330" s="168">
        <f t="shared" si="52"/>
        <v>0</v>
      </c>
      <c r="S330" s="168">
        <v>0</v>
      </c>
      <c r="T330" s="169">
        <f t="shared" si="53"/>
        <v>0</v>
      </c>
      <c r="U330" s="32"/>
      <c r="V330" s="32"/>
      <c r="W330" s="32"/>
      <c r="X330" s="32"/>
      <c r="Y330" s="32"/>
      <c r="Z330" s="32"/>
      <c r="AA330" s="32"/>
      <c r="AB330" s="32"/>
      <c r="AC330" s="32"/>
      <c r="AD330" s="32"/>
      <c r="AE330" s="32"/>
      <c r="AR330" s="170" t="s">
        <v>213</v>
      </c>
      <c r="AT330" s="170" t="s">
        <v>138</v>
      </c>
      <c r="AU330" s="170" t="s">
        <v>81</v>
      </c>
      <c r="AY330" s="17" t="s">
        <v>135</v>
      </c>
      <c r="BE330" s="171">
        <f t="shared" si="54"/>
        <v>0</v>
      </c>
      <c r="BF330" s="171">
        <f t="shared" si="55"/>
        <v>0</v>
      </c>
      <c r="BG330" s="171">
        <f t="shared" si="56"/>
        <v>0</v>
      </c>
      <c r="BH330" s="171">
        <f t="shared" si="57"/>
        <v>0</v>
      </c>
      <c r="BI330" s="171">
        <f t="shared" si="58"/>
        <v>0</v>
      </c>
      <c r="BJ330" s="17" t="s">
        <v>81</v>
      </c>
      <c r="BK330" s="171">
        <f t="shared" si="59"/>
        <v>0</v>
      </c>
      <c r="BL330" s="17" t="s">
        <v>213</v>
      </c>
      <c r="BM330" s="170" t="s">
        <v>676</v>
      </c>
    </row>
    <row r="331" spans="1:65" s="12" customFormat="1" ht="22.9" customHeight="1" x14ac:dyDescent="0.2">
      <c r="B331" s="144"/>
      <c r="D331" s="145" t="s">
        <v>75</v>
      </c>
      <c r="E331" s="155" t="s">
        <v>677</v>
      </c>
      <c r="F331" s="155" t="s">
        <v>678</v>
      </c>
      <c r="I331" s="147"/>
      <c r="J331" s="156">
        <f>BK331</f>
        <v>0</v>
      </c>
      <c r="L331" s="144"/>
      <c r="M331" s="149"/>
      <c r="N331" s="150"/>
      <c r="O331" s="150"/>
      <c r="P331" s="151">
        <f>SUM(P332:P346)</f>
        <v>0</v>
      </c>
      <c r="Q331" s="150"/>
      <c r="R331" s="151">
        <f>SUM(R332:R346)</f>
        <v>0.31054999999999999</v>
      </c>
      <c r="S331" s="150"/>
      <c r="T331" s="152">
        <f>SUM(T332:T346)</f>
        <v>0</v>
      </c>
      <c r="AR331" s="145" t="s">
        <v>81</v>
      </c>
      <c r="AT331" s="153" t="s">
        <v>75</v>
      </c>
      <c r="AU331" s="153" t="s">
        <v>84</v>
      </c>
      <c r="AY331" s="145" t="s">
        <v>135</v>
      </c>
      <c r="BK331" s="154">
        <f>SUM(BK332:BK346)</f>
        <v>0</v>
      </c>
    </row>
    <row r="332" spans="1:65" s="2" customFormat="1" ht="21.75" customHeight="1" x14ac:dyDescent="0.2">
      <c r="A332" s="32"/>
      <c r="B332" s="157"/>
      <c r="C332" s="158" t="s">
        <v>679</v>
      </c>
      <c r="D332" s="158" t="s">
        <v>138</v>
      </c>
      <c r="E332" s="159" t="s">
        <v>680</v>
      </c>
      <c r="F332" s="160" t="s">
        <v>681</v>
      </c>
      <c r="G332" s="161" t="s">
        <v>141</v>
      </c>
      <c r="H332" s="162">
        <v>11.7</v>
      </c>
      <c r="I332" s="163"/>
      <c r="J332" s="164">
        <f>ROUND(I332*H332,2)</f>
        <v>0</v>
      </c>
      <c r="K332" s="165"/>
      <c r="L332" s="33"/>
      <c r="M332" s="166" t="s">
        <v>1</v>
      </c>
      <c r="N332" s="167" t="s">
        <v>42</v>
      </c>
      <c r="O332" s="58"/>
      <c r="P332" s="168">
        <f>O332*H332</f>
        <v>0</v>
      </c>
      <c r="Q332" s="168">
        <v>2.5409999999999999E-2</v>
      </c>
      <c r="R332" s="168">
        <f>Q332*H332</f>
        <v>0.29729699999999998</v>
      </c>
      <c r="S332" s="168">
        <v>0</v>
      </c>
      <c r="T332" s="169">
        <f>S332*H332</f>
        <v>0</v>
      </c>
      <c r="U332" s="32"/>
      <c r="V332" s="32"/>
      <c r="W332" s="32"/>
      <c r="X332" s="32"/>
      <c r="Y332" s="32"/>
      <c r="Z332" s="32"/>
      <c r="AA332" s="32"/>
      <c r="AB332" s="32"/>
      <c r="AC332" s="32"/>
      <c r="AD332" s="32"/>
      <c r="AE332" s="32"/>
      <c r="AR332" s="170" t="s">
        <v>213</v>
      </c>
      <c r="AT332" s="170" t="s">
        <v>138</v>
      </c>
      <c r="AU332" s="170" t="s">
        <v>81</v>
      </c>
      <c r="AY332" s="17" t="s">
        <v>135</v>
      </c>
      <c r="BE332" s="171">
        <f>IF(N332="základní",J332,0)</f>
        <v>0</v>
      </c>
      <c r="BF332" s="171">
        <f>IF(N332="snížená",J332,0)</f>
        <v>0</v>
      </c>
      <c r="BG332" s="171">
        <f>IF(N332="zákl. přenesená",J332,0)</f>
        <v>0</v>
      </c>
      <c r="BH332" s="171">
        <f>IF(N332="sníž. přenesená",J332,0)</f>
        <v>0</v>
      </c>
      <c r="BI332" s="171">
        <f>IF(N332="nulová",J332,0)</f>
        <v>0</v>
      </c>
      <c r="BJ332" s="17" t="s">
        <v>81</v>
      </c>
      <c r="BK332" s="171">
        <f>ROUND(I332*H332,2)</f>
        <v>0</v>
      </c>
      <c r="BL332" s="17" t="s">
        <v>213</v>
      </c>
      <c r="BM332" s="170" t="s">
        <v>682</v>
      </c>
    </row>
    <row r="333" spans="1:65" s="13" customFormat="1" ht="11.25" x14ac:dyDescent="0.2">
      <c r="B333" s="172"/>
      <c r="D333" s="173" t="s">
        <v>144</v>
      </c>
      <c r="E333" s="174" t="s">
        <v>1</v>
      </c>
      <c r="F333" s="175" t="s">
        <v>683</v>
      </c>
      <c r="H333" s="176">
        <v>5.85</v>
      </c>
      <c r="I333" s="177"/>
      <c r="L333" s="172"/>
      <c r="M333" s="178"/>
      <c r="N333" s="179"/>
      <c r="O333" s="179"/>
      <c r="P333" s="179"/>
      <c r="Q333" s="179"/>
      <c r="R333" s="179"/>
      <c r="S333" s="179"/>
      <c r="T333" s="180"/>
      <c r="AT333" s="174" t="s">
        <v>144</v>
      </c>
      <c r="AU333" s="174" t="s">
        <v>81</v>
      </c>
      <c r="AV333" s="13" t="s">
        <v>81</v>
      </c>
      <c r="AW333" s="13" t="s">
        <v>33</v>
      </c>
      <c r="AX333" s="13" t="s">
        <v>76</v>
      </c>
      <c r="AY333" s="174" t="s">
        <v>135</v>
      </c>
    </row>
    <row r="334" spans="1:65" s="13" customFormat="1" ht="11.25" x14ac:dyDescent="0.2">
      <c r="B334" s="172"/>
      <c r="D334" s="173" t="s">
        <v>144</v>
      </c>
      <c r="E334" s="174" t="s">
        <v>1</v>
      </c>
      <c r="F334" s="175" t="s">
        <v>684</v>
      </c>
      <c r="H334" s="176">
        <v>2.4700000000000002</v>
      </c>
      <c r="I334" s="177"/>
      <c r="L334" s="172"/>
      <c r="M334" s="178"/>
      <c r="N334" s="179"/>
      <c r="O334" s="179"/>
      <c r="P334" s="179"/>
      <c r="Q334" s="179"/>
      <c r="R334" s="179"/>
      <c r="S334" s="179"/>
      <c r="T334" s="180"/>
      <c r="AT334" s="174" t="s">
        <v>144</v>
      </c>
      <c r="AU334" s="174" t="s">
        <v>81</v>
      </c>
      <c r="AV334" s="13" t="s">
        <v>81</v>
      </c>
      <c r="AW334" s="13" t="s">
        <v>33</v>
      </c>
      <c r="AX334" s="13" t="s">
        <v>76</v>
      </c>
      <c r="AY334" s="174" t="s">
        <v>135</v>
      </c>
    </row>
    <row r="335" spans="1:65" s="13" customFormat="1" ht="11.25" x14ac:dyDescent="0.2">
      <c r="B335" s="172"/>
      <c r="D335" s="173" t="s">
        <v>144</v>
      </c>
      <c r="E335" s="174" t="s">
        <v>1</v>
      </c>
      <c r="F335" s="175" t="s">
        <v>685</v>
      </c>
      <c r="H335" s="176">
        <v>3.38</v>
      </c>
      <c r="I335" s="177"/>
      <c r="L335" s="172"/>
      <c r="M335" s="178"/>
      <c r="N335" s="179"/>
      <c r="O335" s="179"/>
      <c r="P335" s="179"/>
      <c r="Q335" s="179"/>
      <c r="R335" s="179"/>
      <c r="S335" s="179"/>
      <c r="T335" s="180"/>
      <c r="AT335" s="174" t="s">
        <v>144</v>
      </c>
      <c r="AU335" s="174" t="s">
        <v>81</v>
      </c>
      <c r="AV335" s="13" t="s">
        <v>81</v>
      </c>
      <c r="AW335" s="13" t="s">
        <v>33</v>
      </c>
      <c r="AX335" s="13" t="s">
        <v>76</v>
      </c>
      <c r="AY335" s="174" t="s">
        <v>135</v>
      </c>
    </row>
    <row r="336" spans="1:65" s="14" customFormat="1" ht="11.25" x14ac:dyDescent="0.2">
      <c r="B336" s="181"/>
      <c r="D336" s="173" t="s">
        <v>144</v>
      </c>
      <c r="E336" s="182" t="s">
        <v>1</v>
      </c>
      <c r="F336" s="183" t="s">
        <v>153</v>
      </c>
      <c r="H336" s="184">
        <v>11.7</v>
      </c>
      <c r="I336" s="185"/>
      <c r="L336" s="181"/>
      <c r="M336" s="186"/>
      <c r="N336" s="187"/>
      <c r="O336" s="187"/>
      <c r="P336" s="187"/>
      <c r="Q336" s="187"/>
      <c r="R336" s="187"/>
      <c r="S336" s="187"/>
      <c r="T336" s="188"/>
      <c r="AT336" s="182" t="s">
        <v>144</v>
      </c>
      <c r="AU336" s="182" t="s">
        <v>81</v>
      </c>
      <c r="AV336" s="14" t="s">
        <v>142</v>
      </c>
      <c r="AW336" s="14" t="s">
        <v>33</v>
      </c>
      <c r="AX336" s="14" t="s">
        <v>84</v>
      </c>
      <c r="AY336" s="182" t="s">
        <v>135</v>
      </c>
    </row>
    <row r="337" spans="1:65" s="2" customFormat="1" ht="21.75" customHeight="1" x14ac:dyDescent="0.2">
      <c r="A337" s="32"/>
      <c r="B337" s="157"/>
      <c r="C337" s="158" t="s">
        <v>686</v>
      </c>
      <c r="D337" s="158" t="s">
        <v>138</v>
      </c>
      <c r="E337" s="159" t="s">
        <v>687</v>
      </c>
      <c r="F337" s="160" t="s">
        <v>688</v>
      </c>
      <c r="G337" s="161" t="s">
        <v>331</v>
      </c>
      <c r="H337" s="162">
        <v>9.5749999999999993</v>
      </c>
      <c r="I337" s="163"/>
      <c r="J337" s="164">
        <f>ROUND(I337*H337,2)</f>
        <v>0</v>
      </c>
      <c r="K337" s="165"/>
      <c r="L337" s="33"/>
      <c r="M337" s="166" t="s">
        <v>1</v>
      </c>
      <c r="N337" s="167" t="s">
        <v>42</v>
      </c>
      <c r="O337" s="58"/>
      <c r="P337" s="168">
        <f>O337*H337</f>
        <v>0</v>
      </c>
      <c r="Q337" s="168">
        <v>4.0000000000000003E-5</v>
      </c>
      <c r="R337" s="168">
        <f>Q337*H337</f>
        <v>3.8299999999999999E-4</v>
      </c>
      <c r="S337" s="168">
        <v>0</v>
      </c>
      <c r="T337" s="169">
        <f>S337*H337</f>
        <v>0</v>
      </c>
      <c r="U337" s="32"/>
      <c r="V337" s="32"/>
      <c r="W337" s="32"/>
      <c r="X337" s="32"/>
      <c r="Y337" s="32"/>
      <c r="Z337" s="32"/>
      <c r="AA337" s="32"/>
      <c r="AB337" s="32"/>
      <c r="AC337" s="32"/>
      <c r="AD337" s="32"/>
      <c r="AE337" s="32"/>
      <c r="AR337" s="170" t="s">
        <v>213</v>
      </c>
      <c r="AT337" s="170" t="s">
        <v>138</v>
      </c>
      <c r="AU337" s="170" t="s">
        <v>81</v>
      </c>
      <c r="AY337" s="17" t="s">
        <v>135</v>
      </c>
      <c r="BE337" s="171">
        <f>IF(N337="základní",J337,0)</f>
        <v>0</v>
      </c>
      <c r="BF337" s="171">
        <f>IF(N337="snížená",J337,0)</f>
        <v>0</v>
      </c>
      <c r="BG337" s="171">
        <f>IF(N337="zákl. přenesená",J337,0)</f>
        <v>0</v>
      </c>
      <c r="BH337" s="171">
        <f>IF(N337="sníž. přenesená",J337,0)</f>
        <v>0</v>
      </c>
      <c r="BI337" s="171">
        <f>IF(N337="nulová",J337,0)</f>
        <v>0</v>
      </c>
      <c r="BJ337" s="17" t="s">
        <v>81</v>
      </c>
      <c r="BK337" s="171">
        <f>ROUND(I337*H337,2)</f>
        <v>0</v>
      </c>
      <c r="BL337" s="17" t="s">
        <v>213</v>
      </c>
      <c r="BM337" s="170" t="s">
        <v>689</v>
      </c>
    </row>
    <row r="338" spans="1:65" s="13" customFormat="1" ht="11.25" x14ac:dyDescent="0.2">
      <c r="B338" s="172"/>
      <c r="D338" s="173" t="s">
        <v>144</v>
      </c>
      <c r="E338" s="174" t="s">
        <v>1</v>
      </c>
      <c r="F338" s="175" t="s">
        <v>333</v>
      </c>
      <c r="H338" s="176">
        <v>9.5749999999999993</v>
      </c>
      <c r="I338" s="177"/>
      <c r="L338" s="172"/>
      <c r="M338" s="178"/>
      <c r="N338" s="179"/>
      <c r="O338" s="179"/>
      <c r="P338" s="179"/>
      <c r="Q338" s="179"/>
      <c r="R338" s="179"/>
      <c r="S338" s="179"/>
      <c r="T338" s="180"/>
      <c r="AT338" s="174" t="s">
        <v>144</v>
      </c>
      <c r="AU338" s="174" t="s">
        <v>81</v>
      </c>
      <c r="AV338" s="13" t="s">
        <v>81</v>
      </c>
      <c r="AW338" s="13" t="s">
        <v>33</v>
      </c>
      <c r="AX338" s="13" t="s">
        <v>76</v>
      </c>
      <c r="AY338" s="174" t="s">
        <v>135</v>
      </c>
    </row>
    <row r="339" spans="1:65" s="14" customFormat="1" ht="11.25" x14ac:dyDescent="0.2">
      <c r="B339" s="181"/>
      <c r="D339" s="173" t="s">
        <v>144</v>
      </c>
      <c r="E339" s="182" t="s">
        <v>1</v>
      </c>
      <c r="F339" s="183" t="s">
        <v>153</v>
      </c>
      <c r="H339" s="184">
        <v>9.5749999999999993</v>
      </c>
      <c r="I339" s="185"/>
      <c r="L339" s="181"/>
      <c r="M339" s="186"/>
      <c r="N339" s="187"/>
      <c r="O339" s="187"/>
      <c r="P339" s="187"/>
      <c r="Q339" s="187"/>
      <c r="R339" s="187"/>
      <c r="S339" s="187"/>
      <c r="T339" s="188"/>
      <c r="AT339" s="182" t="s">
        <v>144</v>
      </c>
      <c r="AU339" s="182" t="s">
        <v>81</v>
      </c>
      <c r="AV339" s="14" t="s">
        <v>142</v>
      </c>
      <c r="AW339" s="14" t="s">
        <v>33</v>
      </c>
      <c r="AX339" s="14" t="s">
        <v>84</v>
      </c>
      <c r="AY339" s="182" t="s">
        <v>135</v>
      </c>
    </row>
    <row r="340" spans="1:65" s="2" customFormat="1" ht="16.5" customHeight="1" x14ac:dyDescent="0.2">
      <c r="A340" s="32"/>
      <c r="B340" s="157"/>
      <c r="C340" s="158" t="s">
        <v>690</v>
      </c>
      <c r="D340" s="158" t="s">
        <v>138</v>
      </c>
      <c r="E340" s="159" t="s">
        <v>691</v>
      </c>
      <c r="F340" s="160" t="s">
        <v>692</v>
      </c>
      <c r="G340" s="161" t="s">
        <v>141</v>
      </c>
      <c r="H340" s="162">
        <v>11.7</v>
      </c>
      <c r="I340" s="163"/>
      <c r="J340" s="164">
        <f>ROUND(I340*H340,2)</f>
        <v>0</v>
      </c>
      <c r="K340" s="165"/>
      <c r="L340" s="33"/>
      <c r="M340" s="166" t="s">
        <v>1</v>
      </c>
      <c r="N340" s="167" t="s">
        <v>42</v>
      </c>
      <c r="O340" s="58"/>
      <c r="P340" s="168">
        <f>O340*H340</f>
        <v>0</v>
      </c>
      <c r="Q340" s="168">
        <v>0</v>
      </c>
      <c r="R340" s="168">
        <f>Q340*H340</f>
        <v>0</v>
      </c>
      <c r="S340" s="168">
        <v>0</v>
      </c>
      <c r="T340" s="169">
        <f>S340*H340</f>
        <v>0</v>
      </c>
      <c r="U340" s="32"/>
      <c r="V340" s="32"/>
      <c r="W340" s="32"/>
      <c r="X340" s="32"/>
      <c r="Y340" s="32"/>
      <c r="Z340" s="32"/>
      <c r="AA340" s="32"/>
      <c r="AB340" s="32"/>
      <c r="AC340" s="32"/>
      <c r="AD340" s="32"/>
      <c r="AE340" s="32"/>
      <c r="AR340" s="170" t="s">
        <v>213</v>
      </c>
      <c r="AT340" s="170" t="s">
        <v>138</v>
      </c>
      <c r="AU340" s="170" t="s">
        <v>81</v>
      </c>
      <c r="AY340" s="17" t="s">
        <v>135</v>
      </c>
      <c r="BE340" s="171">
        <f>IF(N340="základní",J340,0)</f>
        <v>0</v>
      </c>
      <c r="BF340" s="171">
        <f>IF(N340="snížená",J340,0)</f>
        <v>0</v>
      </c>
      <c r="BG340" s="171">
        <f>IF(N340="zákl. přenesená",J340,0)</f>
        <v>0</v>
      </c>
      <c r="BH340" s="171">
        <f>IF(N340="sníž. přenesená",J340,0)</f>
        <v>0</v>
      </c>
      <c r="BI340" s="171">
        <f>IF(N340="nulová",J340,0)</f>
        <v>0</v>
      </c>
      <c r="BJ340" s="17" t="s">
        <v>81</v>
      </c>
      <c r="BK340" s="171">
        <f>ROUND(I340*H340,2)</f>
        <v>0</v>
      </c>
      <c r="BL340" s="17" t="s">
        <v>213</v>
      </c>
      <c r="BM340" s="170" t="s">
        <v>693</v>
      </c>
    </row>
    <row r="341" spans="1:65" s="2" customFormat="1" ht="21.75" customHeight="1" x14ac:dyDescent="0.2">
      <c r="A341" s="32"/>
      <c r="B341" s="157"/>
      <c r="C341" s="158" t="s">
        <v>694</v>
      </c>
      <c r="D341" s="158" t="s">
        <v>138</v>
      </c>
      <c r="E341" s="159" t="s">
        <v>695</v>
      </c>
      <c r="F341" s="160" t="s">
        <v>696</v>
      </c>
      <c r="G341" s="161" t="s">
        <v>141</v>
      </c>
      <c r="H341" s="162">
        <v>11.7</v>
      </c>
      <c r="I341" s="163"/>
      <c r="J341" s="164">
        <f>ROUND(I341*H341,2)</f>
        <v>0</v>
      </c>
      <c r="K341" s="165"/>
      <c r="L341" s="33"/>
      <c r="M341" s="166" t="s">
        <v>1</v>
      </c>
      <c r="N341" s="167" t="s">
        <v>42</v>
      </c>
      <c r="O341" s="58"/>
      <c r="P341" s="168">
        <f>O341*H341</f>
        <v>0</v>
      </c>
      <c r="Q341" s="168">
        <v>6.9999999999999999E-4</v>
      </c>
      <c r="R341" s="168">
        <f>Q341*H341</f>
        <v>8.1899999999999994E-3</v>
      </c>
      <c r="S341" s="168">
        <v>0</v>
      </c>
      <c r="T341" s="169">
        <f>S341*H341</f>
        <v>0</v>
      </c>
      <c r="U341" s="32"/>
      <c r="V341" s="32"/>
      <c r="W341" s="32"/>
      <c r="X341" s="32"/>
      <c r="Y341" s="32"/>
      <c r="Z341" s="32"/>
      <c r="AA341" s="32"/>
      <c r="AB341" s="32"/>
      <c r="AC341" s="32"/>
      <c r="AD341" s="32"/>
      <c r="AE341" s="32"/>
      <c r="AR341" s="170" t="s">
        <v>213</v>
      </c>
      <c r="AT341" s="170" t="s">
        <v>138</v>
      </c>
      <c r="AU341" s="170" t="s">
        <v>81</v>
      </c>
      <c r="AY341" s="17" t="s">
        <v>135</v>
      </c>
      <c r="BE341" s="171">
        <f>IF(N341="základní",J341,0)</f>
        <v>0</v>
      </c>
      <c r="BF341" s="171">
        <f>IF(N341="snížená",J341,0)</f>
        <v>0</v>
      </c>
      <c r="BG341" s="171">
        <f>IF(N341="zákl. přenesená",J341,0)</f>
        <v>0</v>
      </c>
      <c r="BH341" s="171">
        <f>IF(N341="sníž. přenesená",J341,0)</f>
        <v>0</v>
      </c>
      <c r="BI341" s="171">
        <f>IF(N341="nulová",J341,0)</f>
        <v>0</v>
      </c>
      <c r="BJ341" s="17" t="s">
        <v>81</v>
      </c>
      <c r="BK341" s="171">
        <f>ROUND(I341*H341,2)</f>
        <v>0</v>
      </c>
      <c r="BL341" s="17" t="s">
        <v>213</v>
      </c>
      <c r="BM341" s="170" t="s">
        <v>697</v>
      </c>
    </row>
    <row r="342" spans="1:65" s="2" customFormat="1" ht="16.5" customHeight="1" x14ac:dyDescent="0.2">
      <c r="A342" s="32"/>
      <c r="B342" s="157"/>
      <c r="C342" s="158" t="s">
        <v>698</v>
      </c>
      <c r="D342" s="158" t="s">
        <v>138</v>
      </c>
      <c r="E342" s="159" t="s">
        <v>699</v>
      </c>
      <c r="F342" s="160" t="s">
        <v>700</v>
      </c>
      <c r="G342" s="161" t="s">
        <v>141</v>
      </c>
      <c r="H342" s="162">
        <v>23.4</v>
      </c>
      <c r="I342" s="163"/>
      <c r="J342" s="164">
        <f>ROUND(I342*H342,2)</f>
        <v>0</v>
      </c>
      <c r="K342" s="165"/>
      <c r="L342" s="33"/>
      <c r="M342" s="166" t="s">
        <v>1</v>
      </c>
      <c r="N342" s="167" t="s">
        <v>42</v>
      </c>
      <c r="O342" s="58"/>
      <c r="P342" s="168">
        <f>O342*H342</f>
        <v>0</v>
      </c>
      <c r="Q342" s="168">
        <v>2.0000000000000001E-4</v>
      </c>
      <c r="R342" s="168">
        <f>Q342*H342</f>
        <v>4.6800000000000001E-3</v>
      </c>
      <c r="S342" s="168">
        <v>0</v>
      </c>
      <c r="T342" s="169">
        <f>S342*H342</f>
        <v>0</v>
      </c>
      <c r="U342" s="32"/>
      <c r="V342" s="32"/>
      <c r="W342" s="32"/>
      <c r="X342" s="32"/>
      <c r="Y342" s="32"/>
      <c r="Z342" s="32"/>
      <c r="AA342" s="32"/>
      <c r="AB342" s="32"/>
      <c r="AC342" s="32"/>
      <c r="AD342" s="32"/>
      <c r="AE342" s="32"/>
      <c r="AR342" s="170" t="s">
        <v>213</v>
      </c>
      <c r="AT342" s="170" t="s">
        <v>138</v>
      </c>
      <c r="AU342" s="170" t="s">
        <v>81</v>
      </c>
      <c r="AY342" s="17" t="s">
        <v>135</v>
      </c>
      <c r="BE342" s="171">
        <f>IF(N342="základní",J342,0)</f>
        <v>0</v>
      </c>
      <c r="BF342" s="171">
        <f>IF(N342="snížená",J342,0)</f>
        <v>0</v>
      </c>
      <c r="BG342" s="171">
        <f>IF(N342="zákl. přenesená",J342,0)</f>
        <v>0</v>
      </c>
      <c r="BH342" s="171">
        <f>IF(N342="sníž. přenesená",J342,0)</f>
        <v>0</v>
      </c>
      <c r="BI342" s="171">
        <f>IF(N342="nulová",J342,0)</f>
        <v>0</v>
      </c>
      <c r="BJ342" s="17" t="s">
        <v>81</v>
      </c>
      <c r="BK342" s="171">
        <f>ROUND(I342*H342,2)</f>
        <v>0</v>
      </c>
      <c r="BL342" s="17" t="s">
        <v>213</v>
      </c>
      <c r="BM342" s="170" t="s">
        <v>701</v>
      </c>
    </row>
    <row r="343" spans="1:65" s="13" customFormat="1" ht="11.25" x14ac:dyDescent="0.2">
      <c r="B343" s="172"/>
      <c r="D343" s="173" t="s">
        <v>144</v>
      </c>
      <c r="E343" s="174" t="s">
        <v>1</v>
      </c>
      <c r="F343" s="175" t="s">
        <v>702</v>
      </c>
      <c r="H343" s="176">
        <v>23.4</v>
      </c>
      <c r="I343" s="177"/>
      <c r="L343" s="172"/>
      <c r="M343" s="178"/>
      <c r="N343" s="179"/>
      <c r="O343" s="179"/>
      <c r="P343" s="179"/>
      <c r="Q343" s="179"/>
      <c r="R343" s="179"/>
      <c r="S343" s="179"/>
      <c r="T343" s="180"/>
      <c r="AT343" s="174" t="s">
        <v>144</v>
      </c>
      <c r="AU343" s="174" t="s">
        <v>81</v>
      </c>
      <c r="AV343" s="13" t="s">
        <v>81</v>
      </c>
      <c r="AW343" s="13" t="s">
        <v>33</v>
      </c>
      <c r="AX343" s="13" t="s">
        <v>76</v>
      </c>
      <c r="AY343" s="174" t="s">
        <v>135</v>
      </c>
    </row>
    <row r="344" spans="1:65" s="14" customFormat="1" ht="11.25" x14ac:dyDescent="0.2">
      <c r="B344" s="181"/>
      <c r="D344" s="173" t="s">
        <v>144</v>
      </c>
      <c r="E344" s="182" t="s">
        <v>1</v>
      </c>
      <c r="F344" s="183" t="s">
        <v>153</v>
      </c>
      <c r="H344" s="184">
        <v>23.4</v>
      </c>
      <c r="I344" s="185"/>
      <c r="L344" s="181"/>
      <c r="M344" s="186"/>
      <c r="N344" s="187"/>
      <c r="O344" s="187"/>
      <c r="P344" s="187"/>
      <c r="Q344" s="187"/>
      <c r="R344" s="187"/>
      <c r="S344" s="187"/>
      <c r="T344" s="188"/>
      <c r="AT344" s="182" t="s">
        <v>144</v>
      </c>
      <c r="AU344" s="182" t="s">
        <v>81</v>
      </c>
      <c r="AV344" s="14" t="s">
        <v>142</v>
      </c>
      <c r="AW344" s="14" t="s">
        <v>33</v>
      </c>
      <c r="AX344" s="14" t="s">
        <v>84</v>
      </c>
      <c r="AY344" s="182" t="s">
        <v>135</v>
      </c>
    </row>
    <row r="345" spans="1:65" s="2" customFormat="1" ht="21.75" customHeight="1" x14ac:dyDescent="0.2">
      <c r="A345" s="32"/>
      <c r="B345" s="157"/>
      <c r="C345" s="158" t="s">
        <v>703</v>
      </c>
      <c r="D345" s="158" t="s">
        <v>138</v>
      </c>
      <c r="E345" s="159" t="s">
        <v>704</v>
      </c>
      <c r="F345" s="160" t="s">
        <v>705</v>
      </c>
      <c r="G345" s="161" t="s">
        <v>268</v>
      </c>
      <c r="H345" s="162">
        <v>0.311</v>
      </c>
      <c r="I345" s="163"/>
      <c r="J345" s="164">
        <f>ROUND(I345*H345,2)</f>
        <v>0</v>
      </c>
      <c r="K345" s="165"/>
      <c r="L345" s="33"/>
      <c r="M345" s="166" t="s">
        <v>1</v>
      </c>
      <c r="N345" s="167" t="s">
        <v>42</v>
      </c>
      <c r="O345" s="58"/>
      <c r="P345" s="168">
        <f>O345*H345</f>
        <v>0</v>
      </c>
      <c r="Q345" s="168">
        <v>0</v>
      </c>
      <c r="R345" s="168">
        <f>Q345*H345</f>
        <v>0</v>
      </c>
      <c r="S345" s="168">
        <v>0</v>
      </c>
      <c r="T345" s="169">
        <f>S345*H345</f>
        <v>0</v>
      </c>
      <c r="U345" s="32"/>
      <c r="V345" s="32"/>
      <c r="W345" s="32"/>
      <c r="X345" s="32"/>
      <c r="Y345" s="32"/>
      <c r="Z345" s="32"/>
      <c r="AA345" s="32"/>
      <c r="AB345" s="32"/>
      <c r="AC345" s="32"/>
      <c r="AD345" s="32"/>
      <c r="AE345" s="32"/>
      <c r="AR345" s="170" t="s">
        <v>213</v>
      </c>
      <c r="AT345" s="170" t="s">
        <v>138</v>
      </c>
      <c r="AU345" s="170" t="s">
        <v>81</v>
      </c>
      <c r="AY345" s="17" t="s">
        <v>135</v>
      </c>
      <c r="BE345" s="171">
        <f>IF(N345="základní",J345,0)</f>
        <v>0</v>
      </c>
      <c r="BF345" s="171">
        <f>IF(N345="snížená",J345,0)</f>
        <v>0</v>
      </c>
      <c r="BG345" s="171">
        <f>IF(N345="zákl. přenesená",J345,0)</f>
        <v>0</v>
      </c>
      <c r="BH345" s="171">
        <f>IF(N345="sníž. přenesená",J345,0)</f>
        <v>0</v>
      </c>
      <c r="BI345" s="171">
        <f>IF(N345="nulová",J345,0)</f>
        <v>0</v>
      </c>
      <c r="BJ345" s="17" t="s">
        <v>81</v>
      </c>
      <c r="BK345" s="171">
        <f>ROUND(I345*H345,2)</f>
        <v>0</v>
      </c>
      <c r="BL345" s="17" t="s">
        <v>213</v>
      </c>
      <c r="BM345" s="170" t="s">
        <v>706</v>
      </c>
    </row>
    <row r="346" spans="1:65" s="2" customFormat="1" ht="21.75" customHeight="1" x14ac:dyDescent="0.2">
      <c r="A346" s="32"/>
      <c r="B346" s="157"/>
      <c r="C346" s="158" t="s">
        <v>707</v>
      </c>
      <c r="D346" s="158" t="s">
        <v>138</v>
      </c>
      <c r="E346" s="159" t="s">
        <v>708</v>
      </c>
      <c r="F346" s="160" t="s">
        <v>709</v>
      </c>
      <c r="G346" s="161" t="s">
        <v>268</v>
      </c>
      <c r="H346" s="162">
        <v>0.311</v>
      </c>
      <c r="I346" s="163"/>
      <c r="J346" s="164">
        <f>ROUND(I346*H346,2)</f>
        <v>0</v>
      </c>
      <c r="K346" s="165"/>
      <c r="L346" s="33"/>
      <c r="M346" s="166" t="s">
        <v>1</v>
      </c>
      <c r="N346" s="167" t="s">
        <v>42</v>
      </c>
      <c r="O346" s="58"/>
      <c r="P346" s="168">
        <f>O346*H346</f>
        <v>0</v>
      </c>
      <c r="Q346" s="168">
        <v>0</v>
      </c>
      <c r="R346" s="168">
        <f>Q346*H346</f>
        <v>0</v>
      </c>
      <c r="S346" s="168">
        <v>0</v>
      </c>
      <c r="T346" s="169">
        <f>S346*H346</f>
        <v>0</v>
      </c>
      <c r="U346" s="32"/>
      <c r="V346" s="32"/>
      <c r="W346" s="32"/>
      <c r="X346" s="32"/>
      <c r="Y346" s="32"/>
      <c r="Z346" s="32"/>
      <c r="AA346" s="32"/>
      <c r="AB346" s="32"/>
      <c r="AC346" s="32"/>
      <c r="AD346" s="32"/>
      <c r="AE346" s="32"/>
      <c r="AR346" s="170" t="s">
        <v>213</v>
      </c>
      <c r="AT346" s="170" t="s">
        <v>138</v>
      </c>
      <c r="AU346" s="170" t="s">
        <v>81</v>
      </c>
      <c r="AY346" s="17" t="s">
        <v>135</v>
      </c>
      <c r="BE346" s="171">
        <f>IF(N346="základní",J346,0)</f>
        <v>0</v>
      </c>
      <c r="BF346" s="171">
        <f>IF(N346="snížená",J346,0)</f>
        <v>0</v>
      </c>
      <c r="BG346" s="171">
        <f>IF(N346="zákl. přenesená",J346,0)</f>
        <v>0</v>
      </c>
      <c r="BH346" s="171">
        <f>IF(N346="sníž. přenesená",J346,0)</f>
        <v>0</v>
      </c>
      <c r="BI346" s="171">
        <f>IF(N346="nulová",J346,0)</f>
        <v>0</v>
      </c>
      <c r="BJ346" s="17" t="s">
        <v>81</v>
      </c>
      <c r="BK346" s="171">
        <f>ROUND(I346*H346,2)</f>
        <v>0</v>
      </c>
      <c r="BL346" s="17" t="s">
        <v>213</v>
      </c>
      <c r="BM346" s="170" t="s">
        <v>710</v>
      </c>
    </row>
    <row r="347" spans="1:65" s="12" customFormat="1" ht="22.9" customHeight="1" x14ac:dyDescent="0.2">
      <c r="B347" s="144"/>
      <c r="D347" s="145" t="s">
        <v>75</v>
      </c>
      <c r="E347" s="155" t="s">
        <v>711</v>
      </c>
      <c r="F347" s="155" t="s">
        <v>712</v>
      </c>
      <c r="I347" s="147"/>
      <c r="J347" s="156">
        <f>BK347</f>
        <v>0</v>
      </c>
      <c r="L347" s="144"/>
      <c r="M347" s="149"/>
      <c r="N347" s="150"/>
      <c r="O347" s="150"/>
      <c r="P347" s="151">
        <f>SUM(P348:P366)</f>
        <v>0</v>
      </c>
      <c r="Q347" s="150"/>
      <c r="R347" s="151">
        <f>SUM(R348:R366)</f>
        <v>1.8499999999999999E-2</v>
      </c>
      <c r="S347" s="150"/>
      <c r="T347" s="152">
        <f>SUM(T348:T366)</f>
        <v>0.25238699999999997</v>
      </c>
      <c r="AR347" s="145" t="s">
        <v>81</v>
      </c>
      <c r="AT347" s="153" t="s">
        <v>75</v>
      </c>
      <c r="AU347" s="153" t="s">
        <v>84</v>
      </c>
      <c r="AY347" s="145" t="s">
        <v>135</v>
      </c>
      <c r="BK347" s="154">
        <f>SUM(BK348:BK366)</f>
        <v>0</v>
      </c>
    </row>
    <row r="348" spans="1:65" s="2" customFormat="1" ht="21.75" customHeight="1" x14ac:dyDescent="0.2">
      <c r="A348" s="32"/>
      <c r="B348" s="157"/>
      <c r="C348" s="158" t="s">
        <v>713</v>
      </c>
      <c r="D348" s="158" t="s">
        <v>138</v>
      </c>
      <c r="E348" s="159" t="s">
        <v>714</v>
      </c>
      <c r="F348" s="160" t="s">
        <v>715</v>
      </c>
      <c r="G348" s="161" t="s">
        <v>141</v>
      </c>
      <c r="H348" s="162">
        <v>3.18</v>
      </c>
      <c r="I348" s="163"/>
      <c r="J348" s="164">
        <f>ROUND(I348*H348,2)</f>
        <v>0</v>
      </c>
      <c r="K348" s="165"/>
      <c r="L348" s="33"/>
      <c r="M348" s="166" t="s">
        <v>1</v>
      </c>
      <c r="N348" s="167" t="s">
        <v>42</v>
      </c>
      <c r="O348" s="58"/>
      <c r="P348" s="168">
        <f>O348*H348</f>
        <v>0</v>
      </c>
      <c r="Q348" s="168">
        <v>0</v>
      </c>
      <c r="R348" s="168">
        <f>Q348*H348</f>
        <v>0</v>
      </c>
      <c r="S348" s="168">
        <v>2.4649999999999998E-2</v>
      </c>
      <c r="T348" s="169">
        <f>S348*H348</f>
        <v>7.8386999999999998E-2</v>
      </c>
      <c r="U348" s="32"/>
      <c r="V348" s="32"/>
      <c r="W348" s="32"/>
      <c r="X348" s="32"/>
      <c r="Y348" s="32"/>
      <c r="Z348" s="32"/>
      <c r="AA348" s="32"/>
      <c r="AB348" s="32"/>
      <c r="AC348" s="32"/>
      <c r="AD348" s="32"/>
      <c r="AE348" s="32"/>
      <c r="AR348" s="170" t="s">
        <v>213</v>
      </c>
      <c r="AT348" s="170" t="s">
        <v>138</v>
      </c>
      <c r="AU348" s="170" t="s">
        <v>81</v>
      </c>
      <c r="AY348" s="17" t="s">
        <v>135</v>
      </c>
      <c r="BE348" s="171">
        <f>IF(N348="základní",J348,0)</f>
        <v>0</v>
      </c>
      <c r="BF348" s="171">
        <f>IF(N348="snížená",J348,0)</f>
        <v>0</v>
      </c>
      <c r="BG348" s="171">
        <f>IF(N348="zákl. přenesená",J348,0)</f>
        <v>0</v>
      </c>
      <c r="BH348" s="171">
        <f>IF(N348="sníž. přenesená",J348,0)</f>
        <v>0</v>
      </c>
      <c r="BI348" s="171">
        <f>IF(N348="nulová",J348,0)</f>
        <v>0</v>
      </c>
      <c r="BJ348" s="17" t="s">
        <v>81</v>
      </c>
      <c r="BK348" s="171">
        <f>ROUND(I348*H348,2)</f>
        <v>0</v>
      </c>
      <c r="BL348" s="17" t="s">
        <v>213</v>
      </c>
      <c r="BM348" s="170" t="s">
        <v>716</v>
      </c>
    </row>
    <row r="349" spans="1:65" s="15" customFormat="1" ht="11.25" x14ac:dyDescent="0.2">
      <c r="B349" s="189"/>
      <c r="D349" s="173" t="s">
        <v>144</v>
      </c>
      <c r="E349" s="190" t="s">
        <v>1</v>
      </c>
      <c r="F349" s="191" t="s">
        <v>717</v>
      </c>
      <c r="H349" s="190" t="s">
        <v>1</v>
      </c>
      <c r="I349" s="192"/>
      <c r="L349" s="189"/>
      <c r="M349" s="193"/>
      <c r="N349" s="194"/>
      <c r="O349" s="194"/>
      <c r="P349" s="194"/>
      <c r="Q349" s="194"/>
      <c r="R349" s="194"/>
      <c r="S349" s="194"/>
      <c r="T349" s="195"/>
      <c r="AT349" s="190" t="s">
        <v>144</v>
      </c>
      <c r="AU349" s="190" t="s">
        <v>81</v>
      </c>
      <c r="AV349" s="15" t="s">
        <v>84</v>
      </c>
      <c r="AW349" s="15" t="s">
        <v>33</v>
      </c>
      <c r="AX349" s="15" t="s">
        <v>76</v>
      </c>
      <c r="AY349" s="190" t="s">
        <v>135</v>
      </c>
    </row>
    <row r="350" spans="1:65" s="13" customFormat="1" ht="11.25" x14ac:dyDescent="0.2">
      <c r="B350" s="172"/>
      <c r="D350" s="173" t="s">
        <v>144</v>
      </c>
      <c r="E350" s="174" t="s">
        <v>1</v>
      </c>
      <c r="F350" s="175" t="s">
        <v>718</v>
      </c>
      <c r="H350" s="176">
        <v>3.18</v>
      </c>
      <c r="I350" s="177"/>
      <c r="L350" s="172"/>
      <c r="M350" s="178"/>
      <c r="N350" s="179"/>
      <c r="O350" s="179"/>
      <c r="P350" s="179"/>
      <c r="Q350" s="179"/>
      <c r="R350" s="179"/>
      <c r="S350" s="179"/>
      <c r="T350" s="180"/>
      <c r="AT350" s="174" t="s">
        <v>144</v>
      </c>
      <c r="AU350" s="174" t="s">
        <v>81</v>
      </c>
      <c r="AV350" s="13" t="s">
        <v>81</v>
      </c>
      <c r="AW350" s="13" t="s">
        <v>33</v>
      </c>
      <c r="AX350" s="13" t="s">
        <v>76</v>
      </c>
      <c r="AY350" s="174" t="s">
        <v>135</v>
      </c>
    </row>
    <row r="351" spans="1:65" s="14" customFormat="1" ht="11.25" x14ac:dyDescent="0.2">
      <c r="B351" s="181"/>
      <c r="D351" s="173" t="s">
        <v>144</v>
      </c>
      <c r="E351" s="182" t="s">
        <v>1</v>
      </c>
      <c r="F351" s="183" t="s">
        <v>153</v>
      </c>
      <c r="H351" s="184">
        <v>3.18</v>
      </c>
      <c r="I351" s="185"/>
      <c r="L351" s="181"/>
      <c r="M351" s="186"/>
      <c r="N351" s="187"/>
      <c r="O351" s="187"/>
      <c r="P351" s="187"/>
      <c r="Q351" s="187"/>
      <c r="R351" s="187"/>
      <c r="S351" s="187"/>
      <c r="T351" s="188"/>
      <c r="AT351" s="182" t="s">
        <v>144</v>
      </c>
      <c r="AU351" s="182" t="s">
        <v>81</v>
      </c>
      <c r="AV351" s="14" t="s">
        <v>142</v>
      </c>
      <c r="AW351" s="14" t="s">
        <v>33</v>
      </c>
      <c r="AX351" s="14" t="s">
        <v>84</v>
      </c>
      <c r="AY351" s="182" t="s">
        <v>135</v>
      </c>
    </row>
    <row r="352" spans="1:65" s="2" customFormat="1" ht="21.75" customHeight="1" x14ac:dyDescent="0.2">
      <c r="A352" s="32"/>
      <c r="B352" s="157"/>
      <c r="C352" s="158" t="s">
        <v>719</v>
      </c>
      <c r="D352" s="158" t="s">
        <v>138</v>
      </c>
      <c r="E352" s="159" t="s">
        <v>720</v>
      </c>
      <c r="F352" s="160" t="s">
        <v>721</v>
      </c>
      <c r="G352" s="161" t="s">
        <v>216</v>
      </c>
      <c r="H352" s="162">
        <v>1</v>
      </c>
      <c r="I352" s="163"/>
      <c r="J352" s="164">
        <f t="shared" ref="J352:J366" si="60">ROUND(I352*H352,2)</f>
        <v>0</v>
      </c>
      <c r="K352" s="165"/>
      <c r="L352" s="33"/>
      <c r="M352" s="166" t="s">
        <v>1</v>
      </c>
      <c r="N352" s="167" t="s">
        <v>42</v>
      </c>
      <c r="O352" s="58"/>
      <c r="P352" s="168">
        <f t="shared" ref="P352:P366" si="61">O352*H352</f>
        <v>0</v>
      </c>
      <c r="Q352" s="168">
        <v>0</v>
      </c>
      <c r="R352" s="168">
        <f t="shared" ref="R352:R366" si="62">Q352*H352</f>
        <v>0</v>
      </c>
      <c r="S352" s="168">
        <v>0</v>
      </c>
      <c r="T352" s="169">
        <f t="shared" ref="T352:T366" si="63">S352*H352</f>
        <v>0</v>
      </c>
      <c r="U352" s="32"/>
      <c r="V352" s="32"/>
      <c r="W352" s="32"/>
      <c r="X352" s="32"/>
      <c r="Y352" s="32"/>
      <c r="Z352" s="32"/>
      <c r="AA352" s="32"/>
      <c r="AB352" s="32"/>
      <c r="AC352" s="32"/>
      <c r="AD352" s="32"/>
      <c r="AE352" s="32"/>
      <c r="AR352" s="170" t="s">
        <v>213</v>
      </c>
      <c r="AT352" s="170" t="s">
        <v>138</v>
      </c>
      <c r="AU352" s="170" t="s">
        <v>81</v>
      </c>
      <c r="AY352" s="17" t="s">
        <v>135</v>
      </c>
      <c r="BE352" s="171">
        <f t="shared" ref="BE352:BE366" si="64">IF(N352="základní",J352,0)</f>
        <v>0</v>
      </c>
      <c r="BF352" s="171">
        <f t="shared" ref="BF352:BF366" si="65">IF(N352="snížená",J352,0)</f>
        <v>0</v>
      </c>
      <c r="BG352" s="171">
        <f t="shared" ref="BG352:BG366" si="66">IF(N352="zákl. přenesená",J352,0)</f>
        <v>0</v>
      </c>
      <c r="BH352" s="171">
        <f t="shared" ref="BH352:BH366" si="67">IF(N352="sníž. přenesená",J352,0)</f>
        <v>0</v>
      </c>
      <c r="BI352" s="171">
        <f t="shared" ref="BI352:BI366" si="68">IF(N352="nulová",J352,0)</f>
        <v>0</v>
      </c>
      <c r="BJ352" s="17" t="s">
        <v>81</v>
      </c>
      <c r="BK352" s="171">
        <f t="shared" ref="BK352:BK366" si="69">ROUND(I352*H352,2)</f>
        <v>0</v>
      </c>
      <c r="BL352" s="17" t="s">
        <v>213</v>
      </c>
      <c r="BM352" s="170" t="s">
        <v>722</v>
      </c>
    </row>
    <row r="353" spans="1:65" s="2" customFormat="1" ht="16.5" customHeight="1" x14ac:dyDescent="0.2">
      <c r="A353" s="32"/>
      <c r="B353" s="157"/>
      <c r="C353" s="196" t="s">
        <v>723</v>
      </c>
      <c r="D353" s="196" t="s">
        <v>219</v>
      </c>
      <c r="E353" s="197" t="s">
        <v>724</v>
      </c>
      <c r="F353" s="198" t="s">
        <v>725</v>
      </c>
      <c r="G353" s="199" t="s">
        <v>216</v>
      </c>
      <c r="H353" s="200">
        <v>1</v>
      </c>
      <c r="I353" s="201"/>
      <c r="J353" s="202">
        <f t="shared" si="60"/>
        <v>0</v>
      </c>
      <c r="K353" s="203"/>
      <c r="L353" s="204"/>
      <c r="M353" s="205" t="s">
        <v>1</v>
      </c>
      <c r="N353" s="206" t="s">
        <v>42</v>
      </c>
      <c r="O353" s="58"/>
      <c r="P353" s="168">
        <f t="shared" si="61"/>
        <v>0</v>
      </c>
      <c r="Q353" s="168">
        <v>1.55E-2</v>
      </c>
      <c r="R353" s="168">
        <f t="shared" si="62"/>
        <v>1.55E-2</v>
      </c>
      <c r="S353" s="168">
        <v>0</v>
      </c>
      <c r="T353" s="169">
        <f t="shared" si="63"/>
        <v>0</v>
      </c>
      <c r="U353" s="32"/>
      <c r="V353" s="32"/>
      <c r="W353" s="32"/>
      <c r="X353" s="32"/>
      <c r="Y353" s="32"/>
      <c r="Z353" s="32"/>
      <c r="AA353" s="32"/>
      <c r="AB353" s="32"/>
      <c r="AC353" s="32"/>
      <c r="AD353" s="32"/>
      <c r="AE353" s="32"/>
      <c r="AR353" s="170" t="s">
        <v>298</v>
      </c>
      <c r="AT353" s="170" t="s">
        <v>219</v>
      </c>
      <c r="AU353" s="170" t="s">
        <v>81</v>
      </c>
      <c r="AY353" s="17" t="s">
        <v>135</v>
      </c>
      <c r="BE353" s="171">
        <f t="shared" si="64"/>
        <v>0</v>
      </c>
      <c r="BF353" s="171">
        <f t="shared" si="65"/>
        <v>0</v>
      </c>
      <c r="BG353" s="171">
        <f t="shared" si="66"/>
        <v>0</v>
      </c>
      <c r="BH353" s="171">
        <f t="shared" si="67"/>
        <v>0</v>
      </c>
      <c r="BI353" s="171">
        <f t="shared" si="68"/>
        <v>0</v>
      </c>
      <c r="BJ353" s="17" t="s">
        <v>81</v>
      </c>
      <c r="BK353" s="171">
        <f t="shared" si="69"/>
        <v>0</v>
      </c>
      <c r="BL353" s="17" t="s">
        <v>213</v>
      </c>
      <c r="BM353" s="170" t="s">
        <v>726</v>
      </c>
    </row>
    <row r="354" spans="1:65" s="2" customFormat="1" ht="21.75" customHeight="1" x14ac:dyDescent="0.2">
      <c r="A354" s="32"/>
      <c r="B354" s="157"/>
      <c r="C354" s="196" t="s">
        <v>727</v>
      </c>
      <c r="D354" s="196" t="s">
        <v>219</v>
      </c>
      <c r="E354" s="197" t="s">
        <v>728</v>
      </c>
      <c r="F354" s="198" t="s">
        <v>729</v>
      </c>
      <c r="G354" s="199" t="s">
        <v>216</v>
      </c>
      <c r="H354" s="200">
        <v>1</v>
      </c>
      <c r="I354" s="201"/>
      <c r="J354" s="202">
        <f t="shared" si="60"/>
        <v>0</v>
      </c>
      <c r="K354" s="203"/>
      <c r="L354" s="204"/>
      <c r="M354" s="205" t="s">
        <v>1</v>
      </c>
      <c r="N354" s="206" t="s">
        <v>42</v>
      </c>
      <c r="O354" s="58"/>
      <c r="P354" s="168">
        <f t="shared" si="61"/>
        <v>0</v>
      </c>
      <c r="Q354" s="168">
        <v>1.1999999999999999E-3</v>
      </c>
      <c r="R354" s="168">
        <f t="shared" si="62"/>
        <v>1.1999999999999999E-3</v>
      </c>
      <c r="S354" s="168">
        <v>0</v>
      </c>
      <c r="T354" s="169">
        <f t="shared" si="63"/>
        <v>0</v>
      </c>
      <c r="U354" s="32"/>
      <c r="V354" s="32"/>
      <c r="W354" s="32"/>
      <c r="X354" s="32"/>
      <c r="Y354" s="32"/>
      <c r="Z354" s="32"/>
      <c r="AA354" s="32"/>
      <c r="AB354" s="32"/>
      <c r="AC354" s="32"/>
      <c r="AD354" s="32"/>
      <c r="AE354" s="32"/>
      <c r="AR354" s="170" t="s">
        <v>298</v>
      </c>
      <c r="AT354" s="170" t="s">
        <v>219</v>
      </c>
      <c r="AU354" s="170" t="s">
        <v>81</v>
      </c>
      <c r="AY354" s="17" t="s">
        <v>135</v>
      </c>
      <c r="BE354" s="171">
        <f t="shared" si="64"/>
        <v>0</v>
      </c>
      <c r="BF354" s="171">
        <f t="shared" si="65"/>
        <v>0</v>
      </c>
      <c r="BG354" s="171">
        <f t="shared" si="66"/>
        <v>0</v>
      </c>
      <c r="BH354" s="171">
        <f t="shared" si="67"/>
        <v>0</v>
      </c>
      <c r="BI354" s="171">
        <f t="shared" si="68"/>
        <v>0</v>
      </c>
      <c r="BJ354" s="17" t="s">
        <v>81</v>
      </c>
      <c r="BK354" s="171">
        <f t="shared" si="69"/>
        <v>0</v>
      </c>
      <c r="BL354" s="17" t="s">
        <v>213</v>
      </c>
      <c r="BM354" s="170" t="s">
        <v>730</v>
      </c>
    </row>
    <row r="355" spans="1:65" s="2" customFormat="1" ht="16.5" customHeight="1" x14ac:dyDescent="0.2">
      <c r="A355" s="32"/>
      <c r="B355" s="157"/>
      <c r="C355" s="158" t="s">
        <v>731</v>
      </c>
      <c r="D355" s="158" t="s">
        <v>138</v>
      </c>
      <c r="E355" s="159" t="s">
        <v>732</v>
      </c>
      <c r="F355" s="160" t="s">
        <v>733</v>
      </c>
      <c r="G355" s="161" t="s">
        <v>216</v>
      </c>
      <c r="H355" s="162">
        <v>1</v>
      </c>
      <c r="I355" s="163"/>
      <c r="J355" s="164">
        <f t="shared" si="60"/>
        <v>0</v>
      </c>
      <c r="K355" s="165"/>
      <c r="L355" s="33"/>
      <c r="M355" s="166" t="s">
        <v>1</v>
      </c>
      <c r="N355" s="167" t="s">
        <v>42</v>
      </c>
      <c r="O355" s="58"/>
      <c r="P355" s="168">
        <f t="shared" si="61"/>
        <v>0</v>
      </c>
      <c r="Q355" s="168">
        <v>0</v>
      </c>
      <c r="R355" s="168">
        <f t="shared" si="62"/>
        <v>0</v>
      </c>
      <c r="S355" s="168">
        <v>0</v>
      </c>
      <c r="T355" s="169">
        <f t="shared" si="63"/>
        <v>0</v>
      </c>
      <c r="U355" s="32"/>
      <c r="V355" s="32"/>
      <c r="W355" s="32"/>
      <c r="X355" s="32"/>
      <c r="Y355" s="32"/>
      <c r="Z355" s="32"/>
      <c r="AA355" s="32"/>
      <c r="AB355" s="32"/>
      <c r="AC355" s="32"/>
      <c r="AD355" s="32"/>
      <c r="AE355" s="32"/>
      <c r="AR355" s="170" t="s">
        <v>213</v>
      </c>
      <c r="AT355" s="170" t="s">
        <v>138</v>
      </c>
      <c r="AU355" s="170" t="s">
        <v>81</v>
      </c>
      <c r="AY355" s="17" t="s">
        <v>135</v>
      </c>
      <c r="BE355" s="171">
        <f t="shared" si="64"/>
        <v>0</v>
      </c>
      <c r="BF355" s="171">
        <f t="shared" si="65"/>
        <v>0</v>
      </c>
      <c r="BG355" s="171">
        <f t="shared" si="66"/>
        <v>0</v>
      </c>
      <c r="BH355" s="171">
        <f t="shared" si="67"/>
        <v>0</v>
      </c>
      <c r="BI355" s="171">
        <f t="shared" si="68"/>
        <v>0</v>
      </c>
      <c r="BJ355" s="17" t="s">
        <v>81</v>
      </c>
      <c r="BK355" s="171">
        <f t="shared" si="69"/>
        <v>0</v>
      </c>
      <c r="BL355" s="17" t="s">
        <v>213</v>
      </c>
      <c r="BM355" s="170" t="s">
        <v>734</v>
      </c>
    </row>
    <row r="356" spans="1:65" s="2" customFormat="1" ht="16.5" customHeight="1" x14ac:dyDescent="0.2">
      <c r="A356" s="32"/>
      <c r="B356" s="157"/>
      <c r="C356" s="196" t="s">
        <v>735</v>
      </c>
      <c r="D356" s="196" t="s">
        <v>219</v>
      </c>
      <c r="E356" s="197" t="s">
        <v>736</v>
      </c>
      <c r="F356" s="198" t="s">
        <v>737</v>
      </c>
      <c r="G356" s="199" t="s">
        <v>216</v>
      </c>
      <c r="H356" s="200">
        <v>1</v>
      </c>
      <c r="I356" s="201"/>
      <c r="J356" s="202">
        <f t="shared" si="60"/>
        <v>0</v>
      </c>
      <c r="K356" s="203"/>
      <c r="L356" s="204"/>
      <c r="M356" s="205" t="s">
        <v>1</v>
      </c>
      <c r="N356" s="206" t="s">
        <v>42</v>
      </c>
      <c r="O356" s="58"/>
      <c r="P356" s="168">
        <f t="shared" si="61"/>
        <v>0</v>
      </c>
      <c r="Q356" s="168">
        <v>4.4999999999999999E-4</v>
      </c>
      <c r="R356" s="168">
        <f t="shared" si="62"/>
        <v>4.4999999999999999E-4</v>
      </c>
      <c r="S356" s="168">
        <v>0</v>
      </c>
      <c r="T356" s="169">
        <f t="shared" si="63"/>
        <v>0</v>
      </c>
      <c r="U356" s="32"/>
      <c r="V356" s="32"/>
      <c r="W356" s="32"/>
      <c r="X356" s="32"/>
      <c r="Y356" s="32"/>
      <c r="Z356" s="32"/>
      <c r="AA356" s="32"/>
      <c r="AB356" s="32"/>
      <c r="AC356" s="32"/>
      <c r="AD356" s="32"/>
      <c r="AE356" s="32"/>
      <c r="AR356" s="170" t="s">
        <v>298</v>
      </c>
      <c r="AT356" s="170" t="s">
        <v>219</v>
      </c>
      <c r="AU356" s="170" t="s">
        <v>81</v>
      </c>
      <c r="AY356" s="17" t="s">
        <v>135</v>
      </c>
      <c r="BE356" s="171">
        <f t="shared" si="64"/>
        <v>0</v>
      </c>
      <c r="BF356" s="171">
        <f t="shared" si="65"/>
        <v>0</v>
      </c>
      <c r="BG356" s="171">
        <f t="shared" si="66"/>
        <v>0</v>
      </c>
      <c r="BH356" s="171">
        <f t="shared" si="67"/>
        <v>0</v>
      </c>
      <c r="BI356" s="171">
        <f t="shared" si="68"/>
        <v>0</v>
      </c>
      <c r="BJ356" s="17" t="s">
        <v>81</v>
      </c>
      <c r="BK356" s="171">
        <f t="shared" si="69"/>
        <v>0</v>
      </c>
      <c r="BL356" s="17" t="s">
        <v>213</v>
      </c>
      <c r="BM356" s="170" t="s">
        <v>738</v>
      </c>
    </row>
    <row r="357" spans="1:65" s="2" customFormat="1" ht="21.75" customHeight="1" x14ac:dyDescent="0.2">
      <c r="A357" s="32"/>
      <c r="B357" s="157"/>
      <c r="C357" s="158" t="s">
        <v>739</v>
      </c>
      <c r="D357" s="158" t="s">
        <v>138</v>
      </c>
      <c r="E357" s="159" t="s">
        <v>740</v>
      </c>
      <c r="F357" s="160" t="s">
        <v>741</v>
      </c>
      <c r="G357" s="161" t="s">
        <v>216</v>
      </c>
      <c r="H357" s="162">
        <v>1</v>
      </c>
      <c r="I357" s="163"/>
      <c r="J357" s="164">
        <f t="shared" si="60"/>
        <v>0</v>
      </c>
      <c r="K357" s="165"/>
      <c r="L357" s="33"/>
      <c r="M357" s="166" t="s">
        <v>1</v>
      </c>
      <c r="N357" s="167" t="s">
        <v>42</v>
      </c>
      <c r="O357" s="58"/>
      <c r="P357" s="168">
        <f t="shared" si="61"/>
        <v>0</v>
      </c>
      <c r="Q357" s="168">
        <v>0</v>
      </c>
      <c r="R357" s="168">
        <f t="shared" si="62"/>
        <v>0</v>
      </c>
      <c r="S357" s="168">
        <v>0</v>
      </c>
      <c r="T357" s="169">
        <f t="shared" si="63"/>
        <v>0</v>
      </c>
      <c r="U357" s="32"/>
      <c r="V357" s="32"/>
      <c r="W357" s="32"/>
      <c r="X357" s="32"/>
      <c r="Y357" s="32"/>
      <c r="Z357" s="32"/>
      <c r="AA357" s="32"/>
      <c r="AB357" s="32"/>
      <c r="AC357" s="32"/>
      <c r="AD357" s="32"/>
      <c r="AE357" s="32"/>
      <c r="AR357" s="170" t="s">
        <v>213</v>
      </c>
      <c r="AT357" s="170" t="s">
        <v>138</v>
      </c>
      <c r="AU357" s="170" t="s">
        <v>81</v>
      </c>
      <c r="AY357" s="17" t="s">
        <v>135</v>
      </c>
      <c r="BE357" s="171">
        <f t="shared" si="64"/>
        <v>0</v>
      </c>
      <c r="BF357" s="171">
        <f t="shared" si="65"/>
        <v>0</v>
      </c>
      <c r="BG357" s="171">
        <f t="shared" si="66"/>
        <v>0</v>
      </c>
      <c r="BH357" s="171">
        <f t="shared" si="67"/>
        <v>0</v>
      </c>
      <c r="BI357" s="171">
        <f t="shared" si="68"/>
        <v>0</v>
      </c>
      <c r="BJ357" s="17" t="s">
        <v>81</v>
      </c>
      <c r="BK357" s="171">
        <f t="shared" si="69"/>
        <v>0</v>
      </c>
      <c r="BL357" s="17" t="s">
        <v>213</v>
      </c>
      <c r="BM357" s="170" t="s">
        <v>742</v>
      </c>
    </row>
    <row r="358" spans="1:65" s="2" customFormat="1" ht="16.5" customHeight="1" x14ac:dyDescent="0.2">
      <c r="A358" s="32"/>
      <c r="B358" s="157"/>
      <c r="C358" s="196" t="s">
        <v>743</v>
      </c>
      <c r="D358" s="196" t="s">
        <v>219</v>
      </c>
      <c r="E358" s="197" t="s">
        <v>744</v>
      </c>
      <c r="F358" s="198" t="s">
        <v>745</v>
      </c>
      <c r="G358" s="199" t="s">
        <v>216</v>
      </c>
      <c r="H358" s="200">
        <v>1</v>
      </c>
      <c r="I358" s="201"/>
      <c r="J358" s="202">
        <f t="shared" si="60"/>
        <v>0</v>
      </c>
      <c r="K358" s="203"/>
      <c r="L358" s="204"/>
      <c r="M358" s="205" t="s">
        <v>1</v>
      </c>
      <c r="N358" s="206" t="s">
        <v>42</v>
      </c>
      <c r="O358" s="58"/>
      <c r="P358" s="168">
        <f t="shared" si="61"/>
        <v>0</v>
      </c>
      <c r="Q358" s="168">
        <v>1.3500000000000001E-3</v>
      </c>
      <c r="R358" s="168">
        <f t="shared" si="62"/>
        <v>1.3500000000000001E-3</v>
      </c>
      <c r="S358" s="168">
        <v>0</v>
      </c>
      <c r="T358" s="169">
        <f t="shared" si="63"/>
        <v>0</v>
      </c>
      <c r="U358" s="32"/>
      <c r="V358" s="32"/>
      <c r="W358" s="32"/>
      <c r="X358" s="32"/>
      <c r="Y358" s="32"/>
      <c r="Z358" s="32"/>
      <c r="AA358" s="32"/>
      <c r="AB358" s="32"/>
      <c r="AC358" s="32"/>
      <c r="AD358" s="32"/>
      <c r="AE358" s="32"/>
      <c r="AR358" s="170" t="s">
        <v>298</v>
      </c>
      <c r="AT358" s="170" t="s">
        <v>219</v>
      </c>
      <c r="AU358" s="170" t="s">
        <v>81</v>
      </c>
      <c r="AY358" s="17" t="s">
        <v>135</v>
      </c>
      <c r="BE358" s="171">
        <f t="shared" si="64"/>
        <v>0</v>
      </c>
      <c r="BF358" s="171">
        <f t="shared" si="65"/>
        <v>0</v>
      </c>
      <c r="BG358" s="171">
        <f t="shared" si="66"/>
        <v>0</v>
      </c>
      <c r="BH358" s="171">
        <f t="shared" si="67"/>
        <v>0</v>
      </c>
      <c r="BI358" s="171">
        <f t="shared" si="68"/>
        <v>0</v>
      </c>
      <c r="BJ358" s="17" t="s">
        <v>81</v>
      </c>
      <c r="BK358" s="171">
        <f t="shared" si="69"/>
        <v>0</v>
      </c>
      <c r="BL358" s="17" t="s">
        <v>213</v>
      </c>
      <c r="BM358" s="170" t="s">
        <v>746</v>
      </c>
    </row>
    <row r="359" spans="1:65" s="2" customFormat="1" ht="21.75" customHeight="1" x14ac:dyDescent="0.2">
      <c r="A359" s="32"/>
      <c r="B359" s="157"/>
      <c r="C359" s="158" t="s">
        <v>747</v>
      </c>
      <c r="D359" s="158" t="s">
        <v>138</v>
      </c>
      <c r="E359" s="159" t="s">
        <v>748</v>
      </c>
      <c r="F359" s="160" t="s">
        <v>749</v>
      </c>
      <c r="G359" s="161" t="s">
        <v>216</v>
      </c>
      <c r="H359" s="162">
        <v>1</v>
      </c>
      <c r="I359" s="163"/>
      <c r="J359" s="164">
        <f t="shared" si="60"/>
        <v>0</v>
      </c>
      <c r="K359" s="165"/>
      <c r="L359" s="33"/>
      <c r="M359" s="166" t="s">
        <v>1</v>
      </c>
      <c r="N359" s="167" t="s">
        <v>42</v>
      </c>
      <c r="O359" s="58"/>
      <c r="P359" s="168">
        <f t="shared" si="61"/>
        <v>0</v>
      </c>
      <c r="Q359" s="168">
        <v>0</v>
      </c>
      <c r="R359" s="168">
        <f t="shared" si="62"/>
        <v>0</v>
      </c>
      <c r="S359" s="168">
        <v>0.17399999999999999</v>
      </c>
      <c r="T359" s="169">
        <f t="shared" si="63"/>
        <v>0.17399999999999999</v>
      </c>
      <c r="U359" s="32"/>
      <c r="V359" s="32"/>
      <c r="W359" s="32"/>
      <c r="X359" s="32"/>
      <c r="Y359" s="32"/>
      <c r="Z359" s="32"/>
      <c r="AA359" s="32"/>
      <c r="AB359" s="32"/>
      <c r="AC359" s="32"/>
      <c r="AD359" s="32"/>
      <c r="AE359" s="32"/>
      <c r="AR359" s="170" t="s">
        <v>213</v>
      </c>
      <c r="AT359" s="170" t="s">
        <v>138</v>
      </c>
      <c r="AU359" s="170" t="s">
        <v>81</v>
      </c>
      <c r="AY359" s="17" t="s">
        <v>135</v>
      </c>
      <c r="BE359" s="171">
        <f t="shared" si="64"/>
        <v>0</v>
      </c>
      <c r="BF359" s="171">
        <f t="shared" si="65"/>
        <v>0</v>
      </c>
      <c r="BG359" s="171">
        <f t="shared" si="66"/>
        <v>0</v>
      </c>
      <c r="BH359" s="171">
        <f t="shared" si="67"/>
        <v>0</v>
      </c>
      <c r="BI359" s="171">
        <f t="shared" si="68"/>
        <v>0</v>
      </c>
      <c r="BJ359" s="17" t="s">
        <v>81</v>
      </c>
      <c r="BK359" s="171">
        <f t="shared" si="69"/>
        <v>0</v>
      </c>
      <c r="BL359" s="17" t="s">
        <v>213</v>
      </c>
      <c r="BM359" s="170" t="s">
        <v>750</v>
      </c>
    </row>
    <row r="360" spans="1:65" s="2" customFormat="1" ht="21.75" customHeight="1" x14ac:dyDescent="0.2">
      <c r="A360" s="32"/>
      <c r="B360" s="157"/>
      <c r="C360" s="158" t="s">
        <v>751</v>
      </c>
      <c r="D360" s="158" t="s">
        <v>138</v>
      </c>
      <c r="E360" s="159" t="s">
        <v>752</v>
      </c>
      <c r="F360" s="160" t="s">
        <v>753</v>
      </c>
      <c r="G360" s="161" t="s">
        <v>268</v>
      </c>
      <c r="H360" s="162">
        <v>1.9E-2</v>
      </c>
      <c r="I360" s="163"/>
      <c r="J360" s="164">
        <f t="shared" si="60"/>
        <v>0</v>
      </c>
      <c r="K360" s="165"/>
      <c r="L360" s="33"/>
      <c r="M360" s="166" t="s">
        <v>1</v>
      </c>
      <c r="N360" s="167" t="s">
        <v>42</v>
      </c>
      <c r="O360" s="58"/>
      <c r="P360" s="168">
        <f t="shared" si="61"/>
        <v>0</v>
      </c>
      <c r="Q360" s="168">
        <v>0</v>
      </c>
      <c r="R360" s="168">
        <f t="shared" si="62"/>
        <v>0</v>
      </c>
      <c r="S360" s="168">
        <v>0</v>
      </c>
      <c r="T360" s="169">
        <f t="shared" si="63"/>
        <v>0</v>
      </c>
      <c r="U360" s="32"/>
      <c r="V360" s="32"/>
      <c r="W360" s="32"/>
      <c r="X360" s="32"/>
      <c r="Y360" s="32"/>
      <c r="Z360" s="32"/>
      <c r="AA360" s="32"/>
      <c r="AB360" s="32"/>
      <c r="AC360" s="32"/>
      <c r="AD360" s="32"/>
      <c r="AE360" s="32"/>
      <c r="AR360" s="170" t="s">
        <v>213</v>
      </c>
      <c r="AT360" s="170" t="s">
        <v>138</v>
      </c>
      <c r="AU360" s="170" t="s">
        <v>81</v>
      </c>
      <c r="AY360" s="17" t="s">
        <v>135</v>
      </c>
      <c r="BE360" s="171">
        <f t="shared" si="64"/>
        <v>0</v>
      </c>
      <c r="BF360" s="171">
        <f t="shared" si="65"/>
        <v>0</v>
      </c>
      <c r="BG360" s="171">
        <f t="shared" si="66"/>
        <v>0</v>
      </c>
      <c r="BH360" s="171">
        <f t="shared" si="67"/>
        <v>0</v>
      </c>
      <c r="BI360" s="171">
        <f t="shared" si="68"/>
        <v>0</v>
      </c>
      <c r="BJ360" s="17" t="s">
        <v>81</v>
      </c>
      <c r="BK360" s="171">
        <f t="shared" si="69"/>
        <v>0</v>
      </c>
      <c r="BL360" s="17" t="s">
        <v>213</v>
      </c>
      <c r="BM360" s="170" t="s">
        <v>754</v>
      </c>
    </row>
    <row r="361" spans="1:65" s="2" customFormat="1" ht="21.75" customHeight="1" x14ac:dyDescent="0.2">
      <c r="A361" s="32"/>
      <c r="B361" s="157"/>
      <c r="C361" s="158" t="s">
        <v>755</v>
      </c>
      <c r="D361" s="158" t="s">
        <v>138</v>
      </c>
      <c r="E361" s="159" t="s">
        <v>756</v>
      </c>
      <c r="F361" s="160" t="s">
        <v>757</v>
      </c>
      <c r="G361" s="161" t="s">
        <v>268</v>
      </c>
      <c r="H361" s="162">
        <v>1.9E-2</v>
      </c>
      <c r="I361" s="163"/>
      <c r="J361" s="164">
        <f t="shared" si="60"/>
        <v>0</v>
      </c>
      <c r="K361" s="165"/>
      <c r="L361" s="33"/>
      <c r="M361" s="166" t="s">
        <v>1</v>
      </c>
      <c r="N361" s="167" t="s">
        <v>42</v>
      </c>
      <c r="O361" s="58"/>
      <c r="P361" s="168">
        <f t="shared" si="61"/>
        <v>0</v>
      </c>
      <c r="Q361" s="168">
        <v>0</v>
      </c>
      <c r="R361" s="168">
        <f t="shared" si="62"/>
        <v>0</v>
      </c>
      <c r="S361" s="168">
        <v>0</v>
      </c>
      <c r="T361" s="169">
        <f t="shared" si="63"/>
        <v>0</v>
      </c>
      <c r="U361" s="32"/>
      <c r="V361" s="32"/>
      <c r="W361" s="32"/>
      <c r="X361" s="32"/>
      <c r="Y361" s="32"/>
      <c r="Z361" s="32"/>
      <c r="AA361" s="32"/>
      <c r="AB361" s="32"/>
      <c r="AC361" s="32"/>
      <c r="AD361" s="32"/>
      <c r="AE361" s="32"/>
      <c r="AR361" s="170" t="s">
        <v>213</v>
      </c>
      <c r="AT361" s="170" t="s">
        <v>138</v>
      </c>
      <c r="AU361" s="170" t="s">
        <v>81</v>
      </c>
      <c r="AY361" s="17" t="s">
        <v>135</v>
      </c>
      <c r="BE361" s="171">
        <f t="shared" si="64"/>
        <v>0</v>
      </c>
      <c r="BF361" s="171">
        <f t="shared" si="65"/>
        <v>0</v>
      </c>
      <c r="BG361" s="171">
        <f t="shared" si="66"/>
        <v>0</v>
      </c>
      <c r="BH361" s="171">
        <f t="shared" si="67"/>
        <v>0</v>
      </c>
      <c r="BI361" s="171">
        <f t="shared" si="68"/>
        <v>0</v>
      </c>
      <c r="BJ361" s="17" t="s">
        <v>81</v>
      </c>
      <c r="BK361" s="171">
        <f t="shared" si="69"/>
        <v>0</v>
      </c>
      <c r="BL361" s="17" t="s">
        <v>213</v>
      </c>
      <c r="BM361" s="170" t="s">
        <v>758</v>
      </c>
    </row>
    <row r="362" spans="1:65" s="2" customFormat="1" ht="21.75" customHeight="1" x14ac:dyDescent="0.2">
      <c r="A362" s="32"/>
      <c r="B362" s="157"/>
      <c r="C362" s="158" t="s">
        <v>759</v>
      </c>
      <c r="D362" s="158" t="s">
        <v>138</v>
      </c>
      <c r="E362" s="159" t="s">
        <v>760</v>
      </c>
      <c r="F362" s="160" t="s">
        <v>761</v>
      </c>
      <c r="G362" s="161" t="s">
        <v>550</v>
      </c>
      <c r="H362" s="162">
        <v>1</v>
      </c>
      <c r="I362" s="163"/>
      <c r="J362" s="164">
        <f t="shared" si="60"/>
        <v>0</v>
      </c>
      <c r="K362" s="165"/>
      <c r="L362" s="33"/>
      <c r="M362" s="166" t="s">
        <v>1</v>
      </c>
      <c r="N362" s="167" t="s">
        <v>42</v>
      </c>
      <c r="O362" s="58"/>
      <c r="P362" s="168">
        <f t="shared" si="61"/>
        <v>0</v>
      </c>
      <c r="Q362" s="168">
        <v>0</v>
      </c>
      <c r="R362" s="168">
        <f t="shared" si="62"/>
        <v>0</v>
      </c>
      <c r="S362" s="168">
        <v>0</v>
      </c>
      <c r="T362" s="169">
        <f t="shared" si="63"/>
        <v>0</v>
      </c>
      <c r="U362" s="32"/>
      <c r="V362" s="32"/>
      <c r="W362" s="32"/>
      <c r="X362" s="32"/>
      <c r="Y362" s="32"/>
      <c r="Z362" s="32"/>
      <c r="AA362" s="32"/>
      <c r="AB362" s="32"/>
      <c r="AC362" s="32"/>
      <c r="AD362" s="32"/>
      <c r="AE362" s="32"/>
      <c r="AR362" s="170" t="s">
        <v>213</v>
      </c>
      <c r="AT362" s="170" t="s">
        <v>138</v>
      </c>
      <c r="AU362" s="170" t="s">
        <v>81</v>
      </c>
      <c r="AY362" s="17" t="s">
        <v>135</v>
      </c>
      <c r="BE362" s="171">
        <f t="shared" si="64"/>
        <v>0</v>
      </c>
      <c r="BF362" s="171">
        <f t="shared" si="65"/>
        <v>0</v>
      </c>
      <c r="BG362" s="171">
        <f t="shared" si="66"/>
        <v>0</v>
      </c>
      <c r="BH362" s="171">
        <f t="shared" si="67"/>
        <v>0</v>
      </c>
      <c r="BI362" s="171">
        <f t="shared" si="68"/>
        <v>0</v>
      </c>
      <c r="BJ362" s="17" t="s">
        <v>81</v>
      </c>
      <c r="BK362" s="171">
        <f t="shared" si="69"/>
        <v>0</v>
      </c>
      <c r="BL362" s="17" t="s">
        <v>213</v>
      </c>
      <c r="BM362" s="170" t="s">
        <v>762</v>
      </c>
    </row>
    <row r="363" spans="1:65" s="2" customFormat="1" ht="16.5" customHeight="1" x14ac:dyDescent="0.2">
      <c r="A363" s="32"/>
      <c r="B363" s="157"/>
      <c r="C363" s="158" t="s">
        <v>763</v>
      </c>
      <c r="D363" s="158" t="s">
        <v>138</v>
      </c>
      <c r="E363" s="159" t="s">
        <v>764</v>
      </c>
      <c r="F363" s="160" t="s">
        <v>765</v>
      </c>
      <c r="G363" s="161" t="s">
        <v>550</v>
      </c>
      <c r="H363" s="162">
        <v>1</v>
      </c>
      <c r="I363" s="163"/>
      <c r="J363" s="164">
        <f t="shared" si="60"/>
        <v>0</v>
      </c>
      <c r="K363" s="165"/>
      <c r="L363" s="33"/>
      <c r="M363" s="166" t="s">
        <v>1</v>
      </c>
      <c r="N363" s="167" t="s">
        <v>42</v>
      </c>
      <c r="O363" s="58"/>
      <c r="P363" s="168">
        <f t="shared" si="61"/>
        <v>0</v>
      </c>
      <c r="Q363" s="168">
        <v>0</v>
      </c>
      <c r="R363" s="168">
        <f t="shared" si="62"/>
        <v>0</v>
      </c>
      <c r="S363" s="168">
        <v>0</v>
      </c>
      <c r="T363" s="169">
        <f t="shared" si="63"/>
        <v>0</v>
      </c>
      <c r="U363" s="32"/>
      <c r="V363" s="32"/>
      <c r="W363" s="32"/>
      <c r="X363" s="32"/>
      <c r="Y363" s="32"/>
      <c r="Z363" s="32"/>
      <c r="AA363" s="32"/>
      <c r="AB363" s="32"/>
      <c r="AC363" s="32"/>
      <c r="AD363" s="32"/>
      <c r="AE363" s="32"/>
      <c r="AR363" s="170" t="s">
        <v>213</v>
      </c>
      <c r="AT363" s="170" t="s">
        <v>138</v>
      </c>
      <c r="AU363" s="170" t="s">
        <v>81</v>
      </c>
      <c r="AY363" s="17" t="s">
        <v>135</v>
      </c>
      <c r="BE363" s="171">
        <f t="shared" si="64"/>
        <v>0</v>
      </c>
      <c r="BF363" s="171">
        <f t="shared" si="65"/>
        <v>0</v>
      </c>
      <c r="BG363" s="171">
        <f t="shared" si="66"/>
        <v>0</v>
      </c>
      <c r="BH363" s="171">
        <f t="shared" si="67"/>
        <v>0</v>
      </c>
      <c r="BI363" s="171">
        <f t="shared" si="68"/>
        <v>0</v>
      </c>
      <c r="BJ363" s="17" t="s">
        <v>81</v>
      </c>
      <c r="BK363" s="171">
        <f t="shared" si="69"/>
        <v>0</v>
      </c>
      <c r="BL363" s="17" t="s">
        <v>213</v>
      </c>
      <c r="BM363" s="170" t="s">
        <v>766</v>
      </c>
    </row>
    <row r="364" spans="1:65" s="2" customFormat="1" ht="16.5" customHeight="1" x14ac:dyDescent="0.2">
      <c r="A364" s="32"/>
      <c r="B364" s="157"/>
      <c r="C364" s="158" t="s">
        <v>767</v>
      </c>
      <c r="D364" s="158" t="s">
        <v>138</v>
      </c>
      <c r="E364" s="159" t="s">
        <v>768</v>
      </c>
      <c r="F364" s="160" t="s">
        <v>769</v>
      </c>
      <c r="G364" s="161" t="s">
        <v>550</v>
      </c>
      <c r="H364" s="162">
        <v>1</v>
      </c>
      <c r="I364" s="163"/>
      <c r="J364" s="164">
        <f t="shared" si="60"/>
        <v>0</v>
      </c>
      <c r="K364" s="165"/>
      <c r="L364" s="33"/>
      <c r="M364" s="166" t="s">
        <v>1</v>
      </c>
      <c r="N364" s="167" t="s">
        <v>42</v>
      </c>
      <c r="O364" s="58"/>
      <c r="P364" s="168">
        <f t="shared" si="61"/>
        <v>0</v>
      </c>
      <c r="Q364" s="168">
        <v>0</v>
      </c>
      <c r="R364" s="168">
        <f t="shared" si="62"/>
        <v>0</v>
      </c>
      <c r="S364" s="168">
        <v>0</v>
      </c>
      <c r="T364" s="169">
        <f t="shared" si="63"/>
        <v>0</v>
      </c>
      <c r="U364" s="32"/>
      <c r="V364" s="32"/>
      <c r="W364" s="32"/>
      <c r="X364" s="32"/>
      <c r="Y364" s="32"/>
      <c r="Z364" s="32"/>
      <c r="AA364" s="32"/>
      <c r="AB364" s="32"/>
      <c r="AC364" s="32"/>
      <c r="AD364" s="32"/>
      <c r="AE364" s="32"/>
      <c r="AR364" s="170" t="s">
        <v>213</v>
      </c>
      <c r="AT364" s="170" t="s">
        <v>138</v>
      </c>
      <c r="AU364" s="170" t="s">
        <v>81</v>
      </c>
      <c r="AY364" s="17" t="s">
        <v>135</v>
      </c>
      <c r="BE364" s="171">
        <f t="shared" si="64"/>
        <v>0</v>
      </c>
      <c r="BF364" s="171">
        <f t="shared" si="65"/>
        <v>0</v>
      </c>
      <c r="BG364" s="171">
        <f t="shared" si="66"/>
        <v>0</v>
      </c>
      <c r="BH364" s="171">
        <f t="shared" si="67"/>
        <v>0</v>
      </c>
      <c r="BI364" s="171">
        <f t="shared" si="68"/>
        <v>0</v>
      </c>
      <c r="BJ364" s="17" t="s">
        <v>81</v>
      </c>
      <c r="BK364" s="171">
        <f t="shared" si="69"/>
        <v>0</v>
      </c>
      <c r="BL364" s="17" t="s">
        <v>213</v>
      </c>
      <c r="BM364" s="170" t="s">
        <v>770</v>
      </c>
    </row>
    <row r="365" spans="1:65" s="2" customFormat="1" ht="16.5" customHeight="1" x14ac:dyDescent="0.2">
      <c r="A365" s="32"/>
      <c r="B365" s="157"/>
      <c r="C365" s="158" t="s">
        <v>771</v>
      </c>
      <c r="D365" s="158" t="s">
        <v>138</v>
      </c>
      <c r="E365" s="159" t="s">
        <v>772</v>
      </c>
      <c r="F365" s="160" t="s">
        <v>773</v>
      </c>
      <c r="G365" s="161" t="s">
        <v>550</v>
      </c>
      <c r="H365" s="162">
        <v>1</v>
      </c>
      <c r="I365" s="163"/>
      <c r="J365" s="164">
        <f t="shared" si="60"/>
        <v>0</v>
      </c>
      <c r="K365" s="165"/>
      <c r="L365" s="33"/>
      <c r="M365" s="166" t="s">
        <v>1</v>
      </c>
      <c r="N365" s="167" t="s">
        <v>42</v>
      </c>
      <c r="O365" s="58"/>
      <c r="P365" s="168">
        <f t="shared" si="61"/>
        <v>0</v>
      </c>
      <c r="Q365" s="168">
        <v>0</v>
      </c>
      <c r="R365" s="168">
        <f t="shared" si="62"/>
        <v>0</v>
      </c>
      <c r="S365" s="168">
        <v>0</v>
      </c>
      <c r="T365" s="169">
        <f t="shared" si="63"/>
        <v>0</v>
      </c>
      <c r="U365" s="32"/>
      <c r="V365" s="32"/>
      <c r="W365" s="32"/>
      <c r="X365" s="32"/>
      <c r="Y365" s="32"/>
      <c r="Z365" s="32"/>
      <c r="AA365" s="32"/>
      <c r="AB365" s="32"/>
      <c r="AC365" s="32"/>
      <c r="AD365" s="32"/>
      <c r="AE365" s="32"/>
      <c r="AR365" s="170" t="s">
        <v>213</v>
      </c>
      <c r="AT365" s="170" t="s">
        <v>138</v>
      </c>
      <c r="AU365" s="170" t="s">
        <v>81</v>
      </c>
      <c r="AY365" s="17" t="s">
        <v>135</v>
      </c>
      <c r="BE365" s="171">
        <f t="shared" si="64"/>
        <v>0</v>
      </c>
      <c r="BF365" s="171">
        <f t="shared" si="65"/>
        <v>0</v>
      </c>
      <c r="BG365" s="171">
        <f t="shared" si="66"/>
        <v>0</v>
      </c>
      <c r="BH365" s="171">
        <f t="shared" si="67"/>
        <v>0</v>
      </c>
      <c r="BI365" s="171">
        <f t="shared" si="68"/>
        <v>0</v>
      </c>
      <c r="BJ365" s="17" t="s">
        <v>81</v>
      </c>
      <c r="BK365" s="171">
        <f t="shared" si="69"/>
        <v>0</v>
      </c>
      <c r="BL365" s="17" t="s">
        <v>213</v>
      </c>
      <c r="BM365" s="170" t="s">
        <v>774</v>
      </c>
    </row>
    <row r="366" spans="1:65" s="2" customFormat="1" ht="21.75" customHeight="1" x14ac:dyDescent="0.2">
      <c r="A366" s="32"/>
      <c r="B366" s="157"/>
      <c r="C366" s="158" t="s">
        <v>775</v>
      </c>
      <c r="D366" s="158" t="s">
        <v>138</v>
      </c>
      <c r="E366" s="159" t="s">
        <v>776</v>
      </c>
      <c r="F366" s="160" t="s">
        <v>777</v>
      </c>
      <c r="G366" s="161" t="s">
        <v>550</v>
      </c>
      <c r="H366" s="162">
        <v>1</v>
      </c>
      <c r="I366" s="163"/>
      <c r="J366" s="164">
        <f t="shared" si="60"/>
        <v>0</v>
      </c>
      <c r="K366" s="165"/>
      <c r="L366" s="33"/>
      <c r="M366" s="166" t="s">
        <v>1</v>
      </c>
      <c r="N366" s="167" t="s">
        <v>42</v>
      </c>
      <c r="O366" s="58"/>
      <c r="P366" s="168">
        <f t="shared" si="61"/>
        <v>0</v>
      </c>
      <c r="Q366" s="168">
        <v>0</v>
      </c>
      <c r="R366" s="168">
        <f t="shared" si="62"/>
        <v>0</v>
      </c>
      <c r="S366" s="168">
        <v>0</v>
      </c>
      <c r="T366" s="169">
        <f t="shared" si="63"/>
        <v>0</v>
      </c>
      <c r="U366" s="32"/>
      <c r="V366" s="32"/>
      <c r="W366" s="32"/>
      <c r="X366" s="32"/>
      <c r="Y366" s="32"/>
      <c r="Z366" s="32"/>
      <c r="AA366" s="32"/>
      <c r="AB366" s="32"/>
      <c r="AC366" s="32"/>
      <c r="AD366" s="32"/>
      <c r="AE366" s="32"/>
      <c r="AR366" s="170" t="s">
        <v>213</v>
      </c>
      <c r="AT366" s="170" t="s">
        <v>138</v>
      </c>
      <c r="AU366" s="170" t="s">
        <v>81</v>
      </c>
      <c r="AY366" s="17" t="s">
        <v>135</v>
      </c>
      <c r="BE366" s="171">
        <f t="shared" si="64"/>
        <v>0</v>
      </c>
      <c r="BF366" s="171">
        <f t="shared" si="65"/>
        <v>0</v>
      </c>
      <c r="BG366" s="171">
        <f t="shared" si="66"/>
        <v>0</v>
      </c>
      <c r="BH366" s="171">
        <f t="shared" si="67"/>
        <v>0</v>
      </c>
      <c r="BI366" s="171">
        <f t="shared" si="68"/>
        <v>0</v>
      </c>
      <c r="BJ366" s="17" t="s">
        <v>81</v>
      </c>
      <c r="BK366" s="171">
        <f t="shared" si="69"/>
        <v>0</v>
      </c>
      <c r="BL366" s="17" t="s">
        <v>213</v>
      </c>
      <c r="BM366" s="170" t="s">
        <v>778</v>
      </c>
    </row>
    <row r="367" spans="1:65" s="12" customFormat="1" ht="22.9" customHeight="1" x14ac:dyDescent="0.2">
      <c r="B367" s="144"/>
      <c r="D367" s="145" t="s">
        <v>75</v>
      </c>
      <c r="E367" s="155" t="s">
        <v>779</v>
      </c>
      <c r="F367" s="155" t="s">
        <v>780</v>
      </c>
      <c r="I367" s="147"/>
      <c r="J367" s="156">
        <f>BK367</f>
        <v>0</v>
      </c>
      <c r="L367" s="144"/>
      <c r="M367" s="149"/>
      <c r="N367" s="150"/>
      <c r="O367" s="150"/>
      <c r="P367" s="151">
        <f>SUM(P368:P375)</f>
        <v>0</v>
      </c>
      <c r="Q367" s="150"/>
      <c r="R367" s="151">
        <f>SUM(R368:R375)</f>
        <v>0.2038605</v>
      </c>
      <c r="S367" s="150"/>
      <c r="T367" s="152">
        <f>SUM(T368:T375)</f>
        <v>0</v>
      </c>
      <c r="AR367" s="145" t="s">
        <v>81</v>
      </c>
      <c r="AT367" s="153" t="s">
        <v>75</v>
      </c>
      <c r="AU367" s="153" t="s">
        <v>84</v>
      </c>
      <c r="AY367" s="145" t="s">
        <v>135</v>
      </c>
      <c r="BK367" s="154">
        <f>SUM(BK368:BK375)</f>
        <v>0</v>
      </c>
    </row>
    <row r="368" spans="1:65" s="2" customFormat="1" ht="21.75" customHeight="1" x14ac:dyDescent="0.2">
      <c r="A368" s="32"/>
      <c r="B368" s="157"/>
      <c r="C368" s="158" t="s">
        <v>781</v>
      </c>
      <c r="D368" s="158" t="s">
        <v>138</v>
      </c>
      <c r="E368" s="159" t="s">
        <v>782</v>
      </c>
      <c r="F368" s="160" t="s">
        <v>783</v>
      </c>
      <c r="G368" s="161" t="s">
        <v>141</v>
      </c>
      <c r="H368" s="162">
        <v>3.45</v>
      </c>
      <c r="I368" s="163"/>
      <c r="J368" s="164">
        <f>ROUND(I368*H368,2)</f>
        <v>0</v>
      </c>
      <c r="K368" s="165"/>
      <c r="L368" s="33"/>
      <c r="M368" s="166" t="s">
        <v>1</v>
      </c>
      <c r="N368" s="167" t="s">
        <v>42</v>
      </c>
      <c r="O368" s="58"/>
      <c r="P368" s="168">
        <f>O368*H368</f>
        <v>0</v>
      </c>
      <c r="Q368" s="168">
        <v>3.7670000000000002E-2</v>
      </c>
      <c r="R368" s="168">
        <f>Q368*H368</f>
        <v>0.12996150000000001</v>
      </c>
      <c r="S368" s="168">
        <v>0</v>
      </c>
      <c r="T368" s="169">
        <f>S368*H368</f>
        <v>0</v>
      </c>
      <c r="U368" s="32"/>
      <c r="V368" s="32"/>
      <c r="W368" s="32"/>
      <c r="X368" s="32"/>
      <c r="Y368" s="32"/>
      <c r="Z368" s="32"/>
      <c r="AA368" s="32"/>
      <c r="AB368" s="32"/>
      <c r="AC368" s="32"/>
      <c r="AD368" s="32"/>
      <c r="AE368" s="32"/>
      <c r="AR368" s="170" t="s">
        <v>213</v>
      </c>
      <c r="AT368" s="170" t="s">
        <v>138</v>
      </c>
      <c r="AU368" s="170" t="s">
        <v>81</v>
      </c>
      <c r="AY368" s="17" t="s">
        <v>135</v>
      </c>
      <c r="BE368" s="171">
        <f>IF(N368="základní",J368,0)</f>
        <v>0</v>
      </c>
      <c r="BF368" s="171">
        <f>IF(N368="snížená",J368,0)</f>
        <v>0</v>
      </c>
      <c r="BG368" s="171">
        <f>IF(N368="zákl. přenesená",J368,0)</f>
        <v>0</v>
      </c>
      <c r="BH368" s="171">
        <f>IF(N368="sníž. přenesená",J368,0)</f>
        <v>0</v>
      </c>
      <c r="BI368" s="171">
        <f>IF(N368="nulová",J368,0)</f>
        <v>0</v>
      </c>
      <c r="BJ368" s="17" t="s">
        <v>81</v>
      </c>
      <c r="BK368" s="171">
        <f>ROUND(I368*H368,2)</f>
        <v>0</v>
      </c>
      <c r="BL368" s="17" t="s">
        <v>213</v>
      </c>
      <c r="BM368" s="170" t="s">
        <v>784</v>
      </c>
    </row>
    <row r="369" spans="1:65" s="13" customFormat="1" ht="11.25" x14ac:dyDescent="0.2">
      <c r="B369" s="172"/>
      <c r="D369" s="173" t="s">
        <v>144</v>
      </c>
      <c r="E369" s="174" t="s">
        <v>1</v>
      </c>
      <c r="F369" s="175" t="s">
        <v>212</v>
      </c>
      <c r="H369" s="176">
        <v>3.45</v>
      </c>
      <c r="I369" s="177"/>
      <c r="L369" s="172"/>
      <c r="M369" s="178"/>
      <c r="N369" s="179"/>
      <c r="O369" s="179"/>
      <c r="P369" s="179"/>
      <c r="Q369" s="179"/>
      <c r="R369" s="179"/>
      <c r="S369" s="179"/>
      <c r="T369" s="180"/>
      <c r="AT369" s="174" t="s">
        <v>144</v>
      </c>
      <c r="AU369" s="174" t="s">
        <v>81</v>
      </c>
      <c r="AV369" s="13" t="s">
        <v>81</v>
      </c>
      <c r="AW369" s="13" t="s">
        <v>33</v>
      </c>
      <c r="AX369" s="13" t="s">
        <v>76</v>
      </c>
      <c r="AY369" s="174" t="s">
        <v>135</v>
      </c>
    </row>
    <row r="370" spans="1:65" s="14" customFormat="1" ht="11.25" x14ac:dyDescent="0.2">
      <c r="B370" s="181"/>
      <c r="D370" s="173" t="s">
        <v>144</v>
      </c>
      <c r="E370" s="182" t="s">
        <v>1</v>
      </c>
      <c r="F370" s="183" t="s">
        <v>153</v>
      </c>
      <c r="H370" s="184">
        <v>3.45</v>
      </c>
      <c r="I370" s="185"/>
      <c r="L370" s="181"/>
      <c r="M370" s="186"/>
      <c r="N370" s="187"/>
      <c r="O370" s="187"/>
      <c r="P370" s="187"/>
      <c r="Q370" s="187"/>
      <c r="R370" s="187"/>
      <c r="S370" s="187"/>
      <c r="T370" s="188"/>
      <c r="AT370" s="182" t="s">
        <v>144</v>
      </c>
      <c r="AU370" s="182" t="s">
        <v>81</v>
      </c>
      <c r="AV370" s="14" t="s">
        <v>142</v>
      </c>
      <c r="AW370" s="14" t="s">
        <v>33</v>
      </c>
      <c r="AX370" s="14" t="s">
        <v>84</v>
      </c>
      <c r="AY370" s="182" t="s">
        <v>135</v>
      </c>
    </row>
    <row r="371" spans="1:65" s="2" customFormat="1" ht="16.5" customHeight="1" x14ac:dyDescent="0.2">
      <c r="A371" s="32"/>
      <c r="B371" s="157"/>
      <c r="C371" s="158" t="s">
        <v>785</v>
      </c>
      <c r="D371" s="158" t="s">
        <v>138</v>
      </c>
      <c r="E371" s="159" t="s">
        <v>786</v>
      </c>
      <c r="F371" s="160" t="s">
        <v>787</v>
      </c>
      <c r="G371" s="161" t="s">
        <v>141</v>
      </c>
      <c r="H371" s="162">
        <v>3.45</v>
      </c>
      <c r="I371" s="163"/>
      <c r="J371" s="164">
        <f>ROUND(I371*H371,2)</f>
        <v>0</v>
      </c>
      <c r="K371" s="165"/>
      <c r="L371" s="33"/>
      <c r="M371" s="166" t="s">
        <v>1</v>
      </c>
      <c r="N371" s="167" t="s">
        <v>42</v>
      </c>
      <c r="O371" s="58"/>
      <c r="P371" s="168">
        <f>O371*H371</f>
        <v>0</v>
      </c>
      <c r="Q371" s="168">
        <v>2.9999999999999997E-4</v>
      </c>
      <c r="R371" s="168">
        <f>Q371*H371</f>
        <v>1.0349999999999999E-3</v>
      </c>
      <c r="S371" s="168">
        <v>0</v>
      </c>
      <c r="T371" s="169">
        <f>S371*H371</f>
        <v>0</v>
      </c>
      <c r="U371" s="32"/>
      <c r="V371" s="32"/>
      <c r="W371" s="32"/>
      <c r="X371" s="32"/>
      <c r="Y371" s="32"/>
      <c r="Z371" s="32"/>
      <c r="AA371" s="32"/>
      <c r="AB371" s="32"/>
      <c r="AC371" s="32"/>
      <c r="AD371" s="32"/>
      <c r="AE371" s="32"/>
      <c r="AR371" s="170" t="s">
        <v>213</v>
      </c>
      <c r="AT371" s="170" t="s">
        <v>138</v>
      </c>
      <c r="AU371" s="170" t="s">
        <v>81</v>
      </c>
      <c r="AY371" s="17" t="s">
        <v>135</v>
      </c>
      <c r="BE371" s="171">
        <f>IF(N371="základní",J371,0)</f>
        <v>0</v>
      </c>
      <c r="BF371" s="171">
        <f>IF(N371="snížená",J371,0)</f>
        <v>0</v>
      </c>
      <c r="BG371" s="171">
        <f>IF(N371="zákl. přenesená",J371,0)</f>
        <v>0</v>
      </c>
      <c r="BH371" s="171">
        <f>IF(N371="sníž. přenesená",J371,0)</f>
        <v>0</v>
      </c>
      <c r="BI371" s="171">
        <f>IF(N371="nulová",J371,0)</f>
        <v>0</v>
      </c>
      <c r="BJ371" s="17" t="s">
        <v>81</v>
      </c>
      <c r="BK371" s="171">
        <f>ROUND(I371*H371,2)</f>
        <v>0</v>
      </c>
      <c r="BL371" s="17" t="s">
        <v>213</v>
      </c>
      <c r="BM371" s="170" t="s">
        <v>788</v>
      </c>
    </row>
    <row r="372" spans="1:65" s="2" customFormat="1" ht="16.5" customHeight="1" x14ac:dyDescent="0.2">
      <c r="A372" s="32"/>
      <c r="B372" s="157"/>
      <c r="C372" s="196" t="s">
        <v>789</v>
      </c>
      <c r="D372" s="196" t="s">
        <v>219</v>
      </c>
      <c r="E372" s="197" t="s">
        <v>790</v>
      </c>
      <c r="F372" s="198" t="s">
        <v>791</v>
      </c>
      <c r="G372" s="199" t="s">
        <v>141</v>
      </c>
      <c r="H372" s="200">
        <v>3.7949999999999999</v>
      </c>
      <c r="I372" s="201"/>
      <c r="J372" s="202">
        <f>ROUND(I372*H372,2)</f>
        <v>0</v>
      </c>
      <c r="K372" s="203"/>
      <c r="L372" s="204"/>
      <c r="M372" s="205" t="s">
        <v>1</v>
      </c>
      <c r="N372" s="206" t="s">
        <v>42</v>
      </c>
      <c r="O372" s="58"/>
      <c r="P372" s="168">
        <f>O372*H372</f>
        <v>0</v>
      </c>
      <c r="Q372" s="168">
        <v>1.9199999999999998E-2</v>
      </c>
      <c r="R372" s="168">
        <f>Q372*H372</f>
        <v>7.2863999999999998E-2</v>
      </c>
      <c r="S372" s="168">
        <v>0</v>
      </c>
      <c r="T372" s="169">
        <f>S372*H372</f>
        <v>0</v>
      </c>
      <c r="U372" s="32"/>
      <c r="V372" s="32"/>
      <c r="W372" s="32"/>
      <c r="X372" s="32"/>
      <c r="Y372" s="32"/>
      <c r="Z372" s="32"/>
      <c r="AA372" s="32"/>
      <c r="AB372" s="32"/>
      <c r="AC372" s="32"/>
      <c r="AD372" s="32"/>
      <c r="AE372" s="32"/>
      <c r="AR372" s="170" t="s">
        <v>298</v>
      </c>
      <c r="AT372" s="170" t="s">
        <v>219</v>
      </c>
      <c r="AU372" s="170" t="s">
        <v>81</v>
      </c>
      <c r="AY372" s="17" t="s">
        <v>135</v>
      </c>
      <c r="BE372" s="171">
        <f>IF(N372="základní",J372,0)</f>
        <v>0</v>
      </c>
      <c r="BF372" s="171">
        <f>IF(N372="snížená",J372,0)</f>
        <v>0</v>
      </c>
      <c r="BG372" s="171">
        <f>IF(N372="zákl. přenesená",J372,0)</f>
        <v>0</v>
      </c>
      <c r="BH372" s="171">
        <f>IF(N372="sníž. přenesená",J372,0)</f>
        <v>0</v>
      </c>
      <c r="BI372" s="171">
        <f>IF(N372="nulová",J372,0)</f>
        <v>0</v>
      </c>
      <c r="BJ372" s="17" t="s">
        <v>81</v>
      </c>
      <c r="BK372" s="171">
        <f>ROUND(I372*H372,2)</f>
        <v>0</v>
      </c>
      <c r="BL372" s="17" t="s">
        <v>213</v>
      </c>
      <c r="BM372" s="170" t="s">
        <v>792</v>
      </c>
    </row>
    <row r="373" spans="1:65" s="13" customFormat="1" ht="11.25" x14ac:dyDescent="0.2">
      <c r="B373" s="172"/>
      <c r="D373" s="173" t="s">
        <v>144</v>
      </c>
      <c r="F373" s="175" t="s">
        <v>793</v>
      </c>
      <c r="H373" s="176">
        <v>3.7949999999999999</v>
      </c>
      <c r="I373" s="177"/>
      <c r="L373" s="172"/>
      <c r="M373" s="178"/>
      <c r="N373" s="179"/>
      <c r="O373" s="179"/>
      <c r="P373" s="179"/>
      <c r="Q373" s="179"/>
      <c r="R373" s="179"/>
      <c r="S373" s="179"/>
      <c r="T373" s="180"/>
      <c r="AT373" s="174" t="s">
        <v>144</v>
      </c>
      <c r="AU373" s="174" t="s">
        <v>81</v>
      </c>
      <c r="AV373" s="13" t="s">
        <v>81</v>
      </c>
      <c r="AW373" s="13" t="s">
        <v>3</v>
      </c>
      <c r="AX373" s="13" t="s">
        <v>84</v>
      </c>
      <c r="AY373" s="174" t="s">
        <v>135</v>
      </c>
    </row>
    <row r="374" spans="1:65" s="2" customFormat="1" ht="21.75" customHeight="1" x14ac:dyDescent="0.2">
      <c r="A374" s="32"/>
      <c r="B374" s="157"/>
      <c r="C374" s="158" t="s">
        <v>794</v>
      </c>
      <c r="D374" s="158" t="s">
        <v>138</v>
      </c>
      <c r="E374" s="159" t="s">
        <v>795</v>
      </c>
      <c r="F374" s="160" t="s">
        <v>796</v>
      </c>
      <c r="G374" s="161" t="s">
        <v>268</v>
      </c>
      <c r="H374" s="162">
        <v>0.20399999999999999</v>
      </c>
      <c r="I374" s="163"/>
      <c r="J374" s="164">
        <f>ROUND(I374*H374,2)</f>
        <v>0</v>
      </c>
      <c r="K374" s="165"/>
      <c r="L374" s="33"/>
      <c r="M374" s="166" t="s">
        <v>1</v>
      </c>
      <c r="N374" s="167" t="s">
        <v>42</v>
      </c>
      <c r="O374" s="58"/>
      <c r="P374" s="168">
        <f>O374*H374</f>
        <v>0</v>
      </c>
      <c r="Q374" s="168">
        <v>0</v>
      </c>
      <c r="R374" s="168">
        <f>Q374*H374</f>
        <v>0</v>
      </c>
      <c r="S374" s="168">
        <v>0</v>
      </c>
      <c r="T374" s="169">
        <f>S374*H374</f>
        <v>0</v>
      </c>
      <c r="U374" s="32"/>
      <c r="V374" s="32"/>
      <c r="W374" s="32"/>
      <c r="X374" s="32"/>
      <c r="Y374" s="32"/>
      <c r="Z374" s="32"/>
      <c r="AA374" s="32"/>
      <c r="AB374" s="32"/>
      <c r="AC374" s="32"/>
      <c r="AD374" s="32"/>
      <c r="AE374" s="32"/>
      <c r="AR374" s="170" t="s">
        <v>213</v>
      </c>
      <c r="AT374" s="170" t="s">
        <v>138</v>
      </c>
      <c r="AU374" s="170" t="s">
        <v>81</v>
      </c>
      <c r="AY374" s="17" t="s">
        <v>135</v>
      </c>
      <c r="BE374" s="171">
        <f>IF(N374="základní",J374,0)</f>
        <v>0</v>
      </c>
      <c r="BF374" s="171">
        <f>IF(N374="snížená",J374,0)</f>
        <v>0</v>
      </c>
      <c r="BG374" s="171">
        <f>IF(N374="zákl. přenesená",J374,0)</f>
        <v>0</v>
      </c>
      <c r="BH374" s="171">
        <f>IF(N374="sníž. přenesená",J374,0)</f>
        <v>0</v>
      </c>
      <c r="BI374" s="171">
        <f>IF(N374="nulová",J374,0)</f>
        <v>0</v>
      </c>
      <c r="BJ374" s="17" t="s">
        <v>81</v>
      </c>
      <c r="BK374" s="171">
        <f>ROUND(I374*H374,2)</f>
        <v>0</v>
      </c>
      <c r="BL374" s="17" t="s">
        <v>213</v>
      </c>
      <c r="BM374" s="170" t="s">
        <v>797</v>
      </c>
    </row>
    <row r="375" spans="1:65" s="2" customFormat="1" ht="21.75" customHeight="1" x14ac:dyDescent="0.2">
      <c r="A375" s="32"/>
      <c r="B375" s="157"/>
      <c r="C375" s="158" t="s">
        <v>798</v>
      </c>
      <c r="D375" s="158" t="s">
        <v>138</v>
      </c>
      <c r="E375" s="159" t="s">
        <v>799</v>
      </c>
      <c r="F375" s="160" t="s">
        <v>800</v>
      </c>
      <c r="G375" s="161" t="s">
        <v>268</v>
      </c>
      <c r="H375" s="162">
        <v>0.20399999999999999</v>
      </c>
      <c r="I375" s="163"/>
      <c r="J375" s="164">
        <f>ROUND(I375*H375,2)</f>
        <v>0</v>
      </c>
      <c r="K375" s="165"/>
      <c r="L375" s="33"/>
      <c r="M375" s="166" t="s">
        <v>1</v>
      </c>
      <c r="N375" s="167" t="s">
        <v>42</v>
      </c>
      <c r="O375" s="58"/>
      <c r="P375" s="168">
        <f>O375*H375</f>
        <v>0</v>
      </c>
      <c r="Q375" s="168">
        <v>0</v>
      </c>
      <c r="R375" s="168">
        <f>Q375*H375</f>
        <v>0</v>
      </c>
      <c r="S375" s="168">
        <v>0</v>
      </c>
      <c r="T375" s="169">
        <f>S375*H375</f>
        <v>0</v>
      </c>
      <c r="U375" s="32"/>
      <c r="V375" s="32"/>
      <c r="W375" s="32"/>
      <c r="X375" s="32"/>
      <c r="Y375" s="32"/>
      <c r="Z375" s="32"/>
      <c r="AA375" s="32"/>
      <c r="AB375" s="32"/>
      <c r="AC375" s="32"/>
      <c r="AD375" s="32"/>
      <c r="AE375" s="32"/>
      <c r="AR375" s="170" t="s">
        <v>213</v>
      </c>
      <c r="AT375" s="170" t="s">
        <v>138</v>
      </c>
      <c r="AU375" s="170" t="s">
        <v>81</v>
      </c>
      <c r="AY375" s="17" t="s">
        <v>135</v>
      </c>
      <c r="BE375" s="171">
        <f>IF(N375="základní",J375,0)</f>
        <v>0</v>
      </c>
      <c r="BF375" s="171">
        <f>IF(N375="snížená",J375,0)</f>
        <v>0</v>
      </c>
      <c r="BG375" s="171">
        <f>IF(N375="zákl. přenesená",J375,0)</f>
        <v>0</v>
      </c>
      <c r="BH375" s="171">
        <f>IF(N375="sníž. přenesená",J375,0)</f>
        <v>0</v>
      </c>
      <c r="BI375" s="171">
        <f>IF(N375="nulová",J375,0)</f>
        <v>0</v>
      </c>
      <c r="BJ375" s="17" t="s">
        <v>81</v>
      </c>
      <c r="BK375" s="171">
        <f>ROUND(I375*H375,2)</f>
        <v>0</v>
      </c>
      <c r="BL375" s="17" t="s">
        <v>213</v>
      </c>
      <c r="BM375" s="170" t="s">
        <v>801</v>
      </c>
    </row>
    <row r="376" spans="1:65" s="12" customFormat="1" ht="22.9" customHeight="1" x14ac:dyDescent="0.2">
      <c r="B376" s="144"/>
      <c r="D376" s="145" t="s">
        <v>75</v>
      </c>
      <c r="E376" s="155" t="s">
        <v>802</v>
      </c>
      <c r="F376" s="155" t="s">
        <v>803</v>
      </c>
      <c r="I376" s="147"/>
      <c r="J376" s="156">
        <f>BK376</f>
        <v>0</v>
      </c>
      <c r="L376" s="144"/>
      <c r="M376" s="149"/>
      <c r="N376" s="150"/>
      <c r="O376" s="150"/>
      <c r="P376" s="151">
        <f>SUM(P377:P386)</f>
        <v>0</v>
      </c>
      <c r="Q376" s="150"/>
      <c r="R376" s="151">
        <f>SUM(R377:R386)</f>
        <v>5.9956000000000007E-4</v>
      </c>
      <c r="S376" s="150"/>
      <c r="T376" s="152">
        <f>SUM(T377:T386)</f>
        <v>9.5399999999999999E-3</v>
      </c>
      <c r="AR376" s="145" t="s">
        <v>81</v>
      </c>
      <c r="AT376" s="153" t="s">
        <v>75</v>
      </c>
      <c r="AU376" s="153" t="s">
        <v>84</v>
      </c>
      <c r="AY376" s="145" t="s">
        <v>135</v>
      </c>
      <c r="BK376" s="154">
        <f>SUM(BK377:BK386)</f>
        <v>0</v>
      </c>
    </row>
    <row r="377" spans="1:65" s="2" customFormat="1" ht="21.75" customHeight="1" x14ac:dyDescent="0.2">
      <c r="A377" s="32"/>
      <c r="B377" s="157"/>
      <c r="C377" s="158" t="s">
        <v>804</v>
      </c>
      <c r="D377" s="158" t="s">
        <v>138</v>
      </c>
      <c r="E377" s="159" t="s">
        <v>805</v>
      </c>
      <c r="F377" s="160" t="s">
        <v>806</v>
      </c>
      <c r="G377" s="161" t="s">
        <v>141</v>
      </c>
      <c r="H377" s="162">
        <v>3.18</v>
      </c>
      <c r="I377" s="163"/>
      <c r="J377" s="164">
        <f>ROUND(I377*H377,2)</f>
        <v>0</v>
      </c>
      <c r="K377" s="165"/>
      <c r="L377" s="33"/>
      <c r="M377" s="166" t="s">
        <v>1</v>
      </c>
      <c r="N377" s="167" t="s">
        <v>42</v>
      </c>
      <c r="O377" s="58"/>
      <c r="P377" s="168">
        <f>O377*H377</f>
        <v>0</v>
      </c>
      <c r="Q377" s="168">
        <v>0</v>
      </c>
      <c r="R377" s="168">
        <f>Q377*H377</f>
        <v>0</v>
      </c>
      <c r="S377" s="168">
        <v>3.0000000000000001E-3</v>
      </c>
      <c r="T377" s="169">
        <f>S377*H377</f>
        <v>9.5399999999999999E-3</v>
      </c>
      <c r="U377" s="32"/>
      <c r="V377" s="32"/>
      <c r="W377" s="32"/>
      <c r="X377" s="32"/>
      <c r="Y377" s="32"/>
      <c r="Z377" s="32"/>
      <c r="AA377" s="32"/>
      <c r="AB377" s="32"/>
      <c r="AC377" s="32"/>
      <c r="AD377" s="32"/>
      <c r="AE377" s="32"/>
      <c r="AR377" s="170" t="s">
        <v>213</v>
      </c>
      <c r="AT377" s="170" t="s">
        <v>138</v>
      </c>
      <c r="AU377" s="170" t="s">
        <v>81</v>
      </c>
      <c r="AY377" s="17" t="s">
        <v>135</v>
      </c>
      <c r="BE377" s="171">
        <f>IF(N377="základní",J377,0)</f>
        <v>0</v>
      </c>
      <c r="BF377" s="171">
        <f>IF(N377="snížená",J377,0)</f>
        <v>0</v>
      </c>
      <c r="BG377" s="171">
        <f>IF(N377="zákl. přenesená",J377,0)</f>
        <v>0</v>
      </c>
      <c r="BH377" s="171">
        <f>IF(N377="sníž. přenesená",J377,0)</f>
        <v>0</v>
      </c>
      <c r="BI377" s="171">
        <f>IF(N377="nulová",J377,0)</f>
        <v>0</v>
      </c>
      <c r="BJ377" s="17" t="s">
        <v>81</v>
      </c>
      <c r="BK377" s="171">
        <f>ROUND(I377*H377,2)</f>
        <v>0</v>
      </c>
      <c r="BL377" s="17" t="s">
        <v>213</v>
      </c>
      <c r="BM377" s="170" t="s">
        <v>807</v>
      </c>
    </row>
    <row r="378" spans="1:65" s="15" customFormat="1" ht="11.25" x14ac:dyDescent="0.2">
      <c r="B378" s="189"/>
      <c r="D378" s="173" t="s">
        <v>144</v>
      </c>
      <c r="E378" s="190" t="s">
        <v>1</v>
      </c>
      <c r="F378" s="191" t="s">
        <v>808</v>
      </c>
      <c r="H378" s="190" t="s">
        <v>1</v>
      </c>
      <c r="I378" s="192"/>
      <c r="L378" s="189"/>
      <c r="M378" s="193"/>
      <c r="N378" s="194"/>
      <c r="O378" s="194"/>
      <c r="P378" s="194"/>
      <c r="Q378" s="194"/>
      <c r="R378" s="194"/>
      <c r="S378" s="194"/>
      <c r="T378" s="195"/>
      <c r="AT378" s="190" t="s">
        <v>144</v>
      </c>
      <c r="AU378" s="190" t="s">
        <v>81</v>
      </c>
      <c r="AV378" s="15" t="s">
        <v>84</v>
      </c>
      <c r="AW378" s="15" t="s">
        <v>33</v>
      </c>
      <c r="AX378" s="15" t="s">
        <v>76</v>
      </c>
      <c r="AY378" s="190" t="s">
        <v>135</v>
      </c>
    </row>
    <row r="379" spans="1:65" s="13" customFormat="1" ht="11.25" x14ac:dyDescent="0.2">
      <c r="B379" s="172"/>
      <c r="D379" s="173" t="s">
        <v>144</v>
      </c>
      <c r="E379" s="174" t="s">
        <v>1</v>
      </c>
      <c r="F379" s="175" t="s">
        <v>718</v>
      </c>
      <c r="H379" s="176">
        <v>3.18</v>
      </c>
      <c r="I379" s="177"/>
      <c r="L379" s="172"/>
      <c r="M379" s="178"/>
      <c r="N379" s="179"/>
      <c r="O379" s="179"/>
      <c r="P379" s="179"/>
      <c r="Q379" s="179"/>
      <c r="R379" s="179"/>
      <c r="S379" s="179"/>
      <c r="T379" s="180"/>
      <c r="AT379" s="174" t="s">
        <v>144</v>
      </c>
      <c r="AU379" s="174" t="s">
        <v>81</v>
      </c>
      <c r="AV379" s="13" t="s">
        <v>81</v>
      </c>
      <c r="AW379" s="13" t="s">
        <v>33</v>
      </c>
      <c r="AX379" s="13" t="s">
        <v>76</v>
      </c>
      <c r="AY379" s="174" t="s">
        <v>135</v>
      </c>
    </row>
    <row r="380" spans="1:65" s="14" customFormat="1" ht="11.25" x14ac:dyDescent="0.2">
      <c r="B380" s="181"/>
      <c r="D380" s="173" t="s">
        <v>144</v>
      </c>
      <c r="E380" s="182" t="s">
        <v>1</v>
      </c>
      <c r="F380" s="183" t="s">
        <v>153</v>
      </c>
      <c r="H380" s="184">
        <v>3.18</v>
      </c>
      <c r="I380" s="185"/>
      <c r="L380" s="181"/>
      <c r="M380" s="186"/>
      <c r="N380" s="187"/>
      <c r="O380" s="187"/>
      <c r="P380" s="187"/>
      <c r="Q380" s="187"/>
      <c r="R380" s="187"/>
      <c r="S380" s="187"/>
      <c r="T380" s="188"/>
      <c r="AT380" s="182" t="s">
        <v>144</v>
      </c>
      <c r="AU380" s="182" t="s">
        <v>81</v>
      </c>
      <c r="AV380" s="14" t="s">
        <v>142</v>
      </c>
      <c r="AW380" s="14" t="s">
        <v>33</v>
      </c>
      <c r="AX380" s="14" t="s">
        <v>84</v>
      </c>
      <c r="AY380" s="182" t="s">
        <v>135</v>
      </c>
    </row>
    <row r="381" spans="1:65" s="2" customFormat="1" ht="16.5" customHeight="1" x14ac:dyDescent="0.2">
      <c r="A381" s="32"/>
      <c r="B381" s="157"/>
      <c r="C381" s="158" t="s">
        <v>809</v>
      </c>
      <c r="D381" s="158" t="s">
        <v>138</v>
      </c>
      <c r="E381" s="159" t="s">
        <v>810</v>
      </c>
      <c r="F381" s="160" t="s">
        <v>811</v>
      </c>
      <c r="G381" s="161" t="s">
        <v>331</v>
      </c>
      <c r="H381" s="162">
        <v>2.25</v>
      </c>
      <c r="I381" s="163"/>
      <c r="J381" s="164">
        <f>ROUND(I381*H381,2)</f>
        <v>0</v>
      </c>
      <c r="K381" s="165"/>
      <c r="L381" s="33"/>
      <c r="M381" s="166" t="s">
        <v>1</v>
      </c>
      <c r="N381" s="167" t="s">
        <v>42</v>
      </c>
      <c r="O381" s="58"/>
      <c r="P381" s="168">
        <f>O381*H381</f>
        <v>0</v>
      </c>
      <c r="Q381" s="168">
        <v>1.0000000000000001E-5</v>
      </c>
      <c r="R381" s="168">
        <f>Q381*H381</f>
        <v>2.2500000000000001E-5</v>
      </c>
      <c r="S381" s="168">
        <v>0</v>
      </c>
      <c r="T381" s="169">
        <f>S381*H381</f>
        <v>0</v>
      </c>
      <c r="U381" s="32"/>
      <c r="V381" s="32"/>
      <c r="W381" s="32"/>
      <c r="X381" s="32"/>
      <c r="Y381" s="32"/>
      <c r="Z381" s="32"/>
      <c r="AA381" s="32"/>
      <c r="AB381" s="32"/>
      <c r="AC381" s="32"/>
      <c r="AD381" s="32"/>
      <c r="AE381" s="32"/>
      <c r="AR381" s="170" t="s">
        <v>213</v>
      </c>
      <c r="AT381" s="170" t="s">
        <v>138</v>
      </c>
      <c r="AU381" s="170" t="s">
        <v>81</v>
      </c>
      <c r="AY381" s="17" t="s">
        <v>135</v>
      </c>
      <c r="BE381" s="171">
        <f>IF(N381="základní",J381,0)</f>
        <v>0</v>
      </c>
      <c r="BF381" s="171">
        <f>IF(N381="snížená",J381,0)</f>
        <v>0</v>
      </c>
      <c r="BG381" s="171">
        <f>IF(N381="zákl. přenesená",J381,0)</f>
        <v>0</v>
      </c>
      <c r="BH381" s="171">
        <f>IF(N381="sníž. přenesená",J381,0)</f>
        <v>0</v>
      </c>
      <c r="BI381" s="171">
        <f>IF(N381="nulová",J381,0)</f>
        <v>0</v>
      </c>
      <c r="BJ381" s="17" t="s">
        <v>81</v>
      </c>
      <c r="BK381" s="171">
        <f>ROUND(I381*H381,2)</f>
        <v>0</v>
      </c>
      <c r="BL381" s="17" t="s">
        <v>213</v>
      </c>
      <c r="BM381" s="170" t="s">
        <v>812</v>
      </c>
    </row>
    <row r="382" spans="1:65" s="13" customFormat="1" ht="11.25" x14ac:dyDescent="0.2">
      <c r="B382" s="172"/>
      <c r="D382" s="173" t="s">
        <v>144</v>
      </c>
      <c r="E382" s="174" t="s">
        <v>1</v>
      </c>
      <c r="F382" s="175" t="s">
        <v>813</v>
      </c>
      <c r="H382" s="176">
        <v>2.25</v>
      </c>
      <c r="I382" s="177"/>
      <c r="L382" s="172"/>
      <c r="M382" s="178"/>
      <c r="N382" s="179"/>
      <c r="O382" s="179"/>
      <c r="P382" s="179"/>
      <c r="Q382" s="179"/>
      <c r="R382" s="179"/>
      <c r="S382" s="179"/>
      <c r="T382" s="180"/>
      <c r="AT382" s="174" t="s">
        <v>144</v>
      </c>
      <c r="AU382" s="174" t="s">
        <v>81</v>
      </c>
      <c r="AV382" s="13" t="s">
        <v>81</v>
      </c>
      <c r="AW382" s="13" t="s">
        <v>33</v>
      </c>
      <c r="AX382" s="13" t="s">
        <v>84</v>
      </c>
      <c r="AY382" s="174" t="s">
        <v>135</v>
      </c>
    </row>
    <row r="383" spans="1:65" s="2" customFormat="1" ht="16.5" customHeight="1" x14ac:dyDescent="0.2">
      <c r="A383" s="32"/>
      <c r="B383" s="157"/>
      <c r="C383" s="196" t="s">
        <v>814</v>
      </c>
      <c r="D383" s="196" t="s">
        <v>219</v>
      </c>
      <c r="E383" s="197" t="s">
        <v>815</v>
      </c>
      <c r="F383" s="198" t="s">
        <v>816</v>
      </c>
      <c r="G383" s="199" t="s">
        <v>331</v>
      </c>
      <c r="H383" s="200">
        <v>2.6230000000000002</v>
      </c>
      <c r="I383" s="201"/>
      <c r="J383" s="202">
        <f>ROUND(I383*H383,2)</f>
        <v>0</v>
      </c>
      <c r="K383" s="203"/>
      <c r="L383" s="204"/>
      <c r="M383" s="205" t="s">
        <v>1</v>
      </c>
      <c r="N383" s="206" t="s">
        <v>42</v>
      </c>
      <c r="O383" s="58"/>
      <c r="P383" s="168">
        <f>O383*H383</f>
        <v>0</v>
      </c>
      <c r="Q383" s="168">
        <v>2.2000000000000001E-4</v>
      </c>
      <c r="R383" s="168">
        <f>Q383*H383</f>
        <v>5.7706000000000012E-4</v>
      </c>
      <c r="S383" s="168">
        <v>0</v>
      </c>
      <c r="T383" s="169">
        <f>S383*H383</f>
        <v>0</v>
      </c>
      <c r="U383" s="32"/>
      <c r="V383" s="32"/>
      <c r="W383" s="32"/>
      <c r="X383" s="32"/>
      <c r="Y383" s="32"/>
      <c r="Z383" s="32"/>
      <c r="AA383" s="32"/>
      <c r="AB383" s="32"/>
      <c r="AC383" s="32"/>
      <c r="AD383" s="32"/>
      <c r="AE383" s="32"/>
      <c r="AR383" s="170" t="s">
        <v>298</v>
      </c>
      <c r="AT383" s="170" t="s">
        <v>219</v>
      </c>
      <c r="AU383" s="170" t="s">
        <v>81</v>
      </c>
      <c r="AY383" s="17" t="s">
        <v>135</v>
      </c>
      <c r="BE383" s="171">
        <f>IF(N383="základní",J383,0)</f>
        <v>0</v>
      </c>
      <c r="BF383" s="171">
        <f>IF(N383="snížená",J383,0)</f>
        <v>0</v>
      </c>
      <c r="BG383" s="171">
        <f>IF(N383="zákl. přenesená",J383,0)</f>
        <v>0</v>
      </c>
      <c r="BH383" s="171">
        <f>IF(N383="sníž. přenesená",J383,0)</f>
        <v>0</v>
      </c>
      <c r="BI383" s="171">
        <f>IF(N383="nulová",J383,0)</f>
        <v>0</v>
      </c>
      <c r="BJ383" s="17" t="s">
        <v>81</v>
      </c>
      <c r="BK383" s="171">
        <f>ROUND(I383*H383,2)</f>
        <v>0</v>
      </c>
      <c r="BL383" s="17" t="s">
        <v>213</v>
      </c>
      <c r="BM383" s="170" t="s">
        <v>817</v>
      </c>
    </row>
    <row r="384" spans="1:65" s="13" customFormat="1" ht="11.25" x14ac:dyDescent="0.2">
      <c r="B384" s="172"/>
      <c r="D384" s="173" t="s">
        <v>144</v>
      </c>
      <c r="F384" s="175" t="s">
        <v>818</v>
      </c>
      <c r="H384" s="176">
        <v>2.6230000000000002</v>
      </c>
      <c r="I384" s="177"/>
      <c r="L384" s="172"/>
      <c r="M384" s="178"/>
      <c r="N384" s="179"/>
      <c r="O384" s="179"/>
      <c r="P384" s="179"/>
      <c r="Q384" s="179"/>
      <c r="R384" s="179"/>
      <c r="S384" s="179"/>
      <c r="T384" s="180"/>
      <c r="AT384" s="174" t="s">
        <v>144</v>
      </c>
      <c r="AU384" s="174" t="s">
        <v>81</v>
      </c>
      <c r="AV384" s="13" t="s">
        <v>81</v>
      </c>
      <c r="AW384" s="13" t="s">
        <v>3</v>
      </c>
      <c r="AX384" s="13" t="s">
        <v>84</v>
      </c>
      <c r="AY384" s="174" t="s">
        <v>135</v>
      </c>
    </row>
    <row r="385" spans="1:65" s="2" customFormat="1" ht="21.75" customHeight="1" x14ac:dyDescent="0.2">
      <c r="A385" s="32"/>
      <c r="B385" s="157"/>
      <c r="C385" s="158" t="s">
        <v>819</v>
      </c>
      <c r="D385" s="158" t="s">
        <v>138</v>
      </c>
      <c r="E385" s="159" t="s">
        <v>820</v>
      </c>
      <c r="F385" s="160" t="s">
        <v>821</v>
      </c>
      <c r="G385" s="161" t="s">
        <v>268</v>
      </c>
      <c r="H385" s="162">
        <v>1E-3</v>
      </c>
      <c r="I385" s="163"/>
      <c r="J385" s="164">
        <f>ROUND(I385*H385,2)</f>
        <v>0</v>
      </c>
      <c r="K385" s="165"/>
      <c r="L385" s="33"/>
      <c r="M385" s="166" t="s">
        <v>1</v>
      </c>
      <c r="N385" s="167" t="s">
        <v>42</v>
      </c>
      <c r="O385" s="58"/>
      <c r="P385" s="168">
        <f>O385*H385</f>
        <v>0</v>
      </c>
      <c r="Q385" s="168">
        <v>0</v>
      </c>
      <c r="R385" s="168">
        <f>Q385*H385</f>
        <v>0</v>
      </c>
      <c r="S385" s="168">
        <v>0</v>
      </c>
      <c r="T385" s="169">
        <f>S385*H385</f>
        <v>0</v>
      </c>
      <c r="U385" s="32"/>
      <c r="V385" s="32"/>
      <c r="W385" s="32"/>
      <c r="X385" s="32"/>
      <c r="Y385" s="32"/>
      <c r="Z385" s="32"/>
      <c r="AA385" s="32"/>
      <c r="AB385" s="32"/>
      <c r="AC385" s="32"/>
      <c r="AD385" s="32"/>
      <c r="AE385" s="32"/>
      <c r="AR385" s="170" t="s">
        <v>213</v>
      </c>
      <c r="AT385" s="170" t="s">
        <v>138</v>
      </c>
      <c r="AU385" s="170" t="s">
        <v>81</v>
      </c>
      <c r="AY385" s="17" t="s">
        <v>135</v>
      </c>
      <c r="BE385" s="171">
        <f>IF(N385="základní",J385,0)</f>
        <v>0</v>
      </c>
      <c r="BF385" s="171">
        <f>IF(N385="snížená",J385,0)</f>
        <v>0</v>
      </c>
      <c r="BG385" s="171">
        <f>IF(N385="zákl. přenesená",J385,0)</f>
        <v>0</v>
      </c>
      <c r="BH385" s="171">
        <f>IF(N385="sníž. přenesená",J385,0)</f>
        <v>0</v>
      </c>
      <c r="BI385" s="171">
        <f>IF(N385="nulová",J385,0)</f>
        <v>0</v>
      </c>
      <c r="BJ385" s="17" t="s">
        <v>81</v>
      </c>
      <c r="BK385" s="171">
        <f>ROUND(I385*H385,2)</f>
        <v>0</v>
      </c>
      <c r="BL385" s="17" t="s">
        <v>213</v>
      </c>
      <c r="BM385" s="170" t="s">
        <v>822</v>
      </c>
    </row>
    <row r="386" spans="1:65" s="2" customFormat="1" ht="21.75" customHeight="1" x14ac:dyDescent="0.2">
      <c r="A386" s="32"/>
      <c r="B386" s="157"/>
      <c r="C386" s="158" t="s">
        <v>823</v>
      </c>
      <c r="D386" s="158" t="s">
        <v>138</v>
      </c>
      <c r="E386" s="159" t="s">
        <v>824</v>
      </c>
      <c r="F386" s="160" t="s">
        <v>825</v>
      </c>
      <c r="G386" s="161" t="s">
        <v>268</v>
      </c>
      <c r="H386" s="162">
        <v>1E-3</v>
      </c>
      <c r="I386" s="163"/>
      <c r="J386" s="164">
        <f>ROUND(I386*H386,2)</f>
        <v>0</v>
      </c>
      <c r="K386" s="165"/>
      <c r="L386" s="33"/>
      <c r="M386" s="166" t="s">
        <v>1</v>
      </c>
      <c r="N386" s="167" t="s">
        <v>42</v>
      </c>
      <c r="O386" s="58"/>
      <c r="P386" s="168">
        <f>O386*H386</f>
        <v>0</v>
      </c>
      <c r="Q386" s="168">
        <v>0</v>
      </c>
      <c r="R386" s="168">
        <f>Q386*H386</f>
        <v>0</v>
      </c>
      <c r="S386" s="168">
        <v>0</v>
      </c>
      <c r="T386" s="169">
        <f>S386*H386</f>
        <v>0</v>
      </c>
      <c r="U386" s="32"/>
      <c r="V386" s="32"/>
      <c r="W386" s="32"/>
      <c r="X386" s="32"/>
      <c r="Y386" s="32"/>
      <c r="Z386" s="32"/>
      <c r="AA386" s="32"/>
      <c r="AB386" s="32"/>
      <c r="AC386" s="32"/>
      <c r="AD386" s="32"/>
      <c r="AE386" s="32"/>
      <c r="AR386" s="170" t="s">
        <v>213</v>
      </c>
      <c r="AT386" s="170" t="s">
        <v>138</v>
      </c>
      <c r="AU386" s="170" t="s">
        <v>81</v>
      </c>
      <c r="AY386" s="17" t="s">
        <v>135</v>
      </c>
      <c r="BE386" s="171">
        <f>IF(N386="základní",J386,0)</f>
        <v>0</v>
      </c>
      <c r="BF386" s="171">
        <f>IF(N386="snížená",J386,0)</f>
        <v>0</v>
      </c>
      <c r="BG386" s="171">
        <f>IF(N386="zákl. přenesená",J386,0)</f>
        <v>0</v>
      </c>
      <c r="BH386" s="171">
        <f>IF(N386="sníž. přenesená",J386,0)</f>
        <v>0</v>
      </c>
      <c r="BI386" s="171">
        <f>IF(N386="nulová",J386,0)</f>
        <v>0</v>
      </c>
      <c r="BJ386" s="17" t="s">
        <v>81</v>
      </c>
      <c r="BK386" s="171">
        <f>ROUND(I386*H386,2)</f>
        <v>0</v>
      </c>
      <c r="BL386" s="17" t="s">
        <v>213</v>
      </c>
      <c r="BM386" s="170" t="s">
        <v>826</v>
      </c>
    </row>
    <row r="387" spans="1:65" s="12" customFormat="1" ht="22.9" customHeight="1" x14ac:dyDescent="0.2">
      <c r="B387" s="144"/>
      <c r="D387" s="145" t="s">
        <v>75</v>
      </c>
      <c r="E387" s="155" t="s">
        <v>827</v>
      </c>
      <c r="F387" s="155" t="s">
        <v>828</v>
      </c>
      <c r="I387" s="147"/>
      <c r="J387" s="156">
        <f>BK387</f>
        <v>0</v>
      </c>
      <c r="L387" s="144"/>
      <c r="M387" s="149"/>
      <c r="N387" s="150"/>
      <c r="O387" s="150"/>
      <c r="P387" s="151">
        <f>SUM(P388:P402)</f>
        <v>0</v>
      </c>
      <c r="Q387" s="150"/>
      <c r="R387" s="151">
        <f>SUM(R388:R402)</f>
        <v>1.09624689</v>
      </c>
      <c r="S387" s="150"/>
      <c r="T387" s="152">
        <f>SUM(T388:T402)</f>
        <v>0</v>
      </c>
      <c r="AR387" s="145" t="s">
        <v>81</v>
      </c>
      <c r="AT387" s="153" t="s">
        <v>75</v>
      </c>
      <c r="AU387" s="153" t="s">
        <v>84</v>
      </c>
      <c r="AY387" s="145" t="s">
        <v>135</v>
      </c>
      <c r="BK387" s="154">
        <f>SUM(BK388:BK402)</f>
        <v>0</v>
      </c>
    </row>
    <row r="388" spans="1:65" s="2" customFormat="1" ht="21.75" customHeight="1" x14ac:dyDescent="0.2">
      <c r="A388" s="32"/>
      <c r="B388" s="157"/>
      <c r="C388" s="158" t="s">
        <v>829</v>
      </c>
      <c r="D388" s="158" t="s">
        <v>138</v>
      </c>
      <c r="E388" s="159" t="s">
        <v>830</v>
      </c>
      <c r="F388" s="160" t="s">
        <v>831</v>
      </c>
      <c r="G388" s="161" t="s">
        <v>331</v>
      </c>
      <c r="H388" s="162">
        <v>9.5749999999999993</v>
      </c>
      <c r="I388" s="163"/>
      <c r="J388" s="164">
        <f>ROUND(I388*H388,2)</f>
        <v>0</v>
      </c>
      <c r="K388" s="165"/>
      <c r="L388" s="33"/>
      <c r="M388" s="166" t="s">
        <v>1</v>
      </c>
      <c r="N388" s="167" t="s">
        <v>42</v>
      </c>
      <c r="O388" s="58"/>
      <c r="P388" s="168">
        <f>O388*H388</f>
        <v>0</v>
      </c>
      <c r="Q388" s="168">
        <v>3.5E-4</v>
      </c>
      <c r="R388" s="168">
        <f>Q388*H388</f>
        <v>3.3512499999999996E-3</v>
      </c>
      <c r="S388" s="168">
        <v>0</v>
      </c>
      <c r="T388" s="169">
        <f>S388*H388</f>
        <v>0</v>
      </c>
      <c r="U388" s="32"/>
      <c r="V388" s="32"/>
      <c r="W388" s="32"/>
      <c r="X388" s="32"/>
      <c r="Y388" s="32"/>
      <c r="Z388" s="32"/>
      <c r="AA388" s="32"/>
      <c r="AB388" s="32"/>
      <c r="AC388" s="32"/>
      <c r="AD388" s="32"/>
      <c r="AE388" s="32"/>
      <c r="AR388" s="170" t="s">
        <v>213</v>
      </c>
      <c r="AT388" s="170" t="s">
        <v>138</v>
      </c>
      <c r="AU388" s="170" t="s">
        <v>81</v>
      </c>
      <c r="AY388" s="17" t="s">
        <v>135</v>
      </c>
      <c r="BE388" s="171">
        <f>IF(N388="základní",J388,0)</f>
        <v>0</v>
      </c>
      <c r="BF388" s="171">
        <f>IF(N388="snížená",J388,0)</f>
        <v>0</v>
      </c>
      <c r="BG388" s="171">
        <f>IF(N388="zákl. přenesená",J388,0)</f>
        <v>0</v>
      </c>
      <c r="BH388" s="171">
        <f>IF(N388="sníž. přenesená",J388,0)</f>
        <v>0</v>
      </c>
      <c r="BI388" s="171">
        <f>IF(N388="nulová",J388,0)</f>
        <v>0</v>
      </c>
      <c r="BJ388" s="17" t="s">
        <v>81</v>
      </c>
      <c r="BK388" s="171">
        <f>ROUND(I388*H388,2)</f>
        <v>0</v>
      </c>
      <c r="BL388" s="17" t="s">
        <v>213</v>
      </c>
      <c r="BM388" s="170" t="s">
        <v>832</v>
      </c>
    </row>
    <row r="389" spans="1:65" s="13" customFormat="1" ht="11.25" x14ac:dyDescent="0.2">
      <c r="B389" s="172"/>
      <c r="D389" s="173" t="s">
        <v>144</v>
      </c>
      <c r="E389" s="174" t="s">
        <v>1</v>
      </c>
      <c r="F389" s="175" t="s">
        <v>833</v>
      </c>
      <c r="H389" s="176">
        <v>9.5749999999999993</v>
      </c>
      <c r="I389" s="177"/>
      <c r="L389" s="172"/>
      <c r="M389" s="178"/>
      <c r="N389" s="179"/>
      <c r="O389" s="179"/>
      <c r="P389" s="179"/>
      <c r="Q389" s="179"/>
      <c r="R389" s="179"/>
      <c r="S389" s="179"/>
      <c r="T389" s="180"/>
      <c r="AT389" s="174" t="s">
        <v>144</v>
      </c>
      <c r="AU389" s="174" t="s">
        <v>81</v>
      </c>
      <c r="AV389" s="13" t="s">
        <v>81</v>
      </c>
      <c r="AW389" s="13" t="s">
        <v>33</v>
      </c>
      <c r="AX389" s="13" t="s">
        <v>76</v>
      </c>
      <c r="AY389" s="174" t="s">
        <v>135</v>
      </c>
    </row>
    <row r="390" spans="1:65" s="14" customFormat="1" ht="11.25" x14ac:dyDescent="0.2">
      <c r="B390" s="181"/>
      <c r="D390" s="173" t="s">
        <v>144</v>
      </c>
      <c r="E390" s="182" t="s">
        <v>1</v>
      </c>
      <c r="F390" s="183" t="s">
        <v>153</v>
      </c>
      <c r="H390" s="184">
        <v>9.5749999999999993</v>
      </c>
      <c r="I390" s="185"/>
      <c r="L390" s="181"/>
      <c r="M390" s="186"/>
      <c r="N390" s="187"/>
      <c r="O390" s="187"/>
      <c r="P390" s="187"/>
      <c r="Q390" s="187"/>
      <c r="R390" s="187"/>
      <c r="S390" s="187"/>
      <c r="T390" s="188"/>
      <c r="AT390" s="182" t="s">
        <v>144</v>
      </c>
      <c r="AU390" s="182" t="s">
        <v>81</v>
      </c>
      <c r="AV390" s="14" t="s">
        <v>142</v>
      </c>
      <c r="AW390" s="14" t="s">
        <v>33</v>
      </c>
      <c r="AX390" s="14" t="s">
        <v>84</v>
      </c>
      <c r="AY390" s="182" t="s">
        <v>135</v>
      </c>
    </row>
    <row r="391" spans="1:65" s="2" customFormat="1" ht="16.5" customHeight="1" x14ac:dyDescent="0.2">
      <c r="A391" s="32"/>
      <c r="B391" s="157"/>
      <c r="C391" s="196" t="s">
        <v>834</v>
      </c>
      <c r="D391" s="196" t="s">
        <v>219</v>
      </c>
      <c r="E391" s="197" t="s">
        <v>835</v>
      </c>
      <c r="F391" s="198" t="s">
        <v>836</v>
      </c>
      <c r="G391" s="199" t="s">
        <v>216</v>
      </c>
      <c r="H391" s="200">
        <v>26.331</v>
      </c>
      <c r="I391" s="201"/>
      <c r="J391" s="202">
        <f>ROUND(I391*H391,2)</f>
        <v>0</v>
      </c>
      <c r="K391" s="203"/>
      <c r="L391" s="204"/>
      <c r="M391" s="205" t="s">
        <v>1</v>
      </c>
      <c r="N391" s="206" t="s">
        <v>42</v>
      </c>
      <c r="O391" s="58"/>
      <c r="P391" s="168">
        <f>O391*H391</f>
        <v>0</v>
      </c>
      <c r="Q391" s="168">
        <v>0</v>
      </c>
      <c r="R391" s="168">
        <f>Q391*H391</f>
        <v>0</v>
      </c>
      <c r="S391" s="168">
        <v>0</v>
      </c>
      <c r="T391" s="169">
        <f>S391*H391</f>
        <v>0</v>
      </c>
      <c r="U391" s="32"/>
      <c r="V391" s="32"/>
      <c r="W391" s="32"/>
      <c r="X391" s="32"/>
      <c r="Y391" s="32"/>
      <c r="Z391" s="32"/>
      <c r="AA391" s="32"/>
      <c r="AB391" s="32"/>
      <c r="AC391" s="32"/>
      <c r="AD391" s="32"/>
      <c r="AE391" s="32"/>
      <c r="AR391" s="170" t="s">
        <v>298</v>
      </c>
      <c r="AT391" s="170" t="s">
        <v>219</v>
      </c>
      <c r="AU391" s="170" t="s">
        <v>81</v>
      </c>
      <c r="AY391" s="17" t="s">
        <v>135</v>
      </c>
      <c r="BE391" s="171">
        <f>IF(N391="základní",J391,0)</f>
        <v>0</v>
      </c>
      <c r="BF391" s="171">
        <f>IF(N391="snížená",J391,0)</f>
        <v>0</v>
      </c>
      <c r="BG391" s="171">
        <f>IF(N391="zákl. přenesená",J391,0)</f>
        <v>0</v>
      </c>
      <c r="BH391" s="171">
        <f>IF(N391="sníž. přenesená",J391,0)</f>
        <v>0</v>
      </c>
      <c r="BI391" s="171">
        <f>IF(N391="nulová",J391,0)</f>
        <v>0</v>
      </c>
      <c r="BJ391" s="17" t="s">
        <v>81</v>
      </c>
      <c r="BK391" s="171">
        <f>ROUND(I391*H391,2)</f>
        <v>0</v>
      </c>
      <c r="BL391" s="17" t="s">
        <v>213</v>
      </c>
      <c r="BM391" s="170" t="s">
        <v>837</v>
      </c>
    </row>
    <row r="392" spans="1:65" s="13" customFormat="1" ht="11.25" x14ac:dyDescent="0.2">
      <c r="B392" s="172"/>
      <c r="D392" s="173" t="s">
        <v>144</v>
      </c>
      <c r="E392" s="174" t="s">
        <v>1</v>
      </c>
      <c r="F392" s="175" t="s">
        <v>838</v>
      </c>
      <c r="H392" s="176">
        <v>26.331</v>
      </c>
      <c r="I392" s="177"/>
      <c r="L392" s="172"/>
      <c r="M392" s="178"/>
      <c r="N392" s="179"/>
      <c r="O392" s="179"/>
      <c r="P392" s="179"/>
      <c r="Q392" s="179"/>
      <c r="R392" s="179"/>
      <c r="S392" s="179"/>
      <c r="T392" s="180"/>
      <c r="AT392" s="174" t="s">
        <v>144</v>
      </c>
      <c r="AU392" s="174" t="s">
        <v>81</v>
      </c>
      <c r="AV392" s="13" t="s">
        <v>81</v>
      </c>
      <c r="AW392" s="13" t="s">
        <v>33</v>
      </c>
      <c r="AX392" s="13" t="s">
        <v>84</v>
      </c>
      <c r="AY392" s="174" t="s">
        <v>135</v>
      </c>
    </row>
    <row r="393" spans="1:65" s="2" customFormat="1" ht="21.75" customHeight="1" x14ac:dyDescent="0.2">
      <c r="A393" s="32"/>
      <c r="B393" s="157"/>
      <c r="C393" s="158" t="s">
        <v>839</v>
      </c>
      <c r="D393" s="158" t="s">
        <v>138</v>
      </c>
      <c r="E393" s="159" t="s">
        <v>840</v>
      </c>
      <c r="F393" s="160" t="s">
        <v>841</v>
      </c>
      <c r="G393" s="161" t="s">
        <v>141</v>
      </c>
      <c r="H393" s="162">
        <v>21.442</v>
      </c>
      <c r="I393" s="163"/>
      <c r="J393" s="164">
        <f>ROUND(I393*H393,2)</f>
        <v>0</v>
      </c>
      <c r="K393" s="165"/>
      <c r="L393" s="33"/>
      <c r="M393" s="166" t="s">
        <v>1</v>
      </c>
      <c r="N393" s="167" t="s">
        <v>42</v>
      </c>
      <c r="O393" s="58"/>
      <c r="P393" s="168">
        <f>O393*H393</f>
        <v>0</v>
      </c>
      <c r="Q393" s="168">
        <v>3.3619999999999997E-2</v>
      </c>
      <c r="R393" s="168">
        <f>Q393*H393</f>
        <v>0.72088003999999994</v>
      </c>
      <c r="S393" s="168">
        <v>0</v>
      </c>
      <c r="T393" s="169">
        <f>S393*H393</f>
        <v>0</v>
      </c>
      <c r="U393" s="32"/>
      <c r="V393" s="32"/>
      <c r="W393" s="32"/>
      <c r="X393" s="32"/>
      <c r="Y393" s="32"/>
      <c r="Z393" s="32"/>
      <c r="AA393" s="32"/>
      <c r="AB393" s="32"/>
      <c r="AC393" s="32"/>
      <c r="AD393" s="32"/>
      <c r="AE393" s="32"/>
      <c r="AR393" s="170" t="s">
        <v>213</v>
      </c>
      <c r="AT393" s="170" t="s">
        <v>138</v>
      </c>
      <c r="AU393" s="170" t="s">
        <v>81</v>
      </c>
      <c r="AY393" s="17" t="s">
        <v>135</v>
      </c>
      <c r="BE393" s="171">
        <f>IF(N393="základní",J393,0)</f>
        <v>0</v>
      </c>
      <c r="BF393" s="171">
        <f>IF(N393="snížená",J393,0)</f>
        <v>0</v>
      </c>
      <c r="BG393" s="171">
        <f>IF(N393="zákl. přenesená",J393,0)</f>
        <v>0</v>
      </c>
      <c r="BH393" s="171">
        <f>IF(N393="sníž. přenesená",J393,0)</f>
        <v>0</v>
      </c>
      <c r="BI393" s="171">
        <f>IF(N393="nulová",J393,0)</f>
        <v>0</v>
      </c>
      <c r="BJ393" s="17" t="s">
        <v>81</v>
      </c>
      <c r="BK393" s="171">
        <f>ROUND(I393*H393,2)</f>
        <v>0</v>
      </c>
      <c r="BL393" s="17" t="s">
        <v>213</v>
      </c>
      <c r="BM393" s="170" t="s">
        <v>842</v>
      </c>
    </row>
    <row r="394" spans="1:65" s="13" customFormat="1" ht="11.25" x14ac:dyDescent="0.2">
      <c r="B394" s="172"/>
      <c r="D394" s="173" t="s">
        <v>144</v>
      </c>
      <c r="E394" s="174" t="s">
        <v>1</v>
      </c>
      <c r="F394" s="175" t="s">
        <v>843</v>
      </c>
      <c r="H394" s="176">
        <v>19.149999999999999</v>
      </c>
      <c r="I394" s="177"/>
      <c r="L394" s="172"/>
      <c r="M394" s="178"/>
      <c r="N394" s="179"/>
      <c r="O394" s="179"/>
      <c r="P394" s="179"/>
      <c r="Q394" s="179"/>
      <c r="R394" s="179"/>
      <c r="S394" s="179"/>
      <c r="T394" s="180"/>
      <c r="AT394" s="174" t="s">
        <v>144</v>
      </c>
      <c r="AU394" s="174" t="s">
        <v>81</v>
      </c>
      <c r="AV394" s="13" t="s">
        <v>81</v>
      </c>
      <c r="AW394" s="13" t="s">
        <v>33</v>
      </c>
      <c r="AX394" s="13" t="s">
        <v>76</v>
      </c>
      <c r="AY394" s="174" t="s">
        <v>135</v>
      </c>
    </row>
    <row r="395" spans="1:65" s="13" customFormat="1" ht="11.25" x14ac:dyDescent="0.2">
      <c r="B395" s="172"/>
      <c r="D395" s="173" t="s">
        <v>144</v>
      </c>
      <c r="E395" s="174" t="s">
        <v>1</v>
      </c>
      <c r="F395" s="175" t="s">
        <v>844</v>
      </c>
      <c r="H395" s="176">
        <v>2.2919999999999998</v>
      </c>
      <c r="I395" s="177"/>
      <c r="L395" s="172"/>
      <c r="M395" s="178"/>
      <c r="N395" s="179"/>
      <c r="O395" s="179"/>
      <c r="P395" s="179"/>
      <c r="Q395" s="179"/>
      <c r="R395" s="179"/>
      <c r="S395" s="179"/>
      <c r="T395" s="180"/>
      <c r="AT395" s="174" t="s">
        <v>144</v>
      </c>
      <c r="AU395" s="174" t="s">
        <v>81</v>
      </c>
      <c r="AV395" s="13" t="s">
        <v>81</v>
      </c>
      <c r="AW395" s="13" t="s">
        <v>33</v>
      </c>
      <c r="AX395" s="13" t="s">
        <v>76</v>
      </c>
      <c r="AY395" s="174" t="s">
        <v>135</v>
      </c>
    </row>
    <row r="396" spans="1:65" s="14" customFormat="1" ht="11.25" x14ac:dyDescent="0.2">
      <c r="B396" s="181"/>
      <c r="D396" s="173" t="s">
        <v>144</v>
      </c>
      <c r="E396" s="182" t="s">
        <v>1</v>
      </c>
      <c r="F396" s="183" t="s">
        <v>153</v>
      </c>
      <c r="H396" s="184">
        <v>21.442</v>
      </c>
      <c r="I396" s="185"/>
      <c r="L396" s="181"/>
      <c r="M396" s="186"/>
      <c r="N396" s="187"/>
      <c r="O396" s="187"/>
      <c r="P396" s="187"/>
      <c r="Q396" s="187"/>
      <c r="R396" s="187"/>
      <c r="S396" s="187"/>
      <c r="T396" s="188"/>
      <c r="AT396" s="182" t="s">
        <v>144</v>
      </c>
      <c r="AU396" s="182" t="s">
        <v>81</v>
      </c>
      <c r="AV396" s="14" t="s">
        <v>142</v>
      </c>
      <c r="AW396" s="14" t="s">
        <v>33</v>
      </c>
      <c r="AX396" s="14" t="s">
        <v>84</v>
      </c>
      <c r="AY396" s="182" t="s">
        <v>135</v>
      </c>
    </row>
    <row r="397" spans="1:65" s="2" customFormat="1" ht="21.75" customHeight="1" x14ac:dyDescent="0.2">
      <c r="A397" s="32"/>
      <c r="B397" s="157"/>
      <c r="C397" s="196" t="s">
        <v>845</v>
      </c>
      <c r="D397" s="196" t="s">
        <v>219</v>
      </c>
      <c r="E397" s="197" t="s">
        <v>846</v>
      </c>
      <c r="F397" s="198" t="s">
        <v>847</v>
      </c>
      <c r="G397" s="199" t="s">
        <v>141</v>
      </c>
      <c r="H397" s="200">
        <v>23.585999999999999</v>
      </c>
      <c r="I397" s="201"/>
      <c r="J397" s="202">
        <f>ROUND(I397*H397,2)</f>
        <v>0</v>
      </c>
      <c r="K397" s="203"/>
      <c r="L397" s="204"/>
      <c r="M397" s="205" t="s">
        <v>1</v>
      </c>
      <c r="N397" s="206" t="s">
        <v>42</v>
      </c>
      <c r="O397" s="58"/>
      <c r="P397" s="168">
        <f>O397*H397</f>
        <v>0</v>
      </c>
      <c r="Q397" s="168">
        <v>1.55E-2</v>
      </c>
      <c r="R397" s="168">
        <f>Q397*H397</f>
        <v>0.36558299999999999</v>
      </c>
      <c r="S397" s="168">
        <v>0</v>
      </c>
      <c r="T397" s="169">
        <f>S397*H397</f>
        <v>0</v>
      </c>
      <c r="U397" s="32"/>
      <c r="V397" s="32"/>
      <c r="W397" s="32"/>
      <c r="X397" s="32"/>
      <c r="Y397" s="32"/>
      <c r="Z397" s="32"/>
      <c r="AA397" s="32"/>
      <c r="AB397" s="32"/>
      <c r="AC397" s="32"/>
      <c r="AD397" s="32"/>
      <c r="AE397" s="32"/>
      <c r="AR397" s="170" t="s">
        <v>298</v>
      </c>
      <c r="AT397" s="170" t="s">
        <v>219</v>
      </c>
      <c r="AU397" s="170" t="s">
        <v>81</v>
      </c>
      <c r="AY397" s="17" t="s">
        <v>135</v>
      </c>
      <c r="BE397" s="171">
        <f>IF(N397="základní",J397,0)</f>
        <v>0</v>
      </c>
      <c r="BF397" s="171">
        <f>IF(N397="snížená",J397,0)</f>
        <v>0</v>
      </c>
      <c r="BG397" s="171">
        <f>IF(N397="zákl. přenesená",J397,0)</f>
        <v>0</v>
      </c>
      <c r="BH397" s="171">
        <f>IF(N397="sníž. přenesená",J397,0)</f>
        <v>0</v>
      </c>
      <c r="BI397" s="171">
        <f>IF(N397="nulová",J397,0)</f>
        <v>0</v>
      </c>
      <c r="BJ397" s="17" t="s">
        <v>81</v>
      </c>
      <c r="BK397" s="171">
        <f>ROUND(I397*H397,2)</f>
        <v>0</v>
      </c>
      <c r="BL397" s="17" t="s">
        <v>213</v>
      </c>
      <c r="BM397" s="170" t="s">
        <v>848</v>
      </c>
    </row>
    <row r="398" spans="1:65" s="13" customFormat="1" ht="11.25" x14ac:dyDescent="0.2">
      <c r="B398" s="172"/>
      <c r="D398" s="173" t="s">
        <v>144</v>
      </c>
      <c r="E398" s="174" t="s">
        <v>1</v>
      </c>
      <c r="F398" s="175" t="s">
        <v>849</v>
      </c>
      <c r="H398" s="176">
        <v>23.585999999999999</v>
      </c>
      <c r="I398" s="177"/>
      <c r="L398" s="172"/>
      <c r="M398" s="178"/>
      <c r="N398" s="179"/>
      <c r="O398" s="179"/>
      <c r="P398" s="179"/>
      <c r="Q398" s="179"/>
      <c r="R398" s="179"/>
      <c r="S398" s="179"/>
      <c r="T398" s="180"/>
      <c r="AT398" s="174" t="s">
        <v>144</v>
      </c>
      <c r="AU398" s="174" t="s">
        <v>81</v>
      </c>
      <c r="AV398" s="13" t="s">
        <v>81</v>
      </c>
      <c r="AW398" s="13" t="s">
        <v>33</v>
      </c>
      <c r="AX398" s="13" t="s">
        <v>84</v>
      </c>
      <c r="AY398" s="174" t="s">
        <v>135</v>
      </c>
    </row>
    <row r="399" spans="1:65" s="2" customFormat="1" ht="16.5" customHeight="1" x14ac:dyDescent="0.2">
      <c r="A399" s="32"/>
      <c r="B399" s="157"/>
      <c r="C399" s="158" t="s">
        <v>850</v>
      </c>
      <c r="D399" s="158" t="s">
        <v>138</v>
      </c>
      <c r="E399" s="159" t="s">
        <v>851</v>
      </c>
      <c r="F399" s="160" t="s">
        <v>852</v>
      </c>
      <c r="G399" s="161" t="s">
        <v>141</v>
      </c>
      <c r="H399" s="162">
        <v>21.442</v>
      </c>
      <c r="I399" s="163"/>
      <c r="J399" s="164">
        <f>ROUND(I399*H399,2)</f>
        <v>0</v>
      </c>
      <c r="K399" s="165"/>
      <c r="L399" s="33"/>
      <c r="M399" s="166" t="s">
        <v>1</v>
      </c>
      <c r="N399" s="167" t="s">
        <v>42</v>
      </c>
      <c r="O399" s="58"/>
      <c r="P399" s="168">
        <f>O399*H399</f>
        <v>0</v>
      </c>
      <c r="Q399" s="168">
        <v>2.9999999999999997E-4</v>
      </c>
      <c r="R399" s="168">
        <f>Q399*H399</f>
        <v>6.4325999999999993E-3</v>
      </c>
      <c r="S399" s="168">
        <v>0</v>
      </c>
      <c r="T399" s="169">
        <f>S399*H399</f>
        <v>0</v>
      </c>
      <c r="U399" s="32"/>
      <c r="V399" s="32"/>
      <c r="W399" s="32"/>
      <c r="X399" s="32"/>
      <c r="Y399" s="32"/>
      <c r="Z399" s="32"/>
      <c r="AA399" s="32"/>
      <c r="AB399" s="32"/>
      <c r="AC399" s="32"/>
      <c r="AD399" s="32"/>
      <c r="AE399" s="32"/>
      <c r="AR399" s="170" t="s">
        <v>213</v>
      </c>
      <c r="AT399" s="170" t="s">
        <v>138</v>
      </c>
      <c r="AU399" s="170" t="s">
        <v>81</v>
      </c>
      <c r="AY399" s="17" t="s">
        <v>135</v>
      </c>
      <c r="BE399" s="171">
        <f>IF(N399="základní",J399,0)</f>
        <v>0</v>
      </c>
      <c r="BF399" s="171">
        <f>IF(N399="snížená",J399,0)</f>
        <v>0</v>
      </c>
      <c r="BG399" s="171">
        <f>IF(N399="zákl. přenesená",J399,0)</f>
        <v>0</v>
      </c>
      <c r="BH399" s="171">
        <f>IF(N399="sníž. přenesená",J399,0)</f>
        <v>0</v>
      </c>
      <c r="BI399" s="171">
        <f>IF(N399="nulová",J399,0)</f>
        <v>0</v>
      </c>
      <c r="BJ399" s="17" t="s">
        <v>81</v>
      </c>
      <c r="BK399" s="171">
        <f>ROUND(I399*H399,2)</f>
        <v>0</v>
      </c>
      <c r="BL399" s="17" t="s">
        <v>213</v>
      </c>
      <c r="BM399" s="170" t="s">
        <v>853</v>
      </c>
    </row>
    <row r="400" spans="1:65" s="2" customFormat="1" ht="21.75" customHeight="1" x14ac:dyDescent="0.2">
      <c r="A400" s="32"/>
      <c r="B400" s="157"/>
      <c r="C400" s="158" t="s">
        <v>854</v>
      </c>
      <c r="D400" s="158" t="s">
        <v>138</v>
      </c>
      <c r="E400" s="159" t="s">
        <v>855</v>
      </c>
      <c r="F400" s="160" t="s">
        <v>856</v>
      </c>
      <c r="G400" s="161" t="s">
        <v>268</v>
      </c>
      <c r="H400" s="162">
        <v>1.0960000000000001</v>
      </c>
      <c r="I400" s="163"/>
      <c r="J400" s="164">
        <f>ROUND(I400*H400,2)</f>
        <v>0</v>
      </c>
      <c r="K400" s="165"/>
      <c r="L400" s="33"/>
      <c r="M400" s="166" t="s">
        <v>1</v>
      </c>
      <c r="N400" s="167" t="s">
        <v>42</v>
      </c>
      <c r="O400" s="58"/>
      <c r="P400" s="168">
        <f>O400*H400</f>
        <v>0</v>
      </c>
      <c r="Q400" s="168">
        <v>0</v>
      </c>
      <c r="R400" s="168">
        <f>Q400*H400</f>
        <v>0</v>
      </c>
      <c r="S400" s="168">
        <v>0</v>
      </c>
      <c r="T400" s="169">
        <f>S400*H400</f>
        <v>0</v>
      </c>
      <c r="U400" s="32"/>
      <c r="V400" s="32"/>
      <c r="W400" s="32"/>
      <c r="X400" s="32"/>
      <c r="Y400" s="32"/>
      <c r="Z400" s="32"/>
      <c r="AA400" s="32"/>
      <c r="AB400" s="32"/>
      <c r="AC400" s="32"/>
      <c r="AD400" s="32"/>
      <c r="AE400" s="32"/>
      <c r="AR400" s="170" t="s">
        <v>213</v>
      </c>
      <c r="AT400" s="170" t="s">
        <v>138</v>
      </c>
      <c r="AU400" s="170" t="s">
        <v>81</v>
      </c>
      <c r="AY400" s="17" t="s">
        <v>135</v>
      </c>
      <c r="BE400" s="171">
        <f>IF(N400="základní",J400,0)</f>
        <v>0</v>
      </c>
      <c r="BF400" s="171">
        <f>IF(N400="snížená",J400,0)</f>
        <v>0</v>
      </c>
      <c r="BG400" s="171">
        <f>IF(N400="zákl. přenesená",J400,0)</f>
        <v>0</v>
      </c>
      <c r="BH400" s="171">
        <f>IF(N400="sníž. přenesená",J400,0)</f>
        <v>0</v>
      </c>
      <c r="BI400" s="171">
        <f>IF(N400="nulová",J400,0)</f>
        <v>0</v>
      </c>
      <c r="BJ400" s="17" t="s">
        <v>81</v>
      </c>
      <c r="BK400" s="171">
        <f>ROUND(I400*H400,2)</f>
        <v>0</v>
      </c>
      <c r="BL400" s="17" t="s">
        <v>213</v>
      </c>
      <c r="BM400" s="170" t="s">
        <v>857</v>
      </c>
    </row>
    <row r="401" spans="1:65" s="2" customFormat="1" ht="21.75" customHeight="1" x14ac:dyDescent="0.2">
      <c r="A401" s="32"/>
      <c r="B401" s="157"/>
      <c r="C401" s="158" t="s">
        <v>858</v>
      </c>
      <c r="D401" s="158" t="s">
        <v>138</v>
      </c>
      <c r="E401" s="159" t="s">
        <v>859</v>
      </c>
      <c r="F401" s="160" t="s">
        <v>860</v>
      </c>
      <c r="G401" s="161" t="s">
        <v>268</v>
      </c>
      <c r="H401" s="162">
        <v>1.0960000000000001</v>
      </c>
      <c r="I401" s="163"/>
      <c r="J401" s="164">
        <f>ROUND(I401*H401,2)</f>
        <v>0</v>
      </c>
      <c r="K401" s="165"/>
      <c r="L401" s="33"/>
      <c r="M401" s="166" t="s">
        <v>1</v>
      </c>
      <c r="N401" s="167" t="s">
        <v>42</v>
      </c>
      <c r="O401" s="58"/>
      <c r="P401" s="168">
        <f>O401*H401</f>
        <v>0</v>
      </c>
      <c r="Q401" s="168">
        <v>0</v>
      </c>
      <c r="R401" s="168">
        <f>Q401*H401</f>
        <v>0</v>
      </c>
      <c r="S401" s="168">
        <v>0</v>
      </c>
      <c r="T401" s="169">
        <f>S401*H401</f>
        <v>0</v>
      </c>
      <c r="U401" s="32"/>
      <c r="V401" s="32"/>
      <c r="W401" s="32"/>
      <c r="X401" s="32"/>
      <c r="Y401" s="32"/>
      <c r="Z401" s="32"/>
      <c r="AA401" s="32"/>
      <c r="AB401" s="32"/>
      <c r="AC401" s="32"/>
      <c r="AD401" s="32"/>
      <c r="AE401" s="32"/>
      <c r="AR401" s="170" t="s">
        <v>213</v>
      </c>
      <c r="AT401" s="170" t="s">
        <v>138</v>
      </c>
      <c r="AU401" s="170" t="s">
        <v>81</v>
      </c>
      <c r="AY401" s="17" t="s">
        <v>135</v>
      </c>
      <c r="BE401" s="171">
        <f>IF(N401="základní",J401,0)</f>
        <v>0</v>
      </c>
      <c r="BF401" s="171">
        <f>IF(N401="snížená",J401,0)</f>
        <v>0</v>
      </c>
      <c r="BG401" s="171">
        <f>IF(N401="zákl. přenesená",J401,0)</f>
        <v>0</v>
      </c>
      <c r="BH401" s="171">
        <f>IF(N401="sníž. přenesená",J401,0)</f>
        <v>0</v>
      </c>
      <c r="BI401" s="171">
        <f>IF(N401="nulová",J401,0)</f>
        <v>0</v>
      </c>
      <c r="BJ401" s="17" t="s">
        <v>81</v>
      </c>
      <c r="BK401" s="171">
        <f>ROUND(I401*H401,2)</f>
        <v>0</v>
      </c>
      <c r="BL401" s="17" t="s">
        <v>213</v>
      </c>
      <c r="BM401" s="170" t="s">
        <v>861</v>
      </c>
    </row>
    <row r="402" spans="1:65" s="2" customFormat="1" ht="16.5" customHeight="1" x14ac:dyDescent="0.2">
      <c r="A402" s="32"/>
      <c r="B402" s="157"/>
      <c r="C402" s="158" t="s">
        <v>862</v>
      </c>
      <c r="D402" s="158" t="s">
        <v>138</v>
      </c>
      <c r="E402" s="159" t="s">
        <v>863</v>
      </c>
      <c r="F402" s="160" t="s">
        <v>864</v>
      </c>
      <c r="G402" s="161" t="s">
        <v>550</v>
      </c>
      <c r="H402" s="162">
        <v>1</v>
      </c>
      <c r="I402" s="163"/>
      <c r="J402" s="164">
        <f>ROUND(I402*H402,2)</f>
        <v>0</v>
      </c>
      <c r="K402" s="165"/>
      <c r="L402" s="33"/>
      <c r="M402" s="166" t="s">
        <v>1</v>
      </c>
      <c r="N402" s="167" t="s">
        <v>42</v>
      </c>
      <c r="O402" s="58"/>
      <c r="P402" s="168">
        <f>O402*H402</f>
        <v>0</v>
      </c>
      <c r="Q402" s="168">
        <v>0</v>
      </c>
      <c r="R402" s="168">
        <f>Q402*H402</f>
        <v>0</v>
      </c>
      <c r="S402" s="168">
        <v>0</v>
      </c>
      <c r="T402" s="169">
        <f>S402*H402</f>
        <v>0</v>
      </c>
      <c r="U402" s="32"/>
      <c r="V402" s="32"/>
      <c r="W402" s="32"/>
      <c r="X402" s="32"/>
      <c r="Y402" s="32"/>
      <c r="Z402" s="32"/>
      <c r="AA402" s="32"/>
      <c r="AB402" s="32"/>
      <c r="AC402" s="32"/>
      <c r="AD402" s="32"/>
      <c r="AE402" s="32"/>
      <c r="AR402" s="170" t="s">
        <v>213</v>
      </c>
      <c r="AT402" s="170" t="s">
        <v>138</v>
      </c>
      <c r="AU402" s="170" t="s">
        <v>81</v>
      </c>
      <c r="AY402" s="17" t="s">
        <v>135</v>
      </c>
      <c r="BE402" s="171">
        <f>IF(N402="základní",J402,0)</f>
        <v>0</v>
      </c>
      <c r="BF402" s="171">
        <f>IF(N402="snížená",J402,0)</f>
        <v>0</v>
      </c>
      <c r="BG402" s="171">
        <f>IF(N402="zákl. přenesená",J402,0)</f>
        <v>0</v>
      </c>
      <c r="BH402" s="171">
        <f>IF(N402="sníž. přenesená",J402,0)</f>
        <v>0</v>
      </c>
      <c r="BI402" s="171">
        <f>IF(N402="nulová",J402,0)</f>
        <v>0</v>
      </c>
      <c r="BJ402" s="17" t="s">
        <v>81</v>
      </c>
      <c r="BK402" s="171">
        <f>ROUND(I402*H402,2)</f>
        <v>0</v>
      </c>
      <c r="BL402" s="17" t="s">
        <v>213</v>
      </c>
      <c r="BM402" s="170" t="s">
        <v>865</v>
      </c>
    </row>
    <row r="403" spans="1:65" s="12" customFormat="1" ht="22.9" customHeight="1" x14ac:dyDescent="0.2">
      <c r="B403" s="144"/>
      <c r="D403" s="145" t="s">
        <v>75</v>
      </c>
      <c r="E403" s="155" t="s">
        <v>866</v>
      </c>
      <c r="F403" s="155" t="s">
        <v>867</v>
      </c>
      <c r="I403" s="147"/>
      <c r="J403" s="156">
        <f>BK403</f>
        <v>0</v>
      </c>
      <c r="L403" s="144"/>
      <c r="M403" s="149"/>
      <c r="N403" s="150"/>
      <c r="O403" s="150"/>
      <c r="P403" s="151">
        <f>SUM(P404:P408)</f>
        <v>0</v>
      </c>
      <c r="Q403" s="150"/>
      <c r="R403" s="151">
        <f>SUM(R404:R408)</f>
        <v>8.0849999999999997E-4</v>
      </c>
      <c r="S403" s="150"/>
      <c r="T403" s="152">
        <f>SUM(T404:T408)</f>
        <v>0</v>
      </c>
      <c r="AR403" s="145" t="s">
        <v>81</v>
      </c>
      <c r="AT403" s="153" t="s">
        <v>75</v>
      </c>
      <c r="AU403" s="153" t="s">
        <v>84</v>
      </c>
      <c r="AY403" s="145" t="s">
        <v>135</v>
      </c>
      <c r="BK403" s="154">
        <f>SUM(BK404:BK408)</f>
        <v>0</v>
      </c>
    </row>
    <row r="404" spans="1:65" s="2" customFormat="1" ht="21.75" customHeight="1" x14ac:dyDescent="0.2">
      <c r="A404" s="32"/>
      <c r="B404" s="157"/>
      <c r="C404" s="158" t="s">
        <v>868</v>
      </c>
      <c r="D404" s="158" t="s">
        <v>138</v>
      </c>
      <c r="E404" s="159" t="s">
        <v>869</v>
      </c>
      <c r="F404" s="160" t="s">
        <v>870</v>
      </c>
      <c r="G404" s="161" t="s">
        <v>141</v>
      </c>
      <c r="H404" s="162">
        <v>2.4500000000000002</v>
      </c>
      <c r="I404" s="163"/>
      <c r="J404" s="164">
        <f>ROUND(I404*H404,2)</f>
        <v>0</v>
      </c>
      <c r="K404" s="165"/>
      <c r="L404" s="33"/>
      <c r="M404" s="166" t="s">
        <v>1</v>
      </c>
      <c r="N404" s="167" t="s">
        <v>42</v>
      </c>
      <c r="O404" s="58"/>
      <c r="P404" s="168">
        <f>O404*H404</f>
        <v>0</v>
      </c>
      <c r="Q404" s="168">
        <v>6.9999999999999994E-5</v>
      </c>
      <c r="R404" s="168">
        <f>Q404*H404</f>
        <v>1.7149999999999999E-4</v>
      </c>
      <c r="S404" s="168">
        <v>0</v>
      </c>
      <c r="T404" s="169">
        <f>S404*H404</f>
        <v>0</v>
      </c>
      <c r="U404" s="32"/>
      <c r="V404" s="32"/>
      <c r="W404" s="32"/>
      <c r="X404" s="32"/>
      <c r="Y404" s="32"/>
      <c r="Z404" s="32"/>
      <c r="AA404" s="32"/>
      <c r="AB404" s="32"/>
      <c r="AC404" s="32"/>
      <c r="AD404" s="32"/>
      <c r="AE404" s="32"/>
      <c r="AR404" s="170" t="s">
        <v>213</v>
      </c>
      <c r="AT404" s="170" t="s">
        <v>138</v>
      </c>
      <c r="AU404" s="170" t="s">
        <v>81</v>
      </c>
      <c r="AY404" s="17" t="s">
        <v>135</v>
      </c>
      <c r="BE404" s="171">
        <f>IF(N404="základní",J404,0)</f>
        <v>0</v>
      </c>
      <c r="BF404" s="171">
        <f>IF(N404="snížená",J404,0)</f>
        <v>0</v>
      </c>
      <c r="BG404" s="171">
        <f>IF(N404="zákl. přenesená",J404,0)</f>
        <v>0</v>
      </c>
      <c r="BH404" s="171">
        <f>IF(N404="sníž. přenesená",J404,0)</f>
        <v>0</v>
      </c>
      <c r="BI404" s="171">
        <f>IF(N404="nulová",J404,0)</f>
        <v>0</v>
      </c>
      <c r="BJ404" s="17" t="s">
        <v>81</v>
      </c>
      <c r="BK404" s="171">
        <f>ROUND(I404*H404,2)</f>
        <v>0</v>
      </c>
      <c r="BL404" s="17" t="s">
        <v>213</v>
      </c>
      <c r="BM404" s="170" t="s">
        <v>871</v>
      </c>
    </row>
    <row r="405" spans="1:65" s="2" customFormat="1" ht="21.75" customHeight="1" x14ac:dyDescent="0.2">
      <c r="A405" s="32"/>
      <c r="B405" s="157"/>
      <c r="C405" s="158" t="s">
        <v>872</v>
      </c>
      <c r="D405" s="158" t="s">
        <v>138</v>
      </c>
      <c r="E405" s="159" t="s">
        <v>873</v>
      </c>
      <c r="F405" s="160" t="s">
        <v>874</v>
      </c>
      <c r="G405" s="161" t="s">
        <v>141</v>
      </c>
      <c r="H405" s="162">
        <v>2.4500000000000002</v>
      </c>
      <c r="I405" s="163"/>
      <c r="J405" s="164">
        <f>ROUND(I405*H405,2)</f>
        <v>0</v>
      </c>
      <c r="K405" s="165"/>
      <c r="L405" s="33"/>
      <c r="M405" s="166" t="s">
        <v>1</v>
      </c>
      <c r="N405" s="167" t="s">
        <v>42</v>
      </c>
      <c r="O405" s="58"/>
      <c r="P405" s="168">
        <f>O405*H405</f>
        <v>0</v>
      </c>
      <c r="Q405" s="168">
        <v>1.3999999999999999E-4</v>
      </c>
      <c r="R405" s="168">
        <f>Q405*H405</f>
        <v>3.4299999999999999E-4</v>
      </c>
      <c r="S405" s="168">
        <v>0</v>
      </c>
      <c r="T405" s="169">
        <f>S405*H405</f>
        <v>0</v>
      </c>
      <c r="U405" s="32"/>
      <c r="V405" s="32"/>
      <c r="W405" s="32"/>
      <c r="X405" s="32"/>
      <c r="Y405" s="32"/>
      <c r="Z405" s="32"/>
      <c r="AA405" s="32"/>
      <c r="AB405" s="32"/>
      <c r="AC405" s="32"/>
      <c r="AD405" s="32"/>
      <c r="AE405" s="32"/>
      <c r="AR405" s="170" t="s">
        <v>213</v>
      </c>
      <c r="AT405" s="170" t="s">
        <v>138</v>
      </c>
      <c r="AU405" s="170" t="s">
        <v>81</v>
      </c>
      <c r="AY405" s="17" t="s">
        <v>135</v>
      </c>
      <c r="BE405" s="171">
        <f>IF(N405="základní",J405,0)</f>
        <v>0</v>
      </c>
      <c r="BF405" s="171">
        <f>IF(N405="snížená",J405,0)</f>
        <v>0</v>
      </c>
      <c r="BG405" s="171">
        <f>IF(N405="zákl. přenesená",J405,0)</f>
        <v>0</v>
      </c>
      <c r="BH405" s="171">
        <f>IF(N405="sníž. přenesená",J405,0)</f>
        <v>0</v>
      </c>
      <c r="BI405" s="171">
        <f>IF(N405="nulová",J405,0)</f>
        <v>0</v>
      </c>
      <c r="BJ405" s="17" t="s">
        <v>81</v>
      </c>
      <c r="BK405" s="171">
        <f>ROUND(I405*H405,2)</f>
        <v>0</v>
      </c>
      <c r="BL405" s="17" t="s">
        <v>213</v>
      </c>
      <c r="BM405" s="170" t="s">
        <v>875</v>
      </c>
    </row>
    <row r="406" spans="1:65" s="15" customFormat="1" ht="11.25" x14ac:dyDescent="0.2">
      <c r="B406" s="189"/>
      <c r="D406" s="173" t="s">
        <v>144</v>
      </c>
      <c r="E406" s="190" t="s">
        <v>1</v>
      </c>
      <c r="F406" s="191" t="s">
        <v>876</v>
      </c>
      <c r="H406" s="190" t="s">
        <v>1</v>
      </c>
      <c r="I406" s="192"/>
      <c r="L406" s="189"/>
      <c r="M406" s="193"/>
      <c r="N406" s="194"/>
      <c r="O406" s="194"/>
      <c r="P406" s="194"/>
      <c r="Q406" s="194"/>
      <c r="R406" s="194"/>
      <c r="S406" s="194"/>
      <c r="T406" s="195"/>
      <c r="AT406" s="190" t="s">
        <v>144</v>
      </c>
      <c r="AU406" s="190" t="s">
        <v>81</v>
      </c>
      <c r="AV406" s="15" t="s">
        <v>84</v>
      </c>
      <c r="AW406" s="15" t="s">
        <v>33</v>
      </c>
      <c r="AX406" s="15" t="s">
        <v>76</v>
      </c>
      <c r="AY406" s="190" t="s">
        <v>135</v>
      </c>
    </row>
    <row r="407" spans="1:65" s="13" customFormat="1" ht="11.25" x14ac:dyDescent="0.2">
      <c r="B407" s="172"/>
      <c r="D407" s="173" t="s">
        <v>144</v>
      </c>
      <c r="E407" s="174" t="s">
        <v>1</v>
      </c>
      <c r="F407" s="175" t="s">
        <v>877</v>
      </c>
      <c r="H407" s="176">
        <v>2.4500000000000002</v>
      </c>
      <c r="I407" s="177"/>
      <c r="L407" s="172"/>
      <c r="M407" s="178"/>
      <c r="N407" s="179"/>
      <c r="O407" s="179"/>
      <c r="P407" s="179"/>
      <c r="Q407" s="179"/>
      <c r="R407" s="179"/>
      <c r="S407" s="179"/>
      <c r="T407" s="180"/>
      <c r="AT407" s="174" t="s">
        <v>144</v>
      </c>
      <c r="AU407" s="174" t="s">
        <v>81</v>
      </c>
      <c r="AV407" s="13" t="s">
        <v>81</v>
      </c>
      <c r="AW407" s="13" t="s">
        <v>33</v>
      </c>
      <c r="AX407" s="13" t="s">
        <v>84</v>
      </c>
      <c r="AY407" s="174" t="s">
        <v>135</v>
      </c>
    </row>
    <row r="408" spans="1:65" s="2" customFormat="1" ht="21.75" customHeight="1" x14ac:dyDescent="0.2">
      <c r="A408" s="32"/>
      <c r="B408" s="157"/>
      <c r="C408" s="158" t="s">
        <v>878</v>
      </c>
      <c r="D408" s="158" t="s">
        <v>138</v>
      </c>
      <c r="E408" s="159" t="s">
        <v>879</v>
      </c>
      <c r="F408" s="160" t="s">
        <v>880</v>
      </c>
      <c r="G408" s="161" t="s">
        <v>141</v>
      </c>
      <c r="H408" s="162">
        <v>2.4500000000000002</v>
      </c>
      <c r="I408" s="163"/>
      <c r="J408" s="164">
        <f>ROUND(I408*H408,2)</f>
        <v>0</v>
      </c>
      <c r="K408" s="165"/>
      <c r="L408" s="33"/>
      <c r="M408" s="166" t="s">
        <v>1</v>
      </c>
      <c r="N408" s="167" t="s">
        <v>42</v>
      </c>
      <c r="O408" s="58"/>
      <c r="P408" s="168">
        <f>O408*H408</f>
        <v>0</v>
      </c>
      <c r="Q408" s="168">
        <v>1.2E-4</v>
      </c>
      <c r="R408" s="168">
        <f>Q408*H408</f>
        <v>2.9400000000000004E-4</v>
      </c>
      <c r="S408" s="168">
        <v>0</v>
      </c>
      <c r="T408" s="169">
        <f>S408*H408</f>
        <v>0</v>
      </c>
      <c r="U408" s="32"/>
      <c r="V408" s="32"/>
      <c r="W408" s="32"/>
      <c r="X408" s="32"/>
      <c r="Y408" s="32"/>
      <c r="Z408" s="32"/>
      <c r="AA408" s="32"/>
      <c r="AB408" s="32"/>
      <c r="AC408" s="32"/>
      <c r="AD408" s="32"/>
      <c r="AE408" s="32"/>
      <c r="AR408" s="170" t="s">
        <v>213</v>
      </c>
      <c r="AT408" s="170" t="s">
        <v>138</v>
      </c>
      <c r="AU408" s="170" t="s">
        <v>81</v>
      </c>
      <c r="AY408" s="17" t="s">
        <v>135</v>
      </c>
      <c r="BE408" s="171">
        <f>IF(N408="základní",J408,0)</f>
        <v>0</v>
      </c>
      <c r="BF408" s="171">
        <f>IF(N408="snížená",J408,0)</f>
        <v>0</v>
      </c>
      <c r="BG408" s="171">
        <f>IF(N408="zákl. přenesená",J408,0)</f>
        <v>0</v>
      </c>
      <c r="BH408" s="171">
        <f>IF(N408="sníž. přenesená",J408,0)</f>
        <v>0</v>
      </c>
      <c r="BI408" s="171">
        <f>IF(N408="nulová",J408,0)</f>
        <v>0</v>
      </c>
      <c r="BJ408" s="17" t="s">
        <v>81</v>
      </c>
      <c r="BK408" s="171">
        <f>ROUND(I408*H408,2)</f>
        <v>0</v>
      </c>
      <c r="BL408" s="17" t="s">
        <v>213</v>
      </c>
      <c r="BM408" s="170" t="s">
        <v>881</v>
      </c>
    </row>
    <row r="409" spans="1:65" s="12" customFormat="1" ht="22.9" customHeight="1" x14ac:dyDescent="0.2">
      <c r="B409" s="144"/>
      <c r="D409" s="145" t="s">
        <v>75</v>
      </c>
      <c r="E409" s="155" t="s">
        <v>882</v>
      </c>
      <c r="F409" s="155" t="s">
        <v>883</v>
      </c>
      <c r="I409" s="147"/>
      <c r="J409" s="156">
        <f>BK409</f>
        <v>0</v>
      </c>
      <c r="L409" s="144"/>
      <c r="M409" s="149"/>
      <c r="N409" s="150"/>
      <c r="O409" s="150"/>
      <c r="P409" s="151">
        <f>SUM(P410:P424)</f>
        <v>0</v>
      </c>
      <c r="Q409" s="150"/>
      <c r="R409" s="151">
        <f>SUM(R410:R424)</f>
        <v>4.6564500000000002E-2</v>
      </c>
      <c r="S409" s="150"/>
      <c r="T409" s="152">
        <f>SUM(T410:T424)</f>
        <v>8.946599999999999E-3</v>
      </c>
      <c r="AR409" s="145" t="s">
        <v>81</v>
      </c>
      <c r="AT409" s="153" t="s">
        <v>75</v>
      </c>
      <c r="AU409" s="153" t="s">
        <v>84</v>
      </c>
      <c r="AY409" s="145" t="s">
        <v>135</v>
      </c>
      <c r="BK409" s="154">
        <f>SUM(BK410:BK424)</f>
        <v>0</v>
      </c>
    </row>
    <row r="410" spans="1:65" s="2" customFormat="1" ht="21.75" customHeight="1" x14ac:dyDescent="0.2">
      <c r="A410" s="32"/>
      <c r="B410" s="157"/>
      <c r="C410" s="158" t="s">
        <v>884</v>
      </c>
      <c r="D410" s="158" t="s">
        <v>138</v>
      </c>
      <c r="E410" s="159" t="s">
        <v>229</v>
      </c>
      <c r="F410" s="160" t="s">
        <v>230</v>
      </c>
      <c r="G410" s="161" t="s">
        <v>141</v>
      </c>
      <c r="H410" s="162">
        <v>47.85</v>
      </c>
      <c r="I410" s="163"/>
      <c r="J410" s="164">
        <f>ROUND(I410*H410,2)</f>
        <v>0</v>
      </c>
      <c r="K410" s="165"/>
      <c r="L410" s="33"/>
      <c r="M410" s="166" t="s">
        <v>1</v>
      </c>
      <c r="N410" s="167" t="s">
        <v>42</v>
      </c>
      <c r="O410" s="58"/>
      <c r="P410" s="168">
        <f>O410*H410</f>
        <v>0</v>
      </c>
      <c r="Q410" s="168">
        <v>0</v>
      </c>
      <c r="R410" s="168">
        <f>Q410*H410</f>
        <v>0</v>
      </c>
      <c r="S410" s="168">
        <v>0</v>
      </c>
      <c r="T410" s="169">
        <f>S410*H410</f>
        <v>0</v>
      </c>
      <c r="U410" s="32"/>
      <c r="V410" s="32"/>
      <c r="W410" s="32"/>
      <c r="X410" s="32"/>
      <c r="Y410" s="32"/>
      <c r="Z410" s="32"/>
      <c r="AA410" s="32"/>
      <c r="AB410" s="32"/>
      <c r="AC410" s="32"/>
      <c r="AD410" s="32"/>
      <c r="AE410" s="32"/>
      <c r="AR410" s="170" t="s">
        <v>213</v>
      </c>
      <c r="AT410" s="170" t="s">
        <v>138</v>
      </c>
      <c r="AU410" s="170" t="s">
        <v>81</v>
      </c>
      <c r="AY410" s="17" t="s">
        <v>135</v>
      </c>
      <c r="BE410" s="171">
        <f>IF(N410="základní",J410,0)</f>
        <v>0</v>
      </c>
      <c r="BF410" s="171">
        <f>IF(N410="snížená",J410,0)</f>
        <v>0</v>
      </c>
      <c r="BG410" s="171">
        <f>IF(N410="zákl. přenesená",J410,0)</f>
        <v>0</v>
      </c>
      <c r="BH410" s="171">
        <f>IF(N410="sníž. přenesená",J410,0)</f>
        <v>0</v>
      </c>
      <c r="BI410" s="171">
        <f>IF(N410="nulová",J410,0)</f>
        <v>0</v>
      </c>
      <c r="BJ410" s="17" t="s">
        <v>81</v>
      </c>
      <c r="BK410" s="171">
        <f>ROUND(I410*H410,2)</f>
        <v>0</v>
      </c>
      <c r="BL410" s="17" t="s">
        <v>213</v>
      </c>
      <c r="BM410" s="170" t="s">
        <v>885</v>
      </c>
    </row>
    <row r="411" spans="1:65" s="15" customFormat="1" ht="11.25" x14ac:dyDescent="0.2">
      <c r="B411" s="189"/>
      <c r="D411" s="173" t="s">
        <v>144</v>
      </c>
      <c r="E411" s="190" t="s">
        <v>1</v>
      </c>
      <c r="F411" s="191" t="s">
        <v>235</v>
      </c>
      <c r="H411" s="190" t="s">
        <v>1</v>
      </c>
      <c r="I411" s="192"/>
      <c r="L411" s="189"/>
      <c r="M411" s="193"/>
      <c r="N411" s="194"/>
      <c r="O411" s="194"/>
      <c r="P411" s="194"/>
      <c r="Q411" s="194"/>
      <c r="R411" s="194"/>
      <c r="S411" s="194"/>
      <c r="T411" s="195"/>
      <c r="AT411" s="190" t="s">
        <v>144</v>
      </c>
      <c r="AU411" s="190" t="s">
        <v>81</v>
      </c>
      <c r="AV411" s="15" t="s">
        <v>84</v>
      </c>
      <c r="AW411" s="15" t="s">
        <v>33</v>
      </c>
      <c r="AX411" s="15" t="s">
        <v>76</v>
      </c>
      <c r="AY411" s="190" t="s">
        <v>135</v>
      </c>
    </row>
    <row r="412" spans="1:65" s="13" customFormat="1" ht="11.25" x14ac:dyDescent="0.2">
      <c r="B412" s="172"/>
      <c r="D412" s="173" t="s">
        <v>144</v>
      </c>
      <c r="E412" s="174" t="s">
        <v>1</v>
      </c>
      <c r="F412" s="175" t="s">
        <v>236</v>
      </c>
      <c r="H412" s="176">
        <v>10.88</v>
      </c>
      <c r="I412" s="177"/>
      <c r="L412" s="172"/>
      <c r="M412" s="178"/>
      <c r="N412" s="179"/>
      <c r="O412" s="179"/>
      <c r="P412" s="179"/>
      <c r="Q412" s="179"/>
      <c r="R412" s="179"/>
      <c r="S412" s="179"/>
      <c r="T412" s="180"/>
      <c r="AT412" s="174" t="s">
        <v>144</v>
      </c>
      <c r="AU412" s="174" t="s">
        <v>81</v>
      </c>
      <c r="AV412" s="13" t="s">
        <v>81</v>
      </c>
      <c r="AW412" s="13" t="s">
        <v>33</v>
      </c>
      <c r="AX412" s="13" t="s">
        <v>76</v>
      </c>
      <c r="AY412" s="174" t="s">
        <v>135</v>
      </c>
    </row>
    <row r="413" spans="1:65" s="15" customFormat="1" ht="11.25" x14ac:dyDescent="0.2">
      <c r="B413" s="189"/>
      <c r="D413" s="173" t="s">
        <v>144</v>
      </c>
      <c r="E413" s="190" t="s">
        <v>1</v>
      </c>
      <c r="F413" s="191" t="s">
        <v>886</v>
      </c>
      <c r="H413" s="190" t="s">
        <v>1</v>
      </c>
      <c r="I413" s="192"/>
      <c r="L413" s="189"/>
      <c r="M413" s="193"/>
      <c r="N413" s="194"/>
      <c r="O413" s="194"/>
      <c r="P413" s="194"/>
      <c r="Q413" s="194"/>
      <c r="R413" s="194"/>
      <c r="S413" s="194"/>
      <c r="T413" s="195"/>
      <c r="AT413" s="190" t="s">
        <v>144</v>
      </c>
      <c r="AU413" s="190" t="s">
        <v>81</v>
      </c>
      <c r="AV413" s="15" t="s">
        <v>84</v>
      </c>
      <c r="AW413" s="15" t="s">
        <v>33</v>
      </c>
      <c r="AX413" s="15" t="s">
        <v>76</v>
      </c>
      <c r="AY413" s="190" t="s">
        <v>135</v>
      </c>
    </row>
    <row r="414" spans="1:65" s="13" customFormat="1" ht="11.25" x14ac:dyDescent="0.2">
      <c r="B414" s="172"/>
      <c r="D414" s="173" t="s">
        <v>144</v>
      </c>
      <c r="E414" s="174" t="s">
        <v>1</v>
      </c>
      <c r="F414" s="175" t="s">
        <v>887</v>
      </c>
      <c r="H414" s="176">
        <v>4.8600000000000003</v>
      </c>
      <c r="I414" s="177"/>
      <c r="L414" s="172"/>
      <c r="M414" s="178"/>
      <c r="N414" s="179"/>
      <c r="O414" s="179"/>
      <c r="P414" s="179"/>
      <c r="Q414" s="179"/>
      <c r="R414" s="179"/>
      <c r="S414" s="179"/>
      <c r="T414" s="180"/>
      <c r="AT414" s="174" t="s">
        <v>144</v>
      </c>
      <c r="AU414" s="174" t="s">
        <v>81</v>
      </c>
      <c r="AV414" s="13" t="s">
        <v>81</v>
      </c>
      <c r="AW414" s="13" t="s">
        <v>33</v>
      </c>
      <c r="AX414" s="13" t="s">
        <v>76</v>
      </c>
      <c r="AY414" s="174" t="s">
        <v>135</v>
      </c>
    </row>
    <row r="415" spans="1:65" s="13" customFormat="1" ht="11.25" x14ac:dyDescent="0.2">
      <c r="B415" s="172"/>
      <c r="D415" s="173" t="s">
        <v>144</v>
      </c>
      <c r="E415" s="174" t="s">
        <v>1</v>
      </c>
      <c r="F415" s="175" t="s">
        <v>888</v>
      </c>
      <c r="H415" s="176">
        <v>28.86</v>
      </c>
      <c r="I415" s="177"/>
      <c r="L415" s="172"/>
      <c r="M415" s="178"/>
      <c r="N415" s="179"/>
      <c r="O415" s="179"/>
      <c r="P415" s="179"/>
      <c r="Q415" s="179"/>
      <c r="R415" s="179"/>
      <c r="S415" s="179"/>
      <c r="T415" s="180"/>
      <c r="AT415" s="174" t="s">
        <v>144</v>
      </c>
      <c r="AU415" s="174" t="s">
        <v>81</v>
      </c>
      <c r="AV415" s="13" t="s">
        <v>81</v>
      </c>
      <c r="AW415" s="13" t="s">
        <v>33</v>
      </c>
      <c r="AX415" s="13" t="s">
        <v>76</v>
      </c>
      <c r="AY415" s="174" t="s">
        <v>135</v>
      </c>
    </row>
    <row r="416" spans="1:65" s="15" customFormat="1" ht="11.25" x14ac:dyDescent="0.2">
      <c r="B416" s="189"/>
      <c r="D416" s="173" t="s">
        <v>144</v>
      </c>
      <c r="E416" s="190" t="s">
        <v>1</v>
      </c>
      <c r="F416" s="191" t="s">
        <v>889</v>
      </c>
      <c r="H416" s="190" t="s">
        <v>1</v>
      </c>
      <c r="I416" s="192"/>
      <c r="L416" s="189"/>
      <c r="M416" s="193"/>
      <c r="N416" s="194"/>
      <c r="O416" s="194"/>
      <c r="P416" s="194"/>
      <c r="Q416" s="194"/>
      <c r="R416" s="194"/>
      <c r="S416" s="194"/>
      <c r="T416" s="195"/>
      <c r="AT416" s="190" t="s">
        <v>144</v>
      </c>
      <c r="AU416" s="190" t="s">
        <v>81</v>
      </c>
      <c r="AV416" s="15" t="s">
        <v>84</v>
      </c>
      <c r="AW416" s="15" t="s">
        <v>33</v>
      </c>
      <c r="AX416" s="15" t="s">
        <v>76</v>
      </c>
      <c r="AY416" s="190" t="s">
        <v>135</v>
      </c>
    </row>
    <row r="417" spans="1:65" s="13" customFormat="1" ht="11.25" x14ac:dyDescent="0.2">
      <c r="B417" s="172"/>
      <c r="D417" s="173" t="s">
        <v>144</v>
      </c>
      <c r="E417" s="174" t="s">
        <v>1</v>
      </c>
      <c r="F417" s="175" t="s">
        <v>890</v>
      </c>
      <c r="H417" s="176">
        <v>3.25</v>
      </c>
      <c r="I417" s="177"/>
      <c r="L417" s="172"/>
      <c r="M417" s="178"/>
      <c r="N417" s="179"/>
      <c r="O417" s="179"/>
      <c r="P417" s="179"/>
      <c r="Q417" s="179"/>
      <c r="R417" s="179"/>
      <c r="S417" s="179"/>
      <c r="T417" s="180"/>
      <c r="AT417" s="174" t="s">
        <v>144</v>
      </c>
      <c r="AU417" s="174" t="s">
        <v>81</v>
      </c>
      <c r="AV417" s="13" t="s">
        <v>81</v>
      </c>
      <c r="AW417" s="13" t="s">
        <v>33</v>
      </c>
      <c r="AX417" s="13" t="s">
        <v>76</v>
      </c>
      <c r="AY417" s="174" t="s">
        <v>135</v>
      </c>
    </row>
    <row r="418" spans="1:65" s="14" customFormat="1" ht="11.25" x14ac:dyDescent="0.2">
      <c r="B418" s="181"/>
      <c r="D418" s="173" t="s">
        <v>144</v>
      </c>
      <c r="E418" s="182" t="s">
        <v>1</v>
      </c>
      <c r="F418" s="183" t="s">
        <v>153</v>
      </c>
      <c r="H418" s="184">
        <v>47.85</v>
      </c>
      <c r="I418" s="185"/>
      <c r="L418" s="181"/>
      <c r="M418" s="186"/>
      <c r="N418" s="187"/>
      <c r="O418" s="187"/>
      <c r="P418" s="187"/>
      <c r="Q418" s="187"/>
      <c r="R418" s="187"/>
      <c r="S418" s="187"/>
      <c r="T418" s="188"/>
      <c r="AT418" s="182" t="s">
        <v>144</v>
      </c>
      <c r="AU418" s="182" t="s">
        <v>81</v>
      </c>
      <c r="AV418" s="14" t="s">
        <v>142</v>
      </c>
      <c r="AW418" s="14" t="s">
        <v>33</v>
      </c>
      <c r="AX418" s="14" t="s">
        <v>84</v>
      </c>
      <c r="AY418" s="182" t="s">
        <v>135</v>
      </c>
    </row>
    <row r="419" spans="1:65" s="2" customFormat="1" ht="16.5" customHeight="1" x14ac:dyDescent="0.2">
      <c r="A419" s="32"/>
      <c r="B419" s="157"/>
      <c r="C419" s="158" t="s">
        <v>891</v>
      </c>
      <c r="D419" s="158" t="s">
        <v>138</v>
      </c>
      <c r="E419" s="159" t="s">
        <v>892</v>
      </c>
      <c r="F419" s="160" t="s">
        <v>893</v>
      </c>
      <c r="G419" s="161" t="s">
        <v>141</v>
      </c>
      <c r="H419" s="162">
        <v>28.86</v>
      </c>
      <c r="I419" s="163"/>
      <c r="J419" s="164">
        <f>ROUND(I419*H419,2)</f>
        <v>0</v>
      </c>
      <c r="K419" s="165"/>
      <c r="L419" s="33"/>
      <c r="M419" s="166" t="s">
        <v>1</v>
      </c>
      <c r="N419" s="167" t="s">
        <v>42</v>
      </c>
      <c r="O419" s="58"/>
      <c r="P419" s="168">
        <f>O419*H419</f>
        <v>0</v>
      </c>
      <c r="Q419" s="168">
        <v>1E-3</v>
      </c>
      <c r="R419" s="168">
        <f>Q419*H419</f>
        <v>2.886E-2</v>
      </c>
      <c r="S419" s="168">
        <v>3.1E-4</v>
      </c>
      <c r="T419" s="169">
        <f>S419*H419</f>
        <v>8.946599999999999E-3</v>
      </c>
      <c r="U419" s="32"/>
      <c r="V419" s="32"/>
      <c r="W419" s="32"/>
      <c r="X419" s="32"/>
      <c r="Y419" s="32"/>
      <c r="Z419" s="32"/>
      <c r="AA419" s="32"/>
      <c r="AB419" s="32"/>
      <c r="AC419" s="32"/>
      <c r="AD419" s="32"/>
      <c r="AE419" s="32"/>
      <c r="AR419" s="170" t="s">
        <v>213</v>
      </c>
      <c r="AT419" s="170" t="s">
        <v>138</v>
      </c>
      <c r="AU419" s="170" t="s">
        <v>81</v>
      </c>
      <c r="AY419" s="17" t="s">
        <v>135</v>
      </c>
      <c r="BE419" s="171">
        <f>IF(N419="základní",J419,0)</f>
        <v>0</v>
      </c>
      <c r="BF419" s="171">
        <f>IF(N419="snížená",J419,0)</f>
        <v>0</v>
      </c>
      <c r="BG419" s="171">
        <f>IF(N419="zákl. přenesená",J419,0)</f>
        <v>0</v>
      </c>
      <c r="BH419" s="171">
        <f>IF(N419="sníž. přenesená",J419,0)</f>
        <v>0</v>
      </c>
      <c r="BI419" s="171">
        <f>IF(N419="nulová",J419,0)</f>
        <v>0</v>
      </c>
      <c r="BJ419" s="17" t="s">
        <v>81</v>
      </c>
      <c r="BK419" s="171">
        <f>ROUND(I419*H419,2)</f>
        <v>0</v>
      </c>
      <c r="BL419" s="17" t="s">
        <v>213</v>
      </c>
      <c r="BM419" s="170" t="s">
        <v>894</v>
      </c>
    </row>
    <row r="420" spans="1:65" s="15" customFormat="1" ht="11.25" x14ac:dyDescent="0.2">
      <c r="B420" s="189"/>
      <c r="D420" s="173" t="s">
        <v>144</v>
      </c>
      <c r="E420" s="190" t="s">
        <v>1</v>
      </c>
      <c r="F420" s="191" t="s">
        <v>895</v>
      </c>
      <c r="H420" s="190" t="s">
        <v>1</v>
      </c>
      <c r="I420" s="192"/>
      <c r="L420" s="189"/>
      <c r="M420" s="193"/>
      <c r="N420" s="194"/>
      <c r="O420" s="194"/>
      <c r="P420" s="194"/>
      <c r="Q420" s="194"/>
      <c r="R420" s="194"/>
      <c r="S420" s="194"/>
      <c r="T420" s="195"/>
      <c r="AT420" s="190" t="s">
        <v>144</v>
      </c>
      <c r="AU420" s="190" t="s">
        <v>81</v>
      </c>
      <c r="AV420" s="15" t="s">
        <v>84</v>
      </c>
      <c r="AW420" s="15" t="s">
        <v>33</v>
      </c>
      <c r="AX420" s="15" t="s">
        <v>76</v>
      </c>
      <c r="AY420" s="190" t="s">
        <v>135</v>
      </c>
    </row>
    <row r="421" spans="1:65" s="13" customFormat="1" ht="11.25" x14ac:dyDescent="0.2">
      <c r="B421" s="172"/>
      <c r="D421" s="173" t="s">
        <v>144</v>
      </c>
      <c r="E421" s="174" t="s">
        <v>1</v>
      </c>
      <c r="F421" s="175" t="s">
        <v>888</v>
      </c>
      <c r="H421" s="176">
        <v>28.86</v>
      </c>
      <c r="I421" s="177"/>
      <c r="L421" s="172"/>
      <c r="M421" s="178"/>
      <c r="N421" s="179"/>
      <c r="O421" s="179"/>
      <c r="P421" s="179"/>
      <c r="Q421" s="179"/>
      <c r="R421" s="179"/>
      <c r="S421" s="179"/>
      <c r="T421" s="180"/>
      <c r="AT421" s="174" t="s">
        <v>144</v>
      </c>
      <c r="AU421" s="174" t="s">
        <v>81</v>
      </c>
      <c r="AV421" s="13" t="s">
        <v>81</v>
      </c>
      <c r="AW421" s="13" t="s">
        <v>33</v>
      </c>
      <c r="AX421" s="13" t="s">
        <v>76</v>
      </c>
      <c r="AY421" s="174" t="s">
        <v>135</v>
      </c>
    </row>
    <row r="422" spans="1:65" s="14" customFormat="1" ht="11.25" x14ac:dyDescent="0.2">
      <c r="B422" s="181"/>
      <c r="D422" s="173" t="s">
        <v>144</v>
      </c>
      <c r="E422" s="182" t="s">
        <v>1</v>
      </c>
      <c r="F422" s="183" t="s">
        <v>153</v>
      </c>
      <c r="H422" s="184">
        <v>28.86</v>
      </c>
      <c r="I422" s="185"/>
      <c r="L422" s="181"/>
      <c r="M422" s="186"/>
      <c r="N422" s="187"/>
      <c r="O422" s="187"/>
      <c r="P422" s="187"/>
      <c r="Q422" s="187"/>
      <c r="R422" s="187"/>
      <c r="S422" s="187"/>
      <c r="T422" s="188"/>
      <c r="AT422" s="182" t="s">
        <v>144</v>
      </c>
      <c r="AU422" s="182" t="s">
        <v>81</v>
      </c>
      <c r="AV422" s="14" t="s">
        <v>142</v>
      </c>
      <c r="AW422" s="14" t="s">
        <v>33</v>
      </c>
      <c r="AX422" s="14" t="s">
        <v>84</v>
      </c>
      <c r="AY422" s="182" t="s">
        <v>135</v>
      </c>
    </row>
    <row r="423" spans="1:65" s="2" customFormat="1" ht="21.75" customHeight="1" x14ac:dyDescent="0.2">
      <c r="A423" s="32"/>
      <c r="B423" s="157"/>
      <c r="C423" s="158" t="s">
        <v>896</v>
      </c>
      <c r="D423" s="158" t="s">
        <v>138</v>
      </c>
      <c r="E423" s="159" t="s">
        <v>897</v>
      </c>
      <c r="F423" s="160" t="s">
        <v>898</v>
      </c>
      <c r="G423" s="161" t="s">
        <v>141</v>
      </c>
      <c r="H423" s="162">
        <v>47.85</v>
      </c>
      <c r="I423" s="163"/>
      <c r="J423" s="164">
        <f>ROUND(I423*H423,2)</f>
        <v>0</v>
      </c>
      <c r="K423" s="165"/>
      <c r="L423" s="33"/>
      <c r="M423" s="166" t="s">
        <v>1</v>
      </c>
      <c r="N423" s="167" t="s">
        <v>42</v>
      </c>
      <c r="O423" s="58"/>
      <c r="P423" s="168">
        <f>O423*H423</f>
        <v>0</v>
      </c>
      <c r="Q423" s="168">
        <v>2.1000000000000001E-4</v>
      </c>
      <c r="R423" s="168">
        <f>Q423*H423</f>
        <v>1.00485E-2</v>
      </c>
      <c r="S423" s="168">
        <v>0</v>
      </c>
      <c r="T423" s="169">
        <f>S423*H423</f>
        <v>0</v>
      </c>
      <c r="U423" s="32"/>
      <c r="V423" s="32"/>
      <c r="W423" s="32"/>
      <c r="X423" s="32"/>
      <c r="Y423" s="32"/>
      <c r="Z423" s="32"/>
      <c r="AA423" s="32"/>
      <c r="AB423" s="32"/>
      <c r="AC423" s="32"/>
      <c r="AD423" s="32"/>
      <c r="AE423" s="32"/>
      <c r="AR423" s="170" t="s">
        <v>213</v>
      </c>
      <c r="AT423" s="170" t="s">
        <v>138</v>
      </c>
      <c r="AU423" s="170" t="s">
        <v>81</v>
      </c>
      <c r="AY423" s="17" t="s">
        <v>135</v>
      </c>
      <c r="BE423" s="171">
        <f>IF(N423="základní",J423,0)</f>
        <v>0</v>
      </c>
      <c r="BF423" s="171">
        <f>IF(N423="snížená",J423,0)</f>
        <v>0</v>
      </c>
      <c r="BG423" s="171">
        <f>IF(N423="zákl. přenesená",J423,0)</f>
        <v>0</v>
      </c>
      <c r="BH423" s="171">
        <f>IF(N423="sníž. přenesená",J423,0)</f>
        <v>0</v>
      </c>
      <c r="BI423" s="171">
        <f>IF(N423="nulová",J423,0)</f>
        <v>0</v>
      </c>
      <c r="BJ423" s="17" t="s">
        <v>81</v>
      </c>
      <c r="BK423" s="171">
        <f>ROUND(I423*H423,2)</f>
        <v>0</v>
      </c>
      <c r="BL423" s="17" t="s">
        <v>213</v>
      </c>
      <c r="BM423" s="170" t="s">
        <v>899</v>
      </c>
    </row>
    <row r="424" spans="1:65" s="2" customFormat="1" ht="21.75" customHeight="1" x14ac:dyDescent="0.2">
      <c r="A424" s="32"/>
      <c r="B424" s="157"/>
      <c r="C424" s="158" t="s">
        <v>900</v>
      </c>
      <c r="D424" s="158" t="s">
        <v>138</v>
      </c>
      <c r="E424" s="159" t="s">
        <v>901</v>
      </c>
      <c r="F424" s="160" t="s">
        <v>902</v>
      </c>
      <c r="G424" s="161" t="s">
        <v>141</v>
      </c>
      <c r="H424" s="162">
        <v>47.85</v>
      </c>
      <c r="I424" s="163"/>
      <c r="J424" s="164">
        <f>ROUND(I424*H424,2)</f>
        <v>0</v>
      </c>
      <c r="K424" s="165"/>
      <c r="L424" s="33"/>
      <c r="M424" s="166" t="s">
        <v>1</v>
      </c>
      <c r="N424" s="167" t="s">
        <v>42</v>
      </c>
      <c r="O424" s="58"/>
      <c r="P424" s="168">
        <f>O424*H424</f>
        <v>0</v>
      </c>
      <c r="Q424" s="168">
        <v>1.6000000000000001E-4</v>
      </c>
      <c r="R424" s="168">
        <f>Q424*H424</f>
        <v>7.6560000000000005E-3</v>
      </c>
      <c r="S424" s="168">
        <v>0</v>
      </c>
      <c r="T424" s="169">
        <f>S424*H424</f>
        <v>0</v>
      </c>
      <c r="U424" s="32"/>
      <c r="V424" s="32"/>
      <c r="W424" s="32"/>
      <c r="X424" s="32"/>
      <c r="Y424" s="32"/>
      <c r="Z424" s="32"/>
      <c r="AA424" s="32"/>
      <c r="AB424" s="32"/>
      <c r="AC424" s="32"/>
      <c r="AD424" s="32"/>
      <c r="AE424" s="32"/>
      <c r="AR424" s="170" t="s">
        <v>213</v>
      </c>
      <c r="AT424" s="170" t="s">
        <v>138</v>
      </c>
      <c r="AU424" s="170" t="s">
        <v>81</v>
      </c>
      <c r="AY424" s="17" t="s">
        <v>135</v>
      </c>
      <c r="BE424" s="171">
        <f>IF(N424="základní",J424,0)</f>
        <v>0</v>
      </c>
      <c r="BF424" s="171">
        <f>IF(N424="snížená",J424,0)</f>
        <v>0</v>
      </c>
      <c r="BG424" s="171">
        <f>IF(N424="zákl. přenesená",J424,0)</f>
        <v>0</v>
      </c>
      <c r="BH424" s="171">
        <f>IF(N424="sníž. přenesená",J424,0)</f>
        <v>0</v>
      </c>
      <c r="BI424" s="171">
        <f>IF(N424="nulová",J424,0)</f>
        <v>0</v>
      </c>
      <c r="BJ424" s="17" t="s">
        <v>81</v>
      </c>
      <c r="BK424" s="171">
        <f>ROUND(I424*H424,2)</f>
        <v>0</v>
      </c>
      <c r="BL424" s="17" t="s">
        <v>213</v>
      </c>
      <c r="BM424" s="170" t="s">
        <v>903</v>
      </c>
    </row>
    <row r="425" spans="1:65" s="12" customFormat="1" ht="25.9" customHeight="1" x14ac:dyDescent="0.2">
      <c r="B425" s="144"/>
      <c r="D425" s="145" t="s">
        <v>75</v>
      </c>
      <c r="E425" s="146" t="s">
        <v>904</v>
      </c>
      <c r="F425" s="146" t="s">
        <v>905</v>
      </c>
      <c r="I425" s="147"/>
      <c r="J425" s="148">
        <f>BK425</f>
        <v>0</v>
      </c>
      <c r="L425" s="144"/>
      <c r="M425" s="149"/>
      <c r="N425" s="150"/>
      <c r="O425" s="150"/>
      <c r="P425" s="151">
        <f>SUM(P426:P452)</f>
        <v>0</v>
      </c>
      <c r="Q425" s="150"/>
      <c r="R425" s="151">
        <f>SUM(R426:R452)</f>
        <v>0</v>
      </c>
      <c r="S425" s="150"/>
      <c r="T425" s="152">
        <f>SUM(T426:T452)</f>
        <v>0</v>
      </c>
      <c r="AR425" s="145" t="s">
        <v>142</v>
      </c>
      <c r="AT425" s="153" t="s">
        <v>75</v>
      </c>
      <c r="AU425" s="153" t="s">
        <v>76</v>
      </c>
      <c r="AY425" s="145" t="s">
        <v>135</v>
      </c>
      <c r="BK425" s="154">
        <f>SUM(BK426:BK452)</f>
        <v>0</v>
      </c>
    </row>
    <row r="426" spans="1:65" s="2" customFormat="1" ht="16.5" customHeight="1" x14ac:dyDescent="0.2">
      <c r="A426" s="32"/>
      <c r="B426" s="157"/>
      <c r="C426" s="158" t="s">
        <v>906</v>
      </c>
      <c r="D426" s="158" t="s">
        <v>138</v>
      </c>
      <c r="E426" s="159" t="s">
        <v>907</v>
      </c>
      <c r="F426" s="160" t="s">
        <v>908</v>
      </c>
      <c r="G426" s="161" t="s">
        <v>909</v>
      </c>
      <c r="H426" s="162">
        <v>58</v>
      </c>
      <c r="I426" s="163"/>
      <c r="J426" s="164">
        <f>ROUND(I426*H426,2)</f>
        <v>0</v>
      </c>
      <c r="K426" s="165"/>
      <c r="L426" s="33"/>
      <c r="M426" s="166" t="s">
        <v>1</v>
      </c>
      <c r="N426" s="167" t="s">
        <v>42</v>
      </c>
      <c r="O426" s="58"/>
      <c r="P426" s="168">
        <f>O426*H426</f>
        <v>0</v>
      </c>
      <c r="Q426" s="168">
        <v>0</v>
      </c>
      <c r="R426" s="168">
        <f>Q426*H426</f>
        <v>0</v>
      </c>
      <c r="S426" s="168">
        <v>0</v>
      </c>
      <c r="T426" s="169">
        <f>S426*H426</f>
        <v>0</v>
      </c>
      <c r="U426" s="32"/>
      <c r="V426" s="32"/>
      <c r="W426" s="32"/>
      <c r="X426" s="32"/>
      <c r="Y426" s="32"/>
      <c r="Z426" s="32"/>
      <c r="AA426" s="32"/>
      <c r="AB426" s="32"/>
      <c r="AC426" s="32"/>
      <c r="AD426" s="32"/>
      <c r="AE426" s="32"/>
      <c r="AR426" s="170" t="s">
        <v>910</v>
      </c>
      <c r="AT426" s="170" t="s">
        <v>138</v>
      </c>
      <c r="AU426" s="170" t="s">
        <v>84</v>
      </c>
      <c r="AY426" s="17" t="s">
        <v>135</v>
      </c>
      <c r="BE426" s="171">
        <f>IF(N426="základní",J426,0)</f>
        <v>0</v>
      </c>
      <c r="BF426" s="171">
        <f>IF(N426="snížená",J426,0)</f>
        <v>0</v>
      </c>
      <c r="BG426" s="171">
        <f>IF(N426="zákl. přenesená",J426,0)</f>
        <v>0</v>
      </c>
      <c r="BH426" s="171">
        <f>IF(N426="sníž. přenesená",J426,0)</f>
        <v>0</v>
      </c>
      <c r="BI426" s="171">
        <f>IF(N426="nulová",J426,0)</f>
        <v>0</v>
      </c>
      <c r="BJ426" s="17" t="s">
        <v>81</v>
      </c>
      <c r="BK426" s="171">
        <f>ROUND(I426*H426,2)</f>
        <v>0</v>
      </c>
      <c r="BL426" s="17" t="s">
        <v>910</v>
      </c>
      <c r="BM426" s="170" t="s">
        <v>911</v>
      </c>
    </row>
    <row r="427" spans="1:65" s="15" customFormat="1" ht="22.5" x14ac:dyDescent="0.2">
      <c r="B427" s="189"/>
      <c r="D427" s="173" t="s">
        <v>144</v>
      </c>
      <c r="E427" s="190" t="s">
        <v>1</v>
      </c>
      <c r="F427" s="191" t="s">
        <v>912</v>
      </c>
      <c r="H427" s="190" t="s">
        <v>1</v>
      </c>
      <c r="I427" s="192"/>
      <c r="L427" s="189"/>
      <c r="M427" s="193"/>
      <c r="N427" s="194"/>
      <c r="O427" s="194"/>
      <c r="P427" s="194"/>
      <c r="Q427" s="194"/>
      <c r="R427" s="194"/>
      <c r="S427" s="194"/>
      <c r="T427" s="195"/>
      <c r="AT427" s="190" t="s">
        <v>144</v>
      </c>
      <c r="AU427" s="190" t="s">
        <v>84</v>
      </c>
      <c r="AV427" s="15" t="s">
        <v>84</v>
      </c>
      <c r="AW427" s="15" t="s">
        <v>33</v>
      </c>
      <c r="AX427" s="15" t="s">
        <v>76</v>
      </c>
      <c r="AY427" s="190" t="s">
        <v>135</v>
      </c>
    </row>
    <row r="428" spans="1:65" s="15" customFormat="1" ht="11.25" x14ac:dyDescent="0.2">
      <c r="B428" s="189"/>
      <c r="D428" s="173" t="s">
        <v>144</v>
      </c>
      <c r="E428" s="190" t="s">
        <v>1</v>
      </c>
      <c r="F428" s="191" t="s">
        <v>913</v>
      </c>
      <c r="H428" s="190" t="s">
        <v>1</v>
      </c>
      <c r="I428" s="192"/>
      <c r="L428" s="189"/>
      <c r="M428" s="193"/>
      <c r="N428" s="194"/>
      <c r="O428" s="194"/>
      <c r="P428" s="194"/>
      <c r="Q428" s="194"/>
      <c r="R428" s="194"/>
      <c r="S428" s="194"/>
      <c r="T428" s="195"/>
      <c r="AT428" s="190" t="s">
        <v>144</v>
      </c>
      <c r="AU428" s="190" t="s">
        <v>84</v>
      </c>
      <c r="AV428" s="15" t="s">
        <v>84</v>
      </c>
      <c r="AW428" s="15" t="s">
        <v>33</v>
      </c>
      <c r="AX428" s="15" t="s">
        <v>76</v>
      </c>
      <c r="AY428" s="190" t="s">
        <v>135</v>
      </c>
    </row>
    <row r="429" spans="1:65" s="13" customFormat="1" ht="11.25" x14ac:dyDescent="0.2">
      <c r="B429" s="172"/>
      <c r="D429" s="173" t="s">
        <v>144</v>
      </c>
      <c r="E429" s="174" t="s">
        <v>1</v>
      </c>
      <c r="F429" s="175" t="s">
        <v>213</v>
      </c>
      <c r="H429" s="176">
        <v>16</v>
      </c>
      <c r="I429" s="177"/>
      <c r="L429" s="172"/>
      <c r="M429" s="178"/>
      <c r="N429" s="179"/>
      <c r="O429" s="179"/>
      <c r="P429" s="179"/>
      <c r="Q429" s="179"/>
      <c r="R429" s="179"/>
      <c r="S429" s="179"/>
      <c r="T429" s="180"/>
      <c r="AT429" s="174" t="s">
        <v>144</v>
      </c>
      <c r="AU429" s="174" t="s">
        <v>84</v>
      </c>
      <c r="AV429" s="13" t="s">
        <v>81</v>
      </c>
      <c r="AW429" s="13" t="s">
        <v>33</v>
      </c>
      <c r="AX429" s="13" t="s">
        <v>76</v>
      </c>
      <c r="AY429" s="174" t="s">
        <v>135</v>
      </c>
    </row>
    <row r="430" spans="1:65" s="15" customFormat="1" ht="11.25" x14ac:dyDescent="0.2">
      <c r="B430" s="189"/>
      <c r="D430" s="173" t="s">
        <v>144</v>
      </c>
      <c r="E430" s="190" t="s">
        <v>1</v>
      </c>
      <c r="F430" s="191" t="s">
        <v>914</v>
      </c>
      <c r="H430" s="190" t="s">
        <v>1</v>
      </c>
      <c r="I430" s="192"/>
      <c r="L430" s="189"/>
      <c r="M430" s="193"/>
      <c r="N430" s="194"/>
      <c r="O430" s="194"/>
      <c r="P430" s="194"/>
      <c r="Q430" s="194"/>
      <c r="R430" s="194"/>
      <c r="S430" s="194"/>
      <c r="T430" s="195"/>
      <c r="AT430" s="190" t="s">
        <v>144</v>
      </c>
      <c r="AU430" s="190" t="s">
        <v>84</v>
      </c>
      <c r="AV430" s="15" t="s">
        <v>84</v>
      </c>
      <c r="AW430" s="15" t="s">
        <v>33</v>
      </c>
      <c r="AX430" s="15" t="s">
        <v>76</v>
      </c>
      <c r="AY430" s="190" t="s">
        <v>135</v>
      </c>
    </row>
    <row r="431" spans="1:65" s="13" customFormat="1" ht="11.25" x14ac:dyDescent="0.2">
      <c r="B431" s="172"/>
      <c r="D431" s="173" t="s">
        <v>144</v>
      </c>
      <c r="E431" s="174" t="s">
        <v>1</v>
      </c>
      <c r="F431" s="175" t="s">
        <v>213</v>
      </c>
      <c r="H431" s="176">
        <v>16</v>
      </c>
      <c r="I431" s="177"/>
      <c r="L431" s="172"/>
      <c r="M431" s="178"/>
      <c r="N431" s="179"/>
      <c r="O431" s="179"/>
      <c r="P431" s="179"/>
      <c r="Q431" s="179"/>
      <c r="R431" s="179"/>
      <c r="S431" s="179"/>
      <c r="T431" s="180"/>
      <c r="AT431" s="174" t="s">
        <v>144</v>
      </c>
      <c r="AU431" s="174" t="s">
        <v>84</v>
      </c>
      <c r="AV431" s="13" t="s">
        <v>81</v>
      </c>
      <c r="AW431" s="13" t="s">
        <v>33</v>
      </c>
      <c r="AX431" s="13" t="s">
        <v>76</v>
      </c>
      <c r="AY431" s="174" t="s">
        <v>135</v>
      </c>
    </row>
    <row r="432" spans="1:65" s="15" customFormat="1" ht="22.5" x14ac:dyDescent="0.2">
      <c r="B432" s="189"/>
      <c r="D432" s="173" t="s">
        <v>144</v>
      </c>
      <c r="E432" s="190" t="s">
        <v>1</v>
      </c>
      <c r="F432" s="191" t="s">
        <v>915</v>
      </c>
      <c r="H432" s="190" t="s">
        <v>1</v>
      </c>
      <c r="I432" s="192"/>
      <c r="L432" s="189"/>
      <c r="M432" s="193"/>
      <c r="N432" s="194"/>
      <c r="O432" s="194"/>
      <c r="P432" s="194"/>
      <c r="Q432" s="194"/>
      <c r="R432" s="194"/>
      <c r="S432" s="194"/>
      <c r="T432" s="195"/>
      <c r="AT432" s="190" t="s">
        <v>144</v>
      </c>
      <c r="AU432" s="190" t="s">
        <v>84</v>
      </c>
      <c r="AV432" s="15" t="s">
        <v>84</v>
      </c>
      <c r="AW432" s="15" t="s">
        <v>33</v>
      </c>
      <c r="AX432" s="15" t="s">
        <v>76</v>
      </c>
      <c r="AY432" s="190" t="s">
        <v>135</v>
      </c>
    </row>
    <row r="433" spans="1:65" s="13" customFormat="1" ht="11.25" x14ac:dyDescent="0.2">
      <c r="B433" s="172"/>
      <c r="D433" s="173" t="s">
        <v>144</v>
      </c>
      <c r="E433" s="174" t="s">
        <v>1</v>
      </c>
      <c r="F433" s="175" t="s">
        <v>81</v>
      </c>
      <c r="H433" s="176">
        <v>2</v>
      </c>
      <c r="I433" s="177"/>
      <c r="L433" s="172"/>
      <c r="M433" s="178"/>
      <c r="N433" s="179"/>
      <c r="O433" s="179"/>
      <c r="P433" s="179"/>
      <c r="Q433" s="179"/>
      <c r="R433" s="179"/>
      <c r="S433" s="179"/>
      <c r="T433" s="180"/>
      <c r="AT433" s="174" t="s">
        <v>144</v>
      </c>
      <c r="AU433" s="174" t="s">
        <v>84</v>
      </c>
      <c r="AV433" s="13" t="s">
        <v>81</v>
      </c>
      <c r="AW433" s="13" t="s">
        <v>33</v>
      </c>
      <c r="AX433" s="13" t="s">
        <v>76</v>
      </c>
      <c r="AY433" s="174" t="s">
        <v>135</v>
      </c>
    </row>
    <row r="434" spans="1:65" s="15" customFormat="1" ht="11.25" x14ac:dyDescent="0.2">
      <c r="B434" s="189"/>
      <c r="D434" s="173" t="s">
        <v>144</v>
      </c>
      <c r="E434" s="190" t="s">
        <v>1</v>
      </c>
      <c r="F434" s="191" t="s">
        <v>916</v>
      </c>
      <c r="H434" s="190" t="s">
        <v>1</v>
      </c>
      <c r="I434" s="192"/>
      <c r="L434" s="189"/>
      <c r="M434" s="193"/>
      <c r="N434" s="194"/>
      <c r="O434" s="194"/>
      <c r="P434" s="194"/>
      <c r="Q434" s="194"/>
      <c r="R434" s="194"/>
      <c r="S434" s="194"/>
      <c r="T434" s="195"/>
      <c r="AT434" s="190" t="s">
        <v>144</v>
      </c>
      <c r="AU434" s="190" t="s">
        <v>84</v>
      </c>
      <c r="AV434" s="15" t="s">
        <v>84</v>
      </c>
      <c r="AW434" s="15" t="s">
        <v>33</v>
      </c>
      <c r="AX434" s="15" t="s">
        <v>76</v>
      </c>
      <c r="AY434" s="190" t="s">
        <v>135</v>
      </c>
    </row>
    <row r="435" spans="1:65" s="13" customFormat="1" ht="11.25" x14ac:dyDescent="0.2">
      <c r="B435" s="172"/>
      <c r="D435" s="173" t="s">
        <v>144</v>
      </c>
      <c r="E435" s="174" t="s">
        <v>1</v>
      </c>
      <c r="F435" s="175" t="s">
        <v>171</v>
      </c>
      <c r="H435" s="176">
        <v>8</v>
      </c>
      <c r="I435" s="177"/>
      <c r="L435" s="172"/>
      <c r="M435" s="178"/>
      <c r="N435" s="179"/>
      <c r="O435" s="179"/>
      <c r="P435" s="179"/>
      <c r="Q435" s="179"/>
      <c r="R435" s="179"/>
      <c r="S435" s="179"/>
      <c r="T435" s="180"/>
      <c r="AT435" s="174" t="s">
        <v>144</v>
      </c>
      <c r="AU435" s="174" t="s">
        <v>84</v>
      </c>
      <c r="AV435" s="13" t="s">
        <v>81</v>
      </c>
      <c r="AW435" s="13" t="s">
        <v>33</v>
      </c>
      <c r="AX435" s="13" t="s">
        <v>76</v>
      </c>
      <c r="AY435" s="174" t="s">
        <v>135</v>
      </c>
    </row>
    <row r="436" spans="1:65" s="15" customFormat="1" ht="11.25" x14ac:dyDescent="0.2">
      <c r="B436" s="189"/>
      <c r="D436" s="173" t="s">
        <v>144</v>
      </c>
      <c r="E436" s="190" t="s">
        <v>1</v>
      </c>
      <c r="F436" s="191" t="s">
        <v>917</v>
      </c>
      <c r="H436" s="190" t="s">
        <v>1</v>
      </c>
      <c r="I436" s="192"/>
      <c r="L436" s="189"/>
      <c r="M436" s="193"/>
      <c r="N436" s="194"/>
      <c r="O436" s="194"/>
      <c r="P436" s="194"/>
      <c r="Q436" s="194"/>
      <c r="R436" s="194"/>
      <c r="S436" s="194"/>
      <c r="T436" s="195"/>
      <c r="AT436" s="190" t="s">
        <v>144</v>
      </c>
      <c r="AU436" s="190" t="s">
        <v>84</v>
      </c>
      <c r="AV436" s="15" t="s">
        <v>84</v>
      </c>
      <c r="AW436" s="15" t="s">
        <v>33</v>
      </c>
      <c r="AX436" s="15" t="s">
        <v>76</v>
      </c>
      <c r="AY436" s="190" t="s">
        <v>135</v>
      </c>
    </row>
    <row r="437" spans="1:65" s="13" customFormat="1" ht="11.25" x14ac:dyDescent="0.2">
      <c r="B437" s="172"/>
      <c r="D437" s="173" t="s">
        <v>144</v>
      </c>
      <c r="E437" s="174" t="s">
        <v>1</v>
      </c>
      <c r="F437" s="175" t="s">
        <v>171</v>
      </c>
      <c r="H437" s="176">
        <v>8</v>
      </c>
      <c r="I437" s="177"/>
      <c r="L437" s="172"/>
      <c r="M437" s="178"/>
      <c r="N437" s="179"/>
      <c r="O437" s="179"/>
      <c r="P437" s="179"/>
      <c r="Q437" s="179"/>
      <c r="R437" s="179"/>
      <c r="S437" s="179"/>
      <c r="T437" s="180"/>
      <c r="AT437" s="174" t="s">
        <v>144</v>
      </c>
      <c r="AU437" s="174" t="s">
        <v>84</v>
      </c>
      <c r="AV437" s="13" t="s">
        <v>81</v>
      </c>
      <c r="AW437" s="13" t="s">
        <v>33</v>
      </c>
      <c r="AX437" s="13" t="s">
        <v>76</v>
      </c>
      <c r="AY437" s="174" t="s">
        <v>135</v>
      </c>
    </row>
    <row r="438" spans="1:65" s="15" customFormat="1" ht="11.25" x14ac:dyDescent="0.2">
      <c r="B438" s="189"/>
      <c r="D438" s="173" t="s">
        <v>144</v>
      </c>
      <c r="E438" s="190" t="s">
        <v>1</v>
      </c>
      <c r="F438" s="191" t="s">
        <v>918</v>
      </c>
      <c r="H438" s="190" t="s">
        <v>1</v>
      </c>
      <c r="I438" s="192"/>
      <c r="L438" s="189"/>
      <c r="M438" s="193"/>
      <c r="N438" s="194"/>
      <c r="O438" s="194"/>
      <c r="P438" s="194"/>
      <c r="Q438" s="194"/>
      <c r="R438" s="194"/>
      <c r="S438" s="194"/>
      <c r="T438" s="195"/>
      <c r="AT438" s="190" t="s">
        <v>144</v>
      </c>
      <c r="AU438" s="190" t="s">
        <v>84</v>
      </c>
      <c r="AV438" s="15" t="s">
        <v>84</v>
      </c>
      <c r="AW438" s="15" t="s">
        <v>33</v>
      </c>
      <c r="AX438" s="15" t="s">
        <v>76</v>
      </c>
      <c r="AY438" s="190" t="s">
        <v>135</v>
      </c>
    </row>
    <row r="439" spans="1:65" s="13" customFormat="1" ht="11.25" x14ac:dyDescent="0.2">
      <c r="B439" s="172"/>
      <c r="D439" s="173" t="s">
        <v>144</v>
      </c>
      <c r="E439" s="174" t="s">
        <v>1</v>
      </c>
      <c r="F439" s="175" t="s">
        <v>171</v>
      </c>
      <c r="H439" s="176">
        <v>8</v>
      </c>
      <c r="I439" s="177"/>
      <c r="L439" s="172"/>
      <c r="M439" s="178"/>
      <c r="N439" s="179"/>
      <c r="O439" s="179"/>
      <c r="P439" s="179"/>
      <c r="Q439" s="179"/>
      <c r="R439" s="179"/>
      <c r="S439" s="179"/>
      <c r="T439" s="180"/>
      <c r="AT439" s="174" t="s">
        <v>144</v>
      </c>
      <c r="AU439" s="174" t="s">
        <v>84</v>
      </c>
      <c r="AV439" s="13" t="s">
        <v>81</v>
      </c>
      <c r="AW439" s="13" t="s">
        <v>33</v>
      </c>
      <c r="AX439" s="13" t="s">
        <v>76</v>
      </c>
      <c r="AY439" s="174" t="s">
        <v>135</v>
      </c>
    </row>
    <row r="440" spans="1:65" s="14" customFormat="1" ht="11.25" x14ac:dyDescent="0.2">
      <c r="B440" s="181"/>
      <c r="D440" s="173" t="s">
        <v>144</v>
      </c>
      <c r="E440" s="182" t="s">
        <v>1</v>
      </c>
      <c r="F440" s="183" t="s">
        <v>153</v>
      </c>
      <c r="H440" s="184">
        <v>58</v>
      </c>
      <c r="I440" s="185"/>
      <c r="L440" s="181"/>
      <c r="M440" s="186"/>
      <c r="N440" s="187"/>
      <c r="O440" s="187"/>
      <c r="P440" s="187"/>
      <c r="Q440" s="187"/>
      <c r="R440" s="187"/>
      <c r="S440" s="187"/>
      <c r="T440" s="188"/>
      <c r="AT440" s="182" t="s">
        <v>144</v>
      </c>
      <c r="AU440" s="182" t="s">
        <v>84</v>
      </c>
      <c r="AV440" s="14" t="s">
        <v>142</v>
      </c>
      <c r="AW440" s="14" t="s">
        <v>33</v>
      </c>
      <c r="AX440" s="14" t="s">
        <v>84</v>
      </c>
      <c r="AY440" s="182" t="s">
        <v>135</v>
      </c>
    </row>
    <row r="441" spans="1:65" s="2" customFormat="1" ht="16.5" customHeight="1" x14ac:dyDescent="0.2">
      <c r="A441" s="32"/>
      <c r="B441" s="157"/>
      <c r="C441" s="158" t="s">
        <v>919</v>
      </c>
      <c r="D441" s="158" t="s">
        <v>138</v>
      </c>
      <c r="E441" s="159" t="s">
        <v>920</v>
      </c>
      <c r="F441" s="160" t="s">
        <v>921</v>
      </c>
      <c r="G441" s="161" t="s">
        <v>909</v>
      </c>
      <c r="H441" s="162">
        <v>16</v>
      </c>
      <c r="I441" s="163"/>
      <c r="J441" s="164">
        <f>ROUND(I441*H441,2)</f>
        <v>0</v>
      </c>
      <c r="K441" s="165"/>
      <c r="L441" s="33"/>
      <c r="M441" s="166" t="s">
        <v>1</v>
      </c>
      <c r="N441" s="167" t="s">
        <v>42</v>
      </c>
      <c r="O441" s="58"/>
      <c r="P441" s="168">
        <f>O441*H441</f>
        <v>0</v>
      </c>
      <c r="Q441" s="168">
        <v>0</v>
      </c>
      <c r="R441" s="168">
        <f>Q441*H441</f>
        <v>0</v>
      </c>
      <c r="S441" s="168">
        <v>0</v>
      </c>
      <c r="T441" s="169">
        <f>S441*H441</f>
        <v>0</v>
      </c>
      <c r="U441" s="32"/>
      <c r="V441" s="32"/>
      <c r="W441" s="32"/>
      <c r="X441" s="32"/>
      <c r="Y441" s="32"/>
      <c r="Z441" s="32"/>
      <c r="AA441" s="32"/>
      <c r="AB441" s="32"/>
      <c r="AC441" s="32"/>
      <c r="AD441" s="32"/>
      <c r="AE441" s="32"/>
      <c r="AR441" s="170" t="s">
        <v>910</v>
      </c>
      <c r="AT441" s="170" t="s">
        <v>138</v>
      </c>
      <c r="AU441" s="170" t="s">
        <v>84</v>
      </c>
      <c r="AY441" s="17" t="s">
        <v>135</v>
      </c>
      <c r="BE441" s="171">
        <f>IF(N441="základní",J441,0)</f>
        <v>0</v>
      </c>
      <c r="BF441" s="171">
        <f>IF(N441="snížená",J441,0)</f>
        <v>0</v>
      </c>
      <c r="BG441" s="171">
        <f>IF(N441="zákl. přenesená",J441,0)</f>
        <v>0</v>
      </c>
      <c r="BH441" s="171">
        <f>IF(N441="sníž. přenesená",J441,0)</f>
        <v>0</v>
      </c>
      <c r="BI441" s="171">
        <f>IF(N441="nulová",J441,0)</f>
        <v>0</v>
      </c>
      <c r="BJ441" s="17" t="s">
        <v>81</v>
      </c>
      <c r="BK441" s="171">
        <f>ROUND(I441*H441,2)</f>
        <v>0</v>
      </c>
      <c r="BL441" s="17" t="s">
        <v>910</v>
      </c>
      <c r="BM441" s="170" t="s">
        <v>922</v>
      </c>
    </row>
    <row r="442" spans="1:65" s="15" customFormat="1" ht="22.5" x14ac:dyDescent="0.2">
      <c r="B442" s="189"/>
      <c r="D442" s="173" t="s">
        <v>144</v>
      </c>
      <c r="E442" s="190" t="s">
        <v>1</v>
      </c>
      <c r="F442" s="191" t="s">
        <v>923</v>
      </c>
      <c r="H442" s="190" t="s">
        <v>1</v>
      </c>
      <c r="I442" s="192"/>
      <c r="L442" s="189"/>
      <c r="M442" s="193"/>
      <c r="N442" s="194"/>
      <c r="O442" s="194"/>
      <c r="P442" s="194"/>
      <c r="Q442" s="194"/>
      <c r="R442" s="194"/>
      <c r="S442" s="194"/>
      <c r="T442" s="195"/>
      <c r="AT442" s="190" t="s">
        <v>144</v>
      </c>
      <c r="AU442" s="190" t="s">
        <v>84</v>
      </c>
      <c r="AV442" s="15" t="s">
        <v>84</v>
      </c>
      <c r="AW442" s="15" t="s">
        <v>33</v>
      </c>
      <c r="AX442" s="15" t="s">
        <v>76</v>
      </c>
      <c r="AY442" s="190" t="s">
        <v>135</v>
      </c>
    </row>
    <row r="443" spans="1:65" s="13" customFormat="1" ht="11.25" x14ac:dyDescent="0.2">
      <c r="B443" s="172"/>
      <c r="D443" s="173" t="s">
        <v>144</v>
      </c>
      <c r="E443" s="174" t="s">
        <v>1</v>
      </c>
      <c r="F443" s="175" t="s">
        <v>171</v>
      </c>
      <c r="H443" s="176">
        <v>8</v>
      </c>
      <c r="I443" s="177"/>
      <c r="L443" s="172"/>
      <c r="M443" s="178"/>
      <c r="N443" s="179"/>
      <c r="O443" s="179"/>
      <c r="P443" s="179"/>
      <c r="Q443" s="179"/>
      <c r="R443" s="179"/>
      <c r="S443" s="179"/>
      <c r="T443" s="180"/>
      <c r="AT443" s="174" t="s">
        <v>144</v>
      </c>
      <c r="AU443" s="174" t="s">
        <v>84</v>
      </c>
      <c r="AV443" s="13" t="s">
        <v>81</v>
      </c>
      <c r="AW443" s="13" t="s">
        <v>33</v>
      </c>
      <c r="AX443" s="13" t="s">
        <v>76</v>
      </c>
      <c r="AY443" s="174" t="s">
        <v>135</v>
      </c>
    </row>
    <row r="444" spans="1:65" s="15" customFormat="1" ht="11.25" x14ac:dyDescent="0.2">
      <c r="B444" s="189"/>
      <c r="D444" s="173" t="s">
        <v>144</v>
      </c>
      <c r="E444" s="190" t="s">
        <v>1</v>
      </c>
      <c r="F444" s="191" t="s">
        <v>924</v>
      </c>
      <c r="H444" s="190" t="s">
        <v>1</v>
      </c>
      <c r="I444" s="192"/>
      <c r="L444" s="189"/>
      <c r="M444" s="193"/>
      <c r="N444" s="194"/>
      <c r="O444" s="194"/>
      <c r="P444" s="194"/>
      <c r="Q444" s="194"/>
      <c r="R444" s="194"/>
      <c r="S444" s="194"/>
      <c r="T444" s="195"/>
      <c r="AT444" s="190" t="s">
        <v>144</v>
      </c>
      <c r="AU444" s="190" t="s">
        <v>84</v>
      </c>
      <c r="AV444" s="15" t="s">
        <v>84</v>
      </c>
      <c r="AW444" s="15" t="s">
        <v>33</v>
      </c>
      <c r="AX444" s="15" t="s">
        <v>76</v>
      </c>
      <c r="AY444" s="190" t="s">
        <v>135</v>
      </c>
    </row>
    <row r="445" spans="1:65" s="13" customFormat="1" ht="11.25" x14ac:dyDescent="0.2">
      <c r="B445" s="172"/>
      <c r="D445" s="173" t="s">
        <v>144</v>
      </c>
      <c r="E445" s="174" t="s">
        <v>1</v>
      </c>
      <c r="F445" s="175" t="s">
        <v>171</v>
      </c>
      <c r="H445" s="176">
        <v>8</v>
      </c>
      <c r="I445" s="177"/>
      <c r="L445" s="172"/>
      <c r="M445" s="178"/>
      <c r="N445" s="179"/>
      <c r="O445" s="179"/>
      <c r="P445" s="179"/>
      <c r="Q445" s="179"/>
      <c r="R445" s="179"/>
      <c r="S445" s="179"/>
      <c r="T445" s="180"/>
      <c r="AT445" s="174" t="s">
        <v>144</v>
      </c>
      <c r="AU445" s="174" t="s">
        <v>84</v>
      </c>
      <c r="AV445" s="13" t="s">
        <v>81</v>
      </c>
      <c r="AW445" s="13" t="s">
        <v>33</v>
      </c>
      <c r="AX445" s="13" t="s">
        <v>76</v>
      </c>
      <c r="AY445" s="174" t="s">
        <v>135</v>
      </c>
    </row>
    <row r="446" spans="1:65" s="14" customFormat="1" ht="11.25" x14ac:dyDescent="0.2">
      <c r="B446" s="181"/>
      <c r="D446" s="173" t="s">
        <v>144</v>
      </c>
      <c r="E446" s="182" t="s">
        <v>1</v>
      </c>
      <c r="F446" s="183" t="s">
        <v>153</v>
      </c>
      <c r="H446" s="184">
        <v>16</v>
      </c>
      <c r="I446" s="185"/>
      <c r="L446" s="181"/>
      <c r="M446" s="186"/>
      <c r="N446" s="187"/>
      <c r="O446" s="187"/>
      <c r="P446" s="187"/>
      <c r="Q446" s="187"/>
      <c r="R446" s="187"/>
      <c r="S446" s="187"/>
      <c r="T446" s="188"/>
      <c r="AT446" s="182" t="s">
        <v>144</v>
      </c>
      <c r="AU446" s="182" t="s">
        <v>84</v>
      </c>
      <c r="AV446" s="14" t="s">
        <v>142</v>
      </c>
      <c r="AW446" s="14" t="s">
        <v>33</v>
      </c>
      <c r="AX446" s="14" t="s">
        <v>84</v>
      </c>
      <c r="AY446" s="182" t="s">
        <v>135</v>
      </c>
    </row>
    <row r="447" spans="1:65" s="2" customFormat="1" ht="16.5" customHeight="1" x14ac:dyDescent="0.2">
      <c r="A447" s="32"/>
      <c r="B447" s="157"/>
      <c r="C447" s="158" t="s">
        <v>925</v>
      </c>
      <c r="D447" s="158" t="s">
        <v>138</v>
      </c>
      <c r="E447" s="159" t="s">
        <v>926</v>
      </c>
      <c r="F447" s="160" t="s">
        <v>927</v>
      </c>
      <c r="G447" s="161" t="s">
        <v>909</v>
      </c>
      <c r="H447" s="162">
        <v>4</v>
      </c>
      <c r="I447" s="163"/>
      <c r="J447" s="164">
        <f>ROUND(I447*H447,2)</f>
        <v>0</v>
      </c>
      <c r="K447" s="165"/>
      <c r="L447" s="33"/>
      <c r="M447" s="166" t="s">
        <v>1</v>
      </c>
      <c r="N447" s="167" t="s">
        <v>42</v>
      </c>
      <c r="O447" s="58"/>
      <c r="P447" s="168">
        <f>O447*H447</f>
        <v>0</v>
      </c>
      <c r="Q447" s="168">
        <v>0</v>
      </c>
      <c r="R447" s="168">
        <f>Q447*H447</f>
        <v>0</v>
      </c>
      <c r="S447" s="168">
        <v>0</v>
      </c>
      <c r="T447" s="169">
        <f>S447*H447</f>
        <v>0</v>
      </c>
      <c r="U447" s="32"/>
      <c r="V447" s="32"/>
      <c r="W447" s="32"/>
      <c r="X447" s="32"/>
      <c r="Y447" s="32"/>
      <c r="Z447" s="32"/>
      <c r="AA447" s="32"/>
      <c r="AB447" s="32"/>
      <c r="AC447" s="32"/>
      <c r="AD447" s="32"/>
      <c r="AE447" s="32"/>
      <c r="AR447" s="170" t="s">
        <v>910</v>
      </c>
      <c r="AT447" s="170" t="s">
        <v>138</v>
      </c>
      <c r="AU447" s="170" t="s">
        <v>84</v>
      </c>
      <c r="AY447" s="17" t="s">
        <v>135</v>
      </c>
      <c r="BE447" s="171">
        <f>IF(N447="základní",J447,0)</f>
        <v>0</v>
      </c>
      <c r="BF447" s="171">
        <f>IF(N447="snížená",J447,0)</f>
        <v>0</v>
      </c>
      <c r="BG447" s="171">
        <f>IF(N447="zákl. přenesená",J447,0)</f>
        <v>0</v>
      </c>
      <c r="BH447" s="171">
        <f>IF(N447="sníž. přenesená",J447,0)</f>
        <v>0</v>
      </c>
      <c r="BI447" s="171">
        <f>IF(N447="nulová",J447,0)</f>
        <v>0</v>
      </c>
      <c r="BJ447" s="17" t="s">
        <v>81</v>
      </c>
      <c r="BK447" s="171">
        <f>ROUND(I447*H447,2)</f>
        <v>0</v>
      </c>
      <c r="BL447" s="17" t="s">
        <v>910</v>
      </c>
      <c r="BM447" s="170" t="s">
        <v>928</v>
      </c>
    </row>
    <row r="448" spans="1:65" s="15" customFormat="1" ht="11.25" x14ac:dyDescent="0.2">
      <c r="B448" s="189"/>
      <c r="D448" s="173" t="s">
        <v>144</v>
      </c>
      <c r="E448" s="190" t="s">
        <v>1</v>
      </c>
      <c r="F448" s="191" t="s">
        <v>929</v>
      </c>
      <c r="H448" s="190" t="s">
        <v>1</v>
      </c>
      <c r="I448" s="192"/>
      <c r="L448" s="189"/>
      <c r="M448" s="193"/>
      <c r="N448" s="194"/>
      <c r="O448" s="194"/>
      <c r="P448" s="194"/>
      <c r="Q448" s="194"/>
      <c r="R448" s="194"/>
      <c r="S448" s="194"/>
      <c r="T448" s="195"/>
      <c r="AT448" s="190" t="s">
        <v>144</v>
      </c>
      <c r="AU448" s="190" t="s">
        <v>84</v>
      </c>
      <c r="AV448" s="15" t="s">
        <v>84</v>
      </c>
      <c r="AW448" s="15" t="s">
        <v>33</v>
      </c>
      <c r="AX448" s="15" t="s">
        <v>76</v>
      </c>
      <c r="AY448" s="190" t="s">
        <v>135</v>
      </c>
    </row>
    <row r="449" spans="1:65" s="13" customFormat="1" ht="11.25" x14ac:dyDescent="0.2">
      <c r="B449" s="172"/>
      <c r="D449" s="173" t="s">
        <v>144</v>
      </c>
      <c r="E449" s="174" t="s">
        <v>1</v>
      </c>
      <c r="F449" s="175" t="s">
        <v>142</v>
      </c>
      <c r="H449" s="176">
        <v>4</v>
      </c>
      <c r="I449" s="177"/>
      <c r="L449" s="172"/>
      <c r="M449" s="178"/>
      <c r="N449" s="179"/>
      <c r="O449" s="179"/>
      <c r="P449" s="179"/>
      <c r="Q449" s="179"/>
      <c r="R449" s="179"/>
      <c r="S449" s="179"/>
      <c r="T449" s="180"/>
      <c r="AT449" s="174" t="s">
        <v>144</v>
      </c>
      <c r="AU449" s="174" t="s">
        <v>84</v>
      </c>
      <c r="AV449" s="13" t="s">
        <v>81</v>
      </c>
      <c r="AW449" s="13" t="s">
        <v>33</v>
      </c>
      <c r="AX449" s="13" t="s">
        <v>84</v>
      </c>
      <c r="AY449" s="174" t="s">
        <v>135</v>
      </c>
    </row>
    <row r="450" spans="1:65" s="2" customFormat="1" ht="16.5" customHeight="1" x14ac:dyDescent="0.2">
      <c r="A450" s="32"/>
      <c r="B450" s="157"/>
      <c r="C450" s="158" t="s">
        <v>930</v>
      </c>
      <c r="D450" s="158" t="s">
        <v>138</v>
      </c>
      <c r="E450" s="159" t="s">
        <v>931</v>
      </c>
      <c r="F450" s="160" t="s">
        <v>932</v>
      </c>
      <c r="G450" s="161" t="s">
        <v>909</v>
      </c>
      <c r="H450" s="162">
        <v>4</v>
      </c>
      <c r="I450" s="163"/>
      <c r="J450" s="164">
        <f>ROUND(I450*H450,2)</f>
        <v>0</v>
      </c>
      <c r="K450" s="165"/>
      <c r="L450" s="33"/>
      <c r="M450" s="166" t="s">
        <v>1</v>
      </c>
      <c r="N450" s="167" t="s">
        <v>42</v>
      </c>
      <c r="O450" s="58"/>
      <c r="P450" s="168">
        <f>O450*H450</f>
        <v>0</v>
      </c>
      <c r="Q450" s="168">
        <v>0</v>
      </c>
      <c r="R450" s="168">
        <f>Q450*H450</f>
        <v>0</v>
      </c>
      <c r="S450" s="168">
        <v>0</v>
      </c>
      <c r="T450" s="169">
        <f>S450*H450</f>
        <v>0</v>
      </c>
      <c r="U450" s="32"/>
      <c r="V450" s="32"/>
      <c r="W450" s="32"/>
      <c r="X450" s="32"/>
      <c r="Y450" s="32"/>
      <c r="Z450" s="32"/>
      <c r="AA450" s="32"/>
      <c r="AB450" s="32"/>
      <c r="AC450" s="32"/>
      <c r="AD450" s="32"/>
      <c r="AE450" s="32"/>
      <c r="AR450" s="170" t="s">
        <v>910</v>
      </c>
      <c r="AT450" s="170" t="s">
        <v>138</v>
      </c>
      <c r="AU450" s="170" t="s">
        <v>84</v>
      </c>
      <c r="AY450" s="17" t="s">
        <v>135</v>
      </c>
      <c r="BE450" s="171">
        <f>IF(N450="základní",J450,0)</f>
        <v>0</v>
      </c>
      <c r="BF450" s="171">
        <f>IF(N450="snížená",J450,0)</f>
        <v>0</v>
      </c>
      <c r="BG450" s="171">
        <f>IF(N450="zákl. přenesená",J450,0)</f>
        <v>0</v>
      </c>
      <c r="BH450" s="171">
        <f>IF(N450="sníž. přenesená",J450,0)</f>
        <v>0</v>
      </c>
      <c r="BI450" s="171">
        <f>IF(N450="nulová",J450,0)</f>
        <v>0</v>
      </c>
      <c r="BJ450" s="17" t="s">
        <v>81</v>
      </c>
      <c r="BK450" s="171">
        <f>ROUND(I450*H450,2)</f>
        <v>0</v>
      </c>
      <c r="BL450" s="17" t="s">
        <v>910</v>
      </c>
      <c r="BM450" s="170" t="s">
        <v>933</v>
      </c>
    </row>
    <row r="451" spans="1:65" s="15" customFormat="1" ht="11.25" x14ac:dyDescent="0.2">
      <c r="B451" s="189"/>
      <c r="D451" s="173" t="s">
        <v>144</v>
      </c>
      <c r="E451" s="190" t="s">
        <v>1</v>
      </c>
      <c r="F451" s="191" t="s">
        <v>934</v>
      </c>
      <c r="H451" s="190" t="s">
        <v>1</v>
      </c>
      <c r="I451" s="192"/>
      <c r="L451" s="189"/>
      <c r="M451" s="193"/>
      <c r="N451" s="194"/>
      <c r="O451" s="194"/>
      <c r="P451" s="194"/>
      <c r="Q451" s="194"/>
      <c r="R451" s="194"/>
      <c r="S451" s="194"/>
      <c r="T451" s="195"/>
      <c r="AT451" s="190" t="s">
        <v>144</v>
      </c>
      <c r="AU451" s="190" t="s">
        <v>84</v>
      </c>
      <c r="AV451" s="15" t="s">
        <v>84</v>
      </c>
      <c r="AW451" s="15" t="s">
        <v>33</v>
      </c>
      <c r="AX451" s="15" t="s">
        <v>76</v>
      </c>
      <c r="AY451" s="190" t="s">
        <v>135</v>
      </c>
    </row>
    <row r="452" spans="1:65" s="13" customFormat="1" ht="11.25" x14ac:dyDescent="0.2">
      <c r="B452" s="172"/>
      <c r="D452" s="173" t="s">
        <v>144</v>
      </c>
      <c r="E452" s="174" t="s">
        <v>1</v>
      </c>
      <c r="F452" s="175" t="s">
        <v>142</v>
      </c>
      <c r="H452" s="176">
        <v>4</v>
      </c>
      <c r="I452" s="177"/>
      <c r="L452" s="172"/>
      <c r="M452" s="178"/>
      <c r="N452" s="179"/>
      <c r="O452" s="179"/>
      <c r="P452" s="179"/>
      <c r="Q452" s="179"/>
      <c r="R452" s="179"/>
      <c r="S452" s="179"/>
      <c r="T452" s="180"/>
      <c r="AT452" s="174" t="s">
        <v>144</v>
      </c>
      <c r="AU452" s="174" t="s">
        <v>84</v>
      </c>
      <c r="AV452" s="13" t="s">
        <v>81</v>
      </c>
      <c r="AW452" s="13" t="s">
        <v>33</v>
      </c>
      <c r="AX452" s="13" t="s">
        <v>84</v>
      </c>
      <c r="AY452" s="174" t="s">
        <v>135</v>
      </c>
    </row>
    <row r="453" spans="1:65" s="12" customFormat="1" ht="25.9" customHeight="1" x14ac:dyDescent="0.2">
      <c r="B453" s="144"/>
      <c r="D453" s="145" t="s">
        <v>75</v>
      </c>
      <c r="E453" s="146" t="s">
        <v>935</v>
      </c>
      <c r="F453" s="146" t="s">
        <v>936</v>
      </c>
      <c r="I453" s="147"/>
      <c r="J453" s="148">
        <f>BK453</f>
        <v>0</v>
      </c>
      <c r="L453" s="144"/>
      <c r="M453" s="149"/>
      <c r="N453" s="150"/>
      <c r="O453" s="150"/>
      <c r="P453" s="151">
        <f>P454+P456</f>
        <v>0</v>
      </c>
      <c r="Q453" s="150"/>
      <c r="R453" s="151">
        <f>R454+R456</f>
        <v>0</v>
      </c>
      <c r="S453" s="150"/>
      <c r="T453" s="152">
        <f>T454+T456</f>
        <v>0</v>
      </c>
      <c r="AR453" s="145" t="s">
        <v>160</v>
      </c>
      <c r="AT453" s="153" t="s">
        <v>75</v>
      </c>
      <c r="AU453" s="153" t="s">
        <v>76</v>
      </c>
      <c r="AY453" s="145" t="s">
        <v>135</v>
      </c>
      <c r="BK453" s="154">
        <f>BK454+BK456</f>
        <v>0</v>
      </c>
    </row>
    <row r="454" spans="1:65" s="12" customFormat="1" ht="22.9" customHeight="1" x14ac:dyDescent="0.2">
      <c r="B454" s="144"/>
      <c r="D454" s="145" t="s">
        <v>75</v>
      </c>
      <c r="E454" s="155" t="s">
        <v>937</v>
      </c>
      <c r="F454" s="155" t="s">
        <v>938</v>
      </c>
      <c r="I454" s="147"/>
      <c r="J454" s="156">
        <f>BK454</f>
        <v>0</v>
      </c>
      <c r="L454" s="144"/>
      <c r="M454" s="149"/>
      <c r="N454" s="150"/>
      <c r="O454" s="150"/>
      <c r="P454" s="151">
        <f>P455</f>
        <v>0</v>
      </c>
      <c r="Q454" s="150"/>
      <c r="R454" s="151">
        <f>R455</f>
        <v>0</v>
      </c>
      <c r="S454" s="150"/>
      <c r="T454" s="152">
        <f>T455</f>
        <v>0</v>
      </c>
      <c r="AR454" s="145" t="s">
        <v>160</v>
      </c>
      <c r="AT454" s="153" t="s">
        <v>75</v>
      </c>
      <c r="AU454" s="153" t="s">
        <v>84</v>
      </c>
      <c r="AY454" s="145" t="s">
        <v>135</v>
      </c>
      <c r="BK454" s="154">
        <f>BK455</f>
        <v>0</v>
      </c>
    </row>
    <row r="455" spans="1:65" s="2" customFormat="1" ht="16.5" customHeight="1" x14ac:dyDescent="0.2">
      <c r="A455" s="32"/>
      <c r="B455" s="157"/>
      <c r="C455" s="158" t="s">
        <v>939</v>
      </c>
      <c r="D455" s="158" t="s">
        <v>138</v>
      </c>
      <c r="E455" s="159" t="s">
        <v>940</v>
      </c>
      <c r="F455" s="160" t="s">
        <v>938</v>
      </c>
      <c r="G455" s="161" t="s">
        <v>412</v>
      </c>
      <c r="H455" s="162">
        <v>1</v>
      </c>
      <c r="I455" s="163"/>
      <c r="J455" s="164">
        <f>ROUND(I455*H455,2)</f>
        <v>0</v>
      </c>
      <c r="K455" s="165"/>
      <c r="L455" s="33"/>
      <c r="M455" s="166" t="s">
        <v>1</v>
      </c>
      <c r="N455" s="167" t="s">
        <v>42</v>
      </c>
      <c r="O455" s="58"/>
      <c r="P455" s="168">
        <f>O455*H455</f>
        <v>0</v>
      </c>
      <c r="Q455" s="168">
        <v>0</v>
      </c>
      <c r="R455" s="168">
        <f>Q455*H455</f>
        <v>0</v>
      </c>
      <c r="S455" s="168">
        <v>0</v>
      </c>
      <c r="T455" s="169">
        <f>S455*H455</f>
        <v>0</v>
      </c>
      <c r="U455" s="32"/>
      <c r="V455" s="32"/>
      <c r="W455" s="32"/>
      <c r="X455" s="32"/>
      <c r="Y455" s="32"/>
      <c r="Z455" s="32"/>
      <c r="AA455" s="32"/>
      <c r="AB455" s="32"/>
      <c r="AC455" s="32"/>
      <c r="AD455" s="32"/>
      <c r="AE455" s="32"/>
      <c r="AR455" s="170" t="s">
        <v>941</v>
      </c>
      <c r="AT455" s="170" t="s">
        <v>138</v>
      </c>
      <c r="AU455" s="170" t="s">
        <v>81</v>
      </c>
      <c r="AY455" s="17" t="s">
        <v>135</v>
      </c>
      <c r="BE455" s="171">
        <f>IF(N455="základní",J455,0)</f>
        <v>0</v>
      </c>
      <c r="BF455" s="171">
        <f>IF(N455="snížená",J455,0)</f>
        <v>0</v>
      </c>
      <c r="BG455" s="171">
        <f>IF(N455="zákl. přenesená",J455,0)</f>
        <v>0</v>
      </c>
      <c r="BH455" s="171">
        <f>IF(N455="sníž. přenesená",J455,0)</f>
        <v>0</v>
      </c>
      <c r="BI455" s="171">
        <f>IF(N455="nulová",J455,0)</f>
        <v>0</v>
      </c>
      <c r="BJ455" s="17" t="s">
        <v>81</v>
      </c>
      <c r="BK455" s="171">
        <f>ROUND(I455*H455,2)</f>
        <v>0</v>
      </c>
      <c r="BL455" s="17" t="s">
        <v>941</v>
      </c>
      <c r="BM455" s="170" t="s">
        <v>942</v>
      </c>
    </row>
    <row r="456" spans="1:65" s="12" customFormat="1" ht="22.9" customHeight="1" x14ac:dyDescent="0.2">
      <c r="B456" s="144"/>
      <c r="D456" s="145" t="s">
        <v>75</v>
      </c>
      <c r="E456" s="155" t="s">
        <v>943</v>
      </c>
      <c r="F456" s="155" t="s">
        <v>944</v>
      </c>
      <c r="I456" s="147"/>
      <c r="J456" s="156">
        <f>BK456</f>
        <v>0</v>
      </c>
      <c r="L456" s="144"/>
      <c r="M456" s="149"/>
      <c r="N456" s="150"/>
      <c r="O456" s="150"/>
      <c r="P456" s="151">
        <f>P457</f>
        <v>0</v>
      </c>
      <c r="Q456" s="150"/>
      <c r="R456" s="151">
        <f>R457</f>
        <v>0</v>
      </c>
      <c r="S456" s="150"/>
      <c r="T456" s="152">
        <f>T457</f>
        <v>0</v>
      </c>
      <c r="AR456" s="145" t="s">
        <v>160</v>
      </c>
      <c r="AT456" s="153" t="s">
        <v>75</v>
      </c>
      <c r="AU456" s="153" t="s">
        <v>84</v>
      </c>
      <c r="AY456" s="145" t="s">
        <v>135</v>
      </c>
      <c r="BK456" s="154">
        <f>BK457</f>
        <v>0</v>
      </c>
    </row>
    <row r="457" spans="1:65" s="2" customFormat="1" ht="16.5" customHeight="1" x14ac:dyDescent="0.2">
      <c r="A457" s="32"/>
      <c r="B457" s="157"/>
      <c r="C457" s="158" t="s">
        <v>945</v>
      </c>
      <c r="D457" s="158" t="s">
        <v>138</v>
      </c>
      <c r="E457" s="159" t="s">
        <v>946</v>
      </c>
      <c r="F457" s="160" t="s">
        <v>944</v>
      </c>
      <c r="G457" s="161" t="s">
        <v>412</v>
      </c>
      <c r="H457" s="162">
        <v>1</v>
      </c>
      <c r="I457" s="163"/>
      <c r="J457" s="164">
        <f>ROUND(I457*H457,2)</f>
        <v>0</v>
      </c>
      <c r="K457" s="165"/>
      <c r="L457" s="33"/>
      <c r="M457" s="207" t="s">
        <v>1</v>
      </c>
      <c r="N457" s="208" t="s">
        <v>42</v>
      </c>
      <c r="O457" s="209"/>
      <c r="P457" s="210">
        <f>O457*H457</f>
        <v>0</v>
      </c>
      <c r="Q457" s="210">
        <v>0</v>
      </c>
      <c r="R457" s="210">
        <f>Q457*H457</f>
        <v>0</v>
      </c>
      <c r="S457" s="210">
        <v>0</v>
      </c>
      <c r="T457" s="211">
        <f>S457*H457</f>
        <v>0</v>
      </c>
      <c r="U457" s="32"/>
      <c r="V457" s="32"/>
      <c r="W457" s="32"/>
      <c r="X457" s="32"/>
      <c r="Y457" s="32"/>
      <c r="Z457" s="32"/>
      <c r="AA457" s="32"/>
      <c r="AB457" s="32"/>
      <c r="AC457" s="32"/>
      <c r="AD457" s="32"/>
      <c r="AE457" s="32"/>
      <c r="AR457" s="170" t="s">
        <v>941</v>
      </c>
      <c r="AT457" s="170" t="s">
        <v>138</v>
      </c>
      <c r="AU457" s="170" t="s">
        <v>81</v>
      </c>
      <c r="AY457" s="17" t="s">
        <v>135</v>
      </c>
      <c r="BE457" s="171">
        <f>IF(N457="základní",J457,0)</f>
        <v>0</v>
      </c>
      <c r="BF457" s="171">
        <f>IF(N457="snížená",J457,0)</f>
        <v>0</v>
      </c>
      <c r="BG457" s="171">
        <f>IF(N457="zákl. přenesená",J457,0)</f>
        <v>0</v>
      </c>
      <c r="BH457" s="171">
        <f>IF(N457="sníž. přenesená",J457,0)</f>
        <v>0</v>
      </c>
      <c r="BI457" s="171">
        <f>IF(N457="nulová",J457,0)</f>
        <v>0</v>
      </c>
      <c r="BJ457" s="17" t="s">
        <v>81</v>
      </c>
      <c r="BK457" s="171">
        <f>ROUND(I457*H457,2)</f>
        <v>0</v>
      </c>
      <c r="BL457" s="17" t="s">
        <v>941</v>
      </c>
      <c r="BM457" s="170" t="s">
        <v>947</v>
      </c>
    </row>
    <row r="458" spans="1:65" s="2" customFormat="1" ht="6.95" customHeight="1" x14ac:dyDescent="0.2">
      <c r="A458" s="32"/>
      <c r="B458" s="47"/>
      <c r="C458" s="48"/>
      <c r="D458" s="48"/>
      <c r="E458" s="48"/>
      <c r="F458" s="48"/>
      <c r="G458" s="48"/>
      <c r="H458" s="48"/>
      <c r="I458" s="116"/>
      <c r="J458" s="48"/>
      <c r="K458" s="48"/>
      <c r="L458" s="33"/>
      <c r="M458" s="32"/>
      <c r="O458" s="32"/>
      <c r="P458" s="32"/>
      <c r="Q458" s="32"/>
      <c r="R458" s="32"/>
      <c r="S458" s="32"/>
      <c r="T458" s="32"/>
      <c r="U458" s="32"/>
      <c r="V458" s="32"/>
      <c r="W458" s="32"/>
      <c r="X458" s="32"/>
      <c r="Y458" s="32"/>
      <c r="Z458" s="32"/>
      <c r="AA458" s="32"/>
      <c r="AB458" s="32"/>
      <c r="AC458" s="32"/>
      <c r="AD458" s="32"/>
      <c r="AE458" s="32"/>
    </row>
  </sheetData>
  <autoFilter ref="C141:K457"/>
  <mergeCells count="9">
    <mergeCell ref="E87:H87"/>
    <mergeCell ref="E132:H132"/>
    <mergeCell ref="E134:H13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4</vt:i4>
      </vt:variant>
    </vt:vector>
  </HeadingPairs>
  <TitlesOfParts>
    <vt:vector size="5" baseType="lpstr">
      <vt:lpstr>2 - Bytová jednotka č.2</vt:lpstr>
      <vt:lpstr>'2 - Bytová jednotka č.2'!Názvy_tisku</vt:lpstr>
      <vt:lpstr>'Rekapitulace stavby'!Názvy_tisku</vt:lpstr>
      <vt:lpstr>'2 - Bytová jednotka č.2'!Oblast_tisku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TISK\User</dc:creator>
  <cp:lastModifiedBy>w0133mar</cp:lastModifiedBy>
  <dcterms:created xsi:type="dcterms:W3CDTF">2020-06-02T05:34:30Z</dcterms:created>
  <dcterms:modified xsi:type="dcterms:W3CDTF">2022-02-10T06:51:42Z</dcterms:modified>
</cp:coreProperties>
</file>