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nna Mužná\Desktop\MŠ Volgogradská\"/>
    </mc:Choice>
  </mc:AlternateContent>
  <bookViews>
    <workbookView xWindow="0" yWindow="0" windowWidth="0" windowHeight="0"/>
  </bookViews>
  <sheets>
    <sheet name="Rekapitulace stavby" sheetId="1" r:id="rId1"/>
    <sheet name="2102801 - stavební část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'2102801 - stavební část'!$C$88:$K$201</definedName>
    <definedName name="_xlnm.Print_Area" localSheetId="1">'2102801 - stavební část'!$C$4:$J$39,'2102801 - stavební část'!$C$45:$J$70,'2102801 - stavební část'!$C$76:$K$201</definedName>
    <definedName name="_xlnm.Print_Titles" localSheetId="1">'2102801 - stavební část'!$88:$88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98"/>
  <c r="BH198"/>
  <c r="BG198"/>
  <c r="BF198"/>
  <c r="T198"/>
  <c r="T197"/>
  <c r="R198"/>
  <c r="R197"/>
  <c r="P198"/>
  <c r="P197"/>
  <c r="BI194"/>
  <c r="BH194"/>
  <c r="BG194"/>
  <c r="BF194"/>
  <c r="T194"/>
  <c r="R194"/>
  <c r="P194"/>
  <c r="BI190"/>
  <c r="BH190"/>
  <c r="BG190"/>
  <c r="BF190"/>
  <c r="T190"/>
  <c r="R190"/>
  <c r="P190"/>
  <c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83"/>
  <c r="E7"/>
  <c r="E48"/>
  <c i="1" r="L50"/>
  <c r="AM50"/>
  <c r="AM49"/>
  <c r="L49"/>
  <c r="AM47"/>
  <c r="L47"/>
  <c r="L45"/>
  <c r="L44"/>
  <c i="2" r="J164"/>
  <c r="J190"/>
  <c r="J155"/>
  <c r="J162"/>
  <c r="J96"/>
  <c r="BK100"/>
  <c r="BK190"/>
  <c r="BK194"/>
  <c r="J104"/>
  <c r="J118"/>
  <c i="1" r="AS54"/>
  <c i="2" r="BK108"/>
  <c r="BK124"/>
  <c r="BK122"/>
  <c r="J151"/>
  <c r="BK110"/>
  <c r="J112"/>
  <c r="J110"/>
  <c r="BK162"/>
  <c r="BK137"/>
  <c r="J183"/>
  <c r="BK120"/>
  <c r="J108"/>
  <c r="BK118"/>
  <c r="J137"/>
  <c r="BK198"/>
  <c r="BK92"/>
  <c r="BK186"/>
  <c r="J92"/>
  <c r="BK114"/>
  <c r="J198"/>
  <c r="BK158"/>
  <c r="BK127"/>
  <c r="BK140"/>
  <c r="J194"/>
  <c r="J100"/>
  <c r="BK116"/>
  <c r="J133"/>
  <c r="BK160"/>
  <c r="J140"/>
  <c r="BK164"/>
  <c r="J160"/>
  <c r="BK174"/>
  <c r="BK151"/>
  <c r="J180"/>
  <c r="J174"/>
  <c r="BK112"/>
  <c r="BK96"/>
  <c r="J186"/>
  <c r="J124"/>
  <c r="J116"/>
  <c r="J114"/>
  <c r="J130"/>
  <c r="J177"/>
  <c r="BK183"/>
  <c r="BK104"/>
  <c r="J122"/>
  <c r="J127"/>
  <c r="BK130"/>
  <c r="BK133"/>
  <c r="J158"/>
  <c r="BK155"/>
  <c r="BK180"/>
  <c r="J120"/>
  <c r="BK177"/>
  <c l="1" r="R91"/>
  <c r="P103"/>
  <c r="P136"/>
  <c r="P154"/>
  <c r="P176"/>
  <c r="T91"/>
  <c r="T103"/>
  <c r="T136"/>
  <c r="T154"/>
  <c r="T176"/>
  <c r="BK189"/>
  <c r="J189"/>
  <c r="J68"/>
  <c r="T189"/>
  <c r="T188"/>
  <c r="BK91"/>
  <c r="P91"/>
  <c r="P90"/>
  <c r="R103"/>
  <c r="R136"/>
  <c r="R154"/>
  <c r="R176"/>
  <c r="R189"/>
  <c r="R188"/>
  <c r="BK103"/>
  <c r="J103"/>
  <c r="J62"/>
  <c r="BK136"/>
  <c r="J136"/>
  <c r="J63"/>
  <c r="BK154"/>
  <c r="J154"/>
  <c r="J64"/>
  <c r="BK176"/>
  <c r="J176"/>
  <c r="J65"/>
  <c r="P189"/>
  <c r="P188"/>
  <c r="BK185"/>
  <c r="J185"/>
  <c r="J66"/>
  <c r="BK197"/>
  <c r="J197"/>
  <c r="J69"/>
  <c r="J52"/>
  <c r="E79"/>
  <c r="F86"/>
  <c r="BE118"/>
  <c r="BE162"/>
  <c r="BE164"/>
  <c r="BE198"/>
  <c r="BE92"/>
  <c r="BE180"/>
  <c r="BE108"/>
  <c r="BE110"/>
  <c r="BE112"/>
  <c r="BE116"/>
  <c r="BE120"/>
  <c r="BE122"/>
  <c r="BE124"/>
  <c r="BE133"/>
  <c r="BE137"/>
  <c r="BE155"/>
  <c r="BE158"/>
  <c r="BE190"/>
  <c r="BE194"/>
  <c r="BE96"/>
  <c r="BE100"/>
  <c r="BE104"/>
  <c r="BE114"/>
  <c r="BE127"/>
  <c r="BE130"/>
  <c r="BE140"/>
  <c r="BE151"/>
  <c r="BE160"/>
  <c r="BE174"/>
  <c r="BE177"/>
  <c r="BE183"/>
  <c r="BE186"/>
  <c r="F34"/>
  <c i="1" r="BA55"/>
  <c r="BA54"/>
  <c r="AW54"/>
  <c r="AK30"/>
  <c i="2" r="J34"/>
  <c i="1" r="AW55"/>
  <c i="2" r="F36"/>
  <c i="1" r="BC55"/>
  <c r="BC54"/>
  <c r="W32"/>
  <c i="2" r="F37"/>
  <c i="1" r="BD55"/>
  <c r="BD54"/>
  <c r="W33"/>
  <c i="2" r="F35"/>
  <c i="1" r="BB55"/>
  <c r="BB54"/>
  <c r="W31"/>
  <c i="2" l="1" r="P89"/>
  <c i="1" r="AU55"/>
  <c i="2" r="BK90"/>
  <c r="T90"/>
  <c r="T89"/>
  <c r="R90"/>
  <c r="R89"/>
  <c r="BK188"/>
  <c r="J188"/>
  <c r="J67"/>
  <c r="J91"/>
  <c r="J61"/>
  <c i="1" r="AY54"/>
  <c i="2" r="J33"/>
  <c i="1" r="AV55"/>
  <c r="AT55"/>
  <c r="W30"/>
  <c r="AU54"/>
  <c r="AX54"/>
  <c i="2" r="F33"/>
  <c i="1" r="AZ55"/>
  <c r="AZ54"/>
  <c r="AV54"/>
  <c r="AK29"/>
  <c i="2" l="1" r="BK89"/>
  <c r="J89"/>
  <c r="J90"/>
  <c r="J60"/>
  <c r="J30"/>
  <c i="1" r="AG55"/>
  <c r="AG54"/>
  <c r="AK26"/>
  <c r="W29"/>
  <c r="AT54"/>
  <c r="AN54"/>
  <c i="2" l="1" r="J39"/>
  <c r="J5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<sst xmlns="http://schemas.openxmlformats.org/spreadsheetml/2006/main">
  <si>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</si>
  <si>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</si>
  <si>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</si>
  <si>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</si>
  <si>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</si>
  <si>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{6bbc03fe-00d6-497e-a35d-11c28ebdb61a}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</si>
  <si>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</si>
  <si>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</si>
  <si>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</si>
  <si>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</si>
  <si>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</si>
  <si>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</si>
  <si>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</si>
  <si>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</si>
  <si>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</si>
  <si>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</si>
  <si>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</si>
  <si>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</si>
  <si>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plotu MŠ Volgogradská4, Ostrava-Jih</t>
  </si>
  <si>
    <t>KSO:</t>
  </si>
  <si>
    <t>815 22 73</t>
  </si>
  <si>
    <t>CC-CZ:</t>
  </si>
  <si>
    <t>Místo:</t>
  </si>
  <si>
    <t>Ostrava-Jih</t>
  </si>
  <si>
    <t>Datum:</t>
  </si>
  <si>
    <t>27. 7. 2021</t>
  </si>
  <si>
    <t>CZ-CPV:</t>
  </si>
  <si>
    <t>45214100-1stav.práce</t>
  </si>
  <si>
    <t>Zadavatel:</t>
  </si>
  <si>
    <t>IČ:</t>
  </si>
  <si>
    <t>Statutární město Ostrava</t>
  </si>
  <si>
    <t>DIČ:</t>
  </si>
  <si>
    <t>Uchazeč:</t>
  </si>
  <si>
    <t>Vyplň údaj</t>
  </si>
  <si>
    <t>Projektant:</t>
  </si>
  <si>
    <t>ArchiBIM,ing Ivona Szotkowská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</si>
  <si>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</si>
  <si>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</si>
  <si>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</si>
  <si>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</si>
  <si>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</si>
  <si>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</si>
  <si>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</si>
  <si>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</si>
  <si>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</si>
  <si>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</si>
  <si>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</si>
  <si>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</si>
  <si>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</si>
  <si>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</si>
  <si>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</si>
  <si>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</si>
  <si>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</si>
  <si>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</si>
  <si>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</si>
  <si>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</si>
  <si>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</si>
  <si>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</si>
  <si>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</si>
  <si>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</si>
  <si>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</si>
  <si>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</si>
  <si>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</si>
  <si>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</si>
  <si>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</si>
  <si>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</si>
  <si>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</si>
  <si>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</si>
  <si>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</si>
  <si>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</si>
  <si>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</si>
  <si>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</si>
  <si>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</si>
  <si>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</si>
  <si>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</si>
  <si>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</si>
  <si>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</si>
  <si>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</si>
  <si>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</si>
  <si>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</si>
  <si>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2102801</t>
  </si>
  <si>
    <t>stavební část</t>
  </si>
  <si>
    <t>STA</t>
  </si>
  <si>
    <t>1</t>
  </si>
  <si>
    <t>{53f0f6af-95aa-4ec8-929c-645cdea3e346}</t>
  </si>
  <si>
    <t>2</t>
  </si>
  <si>
    <t>KRYCÍ LIST SOUPISU PRACÍ</t>
  </si>
  <si>
    <t>Objekt:</t>
  </si>
  <si>
    <t>2102801 -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</si>
  <si>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</si>
  <si>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</si>
  <si>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</si>
  <si>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</si>
  <si>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</si>
  <si>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</si>
  <si>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</si>
  <si>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</si>
  <si>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</si>
  <si>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</si>
  <si>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</si>
  <si>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</si>
  <si>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</si>
  <si>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</si>
  <si>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</si>
  <si>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</si>
  <si>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</si>
  <si>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</si>
  <si>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</si>
  <si>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</si>
  <si>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</si>
  <si>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</si>
  <si>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</si>
  <si>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</si>
  <si>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</si>
  <si>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</si>
  <si>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</si>
  <si>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</si>
  <si>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</si>
  <si>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</si>
  <si>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</si>
  <si>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</si>
  <si>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133212011</t>
  </si>
  <si>
    <t>Hloubení šachet ručně zapažených i nezapažených v horninách třídy těžitelnosti I skupiny 3, půdorysná plocha výkopu do 4 m2</t>
  </si>
  <si>
    <t>m3</t>
  </si>
  <si>
    <t>CS ÚRS 2021 02</t>
  </si>
  <si>
    <t>4</t>
  </si>
  <si>
    <t>-1806311566</t>
  </si>
  <si>
    <t>Online PSC</t>
  </si>
  <si>
    <t>https://podminky.urs.cz/item/CS_URS_2021_02/133212011</t>
  </si>
  <si>
    <t>VV</t>
  </si>
  <si>
    <t>pro nové sloupky bran a branek</t>
  </si>
  <si>
    <t>4*2*0,3*0,3*1,0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</si>
  <si>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</si>
  <si>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</si>
  <si>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-1351062536</t>
  </si>
  <si>
    <t>https://podminky.urs.cz/item/CS_URS_2021_02/139911121</t>
  </si>
  <si>
    <t>základové konstrukce v místě vstupu na pozemek - odhad</t>
  </si>
  <si>
    <t>0,3*0,3*1,0*5*2</t>
  </si>
  <si>
    <t>3</t>
  </si>
  <si>
    <t>174211101</t>
  </si>
  <si>
    <t>Zásyp sypaninou z jakékoliv horniny ručně s uložením výkopku ve vrstvách bez zhutnění jam, šachet, rýh nebo kolem objektů v těchto vykopávkách</t>
  </si>
  <si>
    <t>-454681694</t>
  </si>
  <si>
    <t>https://podminky.urs.cz/item/CS_URS_2021_02/174211101</t>
  </si>
  <si>
    <t>0,72</t>
  </si>
  <si>
    <t>Svislé a kompletní konstrukce</t>
  </si>
  <si>
    <t>338171113</t>
  </si>
  <si>
    <t>Montáž sloupků a vzpěr plotových ocelových trubkových nebo profilovaných výšky do 2,00 m se zabetonováním do 0,08 m3 do připravených jamek</t>
  </si>
  <si>
    <t>kus</t>
  </si>
  <si>
    <t>-1499111505</t>
  </si>
  <si>
    <t>https://podminky.urs.cz/item/CS_URS_2021_02/338171113</t>
  </si>
  <si>
    <t>pro brány a branky</t>
  </si>
  <si>
    <t>3*2</t>
  </si>
  <si>
    <t>5</t>
  </si>
  <si>
    <t>M</t>
  </si>
  <si>
    <t>55342253</t>
  </si>
  <si>
    <t>sloupek plotový průběžný Pz a komaxitový 2100/38x1,5mm</t>
  </si>
  <si>
    <t>8</t>
  </si>
  <si>
    <t>599530095</t>
  </si>
  <si>
    <t>https://podminky.urs.cz/item/CS_URS_2021_02/55342253</t>
  </si>
  <si>
    <t>6</t>
  </si>
  <si>
    <t>348101220</t>
  </si>
  <si>
    <t>Osazení vrat nebo vrátek k oplocení na sloupky ocelové, plochy jednotlivě přes 2 do 4 m2</t>
  </si>
  <si>
    <t>1973359127</t>
  </si>
  <si>
    <t>https://podminky.urs.cz/item/CS_URS_2021_02/348101220</t>
  </si>
  <si>
    <t>7</t>
  </si>
  <si>
    <t>55342333</t>
  </si>
  <si>
    <t>branka plotová jednokřídlá Pz s PVC vrstvou 1500x1400mm</t>
  </si>
  <si>
    <t>382130744</t>
  </si>
  <si>
    <t>https://podminky.urs.cz/item/CS_URS_2021_02/55342333</t>
  </si>
  <si>
    <t>55342334</t>
  </si>
  <si>
    <t>branka plotová jednokřídlá Pz s PVC vrstvou 1500x1600mm</t>
  </si>
  <si>
    <t>1982886424</t>
  </si>
  <si>
    <t>https://podminky.urs.cz/item/CS_URS_2021_02/55342334</t>
  </si>
  <si>
    <t>9</t>
  </si>
  <si>
    <t>348101230</t>
  </si>
  <si>
    <t>Osazení vrat nebo vrátek k oplocení na sloupky ocelové, plochy jednotlivě přes 4 do 6 m2</t>
  </si>
  <si>
    <t>1414870267</t>
  </si>
  <si>
    <t>https://podminky.urs.cz/item/CS_URS_2021_02/348101230</t>
  </si>
  <si>
    <t>10</t>
  </si>
  <si>
    <t>55342361</t>
  </si>
  <si>
    <t>brána plotová dvoukřídlá Pz s PVC vrstvou 4000x1400mm</t>
  </si>
  <si>
    <t>916099895</t>
  </si>
  <si>
    <t>https://podminky.urs.cz/item/CS_URS_2021_02/55342361</t>
  </si>
  <si>
    <t>11</t>
  </si>
  <si>
    <t>348101240</t>
  </si>
  <si>
    <t>Osazení vrat nebo vrátek k oplocení na sloupky ocelové, plochy jednotlivě přes 6 do 8 m2</t>
  </si>
  <si>
    <t>-504002244</t>
  </si>
  <si>
    <t>https://podminky.urs.cz/item/CS_URS_2021_02/348101240</t>
  </si>
  <si>
    <t>12</t>
  </si>
  <si>
    <t>55342363</t>
  </si>
  <si>
    <t>brána plotová dvoukřídlá Pz s PVC vrstvou 4000x1600_x000d_
0mm</t>
  </si>
  <si>
    <t>1072344071</t>
  </si>
  <si>
    <t>https://podminky.urs.cz/item/CS_URS_2021_02/55342363</t>
  </si>
  <si>
    <t>13</t>
  </si>
  <si>
    <t>348171143</t>
  </si>
  <si>
    <t>Montáž oplocení z dílců kovových panelových svařovaných, na ocelové profilované sloupky, výšky přes 1,0 do 1,5 m</t>
  </si>
  <si>
    <t>m</t>
  </si>
  <si>
    <t>-241869951</t>
  </si>
  <si>
    <t>https://podminky.urs.cz/item/CS_URS_2021_02/348171143</t>
  </si>
  <si>
    <t>284,16</t>
  </si>
  <si>
    <t>14</t>
  </si>
  <si>
    <t>55342420</t>
  </si>
  <si>
    <t>plotový panel svařovaný v 0,5-1,0m š do 2,5m průměru drátu 6mm oka 55x200mm s dvojitým horizontálním drátem 8mm povrchová úprava PZ komaxit</t>
  </si>
  <si>
    <t>937513200</t>
  </si>
  <si>
    <t>https://podminky.urs.cz/item/CS_URS_2021_02/55342420</t>
  </si>
  <si>
    <t>270*0,4 'Přepočtené koeficientem množství</t>
  </si>
  <si>
    <t>59231512</t>
  </si>
  <si>
    <t>držák plotového pole Pz (bílý,žlutý) 50x50mm</t>
  </si>
  <si>
    <t>1939102490</t>
  </si>
  <si>
    <t>https://podminky.urs.cz/item/CS_URS_2021_02/59231512</t>
  </si>
  <si>
    <t>800*0,4 'Přepočtené koeficientem množství</t>
  </si>
  <si>
    <t>16</t>
  </si>
  <si>
    <t>59231513</t>
  </si>
  <si>
    <t>držák plotového pole pro rohový sloupek Pz</t>
  </si>
  <si>
    <t>956050412</t>
  </si>
  <si>
    <t>https://podminky.urs.cz/item/CS_URS_2021_02/59231513</t>
  </si>
  <si>
    <t>20*0,4 'Přepočtené koeficientem množství</t>
  </si>
  <si>
    <t>Úpravy povrchů, podlahy a osazování výplní</t>
  </si>
  <si>
    <t>17</t>
  </si>
  <si>
    <t>622131101</t>
  </si>
  <si>
    <t>Podkladní a spojovací vrstva vnějších omítaných ploch cementový postřik nanášený ručně celoplošně stěn</t>
  </si>
  <si>
    <t>m2</t>
  </si>
  <si>
    <t>-768846686</t>
  </si>
  <si>
    <t>https://podminky.urs.cz/item/CS_URS_2021_02/622131101</t>
  </si>
  <si>
    <t>212,437</t>
  </si>
  <si>
    <t>18</t>
  </si>
  <si>
    <t>622135002</t>
  </si>
  <si>
    <t>Vyrovnání nerovností podkladu vnějších omítaných ploch maltou, tloušťky do 10 mm cementovou stěn</t>
  </si>
  <si>
    <t>434031</t>
  </si>
  <si>
    <t>https://podminky.urs.cz/item/CS_URS_2021_02/622135002</t>
  </si>
  <si>
    <t>oprava podezdívky po otryskání tlakovou vodou</t>
  </si>
  <si>
    <t>7*2,1*(0,25*2+0,15+0,32*2+0,15+0,40*2+0,15)*3</t>
  </si>
  <si>
    <t>(5*2,1+2,0)*((0,535+0,4)*0,5*2+0,15)</t>
  </si>
  <si>
    <t>((2,1*16+2,13)*(0,25*2+0,15)+(2,1+2,125)*(0,38*2+0,15))</t>
  </si>
  <si>
    <t>(1,7+2,1*3+2,15)*((0,37+0,2)*0,5*2+0,15)</t>
  </si>
  <si>
    <t>((2,125+2,1*11)*(0,4+0,07)*0,5*2+0,15)</t>
  </si>
  <si>
    <t>((2,1*10+2,12*2+2,13)*(0,4*2+0,15)+(2,1*5+2,125+2,13)*(0,34*2+0,15))</t>
  </si>
  <si>
    <t>(2,11*2+2,1*4+2,12)*(0,225*2+0,15)</t>
  </si>
  <si>
    <t>Součet</t>
  </si>
  <si>
    <t>19</t>
  </si>
  <si>
    <t>622135092</t>
  </si>
  <si>
    <t xml:space="preserve"> Příplatek k ceně za každých dalších 5 mm tloušťky podkladní vrstvy přes 10 mm maltou cementovou stěn</t>
  </si>
  <si>
    <t>-240515873</t>
  </si>
  <si>
    <t>https://podminky.urs.cz/item/CS_URS_2021_02/622135092</t>
  </si>
  <si>
    <t>212,437*4</t>
  </si>
  <si>
    <t>Ostatní konstrukce a práce, bourání</t>
  </si>
  <si>
    <t>20</t>
  </si>
  <si>
    <t>966072811</t>
  </si>
  <si>
    <t>Rozebrání oplocení z dílců rámových na ocelové sloupky, výšky přes 1 do 2 m</t>
  </si>
  <si>
    <t>-1427316394</t>
  </si>
  <si>
    <t>https://podminky.urs.cz/item/CS_URS_2021_02/966072811</t>
  </si>
  <si>
    <t>90,44+56,6+89,775+56,865-(3,9+1,09+3,45+1,08)</t>
  </si>
  <si>
    <t>966073810</t>
  </si>
  <si>
    <t>Rozebrání vrat a vrátek k oplocení plochy jednotlivě do 2 m2</t>
  </si>
  <si>
    <t>-1478098296</t>
  </si>
  <si>
    <t>https://podminky.urs.cz/item/CS_URS_2021_02/966073810</t>
  </si>
  <si>
    <t>22</t>
  </si>
  <si>
    <t>966073811</t>
  </si>
  <si>
    <t>Rozebrání vrat a vrátek k oplocení plochy jednotlivě přes 2 do 6 m2</t>
  </si>
  <si>
    <t>187498634</t>
  </si>
  <si>
    <t>https://podminky.urs.cz/item/CS_URS_2021_02/966073811</t>
  </si>
  <si>
    <t>23</t>
  </si>
  <si>
    <t>966073812</t>
  </si>
  <si>
    <t>Rozebrání vrat a vrátek k oplocení plochy jednotlivě přes 6 do 10 m2</t>
  </si>
  <si>
    <t>1139363209</t>
  </si>
  <si>
    <t>https://podminky.urs.cz/item/CS_URS_2021_02/966073812</t>
  </si>
  <si>
    <t>24</t>
  </si>
  <si>
    <t>985121122</t>
  </si>
  <si>
    <t>Tryskání degradovaného betonu stěn, rubu kleneb a podlah vodou pod tlakem přes 300 do 1 250 barů</t>
  </si>
  <si>
    <t>1969928002</t>
  </si>
  <si>
    <t>https://podminky.urs.cz/item/CS_URS_2021_02/985121122</t>
  </si>
  <si>
    <t>25</t>
  </si>
  <si>
    <t>985324111</t>
  </si>
  <si>
    <t>Ochranný nátěr betonu na bázi silanu impregnační dvojnásobný (OS-A)</t>
  </si>
  <si>
    <t>-2059418173</t>
  </si>
  <si>
    <t>https://podminky.urs.cz/item/CS_URS_2021_02/985324111</t>
  </si>
  <si>
    <t>997</t>
  </si>
  <si>
    <t>Přesun sutě</t>
  </si>
  <si>
    <t>26</t>
  </si>
  <si>
    <t>997013509</t>
  </si>
  <si>
    <t>Odvoz suti a vybouraných hmot na skládku nebo meziskládku se složením, na vzdálenost Příplatek k ceně za každý další i započatý 1 km přes 1 km</t>
  </si>
  <si>
    <t>t</t>
  </si>
  <si>
    <t>937880105</t>
  </si>
  <si>
    <t>https://podminky.urs.cz/item/CS_URS_2021_02/997013509</t>
  </si>
  <si>
    <t>21,58*19</t>
  </si>
  <si>
    <t>27</t>
  </si>
  <si>
    <t>997013511</t>
  </si>
  <si>
    <t>Odvoz suti a vybouraných hmot z meziskládky na skládku s naložením a se složením, na vzdálenost do 1 km</t>
  </si>
  <si>
    <t>-931370128</t>
  </si>
  <si>
    <t>https://podminky.urs.cz/item/CS_URS_2021_02/997013511</t>
  </si>
  <si>
    <t>19,78+0,9*2,0</t>
  </si>
  <si>
    <t>28</t>
  </si>
  <si>
    <t>997013861</t>
  </si>
  <si>
    <t>Poplatek za uložení stavebního odpadu na recyklační skládce (skládkovné) z prostého betonu zatříděného do Katalogu odpadů pod kódem 17 01 01</t>
  </si>
  <si>
    <t>1303828385</t>
  </si>
  <si>
    <t>https://podminky.urs.cz/item/CS_URS_2021_02/997013861</t>
  </si>
  <si>
    <t>998</t>
  </si>
  <si>
    <t>Přesun hmot</t>
  </si>
  <si>
    <t>29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</si>
  <si>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</si>
  <si>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</si>
  <si>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1381319735</t>
  </si>
  <si>
    <t>https://podminky.urs.cz/item/CS_URS_2021_02/998232110</t>
  </si>
  <si>
    <t>PSV</t>
  </si>
  <si>
    <t>Práce a dodávky PSV</t>
  </si>
  <si>
    <t>783</t>
  </si>
  <si>
    <t>Dokončovací práce - nátěry</t>
  </si>
  <si>
    <t>30</t>
  </si>
  <si>
    <t>783614551</t>
  </si>
  <si>
    <t>Základní nátěr armatur a kovových potrubí jednonásobný potrubí do DN 50 mm syntetický</t>
  </si>
  <si>
    <t>-2084238389</t>
  </si>
  <si>
    <t>https://podminky.urs.cz/item/CS_URS_2021_02/783614551</t>
  </si>
  <si>
    <t>stávající sloupky</t>
  </si>
  <si>
    <t>3,14*0,05*1,1*168</t>
  </si>
  <si>
    <t>31</t>
  </si>
  <si>
    <t>783637611</t>
  </si>
  <si>
    <t>Krycí nátěr (email) armatur a kovových potrubí potrubí do DN 50 mm dvojnásobný epoxidový</t>
  </si>
  <si>
    <t>1489900508</t>
  </si>
  <si>
    <t>https://podminky.urs.cz/item/CS_URS_2021_02/783637611</t>
  </si>
  <si>
    <t>789</t>
  </si>
  <si>
    <t>Povrchové úpravy ocelových konstrukcí a technologických zařízení</t>
  </si>
  <si>
    <t>32</t>
  </si>
  <si>
    <t>789232533</t>
  </si>
  <si>
    <t xml:space="preserve">Otryskání povrchu potrubí do DN 150 stupeň -sloupky_x000d_
</t>
  </si>
  <si>
    <t>-1597742535</t>
  </si>
  <si>
    <t>https://podminky.urs.cz/item/CS_URS_2021_02/789232533</t>
  </si>
  <si>
    <t>kovové sloupy oplocení</t>
  </si>
  <si>
    <t>1,1*3,14*0,06*(43+27+43+28+27)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</si>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</sst>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8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right" vertical="center"/>
    </xf>
    <xf numFmtId="0" fontId="22" fillId="5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  <protection locked="0"/>
    </xf>
    <xf numFmtId="0" fontId="23" fillId="3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3212011" TargetMode="External" /><Relationship Id="rId2" Type="http://schemas.openxmlformats.org/officeDocument/2006/relationships/hyperlink" Target="https://podminky.urs.cz/item/CS_URS_2021_02/139911121" TargetMode="External" /><Relationship Id="rId3" Type="http://schemas.openxmlformats.org/officeDocument/2006/relationships/hyperlink" Target="https://podminky.urs.cz/item/CS_URS_2021_02/174211101" TargetMode="External" /><Relationship Id="rId4" Type="http://schemas.openxmlformats.org/officeDocument/2006/relationships/hyperlink" Target="https://podminky.urs.cz/item/CS_URS_2021_02/338171113" TargetMode="External" /><Relationship Id="rId5" Type="http://schemas.openxmlformats.org/officeDocument/2006/relationships/hyperlink" Target="https://podminky.urs.cz/item/CS_URS_2021_02/55342253" TargetMode="External" /><Relationship Id="rId6" Type="http://schemas.openxmlformats.org/officeDocument/2006/relationships/hyperlink" Target="https://podminky.urs.cz/item/CS_URS_2021_02/348101220" TargetMode="External" /><Relationship Id="rId7" Type="http://schemas.openxmlformats.org/officeDocument/2006/relationships/hyperlink" Target="https://podminky.urs.cz/item/CS_URS_2021_02/55342333" TargetMode="External" /><Relationship Id="rId8" Type="http://schemas.openxmlformats.org/officeDocument/2006/relationships/hyperlink" Target="https://podminky.urs.cz/item/CS_URS_2021_02/55342334" TargetMode="External" /><Relationship Id="rId9" Type="http://schemas.openxmlformats.org/officeDocument/2006/relationships/hyperlink" Target="https://podminky.urs.cz/item/CS_URS_2021_02/348101230" TargetMode="External" /><Relationship Id="rId10" Type="http://schemas.openxmlformats.org/officeDocument/2006/relationships/hyperlink" Target="https://podminky.urs.cz/item/CS_URS_2021_02/55342361" TargetMode="External" /><Relationship Id="rId11" Type="http://schemas.openxmlformats.org/officeDocument/2006/relationships/hyperlink" Target="https://podminky.urs.cz/item/CS_URS_2021_02/348101240" TargetMode="External" /><Relationship Id="rId12" Type="http://schemas.openxmlformats.org/officeDocument/2006/relationships/hyperlink" Target="https://podminky.urs.cz/item/CS_URS_2021_02/55342363" TargetMode="External" /><Relationship Id="rId13" Type="http://schemas.openxmlformats.org/officeDocument/2006/relationships/hyperlink" Target="https://podminky.urs.cz/item/CS_URS_2021_02/348171143" TargetMode="External" /><Relationship Id="rId14" Type="http://schemas.openxmlformats.org/officeDocument/2006/relationships/hyperlink" Target="https://podminky.urs.cz/item/CS_URS_2021_02/55342420" TargetMode="External" /><Relationship Id="rId15" Type="http://schemas.openxmlformats.org/officeDocument/2006/relationships/hyperlink" Target="https://podminky.urs.cz/item/CS_URS_2021_02/59231512" TargetMode="External" /><Relationship Id="rId16" Type="http://schemas.openxmlformats.org/officeDocument/2006/relationships/hyperlink" Target="https://podminky.urs.cz/item/CS_URS_2021_02/59231513" TargetMode="External" /><Relationship Id="rId17" Type="http://schemas.openxmlformats.org/officeDocument/2006/relationships/hyperlink" Target="https://podminky.urs.cz/item/CS_URS_2021_02/622131101" TargetMode="External" /><Relationship Id="rId18" Type="http://schemas.openxmlformats.org/officeDocument/2006/relationships/hyperlink" Target="https://podminky.urs.cz/item/CS_URS_2021_02/622135002" TargetMode="External" /><Relationship Id="rId19" Type="http://schemas.openxmlformats.org/officeDocument/2006/relationships/hyperlink" Target="https://podminky.urs.cz/item/CS_URS_2021_02/622135092" TargetMode="External" /><Relationship Id="rId20" Type="http://schemas.openxmlformats.org/officeDocument/2006/relationships/hyperlink" Target="https://podminky.urs.cz/item/CS_URS_2021_02/966072811" TargetMode="External" /><Relationship Id="rId21" Type="http://schemas.openxmlformats.org/officeDocument/2006/relationships/hyperlink" Target="https://podminky.urs.cz/item/CS_URS_2021_02/966073810" TargetMode="External" /><Relationship Id="rId22" Type="http://schemas.openxmlformats.org/officeDocument/2006/relationships/hyperlink" Target="https://podminky.urs.cz/item/CS_URS_2021_02/966073811" TargetMode="External" /><Relationship Id="rId23" Type="http://schemas.openxmlformats.org/officeDocument/2006/relationships/hyperlink" Target="https://podminky.urs.cz/item/CS_URS_2021_02/966073812" TargetMode="External" /><Relationship Id="rId24" Type="http://schemas.openxmlformats.org/officeDocument/2006/relationships/hyperlink" Target="https://podminky.urs.cz/item/CS_URS_2021_02/985121122" TargetMode="External" /><Relationship Id="rId25" Type="http://schemas.openxmlformats.org/officeDocument/2006/relationships/hyperlink" Target="https://podminky.urs.cz/item/CS_URS_2021_02/985324111" TargetMode="External" /><Relationship Id="rId26" Type="http://schemas.openxmlformats.org/officeDocument/2006/relationships/hyperlink" Target="https://podminky.urs.cz/item/CS_URS_2021_02/997013509" TargetMode="External" /><Relationship Id="rId27" Type="http://schemas.openxmlformats.org/officeDocument/2006/relationships/hyperlink" Target="https://podminky.urs.cz/item/CS_URS_2021_02/997013511" TargetMode="External" /><Relationship Id="rId28" Type="http://schemas.openxmlformats.org/officeDocument/2006/relationships/hyperlink" Target="https://podminky.urs.cz/item/CS_URS_2021_02/997013861" TargetMode="External" /><Relationship Id="rId29" Type="http://schemas.openxmlformats.org/officeDocument/2006/relationships/hyperlink" Target="https://podminky.urs.cz/item/CS_URS_2021_02/998232110" TargetMode="External" /><Relationship Id="rId30" Type="http://schemas.openxmlformats.org/officeDocument/2006/relationships/hyperlink" Target="https://podminky.urs.cz/item/CS_URS_2021_02/783614551" TargetMode="External" /><Relationship Id="rId31" Type="http://schemas.openxmlformats.org/officeDocument/2006/relationships/hyperlink" Target="https://podminky.urs.cz/item/CS_URS_2021_02/783637611" TargetMode="External" /><Relationship Id="rId32" Type="http://schemas.openxmlformats.org/officeDocument/2006/relationships/hyperlink" Target="https://podminky.urs.cz/item/CS_URS_2021_02/789232533" TargetMode="External" /><Relationship Id="rId3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8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7</v>
      </c>
      <c r="BT2" s="19" t="s">
        <v>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="1" customFormat="1" ht="24.96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="1" customFormat="1" ht="12" customHeight="1">
      <c r="B5" s="22"/>
      <c r="D5" s="26" t="s">
        <v>14</v>
      </c>
      <c r="K5" s="27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16</v>
      </c>
      <c r="BS5" s="19" t="s">
        <v>7</v>
      </c>
    </row>
    <row r="6" s="1" customFormat="1" ht="36.96" customHeight="1">
      <c r="B6" s="22"/>
      <c r="D6" s="29" t="s">
        <v>17</v>
      </c>
      <c r="K6" s="30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7</v>
      </c>
    </row>
    <row r="7" s="1" customFormat="1" ht="12" customHeight="1">
      <c r="B7" s="22"/>
      <c r="D7" s="32" t="s">
        <v>19</v>
      </c>
      <c r="K7" s="27" t="s">
        <v>20</v>
      </c>
      <c r="AK7" s="32" t="s">
        <v>21</v>
      </c>
      <c r="AN7" s="27" t="s">
        <v>3</v>
      </c>
      <c r="AR7" s="22"/>
      <c r="BE7" s="31"/>
      <c r="BS7" s="19" t="s">
        <v>7</v>
      </c>
    </row>
    <row r="8" s="1" customFormat="1" ht="12" customHeight="1">
      <c r="B8" s="22"/>
      <c r="D8" s="32" t="s">
        <v>22</v>
      </c>
      <c r="K8" s="27" t="s">
        <v>23</v>
      </c>
      <c r="AK8" s="32" t="s">
        <v>24</v>
      </c>
      <c r="AN8" s="33" t="s">
        <v>25</v>
      </c>
      <c r="AR8" s="22"/>
      <c r="BE8" s="31"/>
      <c r="BS8" s="19" t="s">
        <v>7</v>
      </c>
    </row>
    <row r="9" s="1" customFormat="1" ht="29.28" customHeight="1">
      <c r="B9" s="22"/>
      <c r="D9" s="26" t="s">
        <v>26</v>
      </c>
      <c r="K9" s="34" t="s">
        <v>27</v>
      </c>
      <c r="AR9" s="22"/>
      <c r="BE9" s="31"/>
      <c r="BS9" s="19" t="s">
        <v>7</v>
      </c>
    </row>
    <row r="10" s="1" customFormat="1" ht="12" customHeight="1">
      <c r="B10" s="22"/>
      <c r="D10" s="32" t="s">
        <v>28</v>
      </c>
      <c r="AK10" s="32" t="s">
        <v>29</v>
      </c>
      <c r="AN10" s="27" t="s">
        <v>3</v>
      </c>
      <c r="AR10" s="22"/>
      <c r="BE10" s="31"/>
      <c r="BS10" s="19" t="s">
        <v>7</v>
      </c>
    </row>
    <row r="11" s="1" customFormat="1" ht="18.48" customHeight="1">
      <c r="B11" s="22"/>
      <c r="E11" s="27" t="s">
        <v>30</v>
      </c>
      <c r="AK11" s="32" t="s">
        <v>31</v>
      </c>
      <c r="AN11" s="27" t="s">
        <v>3</v>
      </c>
      <c r="AR11" s="22"/>
      <c r="BE11" s="31"/>
      <c r="BS11" s="19" t="s">
        <v>7</v>
      </c>
    </row>
    <row r="12" s="1" customFormat="1" ht="6.96" customHeight="1">
      <c r="B12" s="22"/>
      <c r="AR12" s="22"/>
      <c r="BE12" s="31"/>
      <c r="BS12" s="19" t="s">
        <v>7</v>
      </c>
    </row>
    <row r="13" s="1" customFormat="1" ht="12" customHeight="1">
      <c r="B13" s="22"/>
      <c r="D13" s="32" t="s">
        <v>32</v>
      </c>
      <c r="AK13" s="32" t="s">
        <v>29</v>
      </c>
      <c r="AN13" s="35" t="s">
        <v>33</v>
      </c>
      <c r="AR13" s="22"/>
      <c r="BE13" s="31"/>
      <c r="BS13" s="19" t="s">
        <v>7</v>
      </c>
    </row>
    <row r="14">
      <c r="B14" s="22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31</v>
      </c>
      <c r="AN14" s="35" t="s">
        <v>33</v>
      </c>
      <c r="AR14" s="22"/>
      <c r="BE14" s="31"/>
      <c r="BS14" s="19" t="s">
        <v>7</v>
      </c>
    </row>
    <row r="15" s="1" customFormat="1" ht="6.96" customHeight="1">
      <c r="B15" s="22"/>
      <c r="AR15" s="22"/>
      <c r="BE15" s="31"/>
      <c r="BS15" s="19" t="s">
        <v>4</v>
      </c>
    </row>
    <row r="16" s="1" customFormat="1" ht="12" customHeight="1">
      <c r="B16" s="22"/>
      <c r="D16" s="32" t="s">
        <v>34</v>
      </c>
      <c r="AK16" s="32" t="s">
        <v>29</v>
      </c>
      <c r="AN16" s="27" t="s">
        <v>3</v>
      </c>
      <c r="AR16" s="22"/>
      <c r="BE16" s="31"/>
      <c r="BS16" s="19" t="s">
        <v>4</v>
      </c>
    </row>
    <row r="17" s="1" customFormat="1" ht="18.48" customHeight="1">
      <c r="B17" s="22"/>
      <c r="E17" s="27" t="s">
        <v>35</v>
      </c>
      <c r="AK17" s="32" t="s">
        <v>31</v>
      </c>
      <c r="AN17" s="27" t="s">
        <v>3</v>
      </c>
      <c r="AR17" s="22"/>
      <c r="BE17" s="31"/>
      <c r="BS17" s="19" t="s">
        <v>36</v>
      </c>
    </row>
    <row r="18" s="1" customFormat="1" ht="6.96" customHeight="1">
      <c r="B18" s="22"/>
      <c r="AR18" s="22"/>
      <c r="BE18" s="31"/>
      <c r="BS18" s="19" t="s">
        <v>7</v>
      </c>
    </row>
    <row r="19" s="1" customFormat="1" ht="12" customHeight="1">
      <c r="B19" s="22"/>
      <c r="D19" s="32" t="s">
        <v>37</v>
      </c>
      <c r="AK19" s="32" t="s">
        <v>29</v>
      </c>
      <c r="AN19" s="27" t="s">
        <v>3</v>
      </c>
      <c r="AR19" s="22"/>
      <c r="BE19" s="31"/>
      <c r="BS19" s="19" t="s">
        <v>7</v>
      </c>
    </row>
    <row r="20" s="1" customFormat="1" ht="18.48" customHeight="1">
      <c r="B20" s="22"/>
      <c r="E20" s="27" t="s">
        <v>38</v>
      </c>
      <c r="AK20" s="32" t="s">
        <v>31</v>
      </c>
      <c r="AN20" s="27" t="s">
        <v>3</v>
      </c>
      <c r="AR20" s="22"/>
      <c r="BE20" s="31"/>
      <c r="BS20" s="19" t="s">
        <v>4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39</v>
      </c>
      <c r="AR22" s="22"/>
      <c r="BE22" s="31"/>
    </row>
    <row r="23" s="1" customFormat="1" ht="47.25" customHeight="1">
      <c r="B23" s="22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R25" s="22"/>
      <c r="BE25" s="31"/>
    </row>
    <row r="26" s="2" customFormat="1" ht="25.92" customHeight="1">
      <c r="A26" s="39"/>
      <c r="B26" s="40"/>
      <c r="C26" s="39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39"/>
      <c r="AQ26" s="39"/>
      <c r="AR26" s="40"/>
      <c r="BE26" s="31"/>
    </row>
    <row r="27" s="2" customFormat="1" ht="6.96" customHeight="1">
      <c r="A27" s="39"/>
      <c r="B27" s="40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0"/>
      <c r="BE27" s="31"/>
    </row>
    <row r="28" s="2" customForma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0"/>
      <c r="BE28" s="31"/>
    </row>
    <row r="29" s="3" customFormat="1" ht="14.4" customHeight="1">
      <c r="A29" s="3"/>
      <c r="B29" s="45"/>
      <c r="C29" s="3"/>
      <c r="D29" s="32" t="s">
        <v>45</v>
      </c>
      <c r="E29" s="3"/>
      <c r="F29" s="32" t="s">
        <v>46</v>
      </c>
      <c r="G29" s="3"/>
      <c r="H29" s="3"/>
      <c r="I29" s="3"/>
      <c r="J29" s="3"/>
      <c r="K29" s="3"/>
      <c r="L29" s="46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7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7">
        <f>ROUND(AV54, 2)</f>
        <v>0</v>
      </c>
      <c r="AL29" s="3"/>
      <c r="AM29" s="3"/>
      <c r="AN29" s="3"/>
      <c r="AO29" s="3"/>
      <c r="AP29" s="3"/>
      <c r="AQ29" s="3"/>
      <c r="AR29" s="45"/>
      <c r="BE29" s="48"/>
    </row>
    <row r="30" s="3" customFormat="1" ht="14.4" customHeight="1">
      <c r="A30" s="3"/>
      <c r="B30" s="45"/>
      <c r="C30" s="3"/>
      <c r="D30" s="3"/>
      <c r="E30" s="3"/>
      <c r="F30" s="32" t="s">
        <v>47</v>
      </c>
      <c r="G30" s="3"/>
      <c r="H30" s="3"/>
      <c r="I30" s="3"/>
      <c r="J30" s="3"/>
      <c r="K30" s="3"/>
      <c r="L30" s="46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7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7">
        <f>ROUND(AW54, 2)</f>
        <v>0</v>
      </c>
      <c r="AL30" s="3"/>
      <c r="AM30" s="3"/>
      <c r="AN30" s="3"/>
      <c r="AO30" s="3"/>
      <c r="AP30" s="3"/>
      <c r="AQ30" s="3"/>
      <c r="AR30" s="45"/>
      <c r="BE30" s="48"/>
    </row>
    <row r="31" hidden="1" s="3" customFormat="1" ht="14.4" customHeight="1">
      <c r="A31" s="3"/>
      <c r="B31" s="45"/>
      <c r="C31" s="3"/>
      <c r="D31" s="3"/>
      <c r="E31" s="3"/>
      <c r="F31" s="32" t="s">
        <v>48</v>
      </c>
      <c r="G31" s="3"/>
      <c r="H31" s="3"/>
      <c r="I31" s="3"/>
      <c r="J31" s="3"/>
      <c r="K31" s="3"/>
      <c r="L31" s="46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7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7">
        <v>0</v>
      </c>
      <c r="AL31" s="3"/>
      <c r="AM31" s="3"/>
      <c r="AN31" s="3"/>
      <c r="AO31" s="3"/>
      <c r="AP31" s="3"/>
      <c r="AQ31" s="3"/>
      <c r="AR31" s="45"/>
      <c r="BE31" s="48"/>
    </row>
    <row r="32" hidden="1" s="3" customFormat="1" ht="14.4" customHeight="1">
      <c r="A32" s="3"/>
      <c r="B32" s="45"/>
      <c r="C32" s="3"/>
      <c r="D32" s="3"/>
      <c r="E32" s="3"/>
      <c r="F32" s="32" t="s">
        <v>49</v>
      </c>
      <c r="G32" s="3"/>
      <c r="H32" s="3"/>
      <c r="I32" s="3"/>
      <c r="J32" s="3"/>
      <c r="K32" s="3"/>
      <c r="L32" s="46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7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7">
        <v>0</v>
      </c>
      <c r="AL32" s="3"/>
      <c r="AM32" s="3"/>
      <c r="AN32" s="3"/>
      <c r="AO32" s="3"/>
      <c r="AP32" s="3"/>
      <c r="AQ32" s="3"/>
      <c r="AR32" s="45"/>
      <c r="BE32" s="48"/>
    </row>
    <row r="33" hidden="1" s="3" customFormat="1" ht="14.4" customHeight="1">
      <c r="A33" s="3"/>
      <c r="B33" s="45"/>
      <c r="C33" s="3"/>
      <c r="D33" s="3"/>
      <c r="E33" s="3"/>
      <c r="F33" s="32" t="s">
        <v>50</v>
      </c>
      <c r="G33" s="3"/>
      <c r="H33" s="3"/>
      <c r="I33" s="3"/>
      <c r="J33" s="3"/>
      <c r="K33" s="3"/>
      <c r="L33" s="4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7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7">
        <v>0</v>
      </c>
      <c r="AL33" s="3"/>
      <c r="AM33" s="3"/>
      <c r="AN33" s="3"/>
      <c r="AO33" s="3"/>
      <c r="AP33" s="3"/>
      <c r="AQ33" s="3"/>
      <c r="AR33" s="45"/>
      <c r="BE33" s="3"/>
    </row>
    <row r="34" s="2" customFormat="1" ht="6.96" customHeight="1">
      <c r="A34" s="39"/>
      <c r="B34" s="40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0"/>
      <c r="BE34" s="39"/>
    </row>
    <row r="35" s="2" customFormat="1" ht="25.92" customHeight="1">
      <c r="A35" s="39"/>
      <c r="B35" s="40"/>
      <c r="C35" s="49"/>
      <c r="D35" s="50" t="s">
        <v>51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52</v>
      </c>
      <c r="U35" s="51"/>
      <c r="V35" s="51"/>
      <c r="W35" s="51"/>
      <c r="X35" s="53" t="s">
        <v>53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0"/>
      <c r="BE35" s="39"/>
    </row>
    <row r="36" s="2" customFormat="1" ht="6.96" customHeight="1">
      <c r="A36" s="39"/>
      <c r="B36" s="40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0"/>
      <c r="BE36" s="39"/>
    </row>
    <row r="37" s="2" customFormat="1" ht="6.96" customHeight="1">
      <c r="A37" s="39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0"/>
      <c r="BE37" s="39"/>
    </row>
    <row r="41" s="2" customFormat="1" ht="6.96" customHeight="1">
      <c r="A41" s="39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0"/>
      <c r="BE41" s="39"/>
    </row>
    <row r="42" s="2" customFormat="1" ht="24.96" customHeight="1">
      <c r="A42" s="39"/>
      <c r="B42" s="40"/>
      <c r="C42" s="23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E42" s="39"/>
    </row>
    <row r="43" s="2" customFormat="1" ht="6.96" customHeight="1">
      <c r="A43" s="39"/>
      <c r="B43" s="40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0"/>
      <c r="BE43" s="39"/>
    </row>
    <row r="44" s="4" customFormat="1" ht="12" customHeight="1">
      <c r="A44" s="4"/>
      <c r="B44" s="60"/>
      <c r="C44" s="32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21028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60"/>
      <c r="BE44" s="4"/>
    </row>
    <row r="45" s="5" customFormat="1" ht="36.96" customHeight="1">
      <c r="A45" s="5"/>
      <c r="B45" s="61"/>
      <c r="C45" s="62" t="s">
        <v>17</v>
      </c>
      <c r="D45" s="5"/>
      <c r="E45" s="5"/>
      <c r="F45" s="5"/>
      <c r="G45" s="5"/>
      <c r="H45" s="5"/>
      <c r="I45" s="5"/>
      <c r="J45" s="5"/>
      <c r="K45" s="5"/>
      <c r="L45" s="63" t="str">
        <f>K6</f>
        <v>Oprava plotu MŠ Volgogradská4, Ostrava-Jih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61"/>
      <c r="BE45" s="5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0"/>
      <c r="BE46" s="39"/>
    </row>
    <row r="47" s="2" customFormat="1" ht="12" customHeight="1">
      <c r="A47" s="39"/>
      <c r="B47" s="40"/>
      <c r="C47" s="32" t="s">
        <v>22</v>
      </c>
      <c r="D47" s="39"/>
      <c r="E47" s="39"/>
      <c r="F47" s="39"/>
      <c r="G47" s="39"/>
      <c r="H47" s="39"/>
      <c r="I47" s="39"/>
      <c r="J47" s="39"/>
      <c r="K47" s="39"/>
      <c r="L47" s="64" t="str">
        <f>IF(K8="","",K8)</f>
        <v>Ostrava-Jih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24</v>
      </c>
      <c r="AJ47" s="39"/>
      <c r="AK47" s="39"/>
      <c r="AL47" s="39"/>
      <c r="AM47" s="65" t="str">
        <f>IF(AN8= "","",AN8)</f>
        <v>27. 7. 2021</v>
      </c>
      <c r="AN47" s="65"/>
      <c r="AO47" s="39"/>
      <c r="AP47" s="39"/>
      <c r="AQ47" s="39"/>
      <c r="AR47" s="40"/>
      <c r="BE47" s="39"/>
    </row>
    <row r="48" s="2" customFormat="1" ht="6.96" customHeight="1">
      <c r="A48" s="39"/>
      <c r="B48" s="40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0"/>
      <c r="BE48" s="39"/>
    </row>
    <row r="49" s="2" customFormat="1" ht="25.65" customHeight="1">
      <c r="A49" s="39"/>
      <c r="B49" s="40"/>
      <c r="C49" s="32" t="s">
        <v>28</v>
      </c>
      <c r="D49" s="39"/>
      <c r="E49" s="39"/>
      <c r="F49" s="39"/>
      <c r="G49" s="39"/>
      <c r="H49" s="39"/>
      <c r="I49" s="39"/>
      <c r="J49" s="39"/>
      <c r="K49" s="39"/>
      <c r="L49" s="4" t="str">
        <f>IF(E11= "","",E11)</f>
        <v>Statutární město Ostrava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34</v>
      </c>
      <c r="AJ49" s="39"/>
      <c r="AK49" s="39"/>
      <c r="AL49" s="39"/>
      <c r="AM49" s="66" t="str">
        <f>IF(E17="","",E17)</f>
        <v>ArchiBIM,ing Ivona Szotkowská</v>
      </c>
      <c r="AN49" s="4"/>
      <c r="AO49" s="4"/>
      <c r="AP49" s="4"/>
      <c r="AQ49" s="39"/>
      <c r="AR49" s="40"/>
      <c r="AS49" s="67" t="s">
        <v>55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  <c r="BE49" s="39"/>
    </row>
    <row r="50" s="2" customFormat="1" ht="15.15" customHeight="1">
      <c r="A50" s="39"/>
      <c r="B50" s="40"/>
      <c r="C50" s="32" t="s">
        <v>32</v>
      </c>
      <c r="D50" s="39"/>
      <c r="E50" s="39"/>
      <c r="F50" s="39"/>
      <c r="G50" s="39"/>
      <c r="H50" s="39"/>
      <c r="I50" s="39"/>
      <c r="J50" s="39"/>
      <c r="K50" s="39"/>
      <c r="L50" s="4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37</v>
      </c>
      <c r="AJ50" s="39"/>
      <c r="AK50" s="39"/>
      <c r="AL50" s="39"/>
      <c r="AM50" s="66" t="str">
        <f>IF(E20="","",E20)</f>
        <v>Anna Mužná</v>
      </c>
      <c r="AN50" s="4"/>
      <c r="AO50" s="4"/>
      <c r="AP50" s="4"/>
      <c r="AQ50" s="39"/>
      <c r="AR50" s="40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  <c r="BE50" s="39"/>
    </row>
    <row r="51" s="2" customFormat="1" ht="10.8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0"/>
      <c r="AS51" s="71"/>
      <c r="AT51" s="72"/>
      <c r="AU51" s="73"/>
      <c r="AV51" s="73"/>
      <c r="AW51" s="73"/>
      <c r="AX51" s="73"/>
      <c r="AY51" s="73"/>
      <c r="AZ51" s="73"/>
      <c r="BA51" s="73"/>
      <c r="BB51" s="73"/>
      <c r="BC51" s="73"/>
      <c r="BD51" s="74"/>
      <c r="BE51" s="39"/>
    </row>
    <row r="52" s="2" customFormat="1" ht="29.28" customHeight="1">
      <c r="A52" s="39"/>
      <c r="B52" s="40"/>
      <c r="C52" s="75" t="s">
        <v>56</v>
      </c>
      <c r="D52" s="76"/>
      <c r="E52" s="76"/>
      <c r="F52" s="76"/>
      <c r="G52" s="76"/>
      <c r="H52" s="77"/>
      <c r="I52" s="78" t="s">
        <v>57</v>
      </c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9" t="s">
        <v>58</v>
      </c>
      <c r="AH52" s="76"/>
      <c r="AI52" s="76"/>
      <c r="AJ52" s="76"/>
      <c r="AK52" s="76"/>
      <c r="AL52" s="76"/>
      <c r="AM52" s="76"/>
      <c r="AN52" s="78" t="s">
        <v>59</v>
      </c>
      <c r="AO52" s="76"/>
      <c r="AP52" s="76"/>
      <c r="AQ52" s="80" t="s">
        <v>60</v>
      </c>
      <c r="AR52" s="40"/>
      <c r="AS52" s="81" t="s">
        <v>61</v>
      </c>
      <c r="AT52" s="82" t="s">
        <v>62</v>
      </c>
      <c r="AU52" s="82" t="s">
        <v>63</v>
      </c>
      <c r="AV52" s="82" t="s">
        <v>64</v>
      </c>
      <c r="AW52" s="82" t="s">
        <v>65</v>
      </c>
      <c r="AX52" s="82" t="s">
        <v>66</v>
      </c>
      <c r="AY52" s="82" t="s">
        <v>67</v>
      </c>
      <c r="AZ52" s="82" t="s">
        <v>68</v>
      </c>
      <c r="BA52" s="82" t="s">
        <v>69</v>
      </c>
      <c r="BB52" s="82" t="s">
        <v>70</v>
      </c>
      <c r="BC52" s="82" t="s">
        <v>71</v>
      </c>
      <c r="BD52" s="83" t="s">
        <v>72</v>
      </c>
      <c r="BE52" s="39"/>
    </row>
    <row r="53" s="2" customFormat="1" ht="10.8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0"/>
      <c r="AS53" s="84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6"/>
      <c r="BE53" s="39"/>
    </row>
    <row r="54" s="6" customFormat="1" ht="32.4" customHeight="1">
      <c r="A54" s="6"/>
      <c r="B54" s="87"/>
      <c r="C54" s="88" t="s">
        <v>73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90">
        <f>ROUND(AG55,2)</f>
        <v>0</v>
      </c>
      <c r="AH54" s="90"/>
      <c r="AI54" s="90"/>
      <c r="AJ54" s="90"/>
      <c r="AK54" s="90"/>
      <c r="AL54" s="90"/>
      <c r="AM54" s="90"/>
      <c r="AN54" s="91">
        <f>SUM(AG54,AT54)</f>
        <v>0</v>
      </c>
      <c r="AO54" s="91"/>
      <c r="AP54" s="91"/>
      <c r="AQ54" s="92" t="s">
        <v>3</v>
      </c>
      <c r="AR54" s="87"/>
      <c r="AS54" s="93">
        <f>ROUND(AS55,2)</f>
        <v>0</v>
      </c>
      <c r="AT54" s="94">
        <f>ROUND(SUM(AV54:AW54),2)</f>
        <v>0</v>
      </c>
      <c r="AU54" s="95">
        <f>ROUND(AU55,5)</f>
        <v>0</v>
      </c>
      <c r="AV54" s="94">
        <f>ROUND(AZ54*L29,2)</f>
        <v>0</v>
      </c>
      <c r="AW54" s="94">
        <f>ROUND(BA54*L30,2)</f>
        <v>0</v>
      </c>
      <c r="AX54" s="94">
        <f>ROUND(BB54*L29,2)</f>
        <v>0</v>
      </c>
      <c r="AY54" s="94">
        <f>ROUND(BC54*L30,2)</f>
        <v>0</v>
      </c>
      <c r="AZ54" s="94">
        <f>ROUND(AZ55,2)</f>
        <v>0</v>
      </c>
      <c r="BA54" s="94">
        <f>ROUND(BA55,2)</f>
        <v>0</v>
      </c>
      <c r="BB54" s="94">
        <f>ROUND(BB55,2)</f>
        <v>0</v>
      </c>
      <c r="BC54" s="94">
        <f>ROUND(BC55,2)</f>
        <v>0</v>
      </c>
      <c r="BD54" s="96">
        <f>ROUND(BD55,2)</f>
        <v>0</v>
      </c>
      <c r="BE54" s="6"/>
      <c r="BS54" s="97" t="s">
        <v>74</v>
      </c>
      <c r="BT54" s="97" t="s">
        <v>75</v>
      </c>
      <c r="BU54" s="98" t="s">
        <v>76</v>
      </c>
      <c r="BV54" s="97" t="s">
        <v>77</v>
      </c>
      <c r="BW54" s="97" t="s">
        <v>5</v>
      </c>
      <c r="BX54" s="97" t="s">
        <v>78</v>
      </c>
      <c r="CL54" s="97" t="s">
        <v>20</v>
      </c>
    </row>
    <row r="55" s="7" customFormat="1" ht="16.5" customHeight="1">
      <c r="A55" s="99" t="s">
        <v>79</v>
      </c>
      <c r="B55" s="100"/>
      <c r="C55" s="101"/>
      <c r="D55" s="102" t="s">
        <v>80</v>
      </c>
      <c r="E55" s="102"/>
      <c r="F55" s="102"/>
      <c r="G55" s="102"/>
      <c r="H55" s="102"/>
      <c r="I55" s="103"/>
      <c r="J55" s="102" t="s">
        <v>81</v>
      </c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4">
        <f>'2102801 - stavební část'!J30</f>
        <v>0</v>
      </c>
      <c r="AH55" s="103"/>
      <c r="AI55" s="103"/>
      <c r="AJ55" s="103"/>
      <c r="AK55" s="103"/>
      <c r="AL55" s="103"/>
      <c r="AM55" s="103"/>
      <c r="AN55" s="104">
        <f>SUM(AG55,AT55)</f>
        <v>0</v>
      </c>
      <c r="AO55" s="103"/>
      <c r="AP55" s="103"/>
      <c r="AQ55" s="105" t="s">
        <v>82</v>
      </c>
      <c r="AR55" s="100"/>
      <c r="AS55" s="106">
        <v>0</v>
      </c>
      <c r="AT55" s="107">
        <f>ROUND(SUM(AV55:AW55),2)</f>
        <v>0</v>
      </c>
      <c r="AU55" s="108">
        <f>'2102801 - stavební část'!P89</f>
        <v>0</v>
      </c>
      <c r="AV55" s="107">
        <f>'2102801 - stavební část'!J33</f>
        <v>0</v>
      </c>
      <c r="AW55" s="107">
        <f>'2102801 - stavební část'!J34</f>
        <v>0</v>
      </c>
      <c r="AX55" s="107">
        <f>'2102801 - stavební část'!J35</f>
        <v>0</v>
      </c>
      <c r="AY55" s="107">
        <f>'2102801 - stavební část'!J36</f>
        <v>0</v>
      </c>
      <c r="AZ55" s="107">
        <f>'2102801 - stavební část'!F33</f>
        <v>0</v>
      </c>
      <c r="BA55" s="107">
        <f>'2102801 - stavební část'!F34</f>
        <v>0</v>
      </c>
      <c r="BB55" s="107">
        <f>'2102801 - stavební část'!F35</f>
        <v>0</v>
      </c>
      <c r="BC55" s="107">
        <f>'2102801 - stavební část'!F36</f>
        <v>0</v>
      </c>
      <c r="BD55" s="109">
        <f>'2102801 - stavební část'!F37</f>
        <v>0</v>
      </c>
      <c r="BE55" s="7"/>
      <c r="BT55" s="110" t="s">
        <v>83</v>
      </c>
      <c r="BV55" s="110" t="s">
        <v>77</v>
      </c>
      <c r="BW55" s="110" t="s">
        <v>84</v>
      </c>
      <c r="BX55" s="110" t="s">
        <v>5</v>
      </c>
      <c r="CL55" s="110" t="s">
        <v>20</v>
      </c>
      <c r="CM55" s="110" t="s">
        <v>85</v>
      </c>
    </row>
    <row r="56" s="2" customFormat="1" ht="30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0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0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1028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86</v>
      </c>
      <c r="L4" s="22"/>
      <c r="M4" s="111" t="s">
        <v>11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17</v>
      </c>
      <c r="L6" s="22"/>
    </row>
    <row r="7" s="1" customFormat="1" ht="16.5" customHeight="1">
      <c r="B7" s="22"/>
      <c r="E7" s="112" t="str">
        <f>'Rekapitulace stavby'!K6</f>
        <v>Oprava plotu MŠ Volgogradská4, Ostrava-Jih</v>
      </c>
      <c r="F7" s="32"/>
      <c r="G7" s="32"/>
      <c r="H7" s="32"/>
      <c r="L7" s="22"/>
    </row>
    <row r="8" s="2" customFormat="1" ht="12" customHeight="1">
      <c r="A8" s="39"/>
      <c r="B8" s="40"/>
      <c r="C8" s="39"/>
      <c r="D8" s="32" t="s">
        <v>87</v>
      </c>
      <c r="E8" s="39"/>
      <c r="F8" s="39"/>
      <c r="G8" s="39"/>
      <c r="H8" s="39"/>
      <c r="I8" s="39"/>
      <c r="J8" s="39"/>
      <c r="K8" s="39"/>
      <c r="L8" s="113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0"/>
      <c r="C9" s="39"/>
      <c r="D9" s="39"/>
      <c r="E9" s="63" t="s">
        <v>88</v>
      </c>
      <c r="F9" s="39"/>
      <c r="G9" s="39"/>
      <c r="H9" s="39"/>
      <c r="I9" s="39"/>
      <c r="J9" s="39"/>
      <c r="K9" s="39"/>
      <c r="L9" s="113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0"/>
      <c r="C10" s="39"/>
      <c r="D10" s="39"/>
      <c r="E10" s="39"/>
      <c r="F10" s="39"/>
      <c r="G10" s="39"/>
      <c r="H10" s="39"/>
      <c r="I10" s="39"/>
      <c r="J10" s="39"/>
      <c r="K10" s="39"/>
      <c r="L10" s="113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0"/>
      <c r="C11" s="39"/>
      <c r="D11" s="32" t="s">
        <v>19</v>
      </c>
      <c r="E11" s="39"/>
      <c r="F11" s="27" t="s">
        <v>20</v>
      </c>
      <c r="G11" s="39"/>
      <c r="H11" s="39"/>
      <c r="I11" s="32" t="s">
        <v>21</v>
      </c>
      <c r="J11" s="27" t="s">
        <v>3</v>
      </c>
      <c r="K11" s="39"/>
      <c r="L11" s="113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0"/>
      <c r="C12" s="39"/>
      <c r="D12" s="32" t="s">
        <v>22</v>
      </c>
      <c r="E12" s="39"/>
      <c r="F12" s="27" t="s">
        <v>23</v>
      </c>
      <c r="G12" s="39"/>
      <c r="H12" s="39"/>
      <c r="I12" s="32" t="s">
        <v>24</v>
      </c>
      <c r="J12" s="65" t="str">
        <f>'Rekapitulace stavby'!AN8</f>
        <v>27. 7. 2021</v>
      </c>
      <c r="K12" s="39"/>
      <c r="L12" s="113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0"/>
      <c r="C13" s="39"/>
      <c r="D13" s="26" t="s">
        <v>26</v>
      </c>
      <c r="E13" s="39"/>
      <c r="F13" s="34" t="s">
        <v>27</v>
      </c>
      <c r="G13" s="39"/>
      <c r="H13" s="39"/>
      <c r="I13" s="39"/>
      <c r="J13" s="39"/>
      <c r="K13" s="39"/>
      <c r="L13" s="113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0"/>
      <c r="C14" s="39"/>
      <c r="D14" s="32" t="s">
        <v>28</v>
      </c>
      <c r="E14" s="39"/>
      <c r="F14" s="39"/>
      <c r="G14" s="39"/>
      <c r="H14" s="39"/>
      <c r="I14" s="32" t="s">
        <v>29</v>
      </c>
      <c r="J14" s="27" t="s">
        <v>3</v>
      </c>
      <c r="K14" s="39"/>
      <c r="L14" s="113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0"/>
      <c r="C15" s="39"/>
      <c r="D15" s="39"/>
      <c r="E15" s="27" t="s">
        <v>30</v>
      </c>
      <c r="F15" s="39"/>
      <c r="G15" s="39"/>
      <c r="H15" s="39"/>
      <c r="I15" s="32" t="s">
        <v>31</v>
      </c>
      <c r="J15" s="27" t="s">
        <v>3</v>
      </c>
      <c r="K15" s="39"/>
      <c r="L15" s="113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0"/>
      <c r="C16" s="39"/>
      <c r="D16" s="39"/>
      <c r="E16" s="39"/>
      <c r="F16" s="39"/>
      <c r="G16" s="39"/>
      <c r="H16" s="39"/>
      <c r="I16" s="39"/>
      <c r="J16" s="39"/>
      <c r="K16" s="39"/>
      <c r="L16" s="113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0"/>
      <c r="C17" s="39"/>
      <c r="D17" s="32" t="s">
        <v>32</v>
      </c>
      <c r="E17" s="39"/>
      <c r="F17" s="39"/>
      <c r="G17" s="39"/>
      <c r="H17" s="39"/>
      <c r="I17" s="32" t="s">
        <v>29</v>
      </c>
      <c r="J17" s="33" t="str">
        <f>'Rekapitulace stavby'!AN13</f>
        <v>Vyplň údaj</v>
      </c>
      <c r="K17" s="39"/>
      <c r="L17" s="113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0"/>
      <c r="C18" s="39"/>
      <c r="D18" s="39"/>
      <c r="E18" s="33" t="str">
        <f>'Rekapitulace stavby'!E14</f>
        <v>Vyplň údaj</v>
      </c>
      <c r="F18" s="27"/>
      <c r="G18" s="27"/>
      <c r="H18" s="27"/>
      <c r="I18" s="32" t="s">
        <v>31</v>
      </c>
      <c r="J18" s="33" t="str">
        <f>'Rekapitulace stavby'!AN14</f>
        <v>Vyplň údaj</v>
      </c>
      <c r="K18" s="39"/>
      <c r="L18" s="113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0"/>
      <c r="C19" s="39"/>
      <c r="D19" s="39"/>
      <c r="E19" s="39"/>
      <c r="F19" s="39"/>
      <c r="G19" s="39"/>
      <c r="H19" s="39"/>
      <c r="I19" s="39"/>
      <c r="J19" s="39"/>
      <c r="K19" s="39"/>
      <c r="L19" s="113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0"/>
      <c r="C20" s="39"/>
      <c r="D20" s="32" t="s">
        <v>34</v>
      </c>
      <c r="E20" s="39"/>
      <c r="F20" s="39"/>
      <c r="G20" s="39"/>
      <c r="H20" s="39"/>
      <c r="I20" s="32" t="s">
        <v>29</v>
      </c>
      <c r="J20" s="27" t="s">
        <v>3</v>
      </c>
      <c r="K20" s="39"/>
      <c r="L20" s="113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0"/>
      <c r="C21" s="39"/>
      <c r="D21" s="39"/>
      <c r="E21" s="27" t="s">
        <v>35</v>
      </c>
      <c r="F21" s="39"/>
      <c r="G21" s="39"/>
      <c r="H21" s="39"/>
      <c r="I21" s="32" t="s">
        <v>31</v>
      </c>
      <c r="J21" s="27" t="s">
        <v>3</v>
      </c>
      <c r="K21" s="39"/>
      <c r="L21" s="113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113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0"/>
      <c r="C23" s="39"/>
      <c r="D23" s="32" t="s">
        <v>37</v>
      </c>
      <c r="E23" s="39"/>
      <c r="F23" s="39"/>
      <c r="G23" s="39"/>
      <c r="H23" s="39"/>
      <c r="I23" s="32" t="s">
        <v>29</v>
      </c>
      <c r="J23" s="27" t="s">
        <v>3</v>
      </c>
      <c r="K23" s="39"/>
      <c r="L23" s="113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0"/>
      <c r="C24" s="39"/>
      <c r="D24" s="39"/>
      <c r="E24" s="27" t="s">
        <v>38</v>
      </c>
      <c r="F24" s="39"/>
      <c r="G24" s="39"/>
      <c r="H24" s="39"/>
      <c r="I24" s="32" t="s">
        <v>31</v>
      </c>
      <c r="J24" s="27" t="s">
        <v>3</v>
      </c>
      <c r="K24" s="39"/>
      <c r="L24" s="113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0"/>
      <c r="C25" s="39"/>
      <c r="D25" s="39"/>
      <c r="E25" s="39"/>
      <c r="F25" s="39"/>
      <c r="G25" s="39"/>
      <c r="H25" s="39"/>
      <c r="I25" s="39"/>
      <c r="J25" s="39"/>
      <c r="K25" s="39"/>
      <c r="L25" s="113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0"/>
      <c r="C26" s="39"/>
      <c r="D26" s="32" t="s">
        <v>39</v>
      </c>
      <c r="E26" s="39"/>
      <c r="F26" s="39"/>
      <c r="G26" s="39"/>
      <c r="H26" s="39"/>
      <c r="I26" s="39"/>
      <c r="J26" s="39"/>
      <c r="K26" s="39"/>
      <c r="L26" s="113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14"/>
      <c r="B27" s="115"/>
      <c r="C27" s="114"/>
      <c r="D27" s="114"/>
      <c r="E27" s="37" t="s">
        <v>40</v>
      </c>
      <c r="F27" s="37"/>
      <c r="G27" s="37"/>
      <c r="H27" s="37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="2" customFormat="1" ht="6.96" customHeight="1">
      <c r="A28" s="39"/>
      <c r="B28" s="40"/>
      <c r="C28" s="39"/>
      <c r="D28" s="39"/>
      <c r="E28" s="39"/>
      <c r="F28" s="39"/>
      <c r="G28" s="39"/>
      <c r="H28" s="39"/>
      <c r="I28" s="39"/>
      <c r="J28" s="39"/>
      <c r="K28" s="39"/>
      <c r="L28" s="113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0"/>
      <c r="C29" s="39"/>
      <c r="D29" s="85"/>
      <c r="E29" s="85"/>
      <c r="F29" s="85"/>
      <c r="G29" s="85"/>
      <c r="H29" s="85"/>
      <c r="I29" s="85"/>
      <c r="J29" s="85"/>
      <c r="K29" s="85"/>
      <c r="L29" s="113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0"/>
      <c r="C30" s="39"/>
      <c r="D30" s="117" t="s">
        <v>41</v>
      </c>
      <c r="E30" s="39"/>
      <c r="F30" s="39"/>
      <c r="G30" s="39"/>
      <c r="H30" s="39"/>
      <c r="I30" s="39"/>
      <c r="J30" s="91">
        <f>ROUND(J89, 2)</f>
        <v>0</v>
      </c>
      <c r="K30" s="39"/>
      <c r="L30" s="113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0"/>
      <c r="C31" s="39"/>
      <c r="D31" s="85"/>
      <c r="E31" s="85"/>
      <c r="F31" s="85"/>
      <c r="G31" s="85"/>
      <c r="H31" s="85"/>
      <c r="I31" s="85"/>
      <c r="J31" s="85"/>
      <c r="K31" s="85"/>
      <c r="L31" s="113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0"/>
      <c r="C32" s="39"/>
      <c r="D32" s="39"/>
      <c r="E32" s="39"/>
      <c r="F32" s="44" t="s">
        <v>43</v>
      </c>
      <c r="G32" s="39"/>
      <c r="H32" s="39"/>
      <c r="I32" s="44" t="s">
        <v>42</v>
      </c>
      <c r="J32" s="44" t="s">
        <v>44</v>
      </c>
      <c r="K32" s="39"/>
      <c r="L32" s="113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0"/>
      <c r="C33" s="39"/>
      <c r="D33" s="118" t="s">
        <v>45</v>
      </c>
      <c r="E33" s="32" t="s">
        <v>46</v>
      </c>
      <c r="F33" s="119">
        <f>ROUND((SUM(BE89:BE201)),  2)</f>
        <v>0</v>
      </c>
      <c r="G33" s="39"/>
      <c r="H33" s="39"/>
      <c r="I33" s="120">
        <v>0.20999999999999999</v>
      </c>
      <c r="J33" s="119">
        <f>ROUND(((SUM(BE89:BE201))*I33),  2)</f>
        <v>0</v>
      </c>
      <c r="K33" s="39"/>
      <c r="L33" s="113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0"/>
      <c r="C34" s="39"/>
      <c r="D34" s="39"/>
      <c r="E34" s="32" t="s">
        <v>47</v>
      </c>
      <c r="F34" s="119">
        <f>ROUND((SUM(BF89:BF201)),  2)</f>
        <v>0</v>
      </c>
      <c r="G34" s="39"/>
      <c r="H34" s="39"/>
      <c r="I34" s="120">
        <v>0.14999999999999999</v>
      </c>
      <c r="J34" s="119">
        <f>ROUND(((SUM(BF89:BF201))*I34),  2)</f>
        <v>0</v>
      </c>
      <c r="K34" s="39"/>
      <c r="L34" s="113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0"/>
      <c r="C35" s="39"/>
      <c r="D35" s="39"/>
      <c r="E35" s="32" t="s">
        <v>48</v>
      </c>
      <c r="F35" s="119">
        <f>ROUND((SUM(BG89:BG201)),  2)</f>
        <v>0</v>
      </c>
      <c r="G35" s="39"/>
      <c r="H35" s="39"/>
      <c r="I35" s="120">
        <v>0.20999999999999999</v>
      </c>
      <c r="J35" s="119">
        <f>0</f>
        <v>0</v>
      </c>
      <c r="K35" s="39"/>
      <c r="L35" s="113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0"/>
      <c r="C36" s="39"/>
      <c r="D36" s="39"/>
      <c r="E36" s="32" t="s">
        <v>49</v>
      </c>
      <c r="F36" s="119">
        <f>ROUND((SUM(BH89:BH201)),  2)</f>
        <v>0</v>
      </c>
      <c r="G36" s="39"/>
      <c r="H36" s="39"/>
      <c r="I36" s="120">
        <v>0.14999999999999999</v>
      </c>
      <c r="J36" s="119">
        <f>0</f>
        <v>0</v>
      </c>
      <c r="K36" s="39"/>
      <c r="L36" s="113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0"/>
      <c r="C37" s="39"/>
      <c r="D37" s="39"/>
      <c r="E37" s="32" t="s">
        <v>50</v>
      </c>
      <c r="F37" s="119">
        <f>ROUND((SUM(BI89:BI201)),  2)</f>
        <v>0</v>
      </c>
      <c r="G37" s="39"/>
      <c r="H37" s="39"/>
      <c r="I37" s="120">
        <v>0</v>
      </c>
      <c r="J37" s="119">
        <f>0</f>
        <v>0</v>
      </c>
      <c r="K37" s="39"/>
      <c r="L37" s="113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0"/>
      <c r="C38" s="39"/>
      <c r="D38" s="39"/>
      <c r="E38" s="39"/>
      <c r="F38" s="39"/>
      <c r="G38" s="39"/>
      <c r="H38" s="39"/>
      <c r="I38" s="39"/>
      <c r="J38" s="39"/>
      <c r="K38" s="39"/>
      <c r="L38" s="113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0"/>
      <c r="C39" s="121"/>
      <c r="D39" s="122" t="s">
        <v>51</v>
      </c>
      <c r="E39" s="77"/>
      <c r="F39" s="77"/>
      <c r="G39" s="123" t="s">
        <v>52</v>
      </c>
      <c r="H39" s="124" t="s">
        <v>53</v>
      </c>
      <c r="I39" s="77"/>
      <c r="J39" s="125">
        <f>SUM(J30:J37)</f>
        <v>0</v>
      </c>
      <c r="K39" s="126"/>
      <c r="L39" s="113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56"/>
      <c r="C40" s="57"/>
      <c r="D40" s="57"/>
      <c r="E40" s="57"/>
      <c r="F40" s="57"/>
      <c r="G40" s="57"/>
      <c r="H40" s="57"/>
      <c r="I40" s="57"/>
      <c r="J40" s="57"/>
      <c r="K40" s="57"/>
      <c r="L40" s="113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113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3" t="s">
        <v>89</v>
      </c>
      <c r="D45" s="39"/>
      <c r="E45" s="39"/>
      <c r="F45" s="39"/>
      <c r="G45" s="39"/>
      <c r="H45" s="39"/>
      <c r="I45" s="39"/>
      <c r="J45" s="39"/>
      <c r="K45" s="39"/>
      <c r="L45" s="113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9"/>
      <c r="L46" s="113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2" t="s">
        <v>17</v>
      </c>
      <c r="D47" s="39"/>
      <c r="E47" s="39"/>
      <c r="F47" s="39"/>
      <c r="G47" s="39"/>
      <c r="H47" s="39"/>
      <c r="I47" s="39"/>
      <c r="J47" s="39"/>
      <c r="K47" s="39"/>
      <c r="L47" s="113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39"/>
      <c r="D48" s="39"/>
      <c r="E48" s="112" t="str">
        <f>E7</f>
        <v>Oprava plotu MŠ Volgogradská4, Ostrava-Jih</v>
      </c>
      <c r="F48" s="32"/>
      <c r="G48" s="32"/>
      <c r="H48" s="32"/>
      <c r="I48" s="39"/>
      <c r="J48" s="39"/>
      <c r="K48" s="39"/>
      <c r="L48" s="113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2" t="s">
        <v>87</v>
      </c>
      <c r="D49" s="39"/>
      <c r="E49" s="39"/>
      <c r="F49" s="39"/>
      <c r="G49" s="39"/>
      <c r="H49" s="39"/>
      <c r="I49" s="39"/>
      <c r="J49" s="39"/>
      <c r="K49" s="39"/>
      <c r="L49" s="113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39"/>
      <c r="D50" s="39"/>
      <c r="E50" s="63" t="str">
        <f>E9</f>
        <v>2102801 - stavební část</v>
      </c>
      <c r="F50" s="39"/>
      <c r="G50" s="39"/>
      <c r="H50" s="39"/>
      <c r="I50" s="39"/>
      <c r="J50" s="39"/>
      <c r="K50" s="39"/>
      <c r="L50" s="113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39"/>
      <c r="D51" s="39"/>
      <c r="E51" s="39"/>
      <c r="F51" s="39"/>
      <c r="G51" s="39"/>
      <c r="H51" s="39"/>
      <c r="I51" s="39"/>
      <c r="J51" s="39"/>
      <c r="K51" s="39"/>
      <c r="L51" s="113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2" t="s">
        <v>22</v>
      </c>
      <c r="D52" s="39"/>
      <c r="E52" s="39"/>
      <c r="F52" s="27" t="str">
        <f>F12</f>
        <v>Ostrava-Jih</v>
      </c>
      <c r="G52" s="39"/>
      <c r="H52" s="39"/>
      <c r="I52" s="32" t="s">
        <v>24</v>
      </c>
      <c r="J52" s="65" t="str">
        <f>IF(J12="","",J12)</f>
        <v>27. 7. 2021</v>
      </c>
      <c r="K52" s="39"/>
      <c r="L52" s="113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113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2" t="s">
        <v>28</v>
      </c>
      <c r="D54" s="39"/>
      <c r="E54" s="39"/>
      <c r="F54" s="27" t="str">
        <f>E15</f>
        <v>Statutární město Ostrava</v>
      </c>
      <c r="G54" s="39"/>
      <c r="H54" s="39"/>
      <c r="I54" s="32" t="s">
        <v>34</v>
      </c>
      <c r="J54" s="37" t="str">
        <f>E21</f>
        <v>ArchiBIM,ing Ivona Szotkowská</v>
      </c>
      <c r="K54" s="39"/>
      <c r="L54" s="113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2" t="s">
        <v>32</v>
      </c>
      <c r="D55" s="39"/>
      <c r="E55" s="39"/>
      <c r="F55" s="27" t="str">
        <f>IF(E18="","",E18)</f>
        <v>Vyplň údaj</v>
      </c>
      <c r="G55" s="39"/>
      <c r="H55" s="39"/>
      <c r="I55" s="32" t="s">
        <v>37</v>
      </c>
      <c r="J55" s="37" t="str">
        <f>E24</f>
        <v>Anna Mužná</v>
      </c>
      <c r="K55" s="39"/>
      <c r="L55" s="113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39"/>
      <c r="D56" s="39"/>
      <c r="E56" s="39"/>
      <c r="F56" s="39"/>
      <c r="G56" s="39"/>
      <c r="H56" s="39"/>
      <c r="I56" s="39"/>
      <c r="J56" s="39"/>
      <c r="K56" s="39"/>
      <c r="L56" s="113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27" t="s">
        <v>90</v>
      </c>
      <c r="D57" s="121"/>
      <c r="E57" s="121"/>
      <c r="F57" s="121"/>
      <c r="G57" s="121"/>
      <c r="H57" s="121"/>
      <c r="I57" s="121"/>
      <c r="J57" s="128" t="s">
        <v>91</v>
      </c>
      <c r="K57" s="121"/>
      <c r="L57" s="113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39"/>
      <c r="D58" s="39"/>
      <c r="E58" s="39"/>
      <c r="F58" s="39"/>
      <c r="G58" s="39"/>
      <c r="H58" s="39"/>
      <c r="I58" s="39"/>
      <c r="J58" s="39"/>
      <c r="K58" s="39"/>
      <c r="L58" s="113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29" t="s">
        <v>73</v>
      </c>
      <c r="D59" s="39"/>
      <c r="E59" s="39"/>
      <c r="F59" s="39"/>
      <c r="G59" s="39"/>
      <c r="H59" s="39"/>
      <c r="I59" s="39"/>
      <c r="J59" s="91">
        <f>J89</f>
        <v>0</v>
      </c>
      <c r="K59" s="39"/>
      <c r="L59" s="113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9" t="s">
        <v>92</v>
      </c>
    </row>
    <row r="60" s="9" customFormat="1" ht="24.96" customHeight="1">
      <c r="A60" s="9"/>
      <c r="B60" s="130"/>
      <c r="C60" s="9"/>
      <c r="D60" s="131" t="s">
        <v>93</v>
      </c>
      <c r="E60" s="132"/>
      <c r="F60" s="132"/>
      <c r="G60" s="132"/>
      <c r="H60" s="132"/>
      <c r="I60" s="132"/>
      <c r="J60" s="133">
        <f>J90</f>
        <v>0</v>
      </c>
      <c r="K60" s="9"/>
      <c r="L60" s="13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4"/>
      <c r="C61" s="10"/>
      <c r="D61" s="135" t="s">
        <v>94</v>
      </c>
      <c r="E61" s="136"/>
      <c r="F61" s="136"/>
      <c r="G61" s="136"/>
      <c r="H61" s="136"/>
      <c r="I61" s="136"/>
      <c r="J61" s="137">
        <f>J91</f>
        <v>0</v>
      </c>
      <c r="K61" s="10"/>
      <c r="L61" s="13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4"/>
      <c r="C62" s="10"/>
      <c r="D62" s="135" t="s">
        <v>95</v>
      </c>
      <c r="E62" s="136"/>
      <c r="F62" s="136"/>
      <c r="G62" s="136"/>
      <c r="H62" s="136"/>
      <c r="I62" s="136"/>
      <c r="J62" s="137">
        <f>J103</f>
        <v>0</v>
      </c>
      <c r="K62" s="10"/>
      <c r="L62" s="13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4"/>
      <c r="C63" s="10"/>
      <c r="D63" s="135" t="s">
        <v>96</v>
      </c>
      <c r="E63" s="136"/>
      <c r="F63" s="136"/>
      <c r="G63" s="136"/>
      <c r="H63" s="136"/>
      <c r="I63" s="136"/>
      <c r="J63" s="137">
        <f>J136</f>
        <v>0</v>
      </c>
      <c r="K63" s="10"/>
      <c r="L63" s="13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4"/>
      <c r="C64" s="10"/>
      <c r="D64" s="135" t="s">
        <v>97</v>
      </c>
      <c r="E64" s="136"/>
      <c r="F64" s="136"/>
      <c r="G64" s="136"/>
      <c r="H64" s="136"/>
      <c r="I64" s="136"/>
      <c r="J64" s="137">
        <f>J154</f>
        <v>0</v>
      </c>
      <c r="K64" s="10"/>
      <c r="L64" s="13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34"/>
      <c r="C65" s="10"/>
      <c r="D65" s="135" t="s">
        <v>98</v>
      </c>
      <c r="E65" s="136"/>
      <c r="F65" s="136"/>
      <c r="G65" s="136"/>
      <c r="H65" s="136"/>
      <c r="I65" s="136"/>
      <c r="J65" s="137">
        <f>J176</f>
        <v>0</v>
      </c>
      <c r="K65" s="10"/>
      <c r="L65" s="13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34"/>
      <c r="C66" s="10"/>
      <c r="D66" s="135" t="s">
        <v>99</v>
      </c>
      <c r="E66" s="136"/>
      <c r="F66" s="136"/>
      <c r="G66" s="136"/>
      <c r="H66" s="136"/>
      <c r="I66" s="136"/>
      <c r="J66" s="137">
        <f>J185</f>
        <v>0</v>
      </c>
      <c r="K66" s="10"/>
      <c r="L66" s="13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30"/>
      <c r="C67" s="9"/>
      <c r="D67" s="131" t="s">
        <v>100</v>
      </c>
      <c r="E67" s="132"/>
      <c r="F67" s="132"/>
      <c r="G67" s="132"/>
      <c r="H67" s="132"/>
      <c r="I67" s="132"/>
      <c r="J67" s="133">
        <f>J188</f>
        <v>0</v>
      </c>
      <c r="K67" s="9"/>
      <c r="L67" s="13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34"/>
      <c r="C68" s="10"/>
      <c r="D68" s="135" t="s">
        <v>101</v>
      </c>
      <c r="E68" s="136"/>
      <c r="F68" s="136"/>
      <c r="G68" s="136"/>
      <c r="H68" s="136"/>
      <c r="I68" s="136"/>
      <c r="J68" s="137">
        <f>J189</f>
        <v>0</v>
      </c>
      <c r="K68" s="10"/>
      <c r="L68" s="13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34"/>
      <c r="C69" s="10"/>
      <c r="D69" s="135" t="s">
        <v>102</v>
      </c>
      <c r="E69" s="136"/>
      <c r="F69" s="136"/>
      <c r="G69" s="136"/>
      <c r="H69" s="136"/>
      <c r="I69" s="136"/>
      <c r="J69" s="137">
        <f>J197</f>
        <v>0</v>
      </c>
      <c r="K69" s="10"/>
      <c r="L69" s="13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39"/>
      <c r="D70" s="39"/>
      <c r="E70" s="39"/>
      <c r="F70" s="39"/>
      <c r="G70" s="39"/>
      <c r="H70" s="39"/>
      <c r="I70" s="39"/>
      <c r="J70" s="39"/>
      <c r="K70" s="39"/>
      <c r="L70" s="113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13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113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3" t="s">
        <v>103</v>
      </c>
      <c r="D76" s="39"/>
      <c r="E76" s="39"/>
      <c r="F76" s="39"/>
      <c r="G76" s="39"/>
      <c r="H76" s="39"/>
      <c r="I76" s="39"/>
      <c r="J76" s="39"/>
      <c r="K76" s="39"/>
      <c r="L76" s="113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39"/>
      <c r="D77" s="39"/>
      <c r="E77" s="39"/>
      <c r="F77" s="39"/>
      <c r="G77" s="39"/>
      <c r="H77" s="39"/>
      <c r="I77" s="39"/>
      <c r="J77" s="39"/>
      <c r="K77" s="39"/>
      <c r="L77" s="113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2" t="s">
        <v>17</v>
      </c>
      <c r="D78" s="39"/>
      <c r="E78" s="39"/>
      <c r="F78" s="39"/>
      <c r="G78" s="39"/>
      <c r="H78" s="39"/>
      <c r="I78" s="39"/>
      <c r="J78" s="39"/>
      <c r="K78" s="39"/>
      <c r="L78" s="113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39"/>
      <c r="D79" s="39"/>
      <c r="E79" s="112" t="str">
        <f>E7</f>
        <v>Oprava plotu MŠ Volgogradská4, Ostrava-Jih</v>
      </c>
      <c r="F79" s="32"/>
      <c r="G79" s="32"/>
      <c r="H79" s="32"/>
      <c r="I79" s="39"/>
      <c r="J79" s="39"/>
      <c r="K79" s="39"/>
      <c r="L79" s="113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2" t="s">
        <v>87</v>
      </c>
      <c r="D80" s="39"/>
      <c r="E80" s="39"/>
      <c r="F80" s="39"/>
      <c r="G80" s="39"/>
      <c r="H80" s="39"/>
      <c r="I80" s="39"/>
      <c r="J80" s="39"/>
      <c r="K80" s="39"/>
      <c r="L80" s="113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39"/>
      <c r="D81" s="39"/>
      <c r="E81" s="63" t="str">
        <f>E9</f>
        <v>2102801 - stavební část</v>
      </c>
      <c r="F81" s="39"/>
      <c r="G81" s="39"/>
      <c r="H81" s="39"/>
      <c r="I81" s="39"/>
      <c r="J81" s="39"/>
      <c r="K81" s="39"/>
      <c r="L81" s="113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39"/>
      <c r="D82" s="39"/>
      <c r="E82" s="39"/>
      <c r="F82" s="39"/>
      <c r="G82" s="39"/>
      <c r="H82" s="39"/>
      <c r="I82" s="39"/>
      <c r="J82" s="39"/>
      <c r="K82" s="39"/>
      <c r="L82" s="113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2" t="s">
        <v>22</v>
      </c>
      <c r="D83" s="39"/>
      <c r="E83" s="39"/>
      <c r="F83" s="27" t="str">
        <f>F12</f>
        <v>Ostrava-Jih</v>
      </c>
      <c r="G83" s="39"/>
      <c r="H83" s="39"/>
      <c r="I83" s="32" t="s">
        <v>24</v>
      </c>
      <c r="J83" s="65" t="str">
        <f>IF(J12="","",J12)</f>
        <v>27. 7. 2021</v>
      </c>
      <c r="K83" s="39"/>
      <c r="L83" s="113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39"/>
      <c r="D84" s="39"/>
      <c r="E84" s="39"/>
      <c r="F84" s="39"/>
      <c r="G84" s="39"/>
      <c r="H84" s="39"/>
      <c r="I84" s="39"/>
      <c r="J84" s="39"/>
      <c r="K84" s="39"/>
      <c r="L84" s="113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2" t="s">
        <v>28</v>
      </c>
      <c r="D85" s="39"/>
      <c r="E85" s="39"/>
      <c r="F85" s="27" t="str">
        <f>E15</f>
        <v>Statutární město Ostrava</v>
      </c>
      <c r="G85" s="39"/>
      <c r="H85" s="39"/>
      <c r="I85" s="32" t="s">
        <v>34</v>
      </c>
      <c r="J85" s="37" t="str">
        <f>E21</f>
        <v>ArchiBIM,ing Ivona Szotkowská</v>
      </c>
      <c r="K85" s="39"/>
      <c r="L85" s="113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2" t="s">
        <v>32</v>
      </c>
      <c r="D86" s="39"/>
      <c r="E86" s="39"/>
      <c r="F86" s="27" t="str">
        <f>IF(E18="","",E18)</f>
        <v>Vyplň údaj</v>
      </c>
      <c r="G86" s="39"/>
      <c r="H86" s="39"/>
      <c r="I86" s="32" t="s">
        <v>37</v>
      </c>
      <c r="J86" s="37" t="str">
        <f>E24</f>
        <v>Anna Mužná</v>
      </c>
      <c r="K86" s="39"/>
      <c r="L86" s="113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39"/>
      <c r="D87" s="39"/>
      <c r="E87" s="39"/>
      <c r="F87" s="39"/>
      <c r="G87" s="39"/>
      <c r="H87" s="39"/>
      <c r="I87" s="39"/>
      <c r="J87" s="39"/>
      <c r="K87" s="39"/>
      <c r="L87" s="113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38"/>
      <c r="B88" s="139"/>
      <c r="C88" s="140" t="s">
        <v>104</v>
      </c>
      <c r="D88" s="141" t="s">
        <v>60</v>
      </c>
      <c r="E88" s="141" t="s">
        <v>56</v>
      </c>
      <c r="F88" s="141" t="s">
        <v>57</v>
      </c>
      <c r="G88" s="141" t="s">
        <v>105</v>
      </c>
      <c r="H88" s="141" t="s">
        <v>106</v>
      </c>
      <c r="I88" s="141" t="s">
        <v>107</v>
      </c>
      <c r="J88" s="141" t="s">
        <v>91</v>
      </c>
      <c r="K88" s="142" t="s">
        <v>108</v>
      </c>
      <c r="L88" s="143"/>
      <c r="M88" s="81" t="s">
        <v>3</v>
      </c>
      <c r="N88" s="82" t="s">
        <v>45</v>
      </c>
      <c r="O88" s="82" t="s">
        <v>109</v>
      </c>
      <c r="P88" s="82" t="s">
        <v>110</v>
      </c>
      <c r="Q88" s="82" t="s">
        <v>111</v>
      </c>
      <c r="R88" s="82" t="s">
        <v>112</v>
      </c>
      <c r="S88" s="82" t="s">
        <v>113</v>
      </c>
      <c r="T88" s="83" t="s">
        <v>114</v>
      </c>
      <c r="U88" s="138"/>
      <c r="V88" s="138"/>
      <c r="W88" s="138"/>
      <c r="X88" s="138"/>
      <c r="Y88" s="138"/>
      <c r="Z88" s="138"/>
      <c r="AA88" s="138"/>
      <c r="AB88" s="138"/>
      <c r="AC88" s="138"/>
      <c r="AD88" s="138"/>
      <c r="AE88" s="138"/>
    </row>
    <row r="89" s="2" customFormat="1" ht="22.8" customHeight="1">
      <c r="A89" s="39"/>
      <c r="B89" s="40"/>
      <c r="C89" s="88" t="s">
        <v>115</v>
      </c>
      <c r="D89" s="39"/>
      <c r="E89" s="39"/>
      <c r="F89" s="39"/>
      <c r="G89" s="39"/>
      <c r="H89" s="39"/>
      <c r="I89" s="39"/>
      <c r="J89" s="144">
        <f>BK89</f>
        <v>0</v>
      </c>
      <c r="K89" s="39"/>
      <c r="L89" s="40"/>
      <c r="M89" s="84"/>
      <c r="N89" s="69"/>
      <c r="O89" s="85"/>
      <c r="P89" s="145">
        <f>P90+P188</f>
        <v>0</v>
      </c>
      <c r="Q89" s="85"/>
      <c r="R89" s="145">
        <f>R90+R188</f>
        <v>20.288949070000001</v>
      </c>
      <c r="S89" s="85"/>
      <c r="T89" s="146">
        <f>T90+T188</f>
        <v>18.969942000000003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9" t="s">
        <v>74</v>
      </c>
      <c r="AU89" s="19" t="s">
        <v>92</v>
      </c>
      <c r="BK89" s="147">
        <f>BK90+BK188</f>
        <v>0</v>
      </c>
    </row>
    <row r="90" s="12" customFormat="1" ht="25.92" customHeight="1">
      <c r="A90" s="12"/>
      <c r="B90" s="148"/>
      <c r="C90" s="12"/>
      <c r="D90" s="149" t="s">
        <v>74</v>
      </c>
      <c r="E90" s="150" t="s">
        <v>116</v>
      </c>
      <c r="F90" s="150" t="s">
        <v>117</v>
      </c>
      <c r="G90" s="12"/>
      <c r="H90" s="12"/>
      <c r="I90" s="151"/>
      <c r="J90" s="152">
        <f>BK90</f>
        <v>0</v>
      </c>
      <c r="K90" s="12"/>
      <c r="L90" s="148"/>
      <c r="M90" s="153"/>
      <c r="N90" s="154"/>
      <c r="O90" s="154"/>
      <c r="P90" s="155">
        <f>P91+P103+P136+P154+P176+P185</f>
        <v>0</v>
      </c>
      <c r="Q90" s="154"/>
      <c r="R90" s="155">
        <f>R91+R103+R136+R154+R176+R185</f>
        <v>19.691854550000002</v>
      </c>
      <c r="S90" s="154"/>
      <c r="T90" s="156">
        <f>T91+T103+T136+T154+T176+T185</f>
        <v>18.378070000000005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49" t="s">
        <v>83</v>
      </c>
      <c r="AT90" s="157" t="s">
        <v>74</v>
      </c>
      <c r="AU90" s="157" t="s">
        <v>75</v>
      </c>
      <c r="AY90" s="149" t="s">
        <v>118</v>
      </c>
      <c r="BK90" s="158">
        <f>BK91+BK103+BK136+BK154+BK176+BK185</f>
        <v>0</v>
      </c>
    </row>
    <row r="91" s="12" customFormat="1" ht="22.8" customHeight="1">
      <c r="A91" s="12"/>
      <c r="B91" s="148"/>
      <c r="C91" s="12"/>
      <c r="D91" s="149" t="s">
        <v>74</v>
      </c>
      <c r="E91" s="159" t="s">
        <v>83</v>
      </c>
      <c r="F91" s="159" t="s">
        <v>119</v>
      </c>
      <c r="G91" s="12"/>
      <c r="H91" s="12"/>
      <c r="I91" s="151"/>
      <c r="J91" s="160">
        <f>BK91</f>
        <v>0</v>
      </c>
      <c r="K91" s="12"/>
      <c r="L91" s="148"/>
      <c r="M91" s="153"/>
      <c r="N91" s="154"/>
      <c r="O91" s="154"/>
      <c r="P91" s="155">
        <f>SUM(P92:P102)</f>
        <v>0</v>
      </c>
      <c r="Q91" s="154"/>
      <c r="R91" s="155">
        <f>SUM(R92:R102)</f>
        <v>0</v>
      </c>
      <c r="S91" s="154"/>
      <c r="T91" s="156">
        <f>SUM(T92:T102)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49" t="s">
        <v>83</v>
      </c>
      <c r="AT91" s="157" t="s">
        <v>74</v>
      </c>
      <c r="AU91" s="157" t="s">
        <v>83</v>
      </c>
      <c r="AY91" s="149" t="s">
        <v>118</v>
      </c>
      <c r="BK91" s="158">
        <f>SUM(BK92:BK102)</f>
        <v>0</v>
      </c>
    </row>
    <row r="92" s="2" customFormat="1" ht="37.8" customHeight="1">
      <c r="A92" s="39"/>
      <c r="B92" s="161"/>
      <c r="C92" s="162" t="s">
        <v>83</v>
      </c>
      <c r="D92" s="162" t="s">
        <v>120</v>
      </c>
      <c r="E92" s="163" t="s">
        <v>121</v>
      </c>
      <c r="F92" s="164" t="s">
        <v>122</v>
      </c>
      <c r="G92" s="165" t="s">
        <v>123</v>
      </c>
      <c r="H92" s="166">
        <v>0.71999999999999997</v>
      </c>
      <c r="I92" s="167"/>
      <c r="J92" s="168">
        <f>ROUND(I92*H92,2)</f>
        <v>0</v>
      </c>
      <c r="K92" s="164" t="s">
        <v>124</v>
      </c>
      <c r="L92" s="40"/>
      <c r="M92" s="169" t="s">
        <v>3</v>
      </c>
      <c r="N92" s="170" t="s">
        <v>46</v>
      </c>
      <c r="O92" s="73"/>
      <c r="P92" s="171">
        <f>O92*H92</f>
        <v>0</v>
      </c>
      <c r="Q92" s="171">
        <v>0</v>
      </c>
      <c r="R92" s="171">
        <f>Q92*H92</f>
        <v>0</v>
      </c>
      <c r="S92" s="171">
        <v>0</v>
      </c>
      <c r="T92" s="17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173" t="s">
        <v>125</v>
      </c>
      <c r="AT92" s="173" t="s">
        <v>120</v>
      </c>
      <c r="AU92" s="173" t="s">
        <v>85</v>
      </c>
      <c r="AY92" s="19" t="s">
        <v>118</v>
      </c>
      <c r="BE92" s="174">
        <f>IF(N92="základní",J92,0)</f>
        <v>0</v>
      </c>
      <c r="BF92" s="174">
        <f>IF(N92="snížená",J92,0)</f>
        <v>0</v>
      </c>
      <c r="BG92" s="174">
        <f>IF(N92="zákl. přenesená",J92,0)</f>
        <v>0</v>
      </c>
      <c r="BH92" s="174">
        <f>IF(N92="sníž. přenesená",J92,0)</f>
        <v>0</v>
      </c>
      <c r="BI92" s="174">
        <f>IF(N92="nulová",J92,0)</f>
        <v>0</v>
      </c>
      <c r="BJ92" s="19" t="s">
        <v>83</v>
      </c>
      <c r="BK92" s="174">
        <f>ROUND(I92*H92,2)</f>
        <v>0</v>
      </c>
      <c r="BL92" s="19" t="s">
        <v>125</v>
      </c>
      <c r="BM92" s="173" t="s">
        <v>126</v>
      </c>
    </row>
    <row r="93" s="2" customFormat="1">
      <c r="A93" s="39"/>
      <c r="B93" s="40"/>
      <c r="C93" s="39"/>
      <c r="D93" s="175" t="s">
        <v>127</v>
      </c>
      <c r="E93" s="39"/>
      <c r="F93" s="176" t="s">
        <v>128</v>
      </c>
      <c r="G93" s="39"/>
      <c r="H93" s="39"/>
      <c r="I93" s="177"/>
      <c r="J93" s="39"/>
      <c r="K93" s="39"/>
      <c r="L93" s="40"/>
      <c r="M93" s="178"/>
      <c r="N93" s="179"/>
      <c r="O93" s="73"/>
      <c r="P93" s="73"/>
      <c r="Q93" s="73"/>
      <c r="R93" s="73"/>
      <c r="S93" s="73"/>
      <c r="T93" s="74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9" t="s">
        <v>127</v>
      </c>
      <c r="AU93" s="19" t="s">
        <v>85</v>
      </c>
    </row>
    <row r="94" s="13" customFormat="1">
      <c r="A94" s="13"/>
      <c r="B94" s="180"/>
      <c r="C94" s="13"/>
      <c r="D94" s="181" t="s">
        <v>129</v>
      </c>
      <c r="E94" s="182" t="s">
        <v>3</v>
      </c>
      <c r="F94" s="183" t="s">
        <v>130</v>
      </c>
      <c r="G94" s="13"/>
      <c r="H94" s="182" t="s">
        <v>3</v>
      </c>
      <c r="I94" s="184"/>
      <c r="J94" s="13"/>
      <c r="K94" s="13"/>
      <c r="L94" s="180"/>
      <c r="M94" s="185"/>
      <c r="N94" s="186"/>
      <c r="O94" s="186"/>
      <c r="P94" s="186"/>
      <c r="Q94" s="186"/>
      <c r="R94" s="186"/>
      <c r="S94" s="186"/>
      <c r="T94" s="18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82" t="s">
        <v>129</v>
      </c>
      <c r="AU94" s="182" t="s">
        <v>85</v>
      </c>
      <c r="AV94" s="13" t="s">
        <v>83</v>
      </c>
      <c r="AW94" s="13" t="s">
        <v>36</v>
      </c>
      <c r="AX94" s="13" t="s">
        <v>75</v>
      </c>
      <c r="AY94" s="182" t="s">
        <v>118</v>
      </c>
    </row>
    <row r="95" s="14" customFormat="1">
      <c r="A95" s="14"/>
      <c r="B95" s="188"/>
      <c r="C95" s="14"/>
      <c r="D95" s="181" t="s">
        <v>129</v>
      </c>
      <c r="E95" s="189" t="s">
        <v>3</v>
      </c>
      <c r="F95" s="190" t="s">
        <v>131</v>
      </c>
      <c r="G95" s="14"/>
      <c r="H95" s="191">
        <v>0.71999999999999997</v>
      </c>
      <c r="I95" s="192"/>
      <c r="J95" s="14"/>
      <c r="K95" s="14"/>
      <c r="L95" s="188"/>
      <c r="M95" s="193"/>
      <c r="N95" s="194"/>
      <c r="O95" s="194"/>
      <c r="P95" s="194"/>
      <c r="Q95" s="194"/>
      <c r="R95" s="194"/>
      <c r="S95" s="194"/>
      <c r="T95" s="19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189" t="s">
        <v>129</v>
      </c>
      <c r="AU95" s="189" t="s">
        <v>85</v>
      </c>
      <c r="AV95" s="14" t="s">
        <v>85</v>
      </c>
      <c r="AW95" s="14" t="s">
        <v>36</v>
      </c>
      <c r="AX95" s="14" t="s">
        <v>83</v>
      </c>
      <c r="AY95" s="189" t="s">
        <v>118</v>
      </c>
    </row>
    <row r="96" s="2" customFormat="1" ht="55.5" customHeight="1">
      <c r="A96" s="39"/>
      <c r="B96" s="161"/>
      <c r="C96" s="162" t="s">
        <v>85</v>
      </c>
      <c r="D96" s="162" t="s">
        <v>120</v>
      </c>
      <c r="E96" s="163" t="s">
        <v>132</v>
      </c>
      <c r="F96" s="164" t="s">
        <v>133</v>
      </c>
      <c r="G96" s="165" t="s">
        <v>123</v>
      </c>
      <c r="H96" s="166">
        <v>0.90000000000000002</v>
      </c>
      <c r="I96" s="167"/>
      <c r="J96" s="168">
        <f>ROUND(I96*H96,2)</f>
        <v>0</v>
      </c>
      <c r="K96" s="164" t="s">
        <v>124</v>
      </c>
      <c r="L96" s="40"/>
      <c r="M96" s="169" t="s">
        <v>3</v>
      </c>
      <c r="N96" s="170" t="s">
        <v>46</v>
      </c>
      <c r="O96" s="73"/>
      <c r="P96" s="171">
        <f>O96*H96</f>
        <v>0</v>
      </c>
      <c r="Q96" s="171">
        <v>0</v>
      </c>
      <c r="R96" s="171">
        <f>Q96*H96</f>
        <v>0</v>
      </c>
      <c r="S96" s="171">
        <v>0</v>
      </c>
      <c r="T96" s="17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173" t="s">
        <v>125</v>
      </c>
      <c r="AT96" s="173" t="s">
        <v>120</v>
      </c>
      <c r="AU96" s="173" t="s">
        <v>85</v>
      </c>
      <c r="AY96" s="19" t="s">
        <v>118</v>
      </c>
      <c r="BE96" s="174">
        <f>IF(N96="základní",J96,0)</f>
        <v>0</v>
      </c>
      <c r="BF96" s="174">
        <f>IF(N96="snížená",J96,0)</f>
        <v>0</v>
      </c>
      <c r="BG96" s="174">
        <f>IF(N96="zákl. přenesená",J96,0)</f>
        <v>0</v>
      </c>
      <c r="BH96" s="174">
        <f>IF(N96="sníž. přenesená",J96,0)</f>
        <v>0</v>
      </c>
      <c r="BI96" s="174">
        <f>IF(N96="nulová",J96,0)</f>
        <v>0</v>
      </c>
      <c r="BJ96" s="19" t="s">
        <v>83</v>
      </c>
      <c r="BK96" s="174">
        <f>ROUND(I96*H96,2)</f>
        <v>0</v>
      </c>
      <c r="BL96" s="19" t="s">
        <v>125</v>
      </c>
      <c r="BM96" s="173" t="s">
        <v>134</v>
      </c>
    </row>
    <row r="97" s="2" customFormat="1">
      <c r="A97" s="39"/>
      <c r="B97" s="40"/>
      <c r="C97" s="39"/>
      <c r="D97" s="175" t="s">
        <v>127</v>
      </c>
      <c r="E97" s="39"/>
      <c r="F97" s="176" t="s">
        <v>135</v>
      </c>
      <c r="G97" s="39"/>
      <c r="H97" s="39"/>
      <c r="I97" s="177"/>
      <c r="J97" s="39"/>
      <c r="K97" s="39"/>
      <c r="L97" s="40"/>
      <c r="M97" s="178"/>
      <c r="N97" s="179"/>
      <c r="O97" s="73"/>
      <c r="P97" s="73"/>
      <c r="Q97" s="73"/>
      <c r="R97" s="73"/>
      <c r="S97" s="73"/>
      <c r="T97" s="74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9" t="s">
        <v>127</v>
      </c>
      <c r="AU97" s="19" t="s">
        <v>85</v>
      </c>
    </row>
    <row r="98" s="13" customFormat="1">
      <c r="A98" s="13"/>
      <c r="B98" s="180"/>
      <c r="C98" s="13"/>
      <c r="D98" s="181" t="s">
        <v>129</v>
      </c>
      <c r="E98" s="182" t="s">
        <v>3</v>
      </c>
      <c r="F98" s="183" t="s">
        <v>136</v>
      </c>
      <c r="G98" s="13"/>
      <c r="H98" s="182" t="s">
        <v>3</v>
      </c>
      <c r="I98" s="184"/>
      <c r="J98" s="13"/>
      <c r="K98" s="13"/>
      <c r="L98" s="180"/>
      <c r="M98" s="185"/>
      <c r="N98" s="186"/>
      <c r="O98" s="186"/>
      <c r="P98" s="186"/>
      <c r="Q98" s="186"/>
      <c r="R98" s="186"/>
      <c r="S98" s="186"/>
      <c r="T98" s="18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182" t="s">
        <v>129</v>
      </c>
      <c r="AU98" s="182" t="s">
        <v>85</v>
      </c>
      <c r="AV98" s="13" t="s">
        <v>83</v>
      </c>
      <c r="AW98" s="13" t="s">
        <v>36</v>
      </c>
      <c r="AX98" s="13" t="s">
        <v>75</v>
      </c>
      <c r="AY98" s="182" t="s">
        <v>118</v>
      </c>
    </row>
    <row r="99" s="14" customFormat="1">
      <c r="A99" s="14"/>
      <c r="B99" s="188"/>
      <c r="C99" s="14"/>
      <c r="D99" s="181" t="s">
        <v>129</v>
      </c>
      <c r="E99" s="189" t="s">
        <v>3</v>
      </c>
      <c r="F99" s="190" t="s">
        <v>137</v>
      </c>
      <c r="G99" s="14"/>
      <c r="H99" s="191">
        <v>0.90000000000000002</v>
      </c>
      <c r="I99" s="192"/>
      <c r="J99" s="14"/>
      <c r="K99" s="14"/>
      <c r="L99" s="188"/>
      <c r="M99" s="193"/>
      <c r="N99" s="194"/>
      <c r="O99" s="194"/>
      <c r="P99" s="194"/>
      <c r="Q99" s="194"/>
      <c r="R99" s="194"/>
      <c r="S99" s="194"/>
      <c r="T99" s="19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189" t="s">
        <v>129</v>
      </c>
      <c r="AU99" s="189" t="s">
        <v>85</v>
      </c>
      <c r="AV99" s="14" t="s">
        <v>85</v>
      </c>
      <c r="AW99" s="14" t="s">
        <v>36</v>
      </c>
      <c r="AX99" s="14" t="s">
        <v>83</v>
      </c>
      <c r="AY99" s="189" t="s">
        <v>118</v>
      </c>
    </row>
    <row r="100" s="2" customFormat="1" ht="44.25" customHeight="1">
      <c r="A100" s="39"/>
      <c r="B100" s="161"/>
      <c r="C100" s="162" t="s">
        <v>138</v>
      </c>
      <c r="D100" s="162" t="s">
        <v>120</v>
      </c>
      <c r="E100" s="163" t="s">
        <v>139</v>
      </c>
      <c r="F100" s="164" t="s">
        <v>140</v>
      </c>
      <c r="G100" s="165" t="s">
        <v>123</v>
      </c>
      <c r="H100" s="166">
        <v>0.71999999999999997</v>
      </c>
      <c r="I100" s="167"/>
      <c r="J100" s="168">
        <f>ROUND(I100*H100,2)</f>
        <v>0</v>
      </c>
      <c r="K100" s="164" t="s">
        <v>124</v>
      </c>
      <c r="L100" s="40"/>
      <c r="M100" s="169" t="s">
        <v>3</v>
      </c>
      <c r="N100" s="170" t="s">
        <v>46</v>
      </c>
      <c r="O100" s="73"/>
      <c r="P100" s="171">
        <f>O100*H100</f>
        <v>0</v>
      </c>
      <c r="Q100" s="171">
        <v>0</v>
      </c>
      <c r="R100" s="171">
        <f>Q100*H100</f>
        <v>0</v>
      </c>
      <c r="S100" s="171">
        <v>0</v>
      </c>
      <c r="T100" s="17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173" t="s">
        <v>125</v>
      </c>
      <c r="AT100" s="173" t="s">
        <v>120</v>
      </c>
      <c r="AU100" s="173" t="s">
        <v>85</v>
      </c>
      <c r="AY100" s="19" t="s">
        <v>118</v>
      </c>
      <c r="BE100" s="174">
        <f>IF(N100="základní",J100,0)</f>
        <v>0</v>
      </c>
      <c r="BF100" s="174">
        <f>IF(N100="snížená",J100,0)</f>
        <v>0</v>
      </c>
      <c r="BG100" s="174">
        <f>IF(N100="zákl. přenesená",J100,0)</f>
        <v>0</v>
      </c>
      <c r="BH100" s="174">
        <f>IF(N100="sníž. přenesená",J100,0)</f>
        <v>0</v>
      </c>
      <c r="BI100" s="174">
        <f>IF(N100="nulová",J100,0)</f>
        <v>0</v>
      </c>
      <c r="BJ100" s="19" t="s">
        <v>83</v>
      </c>
      <c r="BK100" s="174">
        <f>ROUND(I100*H100,2)</f>
        <v>0</v>
      </c>
      <c r="BL100" s="19" t="s">
        <v>125</v>
      </c>
      <c r="BM100" s="173" t="s">
        <v>141</v>
      </c>
    </row>
    <row r="101" s="2" customFormat="1">
      <c r="A101" s="39"/>
      <c r="B101" s="40"/>
      <c r="C101" s="39"/>
      <c r="D101" s="175" t="s">
        <v>127</v>
      </c>
      <c r="E101" s="39"/>
      <c r="F101" s="176" t="s">
        <v>142</v>
      </c>
      <c r="G101" s="39"/>
      <c r="H101" s="39"/>
      <c r="I101" s="177"/>
      <c r="J101" s="39"/>
      <c r="K101" s="39"/>
      <c r="L101" s="40"/>
      <c r="M101" s="178"/>
      <c r="N101" s="179"/>
      <c r="O101" s="73"/>
      <c r="P101" s="73"/>
      <c r="Q101" s="73"/>
      <c r="R101" s="73"/>
      <c r="S101" s="73"/>
      <c r="T101" s="74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9" t="s">
        <v>127</v>
      </c>
      <c r="AU101" s="19" t="s">
        <v>85</v>
      </c>
    </row>
    <row r="102" s="14" customFormat="1">
      <c r="A102" s="14"/>
      <c r="B102" s="188"/>
      <c r="C102" s="14"/>
      <c r="D102" s="181" t="s">
        <v>129</v>
      </c>
      <c r="E102" s="189" t="s">
        <v>3</v>
      </c>
      <c r="F102" s="190" t="s">
        <v>143</v>
      </c>
      <c r="G102" s="14"/>
      <c r="H102" s="191">
        <v>0.71999999999999997</v>
      </c>
      <c r="I102" s="192"/>
      <c r="J102" s="14"/>
      <c r="K102" s="14"/>
      <c r="L102" s="188"/>
      <c r="M102" s="193"/>
      <c r="N102" s="194"/>
      <c r="O102" s="194"/>
      <c r="P102" s="194"/>
      <c r="Q102" s="194"/>
      <c r="R102" s="194"/>
      <c r="S102" s="194"/>
      <c r="T102" s="19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89" t="s">
        <v>129</v>
      </c>
      <c r="AU102" s="189" t="s">
        <v>85</v>
      </c>
      <c r="AV102" s="14" t="s">
        <v>85</v>
      </c>
      <c r="AW102" s="14" t="s">
        <v>36</v>
      </c>
      <c r="AX102" s="14" t="s">
        <v>83</v>
      </c>
      <c r="AY102" s="189" t="s">
        <v>118</v>
      </c>
    </row>
    <row r="103" s="12" customFormat="1" ht="22.8" customHeight="1">
      <c r="A103" s="12"/>
      <c r="B103" s="148"/>
      <c r="C103" s="12"/>
      <c r="D103" s="149" t="s">
        <v>74</v>
      </c>
      <c r="E103" s="159" t="s">
        <v>138</v>
      </c>
      <c r="F103" s="159" t="s">
        <v>144</v>
      </c>
      <c r="G103" s="12"/>
      <c r="H103" s="12"/>
      <c r="I103" s="151"/>
      <c r="J103" s="160">
        <f>BK103</f>
        <v>0</v>
      </c>
      <c r="K103" s="12"/>
      <c r="L103" s="148"/>
      <c r="M103" s="153"/>
      <c r="N103" s="154"/>
      <c r="O103" s="154"/>
      <c r="P103" s="155">
        <f>SUM(P104:P135)</f>
        <v>0</v>
      </c>
      <c r="Q103" s="154"/>
      <c r="R103" s="155">
        <f>SUM(R104:R135)</f>
        <v>3.3023400000000001</v>
      </c>
      <c r="S103" s="154"/>
      <c r="T103" s="156">
        <f>SUM(T104:T135)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49" t="s">
        <v>83</v>
      </c>
      <c r="AT103" s="157" t="s">
        <v>74</v>
      </c>
      <c r="AU103" s="157" t="s">
        <v>83</v>
      </c>
      <c r="AY103" s="149" t="s">
        <v>118</v>
      </c>
      <c r="BK103" s="158">
        <f>SUM(BK104:BK135)</f>
        <v>0</v>
      </c>
    </row>
    <row r="104" s="2" customFormat="1" ht="44.25" customHeight="1">
      <c r="A104" s="39"/>
      <c r="B104" s="161"/>
      <c r="C104" s="162" t="s">
        <v>125</v>
      </c>
      <c r="D104" s="162" t="s">
        <v>120</v>
      </c>
      <c r="E104" s="163" t="s">
        <v>145</v>
      </c>
      <c r="F104" s="164" t="s">
        <v>146</v>
      </c>
      <c r="G104" s="165" t="s">
        <v>147</v>
      </c>
      <c r="H104" s="166">
        <v>6</v>
      </c>
      <c r="I104" s="167"/>
      <c r="J104" s="168">
        <f>ROUND(I104*H104,2)</f>
        <v>0</v>
      </c>
      <c r="K104" s="164" t="s">
        <v>124</v>
      </c>
      <c r="L104" s="40"/>
      <c r="M104" s="169" t="s">
        <v>3</v>
      </c>
      <c r="N104" s="170" t="s">
        <v>46</v>
      </c>
      <c r="O104" s="73"/>
      <c r="P104" s="171">
        <f>O104*H104</f>
        <v>0</v>
      </c>
      <c r="Q104" s="171">
        <v>0.17488999999999999</v>
      </c>
      <c r="R104" s="171">
        <f>Q104*H104</f>
        <v>1.0493399999999999</v>
      </c>
      <c r="S104" s="171">
        <v>0</v>
      </c>
      <c r="T104" s="17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173" t="s">
        <v>125</v>
      </c>
      <c r="AT104" s="173" t="s">
        <v>120</v>
      </c>
      <c r="AU104" s="173" t="s">
        <v>85</v>
      </c>
      <c r="AY104" s="19" t="s">
        <v>118</v>
      </c>
      <c r="BE104" s="174">
        <f>IF(N104="základní",J104,0)</f>
        <v>0</v>
      </c>
      <c r="BF104" s="174">
        <f>IF(N104="snížená",J104,0)</f>
        <v>0</v>
      </c>
      <c r="BG104" s="174">
        <f>IF(N104="zákl. přenesená",J104,0)</f>
        <v>0</v>
      </c>
      <c r="BH104" s="174">
        <f>IF(N104="sníž. přenesená",J104,0)</f>
        <v>0</v>
      </c>
      <c r="BI104" s="174">
        <f>IF(N104="nulová",J104,0)</f>
        <v>0</v>
      </c>
      <c r="BJ104" s="19" t="s">
        <v>83</v>
      </c>
      <c r="BK104" s="174">
        <f>ROUND(I104*H104,2)</f>
        <v>0</v>
      </c>
      <c r="BL104" s="19" t="s">
        <v>125</v>
      </c>
      <c r="BM104" s="173" t="s">
        <v>148</v>
      </c>
    </row>
    <row r="105" s="2" customFormat="1">
      <c r="A105" s="39"/>
      <c r="B105" s="40"/>
      <c r="C105" s="39"/>
      <c r="D105" s="175" t="s">
        <v>127</v>
      </c>
      <c r="E105" s="39"/>
      <c r="F105" s="176" t="s">
        <v>149</v>
      </c>
      <c r="G105" s="39"/>
      <c r="H105" s="39"/>
      <c r="I105" s="177"/>
      <c r="J105" s="39"/>
      <c r="K105" s="39"/>
      <c r="L105" s="40"/>
      <c r="M105" s="178"/>
      <c r="N105" s="179"/>
      <c r="O105" s="73"/>
      <c r="P105" s="73"/>
      <c r="Q105" s="73"/>
      <c r="R105" s="73"/>
      <c r="S105" s="73"/>
      <c r="T105" s="74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9" t="s">
        <v>127</v>
      </c>
      <c r="AU105" s="19" t="s">
        <v>85</v>
      </c>
    </row>
    <row r="106" s="13" customFormat="1">
      <c r="A106" s="13"/>
      <c r="B106" s="180"/>
      <c r="C106" s="13"/>
      <c r="D106" s="181" t="s">
        <v>129</v>
      </c>
      <c r="E106" s="182" t="s">
        <v>3</v>
      </c>
      <c r="F106" s="183" t="s">
        <v>150</v>
      </c>
      <c r="G106" s="13"/>
      <c r="H106" s="182" t="s">
        <v>3</v>
      </c>
      <c r="I106" s="184"/>
      <c r="J106" s="13"/>
      <c r="K106" s="13"/>
      <c r="L106" s="180"/>
      <c r="M106" s="185"/>
      <c r="N106" s="186"/>
      <c r="O106" s="186"/>
      <c r="P106" s="186"/>
      <c r="Q106" s="186"/>
      <c r="R106" s="186"/>
      <c r="S106" s="186"/>
      <c r="T106" s="18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182" t="s">
        <v>129</v>
      </c>
      <c r="AU106" s="182" t="s">
        <v>85</v>
      </c>
      <c r="AV106" s="13" t="s">
        <v>83</v>
      </c>
      <c r="AW106" s="13" t="s">
        <v>36</v>
      </c>
      <c r="AX106" s="13" t="s">
        <v>75</v>
      </c>
      <c r="AY106" s="182" t="s">
        <v>118</v>
      </c>
    </row>
    <row r="107" s="14" customFormat="1">
      <c r="A107" s="14"/>
      <c r="B107" s="188"/>
      <c r="C107" s="14"/>
      <c r="D107" s="181" t="s">
        <v>129</v>
      </c>
      <c r="E107" s="189" t="s">
        <v>3</v>
      </c>
      <c r="F107" s="190" t="s">
        <v>151</v>
      </c>
      <c r="G107" s="14"/>
      <c r="H107" s="191">
        <v>6</v>
      </c>
      <c r="I107" s="192"/>
      <c r="J107" s="14"/>
      <c r="K107" s="14"/>
      <c r="L107" s="188"/>
      <c r="M107" s="193"/>
      <c r="N107" s="194"/>
      <c r="O107" s="194"/>
      <c r="P107" s="194"/>
      <c r="Q107" s="194"/>
      <c r="R107" s="194"/>
      <c r="S107" s="194"/>
      <c r="T107" s="19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189" t="s">
        <v>129</v>
      </c>
      <c r="AU107" s="189" t="s">
        <v>85</v>
      </c>
      <c r="AV107" s="14" t="s">
        <v>85</v>
      </c>
      <c r="AW107" s="14" t="s">
        <v>36</v>
      </c>
      <c r="AX107" s="14" t="s">
        <v>83</v>
      </c>
      <c r="AY107" s="189" t="s">
        <v>118</v>
      </c>
    </row>
    <row r="108" s="2" customFormat="1" ht="24.15" customHeight="1">
      <c r="A108" s="39"/>
      <c r="B108" s="161"/>
      <c r="C108" s="196" t="s">
        <v>152</v>
      </c>
      <c r="D108" s="196" t="s">
        <v>153</v>
      </c>
      <c r="E108" s="197" t="s">
        <v>154</v>
      </c>
      <c r="F108" s="198" t="s">
        <v>155</v>
      </c>
      <c r="G108" s="199" t="s">
        <v>147</v>
      </c>
      <c r="H108" s="200">
        <v>6</v>
      </c>
      <c r="I108" s="201"/>
      <c r="J108" s="202">
        <f>ROUND(I108*H108,2)</f>
        <v>0</v>
      </c>
      <c r="K108" s="198" t="s">
        <v>124</v>
      </c>
      <c r="L108" s="203"/>
      <c r="M108" s="204" t="s">
        <v>3</v>
      </c>
      <c r="N108" s="205" t="s">
        <v>46</v>
      </c>
      <c r="O108" s="73"/>
      <c r="P108" s="171">
        <f>O108*H108</f>
        <v>0</v>
      </c>
      <c r="Q108" s="171">
        <v>0.0028999999999999998</v>
      </c>
      <c r="R108" s="171">
        <f>Q108*H108</f>
        <v>0.017399999999999999</v>
      </c>
      <c r="S108" s="171">
        <v>0</v>
      </c>
      <c r="T108" s="17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173" t="s">
        <v>156</v>
      </c>
      <c r="AT108" s="173" t="s">
        <v>153</v>
      </c>
      <c r="AU108" s="173" t="s">
        <v>85</v>
      </c>
      <c r="AY108" s="19" t="s">
        <v>118</v>
      </c>
      <c r="BE108" s="174">
        <f>IF(N108="základní",J108,0)</f>
        <v>0</v>
      </c>
      <c r="BF108" s="174">
        <f>IF(N108="snížená",J108,0)</f>
        <v>0</v>
      </c>
      <c r="BG108" s="174">
        <f>IF(N108="zákl. přenesená",J108,0)</f>
        <v>0</v>
      </c>
      <c r="BH108" s="174">
        <f>IF(N108="sníž. přenesená",J108,0)</f>
        <v>0</v>
      </c>
      <c r="BI108" s="174">
        <f>IF(N108="nulová",J108,0)</f>
        <v>0</v>
      </c>
      <c r="BJ108" s="19" t="s">
        <v>83</v>
      </c>
      <c r="BK108" s="174">
        <f>ROUND(I108*H108,2)</f>
        <v>0</v>
      </c>
      <c r="BL108" s="19" t="s">
        <v>125</v>
      </c>
      <c r="BM108" s="173" t="s">
        <v>157</v>
      </c>
    </row>
    <row r="109" s="2" customFormat="1">
      <c r="A109" s="39"/>
      <c r="B109" s="40"/>
      <c r="C109" s="39"/>
      <c r="D109" s="175" t="s">
        <v>127</v>
      </c>
      <c r="E109" s="39"/>
      <c r="F109" s="176" t="s">
        <v>158</v>
      </c>
      <c r="G109" s="39"/>
      <c r="H109" s="39"/>
      <c r="I109" s="177"/>
      <c r="J109" s="39"/>
      <c r="K109" s="39"/>
      <c r="L109" s="40"/>
      <c r="M109" s="178"/>
      <c r="N109" s="179"/>
      <c r="O109" s="73"/>
      <c r="P109" s="73"/>
      <c r="Q109" s="73"/>
      <c r="R109" s="73"/>
      <c r="S109" s="73"/>
      <c r="T109" s="74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9" t="s">
        <v>127</v>
      </c>
      <c r="AU109" s="19" t="s">
        <v>85</v>
      </c>
    </row>
    <row r="110" s="2" customFormat="1" ht="24.15" customHeight="1">
      <c r="A110" s="39"/>
      <c r="B110" s="161"/>
      <c r="C110" s="162" t="s">
        <v>159</v>
      </c>
      <c r="D110" s="162" t="s">
        <v>120</v>
      </c>
      <c r="E110" s="163" t="s">
        <v>160</v>
      </c>
      <c r="F110" s="164" t="s">
        <v>161</v>
      </c>
      <c r="G110" s="165" t="s">
        <v>147</v>
      </c>
      <c r="H110" s="166">
        <v>2</v>
      </c>
      <c r="I110" s="167"/>
      <c r="J110" s="168">
        <f>ROUND(I110*H110,2)</f>
        <v>0</v>
      </c>
      <c r="K110" s="164" t="s">
        <v>124</v>
      </c>
      <c r="L110" s="40"/>
      <c r="M110" s="169" t="s">
        <v>3</v>
      </c>
      <c r="N110" s="170" t="s">
        <v>46</v>
      </c>
      <c r="O110" s="73"/>
      <c r="P110" s="171">
        <f>O110*H110</f>
        <v>0</v>
      </c>
      <c r="Q110" s="171">
        <v>0</v>
      </c>
      <c r="R110" s="171">
        <f>Q110*H110</f>
        <v>0</v>
      </c>
      <c r="S110" s="171">
        <v>0</v>
      </c>
      <c r="T110" s="17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173" t="s">
        <v>125</v>
      </c>
      <c r="AT110" s="173" t="s">
        <v>120</v>
      </c>
      <c r="AU110" s="173" t="s">
        <v>85</v>
      </c>
      <c r="AY110" s="19" t="s">
        <v>118</v>
      </c>
      <c r="BE110" s="174">
        <f>IF(N110="základní",J110,0)</f>
        <v>0</v>
      </c>
      <c r="BF110" s="174">
        <f>IF(N110="snížená",J110,0)</f>
        <v>0</v>
      </c>
      <c r="BG110" s="174">
        <f>IF(N110="zákl. přenesená",J110,0)</f>
        <v>0</v>
      </c>
      <c r="BH110" s="174">
        <f>IF(N110="sníž. přenesená",J110,0)</f>
        <v>0</v>
      </c>
      <c r="BI110" s="174">
        <f>IF(N110="nulová",J110,0)</f>
        <v>0</v>
      </c>
      <c r="BJ110" s="19" t="s">
        <v>83</v>
      </c>
      <c r="BK110" s="174">
        <f>ROUND(I110*H110,2)</f>
        <v>0</v>
      </c>
      <c r="BL110" s="19" t="s">
        <v>125</v>
      </c>
      <c r="BM110" s="173" t="s">
        <v>162</v>
      </c>
    </row>
    <row r="111" s="2" customFormat="1">
      <c r="A111" s="39"/>
      <c r="B111" s="40"/>
      <c r="C111" s="39"/>
      <c r="D111" s="175" t="s">
        <v>127</v>
      </c>
      <c r="E111" s="39"/>
      <c r="F111" s="176" t="s">
        <v>163</v>
      </c>
      <c r="G111" s="39"/>
      <c r="H111" s="39"/>
      <c r="I111" s="177"/>
      <c r="J111" s="39"/>
      <c r="K111" s="39"/>
      <c r="L111" s="40"/>
      <c r="M111" s="178"/>
      <c r="N111" s="179"/>
      <c r="O111" s="73"/>
      <c r="P111" s="73"/>
      <c r="Q111" s="73"/>
      <c r="R111" s="73"/>
      <c r="S111" s="73"/>
      <c r="T111" s="74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9" t="s">
        <v>127</v>
      </c>
      <c r="AU111" s="19" t="s">
        <v>85</v>
      </c>
    </row>
    <row r="112" s="2" customFormat="1" ht="24.15" customHeight="1">
      <c r="A112" s="39"/>
      <c r="B112" s="161"/>
      <c r="C112" s="196" t="s">
        <v>164</v>
      </c>
      <c r="D112" s="196" t="s">
        <v>153</v>
      </c>
      <c r="E112" s="197" t="s">
        <v>165</v>
      </c>
      <c r="F112" s="198" t="s">
        <v>166</v>
      </c>
      <c r="G112" s="199" t="s">
        <v>147</v>
      </c>
      <c r="H112" s="200">
        <v>1</v>
      </c>
      <c r="I112" s="201"/>
      <c r="J112" s="202">
        <f>ROUND(I112*H112,2)</f>
        <v>0</v>
      </c>
      <c r="K112" s="198" t="s">
        <v>124</v>
      </c>
      <c r="L112" s="203"/>
      <c r="M112" s="204" t="s">
        <v>3</v>
      </c>
      <c r="N112" s="205" t="s">
        <v>46</v>
      </c>
      <c r="O112" s="73"/>
      <c r="P112" s="171">
        <f>O112*H112</f>
        <v>0</v>
      </c>
      <c r="Q112" s="171">
        <v>0</v>
      </c>
      <c r="R112" s="171">
        <f>Q112*H112</f>
        <v>0</v>
      </c>
      <c r="S112" s="171">
        <v>0</v>
      </c>
      <c r="T112" s="172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173" t="s">
        <v>156</v>
      </c>
      <c r="AT112" s="173" t="s">
        <v>153</v>
      </c>
      <c r="AU112" s="173" t="s">
        <v>85</v>
      </c>
      <c r="AY112" s="19" t="s">
        <v>118</v>
      </c>
      <c r="BE112" s="174">
        <f>IF(N112="základní",J112,0)</f>
        <v>0</v>
      </c>
      <c r="BF112" s="174">
        <f>IF(N112="snížená",J112,0)</f>
        <v>0</v>
      </c>
      <c r="BG112" s="174">
        <f>IF(N112="zákl. přenesená",J112,0)</f>
        <v>0</v>
      </c>
      <c r="BH112" s="174">
        <f>IF(N112="sníž. přenesená",J112,0)</f>
        <v>0</v>
      </c>
      <c r="BI112" s="174">
        <f>IF(N112="nulová",J112,0)</f>
        <v>0</v>
      </c>
      <c r="BJ112" s="19" t="s">
        <v>83</v>
      </c>
      <c r="BK112" s="174">
        <f>ROUND(I112*H112,2)</f>
        <v>0</v>
      </c>
      <c r="BL112" s="19" t="s">
        <v>125</v>
      </c>
      <c r="BM112" s="173" t="s">
        <v>167</v>
      </c>
    </row>
    <row r="113" s="2" customFormat="1">
      <c r="A113" s="39"/>
      <c r="B113" s="40"/>
      <c r="C113" s="39"/>
      <c r="D113" s="175" t="s">
        <v>127</v>
      </c>
      <c r="E113" s="39"/>
      <c r="F113" s="176" t="s">
        <v>168</v>
      </c>
      <c r="G113" s="39"/>
      <c r="H113" s="39"/>
      <c r="I113" s="177"/>
      <c r="J113" s="39"/>
      <c r="K113" s="39"/>
      <c r="L113" s="40"/>
      <c r="M113" s="178"/>
      <c r="N113" s="179"/>
      <c r="O113" s="73"/>
      <c r="P113" s="73"/>
      <c r="Q113" s="73"/>
      <c r="R113" s="73"/>
      <c r="S113" s="73"/>
      <c r="T113" s="74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9" t="s">
        <v>127</v>
      </c>
      <c r="AU113" s="19" t="s">
        <v>85</v>
      </c>
    </row>
    <row r="114" s="2" customFormat="1" ht="24.15" customHeight="1">
      <c r="A114" s="39"/>
      <c r="B114" s="161"/>
      <c r="C114" s="196" t="s">
        <v>156</v>
      </c>
      <c r="D114" s="196" t="s">
        <v>153</v>
      </c>
      <c r="E114" s="197" t="s">
        <v>169</v>
      </c>
      <c r="F114" s="198" t="s">
        <v>170</v>
      </c>
      <c r="G114" s="199" t="s">
        <v>147</v>
      </c>
      <c r="H114" s="200">
        <v>1</v>
      </c>
      <c r="I114" s="201"/>
      <c r="J114" s="202">
        <f>ROUND(I114*H114,2)</f>
        <v>0</v>
      </c>
      <c r="K114" s="198" t="s">
        <v>124</v>
      </c>
      <c r="L114" s="203"/>
      <c r="M114" s="204" t="s">
        <v>3</v>
      </c>
      <c r="N114" s="205" t="s">
        <v>46</v>
      </c>
      <c r="O114" s="73"/>
      <c r="P114" s="171">
        <f>O114*H114</f>
        <v>0</v>
      </c>
      <c r="Q114" s="171">
        <v>0</v>
      </c>
      <c r="R114" s="171">
        <f>Q114*H114</f>
        <v>0</v>
      </c>
      <c r="S114" s="171">
        <v>0</v>
      </c>
      <c r="T114" s="17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173" t="s">
        <v>156</v>
      </c>
      <c r="AT114" s="173" t="s">
        <v>153</v>
      </c>
      <c r="AU114" s="173" t="s">
        <v>85</v>
      </c>
      <c r="AY114" s="19" t="s">
        <v>118</v>
      </c>
      <c r="BE114" s="174">
        <f>IF(N114="základní",J114,0)</f>
        <v>0</v>
      </c>
      <c r="BF114" s="174">
        <f>IF(N114="snížená",J114,0)</f>
        <v>0</v>
      </c>
      <c r="BG114" s="174">
        <f>IF(N114="zákl. přenesená",J114,0)</f>
        <v>0</v>
      </c>
      <c r="BH114" s="174">
        <f>IF(N114="sníž. přenesená",J114,0)</f>
        <v>0</v>
      </c>
      <c r="BI114" s="174">
        <f>IF(N114="nulová",J114,0)</f>
        <v>0</v>
      </c>
      <c r="BJ114" s="19" t="s">
        <v>83</v>
      </c>
      <c r="BK114" s="174">
        <f>ROUND(I114*H114,2)</f>
        <v>0</v>
      </c>
      <c r="BL114" s="19" t="s">
        <v>125</v>
      </c>
      <c r="BM114" s="173" t="s">
        <v>171</v>
      </c>
    </row>
    <row r="115" s="2" customFormat="1">
      <c r="A115" s="39"/>
      <c r="B115" s="40"/>
      <c r="C115" s="39"/>
      <c r="D115" s="175" t="s">
        <v>127</v>
      </c>
      <c r="E115" s="39"/>
      <c r="F115" s="176" t="s">
        <v>172</v>
      </c>
      <c r="G115" s="39"/>
      <c r="H115" s="39"/>
      <c r="I115" s="177"/>
      <c r="J115" s="39"/>
      <c r="K115" s="39"/>
      <c r="L115" s="40"/>
      <c r="M115" s="178"/>
      <c r="N115" s="179"/>
      <c r="O115" s="73"/>
      <c r="P115" s="73"/>
      <c r="Q115" s="73"/>
      <c r="R115" s="73"/>
      <c r="S115" s="73"/>
      <c r="T115" s="74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9" t="s">
        <v>127</v>
      </c>
      <c r="AU115" s="19" t="s">
        <v>85</v>
      </c>
    </row>
    <row r="116" s="2" customFormat="1" ht="24.15" customHeight="1">
      <c r="A116" s="39"/>
      <c r="B116" s="161"/>
      <c r="C116" s="162" t="s">
        <v>173</v>
      </c>
      <c r="D116" s="162" t="s">
        <v>120</v>
      </c>
      <c r="E116" s="163" t="s">
        <v>174</v>
      </c>
      <c r="F116" s="164" t="s">
        <v>175</v>
      </c>
      <c r="G116" s="165" t="s">
        <v>147</v>
      </c>
      <c r="H116" s="166">
        <v>1</v>
      </c>
      <c r="I116" s="167"/>
      <c r="J116" s="168">
        <f>ROUND(I116*H116,2)</f>
        <v>0</v>
      </c>
      <c r="K116" s="164" t="s">
        <v>124</v>
      </c>
      <c r="L116" s="40"/>
      <c r="M116" s="169" t="s">
        <v>3</v>
      </c>
      <c r="N116" s="170" t="s">
        <v>46</v>
      </c>
      <c r="O116" s="73"/>
      <c r="P116" s="171">
        <f>O116*H116</f>
        <v>0</v>
      </c>
      <c r="Q116" s="171">
        <v>0</v>
      </c>
      <c r="R116" s="171">
        <f>Q116*H116</f>
        <v>0</v>
      </c>
      <c r="S116" s="171">
        <v>0</v>
      </c>
      <c r="T116" s="17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173" t="s">
        <v>125</v>
      </c>
      <c r="AT116" s="173" t="s">
        <v>120</v>
      </c>
      <c r="AU116" s="173" t="s">
        <v>85</v>
      </c>
      <c r="AY116" s="19" t="s">
        <v>118</v>
      </c>
      <c r="BE116" s="174">
        <f>IF(N116="základní",J116,0)</f>
        <v>0</v>
      </c>
      <c r="BF116" s="174">
        <f>IF(N116="snížená",J116,0)</f>
        <v>0</v>
      </c>
      <c r="BG116" s="174">
        <f>IF(N116="zákl. přenesená",J116,0)</f>
        <v>0</v>
      </c>
      <c r="BH116" s="174">
        <f>IF(N116="sníž. přenesená",J116,0)</f>
        <v>0</v>
      </c>
      <c r="BI116" s="174">
        <f>IF(N116="nulová",J116,0)</f>
        <v>0</v>
      </c>
      <c r="BJ116" s="19" t="s">
        <v>83</v>
      </c>
      <c r="BK116" s="174">
        <f>ROUND(I116*H116,2)</f>
        <v>0</v>
      </c>
      <c r="BL116" s="19" t="s">
        <v>125</v>
      </c>
      <c r="BM116" s="173" t="s">
        <v>176</v>
      </c>
    </row>
    <row r="117" s="2" customFormat="1">
      <c r="A117" s="39"/>
      <c r="B117" s="40"/>
      <c r="C117" s="39"/>
      <c r="D117" s="175" t="s">
        <v>127</v>
      </c>
      <c r="E117" s="39"/>
      <c r="F117" s="176" t="s">
        <v>177</v>
      </c>
      <c r="G117" s="39"/>
      <c r="H117" s="39"/>
      <c r="I117" s="177"/>
      <c r="J117" s="39"/>
      <c r="K117" s="39"/>
      <c r="L117" s="40"/>
      <c r="M117" s="178"/>
      <c r="N117" s="179"/>
      <c r="O117" s="73"/>
      <c r="P117" s="73"/>
      <c r="Q117" s="73"/>
      <c r="R117" s="73"/>
      <c r="S117" s="73"/>
      <c r="T117" s="74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9" t="s">
        <v>127</v>
      </c>
      <c r="AU117" s="19" t="s">
        <v>85</v>
      </c>
    </row>
    <row r="118" s="2" customFormat="1" ht="24.15" customHeight="1">
      <c r="A118" s="39"/>
      <c r="B118" s="161"/>
      <c r="C118" s="196" t="s">
        <v>178</v>
      </c>
      <c r="D118" s="196" t="s">
        <v>153</v>
      </c>
      <c r="E118" s="197" t="s">
        <v>179</v>
      </c>
      <c r="F118" s="198" t="s">
        <v>180</v>
      </c>
      <c r="G118" s="199" t="s">
        <v>147</v>
      </c>
      <c r="H118" s="200">
        <v>1</v>
      </c>
      <c r="I118" s="201"/>
      <c r="J118" s="202">
        <f>ROUND(I118*H118,2)</f>
        <v>0</v>
      </c>
      <c r="K118" s="198" t="s">
        <v>124</v>
      </c>
      <c r="L118" s="203"/>
      <c r="M118" s="204" t="s">
        <v>3</v>
      </c>
      <c r="N118" s="205" t="s">
        <v>46</v>
      </c>
      <c r="O118" s="73"/>
      <c r="P118" s="171">
        <f>O118*H118</f>
        <v>0</v>
      </c>
      <c r="Q118" s="171">
        <v>0</v>
      </c>
      <c r="R118" s="171">
        <f>Q118*H118</f>
        <v>0</v>
      </c>
      <c r="S118" s="171">
        <v>0</v>
      </c>
      <c r="T118" s="172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173" t="s">
        <v>156</v>
      </c>
      <c r="AT118" s="173" t="s">
        <v>153</v>
      </c>
      <c r="AU118" s="173" t="s">
        <v>85</v>
      </c>
      <c r="AY118" s="19" t="s">
        <v>118</v>
      </c>
      <c r="BE118" s="174">
        <f>IF(N118="základní",J118,0)</f>
        <v>0</v>
      </c>
      <c r="BF118" s="174">
        <f>IF(N118="snížená",J118,0)</f>
        <v>0</v>
      </c>
      <c r="BG118" s="174">
        <f>IF(N118="zákl. přenesená",J118,0)</f>
        <v>0</v>
      </c>
      <c r="BH118" s="174">
        <f>IF(N118="sníž. přenesená",J118,0)</f>
        <v>0</v>
      </c>
      <c r="BI118" s="174">
        <f>IF(N118="nulová",J118,0)</f>
        <v>0</v>
      </c>
      <c r="BJ118" s="19" t="s">
        <v>83</v>
      </c>
      <c r="BK118" s="174">
        <f>ROUND(I118*H118,2)</f>
        <v>0</v>
      </c>
      <c r="BL118" s="19" t="s">
        <v>125</v>
      </c>
      <c r="BM118" s="173" t="s">
        <v>181</v>
      </c>
    </row>
    <row r="119" s="2" customFormat="1">
      <c r="A119" s="39"/>
      <c r="B119" s="40"/>
      <c r="C119" s="39"/>
      <c r="D119" s="175" t="s">
        <v>127</v>
      </c>
      <c r="E119" s="39"/>
      <c r="F119" s="176" t="s">
        <v>182</v>
      </c>
      <c r="G119" s="39"/>
      <c r="H119" s="39"/>
      <c r="I119" s="177"/>
      <c r="J119" s="39"/>
      <c r="K119" s="39"/>
      <c r="L119" s="40"/>
      <c r="M119" s="178"/>
      <c r="N119" s="179"/>
      <c r="O119" s="73"/>
      <c r="P119" s="73"/>
      <c r="Q119" s="73"/>
      <c r="R119" s="73"/>
      <c r="S119" s="73"/>
      <c r="T119" s="74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9" t="s">
        <v>127</v>
      </c>
      <c r="AU119" s="19" t="s">
        <v>85</v>
      </c>
    </row>
    <row r="120" s="2" customFormat="1" ht="24.15" customHeight="1">
      <c r="A120" s="39"/>
      <c r="B120" s="161"/>
      <c r="C120" s="162" t="s">
        <v>183</v>
      </c>
      <c r="D120" s="162" t="s">
        <v>120</v>
      </c>
      <c r="E120" s="163" t="s">
        <v>184</v>
      </c>
      <c r="F120" s="164" t="s">
        <v>185</v>
      </c>
      <c r="G120" s="165" t="s">
        <v>147</v>
      </c>
      <c r="H120" s="166">
        <v>1</v>
      </c>
      <c r="I120" s="167"/>
      <c r="J120" s="168">
        <f>ROUND(I120*H120,2)</f>
        <v>0</v>
      </c>
      <c r="K120" s="164" t="s">
        <v>124</v>
      </c>
      <c r="L120" s="40"/>
      <c r="M120" s="169" t="s">
        <v>3</v>
      </c>
      <c r="N120" s="170" t="s">
        <v>46</v>
      </c>
      <c r="O120" s="73"/>
      <c r="P120" s="171">
        <f>O120*H120</f>
        <v>0</v>
      </c>
      <c r="Q120" s="171">
        <v>0</v>
      </c>
      <c r="R120" s="171">
        <f>Q120*H120</f>
        <v>0</v>
      </c>
      <c r="S120" s="171">
        <v>0</v>
      </c>
      <c r="T120" s="172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173" t="s">
        <v>125</v>
      </c>
      <c r="AT120" s="173" t="s">
        <v>120</v>
      </c>
      <c r="AU120" s="173" t="s">
        <v>85</v>
      </c>
      <c r="AY120" s="19" t="s">
        <v>118</v>
      </c>
      <c r="BE120" s="174">
        <f>IF(N120="základní",J120,0)</f>
        <v>0</v>
      </c>
      <c r="BF120" s="174">
        <f>IF(N120="snížená",J120,0)</f>
        <v>0</v>
      </c>
      <c r="BG120" s="174">
        <f>IF(N120="zákl. přenesená",J120,0)</f>
        <v>0</v>
      </c>
      <c r="BH120" s="174">
        <f>IF(N120="sníž. přenesená",J120,0)</f>
        <v>0</v>
      </c>
      <c r="BI120" s="174">
        <f>IF(N120="nulová",J120,0)</f>
        <v>0</v>
      </c>
      <c r="BJ120" s="19" t="s">
        <v>83</v>
      </c>
      <c r="BK120" s="174">
        <f>ROUND(I120*H120,2)</f>
        <v>0</v>
      </c>
      <c r="BL120" s="19" t="s">
        <v>125</v>
      </c>
      <c r="BM120" s="173" t="s">
        <v>186</v>
      </c>
    </row>
    <row r="121" s="2" customFormat="1">
      <c r="A121" s="39"/>
      <c r="B121" s="40"/>
      <c r="C121" s="39"/>
      <c r="D121" s="175" t="s">
        <v>127</v>
      </c>
      <c r="E121" s="39"/>
      <c r="F121" s="176" t="s">
        <v>187</v>
      </c>
      <c r="G121" s="39"/>
      <c r="H121" s="39"/>
      <c r="I121" s="177"/>
      <c r="J121" s="39"/>
      <c r="K121" s="39"/>
      <c r="L121" s="40"/>
      <c r="M121" s="178"/>
      <c r="N121" s="179"/>
      <c r="O121" s="73"/>
      <c r="P121" s="73"/>
      <c r="Q121" s="73"/>
      <c r="R121" s="73"/>
      <c r="S121" s="73"/>
      <c r="T121" s="74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9" t="s">
        <v>127</v>
      </c>
      <c r="AU121" s="19" t="s">
        <v>85</v>
      </c>
    </row>
    <row r="122" s="2" customFormat="1" ht="33" customHeight="1">
      <c r="A122" s="39"/>
      <c r="B122" s="161"/>
      <c r="C122" s="196" t="s">
        <v>188</v>
      </c>
      <c r="D122" s="196" t="s">
        <v>153</v>
      </c>
      <c r="E122" s="197" t="s">
        <v>189</v>
      </c>
      <c r="F122" s="198" t="s">
        <v>190</v>
      </c>
      <c r="G122" s="199" t="s">
        <v>147</v>
      </c>
      <c r="H122" s="200">
        <v>1</v>
      </c>
      <c r="I122" s="201"/>
      <c r="J122" s="202">
        <f>ROUND(I122*H122,2)</f>
        <v>0</v>
      </c>
      <c r="K122" s="198" t="s">
        <v>124</v>
      </c>
      <c r="L122" s="203"/>
      <c r="M122" s="204" t="s">
        <v>3</v>
      </c>
      <c r="N122" s="205" t="s">
        <v>46</v>
      </c>
      <c r="O122" s="73"/>
      <c r="P122" s="171">
        <f>O122*H122</f>
        <v>0</v>
      </c>
      <c r="Q122" s="171">
        <v>0</v>
      </c>
      <c r="R122" s="171">
        <f>Q122*H122</f>
        <v>0</v>
      </c>
      <c r="S122" s="171">
        <v>0</v>
      </c>
      <c r="T122" s="17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173" t="s">
        <v>156</v>
      </c>
      <c r="AT122" s="173" t="s">
        <v>153</v>
      </c>
      <c r="AU122" s="173" t="s">
        <v>85</v>
      </c>
      <c r="AY122" s="19" t="s">
        <v>118</v>
      </c>
      <c r="BE122" s="174">
        <f>IF(N122="základní",J122,0)</f>
        <v>0</v>
      </c>
      <c r="BF122" s="174">
        <f>IF(N122="snížená",J122,0)</f>
        <v>0</v>
      </c>
      <c r="BG122" s="174">
        <f>IF(N122="zákl. přenesená",J122,0)</f>
        <v>0</v>
      </c>
      <c r="BH122" s="174">
        <f>IF(N122="sníž. přenesená",J122,0)</f>
        <v>0</v>
      </c>
      <c r="BI122" s="174">
        <f>IF(N122="nulová",J122,0)</f>
        <v>0</v>
      </c>
      <c r="BJ122" s="19" t="s">
        <v>83</v>
      </c>
      <c r="BK122" s="174">
        <f>ROUND(I122*H122,2)</f>
        <v>0</v>
      </c>
      <c r="BL122" s="19" t="s">
        <v>125</v>
      </c>
      <c r="BM122" s="173" t="s">
        <v>191</v>
      </c>
    </row>
    <row r="123" s="2" customFormat="1">
      <c r="A123" s="39"/>
      <c r="B123" s="40"/>
      <c r="C123" s="39"/>
      <c r="D123" s="175" t="s">
        <v>127</v>
      </c>
      <c r="E123" s="39"/>
      <c r="F123" s="176" t="s">
        <v>192</v>
      </c>
      <c r="G123" s="39"/>
      <c r="H123" s="39"/>
      <c r="I123" s="177"/>
      <c r="J123" s="39"/>
      <c r="K123" s="39"/>
      <c r="L123" s="40"/>
      <c r="M123" s="178"/>
      <c r="N123" s="179"/>
      <c r="O123" s="73"/>
      <c r="P123" s="73"/>
      <c r="Q123" s="73"/>
      <c r="R123" s="73"/>
      <c r="S123" s="73"/>
      <c r="T123" s="74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9" t="s">
        <v>127</v>
      </c>
      <c r="AU123" s="19" t="s">
        <v>85</v>
      </c>
    </row>
    <row r="124" s="2" customFormat="1" ht="37.8" customHeight="1">
      <c r="A124" s="39"/>
      <c r="B124" s="161"/>
      <c r="C124" s="162" t="s">
        <v>193</v>
      </c>
      <c r="D124" s="162" t="s">
        <v>120</v>
      </c>
      <c r="E124" s="163" t="s">
        <v>194</v>
      </c>
      <c r="F124" s="164" t="s">
        <v>195</v>
      </c>
      <c r="G124" s="165" t="s">
        <v>196</v>
      </c>
      <c r="H124" s="166">
        <v>284.16000000000003</v>
      </c>
      <c r="I124" s="167"/>
      <c r="J124" s="168">
        <f>ROUND(I124*H124,2)</f>
        <v>0</v>
      </c>
      <c r="K124" s="164" t="s">
        <v>124</v>
      </c>
      <c r="L124" s="40"/>
      <c r="M124" s="169" t="s">
        <v>3</v>
      </c>
      <c r="N124" s="170" t="s">
        <v>46</v>
      </c>
      <c r="O124" s="73"/>
      <c r="P124" s="171">
        <f>O124*H124</f>
        <v>0</v>
      </c>
      <c r="Q124" s="171">
        <v>0</v>
      </c>
      <c r="R124" s="171">
        <f>Q124*H124</f>
        <v>0</v>
      </c>
      <c r="S124" s="171">
        <v>0</v>
      </c>
      <c r="T124" s="17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173" t="s">
        <v>125</v>
      </c>
      <c r="AT124" s="173" t="s">
        <v>120</v>
      </c>
      <c r="AU124" s="173" t="s">
        <v>85</v>
      </c>
      <c r="AY124" s="19" t="s">
        <v>118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9" t="s">
        <v>83</v>
      </c>
      <c r="BK124" s="174">
        <f>ROUND(I124*H124,2)</f>
        <v>0</v>
      </c>
      <c r="BL124" s="19" t="s">
        <v>125</v>
      </c>
      <c r="BM124" s="173" t="s">
        <v>197</v>
      </c>
    </row>
    <row r="125" s="2" customFormat="1">
      <c r="A125" s="39"/>
      <c r="B125" s="40"/>
      <c r="C125" s="39"/>
      <c r="D125" s="175" t="s">
        <v>127</v>
      </c>
      <c r="E125" s="39"/>
      <c r="F125" s="176" t="s">
        <v>198</v>
      </c>
      <c r="G125" s="39"/>
      <c r="H125" s="39"/>
      <c r="I125" s="177"/>
      <c r="J125" s="39"/>
      <c r="K125" s="39"/>
      <c r="L125" s="40"/>
      <c r="M125" s="178"/>
      <c r="N125" s="179"/>
      <c r="O125" s="73"/>
      <c r="P125" s="73"/>
      <c r="Q125" s="73"/>
      <c r="R125" s="73"/>
      <c r="S125" s="73"/>
      <c r="T125" s="74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9" t="s">
        <v>127</v>
      </c>
      <c r="AU125" s="19" t="s">
        <v>85</v>
      </c>
    </row>
    <row r="126" s="14" customFormat="1">
      <c r="A126" s="14"/>
      <c r="B126" s="188"/>
      <c r="C126" s="14"/>
      <c r="D126" s="181" t="s">
        <v>129</v>
      </c>
      <c r="E126" s="189" t="s">
        <v>3</v>
      </c>
      <c r="F126" s="190" t="s">
        <v>199</v>
      </c>
      <c r="G126" s="14"/>
      <c r="H126" s="191">
        <v>284.16000000000003</v>
      </c>
      <c r="I126" s="192"/>
      <c r="J126" s="14"/>
      <c r="K126" s="14"/>
      <c r="L126" s="188"/>
      <c r="M126" s="193"/>
      <c r="N126" s="194"/>
      <c r="O126" s="194"/>
      <c r="P126" s="194"/>
      <c r="Q126" s="194"/>
      <c r="R126" s="194"/>
      <c r="S126" s="194"/>
      <c r="T126" s="19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89" t="s">
        <v>129</v>
      </c>
      <c r="AU126" s="189" t="s">
        <v>85</v>
      </c>
      <c r="AV126" s="14" t="s">
        <v>85</v>
      </c>
      <c r="AW126" s="14" t="s">
        <v>36</v>
      </c>
      <c r="AX126" s="14" t="s">
        <v>83</v>
      </c>
      <c r="AY126" s="189" t="s">
        <v>118</v>
      </c>
    </row>
    <row r="127" s="2" customFormat="1" ht="44.25" customHeight="1">
      <c r="A127" s="39"/>
      <c r="B127" s="161"/>
      <c r="C127" s="196" t="s">
        <v>200</v>
      </c>
      <c r="D127" s="196" t="s">
        <v>153</v>
      </c>
      <c r="E127" s="197" t="s">
        <v>201</v>
      </c>
      <c r="F127" s="198" t="s">
        <v>202</v>
      </c>
      <c r="G127" s="199" t="s">
        <v>147</v>
      </c>
      <c r="H127" s="200">
        <v>108</v>
      </c>
      <c r="I127" s="201"/>
      <c r="J127" s="202">
        <f>ROUND(I127*H127,2)</f>
        <v>0</v>
      </c>
      <c r="K127" s="198" t="s">
        <v>124</v>
      </c>
      <c r="L127" s="203"/>
      <c r="M127" s="204" t="s">
        <v>3</v>
      </c>
      <c r="N127" s="205" t="s">
        <v>46</v>
      </c>
      <c r="O127" s="73"/>
      <c r="P127" s="171">
        <f>O127*H127</f>
        <v>0</v>
      </c>
      <c r="Q127" s="171">
        <v>0.017100000000000001</v>
      </c>
      <c r="R127" s="171">
        <f>Q127*H127</f>
        <v>1.8468</v>
      </c>
      <c r="S127" s="171">
        <v>0</v>
      </c>
      <c r="T127" s="17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173" t="s">
        <v>156</v>
      </c>
      <c r="AT127" s="173" t="s">
        <v>153</v>
      </c>
      <c r="AU127" s="173" t="s">
        <v>85</v>
      </c>
      <c r="AY127" s="19" t="s">
        <v>118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9" t="s">
        <v>83</v>
      </c>
      <c r="BK127" s="174">
        <f>ROUND(I127*H127,2)</f>
        <v>0</v>
      </c>
      <c r="BL127" s="19" t="s">
        <v>125</v>
      </c>
      <c r="BM127" s="173" t="s">
        <v>203</v>
      </c>
    </row>
    <row r="128" s="2" customFormat="1">
      <c r="A128" s="39"/>
      <c r="B128" s="40"/>
      <c r="C128" s="39"/>
      <c r="D128" s="175" t="s">
        <v>127</v>
      </c>
      <c r="E128" s="39"/>
      <c r="F128" s="176" t="s">
        <v>204</v>
      </c>
      <c r="G128" s="39"/>
      <c r="H128" s="39"/>
      <c r="I128" s="177"/>
      <c r="J128" s="39"/>
      <c r="K128" s="39"/>
      <c r="L128" s="40"/>
      <c r="M128" s="178"/>
      <c r="N128" s="179"/>
      <c r="O128" s="73"/>
      <c r="P128" s="73"/>
      <c r="Q128" s="73"/>
      <c r="R128" s="73"/>
      <c r="S128" s="73"/>
      <c r="T128" s="74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9" t="s">
        <v>127</v>
      </c>
      <c r="AU128" s="19" t="s">
        <v>85</v>
      </c>
    </row>
    <row r="129" s="14" customFormat="1">
      <c r="A129" s="14"/>
      <c r="B129" s="188"/>
      <c r="C129" s="14"/>
      <c r="D129" s="181" t="s">
        <v>129</v>
      </c>
      <c r="E129" s="14"/>
      <c r="F129" s="190" t="s">
        <v>205</v>
      </c>
      <c r="G129" s="14"/>
      <c r="H129" s="191">
        <v>108</v>
      </c>
      <c r="I129" s="192"/>
      <c r="J129" s="14"/>
      <c r="K129" s="14"/>
      <c r="L129" s="188"/>
      <c r="M129" s="193"/>
      <c r="N129" s="194"/>
      <c r="O129" s="194"/>
      <c r="P129" s="194"/>
      <c r="Q129" s="194"/>
      <c r="R129" s="194"/>
      <c r="S129" s="194"/>
      <c r="T129" s="19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89" t="s">
        <v>129</v>
      </c>
      <c r="AU129" s="189" t="s">
        <v>85</v>
      </c>
      <c r="AV129" s="14" t="s">
        <v>85</v>
      </c>
      <c r="AW129" s="14" t="s">
        <v>4</v>
      </c>
      <c r="AX129" s="14" t="s">
        <v>83</v>
      </c>
      <c r="AY129" s="189" t="s">
        <v>118</v>
      </c>
    </row>
    <row r="130" s="2" customFormat="1" ht="16.5" customHeight="1">
      <c r="A130" s="39"/>
      <c r="B130" s="161"/>
      <c r="C130" s="196" t="s">
        <v>9</v>
      </c>
      <c r="D130" s="196" t="s">
        <v>153</v>
      </c>
      <c r="E130" s="197" t="s">
        <v>206</v>
      </c>
      <c r="F130" s="198" t="s">
        <v>207</v>
      </c>
      <c r="G130" s="199" t="s">
        <v>147</v>
      </c>
      <c r="H130" s="200">
        <v>320</v>
      </c>
      <c r="I130" s="201"/>
      <c r="J130" s="202">
        <f>ROUND(I130*H130,2)</f>
        <v>0</v>
      </c>
      <c r="K130" s="198" t="s">
        <v>124</v>
      </c>
      <c r="L130" s="203"/>
      <c r="M130" s="204" t="s">
        <v>3</v>
      </c>
      <c r="N130" s="205" t="s">
        <v>46</v>
      </c>
      <c r="O130" s="73"/>
      <c r="P130" s="171">
        <f>O130*H130</f>
        <v>0</v>
      </c>
      <c r="Q130" s="171">
        <v>0.0011999999999999999</v>
      </c>
      <c r="R130" s="171">
        <f>Q130*H130</f>
        <v>0.38399999999999995</v>
      </c>
      <c r="S130" s="171">
        <v>0</v>
      </c>
      <c r="T130" s="17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173" t="s">
        <v>156</v>
      </c>
      <c r="AT130" s="173" t="s">
        <v>153</v>
      </c>
      <c r="AU130" s="173" t="s">
        <v>85</v>
      </c>
      <c r="AY130" s="19" t="s">
        <v>118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9" t="s">
        <v>83</v>
      </c>
      <c r="BK130" s="174">
        <f>ROUND(I130*H130,2)</f>
        <v>0</v>
      </c>
      <c r="BL130" s="19" t="s">
        <v>125</v>
      </c>
      <c r="BM130" s="173" t="s">
        <v>208</v>
      </c>
    </row>
    <row r="131" s="2" customFormat="1">
      <c r="A131" s="39"/>
      <c r="B131" s="40"/>
      <c r="C131" s="39"/>
      <c r="D131" s="175" t="s">
        <v>127</v>
      </c>
      <c r="E131" s="39"/>
      <c r="F131" s="176" t="s">
        <v>209</v>
      </c>
      <c r="G131" s="39"/>
      <c r="H131" s="39"/>
      <c r="I131" s="177"/>
      <c r="J131" s="39"/>
      <c r="K131" s="39"/>
      <c r="L131" s="40"/>
      <c r="M131" s="178"/>
      <c r="N131" s="179"/>
      <c r="O131" s="73"/>
      <c r="P131" s="73"/>
      <c r="Q131" s="73"/>
      <c r="R131" s="73"/>
      <c r="S131" s="73"/>
      <c r="T131" s="74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9" t="s">
        <v>127</v>
      </c>
      <c r="AU131" s="19" t="s">
        <v>85</v>
      </c>
    </row>
    <row r="132" s="14" customFormat="1">
      <c r="A132" s="14"/>
      <c r="B132" s="188"/>
      <c r="C132" s="14"/>
      <c r="D132" s="181" t="s">
        <v>129</v>
      </c>
      <c r="E132" s="14"/>
      <c r="F132" s="190" t="s">
        <v>210</v>
      </c>
      <c r="G132" s="14"/>
      <c r="H132" s="191">
        <v>320</v>
      </c>
      <c r="I132" s="192"/>
      <c r="J132" s="14"/>
      <c r="K132" s="14"/>
      <c r="L132" s="188"/>
      <c r="M132" s="193"/>
      <c r="N132" s="194"/>
      <c r="O132" s="194"/>
      <c r="P132" s="194"/>
      <c r="Q132" s="194"/>
      <c r="R132" s="194"/>
      <c r="S132" s="194"/>
      <c r="T132" s="19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89" t="s">
        <v>129</v>
      </c>
      <c r="AU132" s="189" t="s">
        <v>85</v>
      </c>
      <c r="AV132" s="14" t="s">
        <v>85</v>
      </c>
      <c r="AW132" s="14" t="s">
        <v>4</v>
      </c>
      <c r="AX132" s="14" t="s">
        <v>83</v>
      </c>
      <c r="AY132" s="189" t="s">
        <v>118</v>
      </c>
    </row>
    <row r="133" s="2" customFormat="1" ht="16.5" customHeight="1">
      <c r="A133" s="39"/>
      <c r="B133" s="161"/>
      <c r="C133" s="196" t="s">
        <v>211</v>
      </c>
      <c r="D133" s="196" t="s">
        <v>153</v>
      </c>
      <c r="E133" s="197" t="s">
        <v>212</v>
      </c>
      <c r="F133" s="198" t="s">
        <v>213</v>
      </c>
      <c r="G133" s="199" t="s">
        <v>147</v>
      </c>
      <c r="H133" s="200">
        <v>8</v>
      </c>
      <c r="I133" s="201"/>
      <c r="J133" s="202">
        <f>ROUND(I133*H133,2)</f>
        <v>0</v>
      </c>
      <c r="K133" s="198" t="s">
        <v>124</v>
      </c>
      <c r="L133" s="203"/>
      <c r="M133" s="204" t="s">
        <v>3</v>
      </c>
      <c r="N133" s="205" t="s">
        <v>46</v>
      </c>
      <c r="O133" s="73"/>
      <c r="P133" s="171">
        <f>O133*H133</f>
        <v>0</v>
      </c>
      <c r="Q133" s="171">
        <v>0.00059999999999999995</v>
      </c>
      <c r="R133" s="171">
        <f>Q133*H133</f>
        <v>0.0047999999999999996</v>
      </c>
      <c r="S133" s="171">
        <v>0</v>
      </c>
      <c r="T133" s="17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173" t="s">
        <v>156</v>
      </c>
      <c r="AT133" s="173" t="s">
        <v>153</v>
      </c>
      <c r="AU133" s="173" t="s">
        <v>85</v>
      </c>
      <c r="AY133" s="19" t="s">
        <v>118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9" t="s">
        <v>83</v>
      </c>
      <c r="BK133" s="174">
        <f>ROUND(I133*H133,2)</f>
        <v>0</v>
      </c>
      <c r="BL133" s="19" t="s">
        <v>125</v>
      </c>
      <c r="BM133" s="173" t="s">
        <v>214</v>
      </c>
    </row>
    <row r="134" s="2" customFormat="1">
      <c r="A134" s="39"/>
      <c r="B134" s="40"/>
      <c r="C134" s="39"/>
      <c r="D134" s="175" t="s">
        <v>127</v>
      </c>
      <c r="E134" s="39"/>
      <c r="F134" s="176" t="s">
        <v>215</v>
      </c>
      <c r="G134" s="39"/>
      <c r="H134" s="39"/>
      <c r="I134" s="177"/>
      <c r="J134" s="39"/>
      <c r="K134" s="39"/>
      <c r="L134" s="40"/>
      <c r="M134" s="178"/>
      <c r="N134" s="179"/>
      <c r="O134" s="73"/>
      <c r="P134" s="73"/>
      <c r="Q134" s="73"/>
      <c r="R134" s="73"/>
      <c r="S134" s="73"/>
      <c r="T134" s="74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9" t="s">
        <v>127</v>
      </c>
      <c r="AU134" s="19" t="s">
        <v>85</v>
      </c>
    </row>
    <row r="135" s="14" customFormat="1">
      <c r="A135" s="14"/>
      <c r="B135" s="188"/>
      <c r="C135" s="14"/>
      <c r="D135" s="181" t="s">
        <v>129</v>
      </c>
      <c r="E135" s="14"/>
      <c r="F135" s="190" t="s">
        <v>216</v>
      </c>
      <c r="G135" s="14"/>
      <c r="H135" s="191">
        <v>8</v>
      </c>
      <c r="I135" s="192"/>
      <c r="J135" s="14"/>
      <c r="K135" s="14"/>
      <c r="L135" s="188"/>
      <c r="M135" s="193"/>
      <c r="N135" s="194"/>
      <c r="O135" s="194"/>
      <c r="P135" s="194"/>
      <c r="Q135" s="194"/>
      <c r="R135" s="194"/>
      <c r="S135" s="194"/>
      <c r="T135" s="19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89" t="s">
        <v>129</v>
      </c>
      <c r="AU135" s="189" t="s">
        <v>85</v>
      </c>
      <c r="AV135" s="14" t="s">
        <v>85</v>
      </c>
      <c r="AW135" s="14" t="s">
        <v>4</v>
      </c>
      <c r="AX135" s="14" t="s">
        <v>83</v>
      </c>
      <c r="AY135" s="189" t="s">
        <v>118</v>
      </c>
    </row>
    <row r="136" s="12" customFormat="1" ht="22.8" customHeight="1">
      <c r="A136" s="12"/>
      <c r="B136" s="148"/>
      <c r="C136" s="12"/>
      <c r="D136" s="149" t="s">
        <v>74</v>
      </c>
      <c r="E136" s="159" t="s">
        <v>159</v>
      </c>
      <c r="F136" s="159" t="s">
        <v>217</v>
      </c>
      <c r="G136" s="12"/>
      <c r="H136" s="12"/>
      <c r="I136" s="151"/>
      <c r="J136" s="160">
        <f>BK136</f>
        <v>0</v>
      </c>
      <c r="K136" s="12"/>
      <c r="L136" s="148"/>
      <c r="M136" s="153"/>
      <c r="N136" s="154"/>
      <c r="O136" s="154"/>
      <c r="P136" s="155">
        <f>SUM(P137:P153)</f>
        <v>0</v>
      </c>
      <c r="Q136" s="154"/>
      <c r="R136" s="155">
        <f>SUM(R137:R153)</f>
        <v>16.283296050000001</v>
      </c>
      <c r="S136" s="154"/>
      <c r="T136" s="156">
        <f>SUM(T137:T153)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49" t="s">
        <v>83</v>
      </c>
      <c r="AT136" s="157" t="s">
        <v>74</v>
      </c>
      <c r="AU136" s="157" t="s">
        <v>83</v>
      </c>
      <c r="AY136" s="149" t="s">
        <v>118</v>
      </c>
      <c r="BK136" s="158">
        <f>SUM(BK137:BK153)</f>
        <v>0</v>
      </c>
    </row>
    <row r="137" s="2" customFormat="1" ht="33" customHeight="1">
      <c r="A137" s="39"/>
      <c r="B137" s="161"/>
      <c r="C137" s="162" t="s">
        <v>218</v>
      </c>
      <c r="D137" s="162" t="s">
        <v>120</v>
      </c>
      <c r="E137" s="163" t="s">
        <v>219</v>
      </c>
      <c r="F137" s="164" t="s">
        <v>220</v>
      </c>
      <c r="G137" s="165" t="s">
        <v>221</v>
      </c>
      <c r="H137" s="166">
        <v>212.43700000000001</v>
      </c>
      <c r="I137" s="167"/>
      <c r="J137" s="168">
        <f>ROUND(I137*H137,2)</f>
        <v>0</v>
      </c>
      <c r="K137" s="164" t="s">
        <v>124</v>
      </c>
      <c r="L137" s="40"/>
      <c r="M137" s="169" t="s">
        <v>3</v>
      </c>
      <c r="N137" s="170" t="s">
        <v>46</v>
      </c>
      <c r="O137" s="73"/>
      <c r="P137" s="171">
        <f>O137*H137</f>
        <v>0</v>
      </c>
      <c r="Q137" s="171">
        <v>0.0073499999999999998</v>
      </c>
      <c r="R137" s="171">
        <f>Q137*H137</f>
        <v>1.5614119500000001</v>
      </c>
      <c r="S137" s="171">
        <v>0</v>
      </c>
      <c r="T137" s="17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173" t="s">
        <v>125</v>
      </c>
      <c r="AT137" s="173" t="s">
        <v>120</v>
      </c>
      <c r="AU137" s="173" t="s">
        <v>85</v>
      </c>
      <c r="AY137" s="19" t="s">
        <v>118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9" t="s">
        <v>83</v>
      </c>
      <c r="BK137" s="174">
        <f>ROUND(I137*H137,2)</f>
        <v>0</v>
      </c>
      <c r="BL137" s="19" t="s">
        <v>125</v>
      </c>
      <c r="BM137" s="173" t="s">
        <v>222</v>
      </c>
    </row>
    <row r="138" s="2" customFormat="1">
      <c r="A138" s="39"/>
      <c r="B138" s="40"/>
      <c r="C138" s="39"/>
      <c r="D138" s="175" t="s">
        <v>127</v>
      </c>
      <c r="E138" s="39"/>
      <c r="F138" s="176" t="s">
        <v>223</v>
      </c>
      <c r="G138" s="39"/>
      <c r="H138" s="39"/>
      <c r="I138" s="177"/>
      <c r="J138" s="39"/>
      <c r="K138" s="39"/>
      <c r="L138" s="40"/>
      <c r="M138" s="178"/>
      <c r="N138" s="179"/>
      <c r="O138" s="73"/>
      <c r="P138" s="73"/>
      <c r="Q138" s="73"/>
      <c r="R138" s="73"/>
      <c r="S138" s="73"/>
      <c r="T138" s="74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9" t="s">
        <v>127</v>
      </c>
      <c r="AU138" s="19" t="s">
        <v>85</v>
      </c>
    </row>
    <row r="139" s="14" customFormat="1">
      <c r="A139" s="14"/>
      <c r="B139" s="188"/>
      <c r="C139" s="14"/>
      <c r="D139" s="181" t="s">
        <v>129</v>
      </c>
      <c r="E139" s="189" t="s">
        <v>3</v>
      </c>
      <c r="F139" s="190" t="s">
        <v>224</v>
      </c>
      <c r="G139" s="14"/>
      <c r="H139" s="191">
        <v>212.43700000000001</v>
      </c>
      <c r="I139" s="192"/>
      <c r="J139" s="14"/>
      <c r="K139" s="14"/>
      <c r="L139" s="188"/>
      <c r="M139" s="193"/>
      <c r="N139" s="194"/>
      <c r="O139" s="194"/>
      <c r="P139" s="194"/>
      <c r="Q139" s="194"/>
      <c r="R139" s="194"/>
      <c r="S139" s="194"/>
      <c r="T139" s="19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89" t="s">
        <v>129</v>
      </c>
      <c r="AU139" s="189" t="s">
        <v>85</v>
      </c>
      <c r="AV139" s="14" t="s">
        <v>85</v>
      </c>
      <c r="AW139" s="14" t="s">
        <v>36</v>
      </c>
      <c r="AX139" s="14" t="s">
        <v>83</v>
      </c>
      <c r="AY139" s="189" t="s">
        <v>118</v>
      </c>
    </row>
    <row r="140" s="2" customFormat="1" ht="33" customHeight="1">
      <c r="A140" s="39"/>
      <c r="B140" s="161"/>
      <c r="C140" s="162" t="s">
        <v>225</v>
      </c>
      <c r="D140" s="162" t="s">
        <v>120</v>
      </c>
      <c r="E140" s="163" t="s">
        <v>226</v>
      </c>
      <c r="F140" s="164" t="s">
        <v>227</v>
      </c>
      <c r="G140" s="165" t="s">
        <v>221</v>
      </c>
      <c r="H140" s="166">
        <v>212.43700000000001</v>
      </c>
      <c r="I140" s="167"/>
      <c r="J140" s="168">
        <f>ROUND(I140*H140,2)</f>
        <v>0</v>
      </c>
      <c r="K140" s="164" t="s">
        <v>124</v>
      </c>
      <c r="L140" s="40"/>
      <c r="M140" s="169" t="s">
        <v>3</v>
      </c>
      <c r="N140" s="170" t="s">
        <v>46</v>
      </c>
      <c r="O140" s="73"/>
      <c r="P140" s="171">
        <f>O140*H140</f>
        <v>0</v>
      </c>
      <c r="Q140" s="171">
        <v>0.027300000000000001</v>
      </c>
      <c r="R140" s="171">
        <f>Q140*H140</f>
        <v>5.799530100000001</v>
      </c>
      <c r="S140" s="171">
        <v>0</v>
      </c>
      <c r="T140" s="17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173" t="s">
        <v>125</v>
      </c>
      <c r="AT140" s="173" t="s">
        <v>120</v>
      </c>
      <c r="AU140" s="173" t="s">
        <v>85</v>
      </c>
      <c r="AY140" s="19" t="s">
        <v>118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9" t="s">
        <v>83</v>
      </c>
      <c r="BK140" s="174">
        <f>ROUND(I140*H140,2)</f>
        <v>0</v>
      </c>
      <c r="BL140" s="19" t="s">
        <v>125</v>
      </c>
      <c r="BM140" s="173" t="s">
        <v>228</v>
      </c>
    </row>
    <row r="141" s="2" customFormat="1">
      <c r="A141" s="39"/>
      <c r="B141" s="40"/>
      <c r="C141" s="39"/>
      <c r="D141" s="175" t="s">
        <v>127</v>
      </c>
      <c r="E141" s="39"/>
      <c r="F141" s="176" t="s">
        <v>229</v>
      </c>
      <c r="G141" s="39"/>
      <c r="H141" s="39"/>
      <c r="I141" s="177"/>
      <c r="J141" s="39"/>
      <c r="K141" s="39"/>
      <c r="L141" s="40"/>
      <c r="M141" s="178"/>
      <c r="N141" s="179"/>
      <c r="O141" s="73"/>
      <c r="P141" s="73"/>
      <c r="Q141" s="73"/>
      <c r="R141" s="73"/>
      <c r="S141" s="73"/>
      <c r="T141" s="74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9" t="s">
        <v>127</v>
      </c>
      <c r="AU141" s="19" t="s">
        <v>85</v>
      </c>
    </row>
    <row r="142" s="13" customFormat="1">
      <c r="A142" s="13"/>
      <c r="B142" s="180"/>
      <c r="C142" s="13"/>
      <c r="D142" s="181" t="s">
        <v>129</v>
      </c>
      <c r="E142" s="182" t="s">
        <v>3</v>
      </c>
      <c r="F142" s="183" t="s">
        <v>230</v>
      </c>
      <c r="G142" s="13"/>
      <c r="H142" s="182" t="s">
        <v>3</v>
      </c>
      <c r="I142" s="184"/>
      <c r="J142" s="13"/>
      <c r="K142" s="13"/>
      <c r="L142" s="180"/>
      <c r="M142" s="185"/>
      <c r="N142" s="186"/>
      <c r="O142" s="186"/>
      <c r="P142" s="186"/>
      <c r="Q142" s="186"/>
      <c r="R142" s="186"/>
      <c r="S142" s="186"/>
      <c r="T142" s="18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2" t="s">
        <v>129</v>
      </c>
      <c r="AU142" s="182" t="s">
        <v>85</v>
      </c>
      <c r="AV142" s="13" t="s">
        <v>83</v>
      </c>
      <c r="AW142" s="13" t="s">
        <v>36</v>
      </c>
      <c r="AX142" s="13" t="s">
        <v>75</v>
      </c>
      <c r="AY142" s="182" t="s">
        <v>118</v>
      </c>
    </row>
    <row r="143" s="14" customFormat="1">
      <c r="A143" s="14"/>
      <c r="B143" s="188"/>
      <c r="C143" s="14"/>
      <c r="D143" s="181" t="s">
        <v>129</v>
      </c>
      <c r="E143" s="189" t="s">
        <v>3</v>
      </c>
      <c r="F143" s="190" t="s">
        <v>231</v>
      </c>
      <c r="G143" s="14"/>
      <c r="H143" s="191">
        <v>105.399</v>
      </c>
      <c r="I143" s="192"/>
      <c r="J143" s="14"/>
      <c r="K143" s="14"/>
      <c r="L143" s="188"/>
      <c r="M143" s="193"/>
      <c r="N143" s="194"/>
      <c r="O143" s="194"/>
      <c r="P143" s="194"/>
      <c r="Q143" s="194"/>
      <c r="R143" s="194"/>
      <c r="S143" s="194"/>
      <c r="T143" s="19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89" t="s">
        <v>129</v>
      </c>
      <c r="AU143" s="189" t="s">
        <v>85</v>
      </c>
      <c r="AV143" s="14" t="s">
        <v>85</v>
      </c>
      <c r="AW143" s="14" t="s">
        <v>36</v>
      </c>
      <c r="AX143" s="14" t="s">
        <v>75</v>
      </c>
      <c r="AY143" s="189" t="s">
        <v>118</v>
      </c>
    </row>
    <row r="144" s="14" customFormat="1">
      <c r="A144" s="14"/>
      <c r="B144" s="188"/>
      <c r="C144" s="14"/>
      <c r="D144" s="181" t="s">
        <v>129</v>
      </c>
      <c r="E144" s="189" t="s">
        <v>3</v>
      </c>
      <c r="F144" s="190" t="s">
        <v>232</v>
      </c>
      <c r="G144" s="14"/>
      <c r="H144" s="191">
        <v>13.563000000000001</v>
      </c>
      <c r="I144" s="192"/>
      <c r="J144" s="14"/>
      <c r="K144" s="14"/>
      <c r="L144" s="188"/>
      <c r="M144" s="193"/>
      <c r="N144" s="194"/>
      <c r="O144" s="194"/>
      <c r="P144" s="194"/>
      <c r="Q144" s="194"/>
      <c r="R144" s="194"/>
      <c r="S144" s="194"/>
      <c r="T144" s="19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89" t="s">
        <v>129</v>
      </c>
      <c r="AU144" s="189" t="s">
        <v>85</v>
      </c>
      <c r="AV144" s="14" t="s">
        <v>85</v>
      </c>
      <c r="AW144" s="14" t="s">
        <v>36</v>
      </c>
      <c r="AX144" s="14" t="s">
        <v>75</v>
      </c>
      <c r="AY144" s="189" t="s">
        <v>118</v>
      </c>
    </row>
    <row r="145" s="14" customFormat="1">
      <c r="A145" s="14"/>
      <c r="B145" s="188"/>
      <c r="C145" s="14"/>
      <c r="D145" s="181" t="s">
        <v>129</v>
      </c>
      <c r="E145" s="189" t="s">
        <v>3</v>
      </c>
      <c r="F145" s="190" t="s">
        <v>233</v>
      </c>
      <c r="G145" s="14"/>
      <c r="H145" s="191">
        <v>27.068999999999999</v>
      </c>
      <c r="I145" s="192"/>
      <c r="J145" s="14"/>
      <c r="K145" s="14"/>
      <c r="L145" s="188"/>
      <c r="M145" s="193"/>
      <c r="N145" s="194"/>
      <c r="O145" s="194"/>
      <c r="P145" s="194"/>
      <c r="Q145" s="194"/>
      <c r="R145" s="194"/>
      <c r="S145" s="194"/>
      <c r="T145" s="19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89" t="s">
        <v>129</v>
      </c>
      <c r="AU145" s="189" t="s">
        <v>85</v>
      </c>
      <c r="AV145" s="14" t="s">
        <v>85</v>
      </c>
      <c r="AW145" s="14" t="s">
        <v>36</v>
      </c>
      <c r="AX145" s="14" t="s">
        <v>75</v>
      </c>
      <c r="AY145" s="189" t="s">
        <v>118</v>
      </c>
    </row>
    <row r="146" s="14" customFormat="1">
      <c r="A146" s="14"/>
      <c r="B146" s="188"/>
      <c r="C146" s="14"/>
      <c r="D146" s="181" t="s">
        <v>129</v>
      </c>
      <c r="E146" s="189" t="s">
        <v>3</v>
      </c>
      <c r="F146" s="190" t="s">
        <v>234</v>
      </c>
      <c r="G146" s="14"/>
      <c r="H146" s="191">
        <v>7.3079999999999998</v>
      </c>
      <c r="I146" s="192"/>
      <c r="J146" s="14"/>
      <c r="K146" s="14"/>
      <c r="L146" s="188"/>
      <c r="M146" s="193"/>
      <c r="N146" s="194"/>
      <c r="O146" s="194"/>
      <c r="P146" s="194"/>
      <c r="Q146" s="194"/>
      <c r="R146" s="194"/>
      <c r="S146" s="194"/>
      <c r="T146" s="19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89" t="s">
        <v>129</v>
      </c>
      <c r="AU146" s="189" t="s">
        <v>85</v>
      </c>
      <c r="AV146" s="14" t="s">
        <v>85</v>
      </c>
      <c r="AW146" s="14" t="s">
        <v>36</v>
      </c>
      <c r="AX146" s="14" t="s">
        <v>75</v>
      </c>
      <c r="AY146" s="189" t="s">
        <v>118</v>
      </c>
    </row>
    <row r="147" s="14" customFormat="1">
      <c r="A147" s="14"/>
      <c r="B147" s="188"/>
      <c r="C147" s="14"/>
      <c r="D147" s="181" t="s">
        <v>129</v>
      </c>
      <c r="E147" s="189" t="s">
        <v>3</v>
      </c>
      <c r="F147" s="190" t="s">
        <v>235</v>
      </c>
      <c r="G147" s="14"/>
      <c r="H147" s="191">
        <v>12.006</v>
      </c>
      <c r="I147" s="192"/>
      <c r="J147" s="14"/>
      <c r="K147" s="14"/>
      <c r="L147" s="188"/>
      <c r="M147" s="193"/>
      <c r="N147" s="194"/>
      <c r="O147" s="194"/>
      <c r="P147" s="194"/>
      <c r="Q147" s="194"/>
      <c r="R147" s="194"/>
      <c r="S147" s="194"/>
      <c r="T147" s="19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89" t="s">
        <v>129</v>
      </c>
      <c r="AU147" s="189" t="s">
        <v>85</v>
      </c>
      <c r="AV147" s="14" t="s">
        <v>85</v>
      </c>
      <c r="AW147" s="14" t="s">
        <v>36</v>
      </c>
      <c r="AX147" s="14" t="s">
        <v>75</v>
      </c>
      <c r="AY147" s="189" t="s">
        <v>118</v>
      </c>
    </row>
    <row r="148" s="14" customFormat="1">
      <c r="A148" s="14"/>
      <c r="B148" s="188"/>
      <c r="C148" s="14"/>
      <c r="D148" s="181" t="s">
        <v>129</v>
      </c>
      <c r="E148" s="189" t="s">
        <v>3</v>
      </c>
      <c r="F148" s="190" t="s">
        <v>236</v>
      </c>
      <c r="G148" s="14"/>
      <c r="H148" s="191">
        <v>38.247999999999998</v>
      </c>
      <c r="I148" s="192"/>
      <c r="J148" s="14"/>
      <c r="K148" s="14"/>
      <c r="L148" s="188"/>
      <c r="M148" s="193"/>
      <c r="N148" s="194"/>
      <c r="O148" s="194"/>
      <c r="P148" s="194"/>
      <c r="Q148" s="194"/>
      <c r="R148" s="194"/>
      <c r="S148" s="194"/>
      <c r="T148" s="19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89" t="s">
        <v>129</v>
      </c>
      <c r="AU148" s="189" t="s">
        <v>85</v>
      </c>
      <c r="AV148" s="14" t="s">
        <v>85</v>
      </c>
      <c r="AW148" s="14" t="s">
        <v>36</v>
      </c>
      <c r="AX148" s="14" t="s">
        <v>75</v>
      </c>
      <c r="AY148" s="189" t="s">
        <v>118</v>
      </c>
    </row>
    <row r="149" s="14" customFormat="1">
      <c r="A149" s="14"/>
      <c r="B149" s="188"/>
      <c r="C149" s="14"/>
      <c r="D149" s="181" t="s">
        <v>129</v>
      </c>
      <c r="E149" s="189" t="s">
        <v>3</v>
      </c>
      <c r="F149" s="190" t="s">
        <v>237</v>
      </c>
      <c r="G149" s="14"/>
      <c r="H149" s="191">
        <v>8.8439999999999994</v>
      </c>
      <c r="I149" s="192"/>
      <c r="J149" s="14"/>
      <c r="K149" s="14"/>
      <c r="L149" s="188"/>
      <c r="M149" s="193"/>
      <c r="N149" s="194"/>
      <c r="O149" s="194"/>
      <c r="P149" s="194"/>
      <c r="Q149" s="194"/>
      <c r="R149" s="194"/>
      <c r="S149" s="194"/>
      <c r="T149" s="19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89" t="s">
        <v>129</v>
      </c>
      <c r="AU149" s="189" t="s">
        <v>85</v>
      </c>
      <c r="AV149" s="14" t="s">
        <v>85</v>
      </c>
      <c r="AW149" s="14" t="s">
        <v>36</v>
      </c>
      <c r="AX149" s="14" t="s">
        <v>75</v>
      </c>
      <c r="AY149" s="189" t="s">
        <v>118</v>
      </c>
    </row>
    <row r="150" s="15" customFormat="1">
      <c r="A150" s="15"/>
      <c r="B150" s="206"/>
      <c r="C150" s="15"/>
      <c r="D150" s="181" t="s">
        <v>129</v>
      </c>
      <c r="E150" s="207" t="s">
        <v>3</v>
      </c>
      <c r="F150" s="208" t="s">
        <v>238</v>
      </c>
      <c r="G150" s="15"/>
      <c r="H150" s="209">
        <v>212.43699999999998</v>
      </c>
      <c r="I150" s="210"/>
      <c r="J150" s="15"/>
      <c r="K150" s="15"/>
      <c r="L150" s="206"/>
      <c r="M150" s="211"/>
      <c r="N150" s="212"/>
      <c r="O150" s="212"/>
      <c r="P150" s="212"/>
      <c r="Q150" s="212"/>
      <c r="R150" s="212"/>
      <c r="S150" s="212"/>
      <c r="T150" s="213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07" t="s">
        <v>129</v>
      </c>
      <c r="AU150" s="207" t="s">
        <v>85</v>
      </c>
      <c r="AV150" s="15" t="s">
        <v>125</v>
      </c>
      <c r="AW150" s="15" t="s">
        <v>36</v>
      </c>
      <c r="AX150" s="15" t="s">
        <v>83</v>
      </c>
      <c r="AY150" s="207" t="s">
        <v>118</v>
      </c>
    </row>
    <row r="151" s="2" customFormat="1" ht="33" customHeight="1">
      <c r="A151" s="39"/>
      <c r="B151" s="161"/>
      <c r="C151" s="162" t="s">
        <v>239</v>
      </c>
      <c r="D151" s="162" t="s">
        <v>120</v>
      </c>
      <c r="E151" s="163" t="s">
        <v>240</v>
      </c>
      <c r="F151" s="164" t="s">
        <v>241</v>
      </c>
      <c r="G151" s="165" t="s">
        <v>221</v>
      </c>
      <c r="H151" s="166">
        <v>849.74800000000005</v>
      </c>
      <c r="I151" s="167"/>
      <c r="J151" s="168">
        <f>ROUND(I151*H151,2)</f>
        <v>0</v>
      </c>
      <c r="K151" s="164" t="s">
        <v>124</v>
      </c>
      <c r="L151" s="40"/>
      <c r="M151" s="169" t="s">
        <v>3</v>
      </c>
      <c r="N151" s="170" t="s">
        <v>46</v>
      </c>
      <c r="O151" s="73"/>
      <c r="P151" s="171">
        <f>O151*H151</f>
        <v>0</v>
      </c>
      <c r="Q151" s="171">
        <v>0.010500000000000001</v>
      </c>
      <c r="R151" s="171">
        <f>Q151*H151</f>
        <v>8.9223540000000003</v>
      </c>
      <c r="S151" s="171">
        <v>0</v>
      </c>
      <c r="T151" s="17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173" t="s">
        <v>125</v>
      </c>
      <c r="AT151" s="173" t="s">
        <v>120</v>
      </c>
      <c r="AU151" s="173" t="s">
        <v>85</v>
      </c>
      <c r="AY151" s="19" t="s">
        <v>118</v>
      </c>
      <c r="BE151" s="174">
        <f>IF(N151="základní",J151,0)</f>
        <v>0</v>
      </c>
      <c r="BF151" s="174">
        <f>IF(N151="snížená",J151,0)</f>
        <v>0</v>
      </c>
      <c r="BG151" s="174">
        <f>IF(N151="zákl. přenesená",J151,0)</f>
        <v>0</v>
      </c>
      <c r="BH151" s="174">
        <f>IF(N151="sníž. přenesená",J151,0)</f>
        <v>0</v>
      </c>
      <c r="BI151" s="174">
        <f>IF(N151="nulová",J151,0)</f>
        <v>0</v>
      </c>
      <c r="BJ151" s="19" t="s">
        <v>83</v>
      </c>
      <c r="BK151" s="174">
        <f>ROUND(I151*H151,2)</f>
        <v>0</v>
      </c>
      <c r="BL151" s="19" t="s">
        <v>125</v>
      </c>
      <c r="BM151" s="173" t="s">
        <v>242</v>
      </c>
    </row>
    <row r="152" s="2" customFormat="1">
      <c r="A152" s="39"/>
      <c r="B152" s="40"/>
      <c r="C152" s="39"/>
      <c r="D152" s="175" t="s">
        <v>127</v>
      </c>
      <c r="E152" s="39"/>
      <c r="F152" s="176" t="s">
        <v>243</v>
      </c>
      <c r="G152" s="39"/>
      <c r="H152" s="39"/>
      <c r="I152" s="177"/>
      <c r="J152" s="39"/>
      <c r="K152" s="39"/>
      <c r="L152" s="40"/>
      <c r="M152" s="178"/>
      <c r="N152" s="179"/>
      <c r="O152" s="73"/>
      <c r="P152" s="73"/>
      <c r="Q152" s="73"/>
      <c r="R152" s="73"/>
      <c r="S152" s="73"/>
      <c r="T152" s="74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9" t="s">
        <v>127</v>
      </c>
      <c r="AU152" s="19" t="s">
        <v>85</v>
      </c>
    </row>
    <row r="153" s="14" customFormat="1">
      <c r="A153" s="14"/>
      <c r="B153" s="188"/>
      <c r="C153" s="14"/>
      <c r="D153" s="181" t="s">
        <v>129</v>
      </c>
      <c r="E153" s="189" t="s">
        <v>3</v>
      </c>
      <c r="F153" s="190" t="s">
        <v>244</v>
      </c>
      <c r="G153" s="14"/>
      <c r="H153" s="191">
        <v>849.74800000000005</v>
      </c>
      <c r="I153" s="192"/>
      <c r="J153" s="14"/>
      <c r="K153" s="14"/>
      <c r="L153" s="188"/>
      <c r="M153" s="193"/>
      <c r="N153" s="194"/>
      <c r="O153" s="194"/>
      <c r="P153" s="194"/>
      <c r="Q153" s="194"/>
      <c r="R153" s="194"/>
      <c r="S153" s="194"/>
      <c r="T153" s="19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89" t="s">
        <v>129</v>
      </c>
      <c r="AU153" s="189" t="s">
        <v>85</v>
      </c>
      <c r="AV153" s="14" t="s">
        <v>85</v>
      </c>
      <c r="AW153" s="14" t="s">
        <v>36</v>
      </c>
      <c r="AX153" s="14" t="s">
        <v>83</v>
      </c>
      <c r="AY153" s="189" t="s">
        <v>118</v>
      </c>
    </row>
    <row r="154" s="12" customFormat="1" ht="22.8" customHeight="1">
      <c r="A154" s="12"/>
      <c r="B154" s="148"/>
      <c r="C154" s="12"/>
      <c r="D154" s="149" t="s">
        <v>74</v>
      </c>
      <c r="E154" s="159" t="s">
        <v>173</v>
      </c>
      <c r="F154" s="159" t="s">
        <v>245</v>
      </c>
      <c r="G154" s="12"/>
      <c r="H154" s="12"/>
      <c r="I154" s="151"/>
      <c r="J154" s="160">
        <f>BK154</f>
        <v>0</v>
      </c>
      <c r="K154" s="12"/>
      <c r="L154" s="148"/>
      <c r="M154" s="153"/>
      <c r="N154" s="154"/>
      <c r="O154" s="154"/>
      <c r="P154" s="155">
        <f>SUM(P155:P175)</f>
        <v>0</v>
      </c>
      <c r="Q154" s="154"/>
      <c r="R154" s="155">
        <f>SUM(R155:R175)</f>
        <v>0.10621850000000001</v>
      </c>
      <c r="S154" s="154"/>
      <c r="T154" s="156">
        <f>SUM(T155:T175)</f>
        <v>18.378070000000005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49" t="s">
        <v>83</v>
      </c>
      <c r="AT154" s="157" t="s">
        <v>74</v>
      </c>
      <c r="AU154" s="157" t="s">
        <v>83</v>
      </c>
      <c r="AY154" s="149" t="s">
        <v>118</v>
      </c>
      <c r="BK154" s="158">
        <f>SUM(BK155:BK175)</f>
        <v>0</v>
      </c>
    </row>
    <row r="155" s="2" customFormat="1" ht="24.15" customHeight="1">
      <c r="A155" s="39"/>
      <c r="B155" s="161"/>
      <c r="C155" s="162" t="s">
        <v>246</v>
      </c>
      <c r="D155" s="162" t="s">
        <v>120</v>
      </c>
      <c r="E155" s="163" t="s">
        <v>247</v>
      </c>
      <c r="F155" s="164" t="s">
        <v>248</v>
      </c>
      <c r="G155" s="165" t="s">
        <v>196</v>
      </c>
      <c r="H155" s="166">
        <v>284.16000000000003</v>
      </c>
      <c r="I155" s="167"/>
      <c r="J155" s="168">
        <f>ROUND(I155*H155,2)</f>
        <v>0</v>
      </c>
      <c r="K155" s="164" t="s">
        <v>124</v>
      </c>
      <c r="L155" s="40"/>
      <c r="M155" s="169" t="s">
        <v>3</v>
      </c>
      <c r="N155" s="170" t="s">
        <v>46</v>
      </c>
      <c r="O155" s="73"/>
      <c r="P155" s="171">
        <f>O155*H155</f>
        <v>0</v>
      </c>
      <c r="Q155" s="171">
        <v>0</v>
      </c>
      <c r="R155" s="171">
        <f>Q155*H155</f>
        <v>0</v>
      </c>
      <c r="S155" s="171">
        <v>0.0092499999999999995</v>
      </c>
      <c r="T155" s="172">
        <f>S155*H155</f>
        <v>2.6284800000000001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173" t="s">
        <v>125</v>
      </c>
      <c r="AT155" s="173" t="s">
        <v>120</v>
      </c>
      <c r="AU155" s="173" t="s">
        <v>85</v>
      </c>
      <c r="AY155" s="19" t="s">
        <v>118</v>
      </c>
      <c r="BE155" s="174">
        <f>IF(N155="základní",J155,0)</f>
        <v>0</v>
      </c>
      <c r="BF155" s="174">
        <f>IF(N155="snížená",J155,0)</f>
        <v>0</v>
      </c>
      <c r="BG155" s="174">
        <f>IF(N155="zákl. přenesená",J155,0)</f>
        <v>0</v>
      </c>
      <c r="BH155" s="174">
        <f>IF(N155="sníž. přenesená",J155,0)</f>
        <v>0</v>
      </c>
      <c r="BI155" s="174">
        <f>IF(N155="nulová",J155,0)</f>
        <v>0</v>
      </c>
      <c r="BJ155" s="19" t="s">
        <v>83</v>
      </c>
      <c r="BK155" s="174">
        <f>ROUND(I155*H155,2)</f>
        <v>0</v>
      </c>
      <c r="BL155" s="19" t="s">
        <v>125</v>
      </c>
      <c r="BM155" s="173" t="s">
        <v>249</v>
      </c>
    </row>
    <row r="156" s="2" customFormat="1">
      <c r="A156" s="39"/>
      <c r="B156" s="40"/>
      <c r="C156" s="39"/>
      <c r="D156" s="175" t="s">
        <v>127</v>
      </c>
      <c r="E156" s="39"/>
      <c r="F156" s="176" t="s">
        <v>250</v>
      </c>
      <c r="G156" s="39"/>
      <c r="H156" s="39"/>
      <c r="I156" s="177"/>
      <c r="J156" s="39"/>
      <c r="K156" s="39"/>
      <c r="L156" s="40"/>
      <c r="M156" s="178"/>
      <c r="N156" s="179"/>
      <c r="O156" s="73"/>
      <c r="P156" s="73"/>
      <c r="Q156" s="73"/>
      <c r="R156" s="73"/>
      <c r="S156" s="73"/>
      <c r="T156" s="74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9" t="s">
        <v>127</v>
      </c>
      <c r="AU156" s="19" t="s">
        <v>85</v>
      </c>
    </row>
    <row r="157" s="14" customFormat="1">
      <c r="A157" s="14"/>
      <c r="B157" s="188"/>
      <c r="C157" s="14"/>
      <c r="D157" s="181" t="s">
        <v>129</v>
      </c>
      <c r="E157" s="189" t="s">
        <v>3</v>
      </c>
      <c r="F157" s="190" t="s">
        <v>251</v>
      </c>
      <c r="G157" s="14"/>
      <c r="H157" s="191">
        <v>284.16000000000003</v>
      </c>
      <c r="I157" s="192"/>
      <c r="J157" s="14"/>
      <c r="K157" s="14"/>
      <c r="L157" s="188"/>
      <c r="M157" s="193"/>
      <c r="N157" s="194"/>
      <c r="O157" s="194"/>
      <c r="P157" s="194"/>
      <c r="Q157" s="194"/>
      <c r="R157" s="194"/>
      <c r="S157" s="194"/>
      <c r="T157" s="19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89" t="s">
        <v>129</v>
      </c>
      <c r="AU157" s="189" t="s">
        <v>85</v>
      </c>
      <c r="AV157" s="14" t="s">
        <v>85</v>
      </c>
      <c r="AW157" s="14" t="s">
        <v>36</v>
      </c>
      <c r="AX157" s="14" t="s">
        <v>83</v>
      </c>
      <c r="AY157" s="189" t="s">
        <v>118</v>
      </c>
    </row>
    <row r="158" s="2" customFormat="1" ht="24.15" customHeight="1">
      <c r="A158" s="39"/>
      <c r="B158" s="161"/>
      <c r="C158" s="162" t="s">
        <v>8</v>
      </c>
      <c r="D158" s="162" t="s">
        <v>120</v>
      </c>
      <c r="E158" s="163" t="s">
        <v>252</v>
      </c>
      <c r="F158" s="164" t="s">
        <v>253</v>
      </c>
      <c r="G158" s="165" t="s">
        <v>147</v>
      </c>
      <c r="H158" s="166">
        <v>2</v>
      </c>
      <c r="I158" s="167"/>
      <c r="J158" s="168">
        <f>ROUND(I158*H158,2)</f>
        <v>0</v>
      </c>
      <c r="K158" s="164" t="s">
        <v>124</v>
      </c>
      <c r="L158" s="40"/>
      <c r="M158" s="169" t="s">
        <v>3</v>
      </c>
      <c r="N158" s="170" t="s">
        <v>46</v>
      </c>
      <c r="O158" s="73"/>
      <c r="P158" s="171">
        <f>O158*H158</f>
        <v>0</v>
      </c>
      <c r="Q158" s="171">
        <v>0</v>
      </c>
      <c r="R158" s="171">
        <f>Q158*H158</f>
        <v>0</v>
      </c>
      <c r="S158" s="171">
        <v>0.192</v>
      </c>
      <c r="T158" s="172">
        <f>S158*H158</f>
        <v>0.38400000000000001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173" t="s">
        <v>125</v>
      </c>
      <c r="AT158" s="173" t="s">
        <v>120</v>
      </c>
      <c r="AU158" s="173" t="s">
        <v>85</v>
      </c>
      <c r="AY158" s="19" t="s">
        <v>118</v>
      </c>
      <c r="BE158" s="174">
        <f>IF(N158="základní",J158,0)</f>
        <v>0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19" t="s">
        <v>83</v>
      </c>
      <c r="BK158" s="174">
        <f>ROUND(I158*H158,2)</f>
        <v>0</v>
      </c>
      <c r="BL158" s="19" t="s">
        <v>125</v>
      </c>
      <c r="BM158" s="173" t="s">
        <v>254</v>
      </c>
    </row>
    <row r="159" s="2" customFormat="1">
      <c r="A159" s="39"/>
      <c r="B159" s="40"/>
      <c r="C159" s="39"/>
      <c r="D159" s="175" t="s">
        <v>127</v>
      </c>
      <c r="E159" s="39"/>
      <c r="F159" s="176" t="s">
        <v>255</v>
      </c>
      <c r="G159" s="39"/>
      <c r="H159" s="39"/>
      <c r="I159" s="177"/>
      <c r="J159" s="39"/>
      <c r="K159" s="39"/>
      <c r="L159" s="40"/>
      <c r="M159" s="178"/>
      <c r="N159" s="179"/>
      <c r="O159" s="73"/>
      <c r="P159" s="73"/>
      <c r="Q159" s="73"/>
      <c r="R159" s="73"/>
      <c r="S159" s="73"/>
      <c r="T159" s="74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9" t="s">
        <v>127</v>
      </c>
      <c r="AU159" s="19" t="s">
        <v>85</v>
      </c>
    </row>
    <row r="160" s="2" customFormat="1" ht="24.15" customHeight="1">
      <c r="A160" s="39"/>
      <c r="B160" s="161"/>
      <c r="C160" s="162" t="s">
        <v>256</v>
      </c>
      <c r="D160" s="162" t="s">
        <v>120</v>
      </c>
      <c r="E160" s="163" t="s">
        <v>257</v>
      </c>
      <c r="F160" s="164" t="s">
        <v>258</v>
      </c>
      <c r="G160" s="165" t="s">
        <v>147</v>
      </c>
      <c r="H160" s="166">
        <v>1</v>
      </c>
      <c r="I160" s="167"/>
      <c r="J160" s="168">
        <f>ROUND(I160*H160,2)</f>
        <v>0</v>
      </c>
      <c r="K160" s="164" t="s">
        <v>124</v>
      </c>
      <c r="L160" s="40"/>
      <c r="M160" s="169" t="s">
        <v>3</v>
      </c>
      <c r="N160" s="170" t="s">
        <v>46</v>
      </c>
      <c r="O160" s="73"/>
      <c r="P160" s="171">
        <f>O160*H160</f>
        <v>0</v>
      </c>
      <c r="Q160" s="171">
        <v>0</v>
      </c>
      <c r="R160" s="171">
        <f>Q160*H160</f>
        <v>0</v>
      </c>
      <c r="S160" s="171">
        <v>0.20999999999999999</v>
      </c>
      <c r="T160" s="172">
        <f>S160*H160</f>
        <v>0.20999999999999999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173" t="s">
        <v>125</v>
      </c>
      <c r="AT160" s="173" t="s">
        <v>120</v>
      </c>
      <c r="AU160" s="173" t="s">
        <v>85</v>
      </c>
      <c r="AY160" s="19" t="s">
        <v>118</v>
      </c>
      <c r="BE160" s="174">
        <f>IF(N160="základní",J160,0)</f>
        <v>0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19" t="s">
        <v>83</v>
      </c>
      <c r="BK160" s="174">
        <f>ROUND(I160*H160,2)</f>
        <v>0</v>
      </c>
      <c r="BL160" s="19" t="s">
        <v>125</v>
      </c>
      <c r="BM160" s="173" t="s">
        <v>259</v>
      </c>
    </row>
    <row r="161" s="2" customFormat="1">
      <c r="A161" s="39"/>
      <c r="B161" s="40"/>
      <c r="C161" s="39"/>
      <c r="D161" s="175" t="s">
        <v>127</v>
      </c>
      <c r="E161" s="39"/>
      <c r="F161" s="176" t="s">
        <v>260</v>
      </c>
      <c r="G161" s="39"/>
      <c r="H161" s="39"/>
      <c r="I161" s="177"/>
      <c r="J161" s="39"/>
      <c r="K161" s="39"/>
      <c r="L161" s="40"/>
      <c r="M161" s="178"/>
      <c r="N161" s="179"/>
      <c r="O161" s="73"/>
      <c r="P161" s="73"/>
      <c r="Q161" s="73"/>
      <c r="R161" s="73"/>
      <c r="S161" s="73"/>
      <c r="T161" s="74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9" t="s">
        <v>127</v>
      </c>
      <c r="AU161" s="19" t="s">
        <v>85</v>
      </c>
    </row>
    <row r="162" s="2" customFormat="1" ht="24.15" customHeight="1">
      <c r="A162" s="39"/>
      <c r="B162" s="161"/>
      <c r="C162" s="162" t="s">
        <v>261</v>
      </c>
      <c r="D162" s="162" t="s">
        <v>120</v>
      </c>
      <c r="E162" s="163" t="s">
        <v>262</v>
      </c>
      <c r="F162" s="164" t="s">
        <v>263</v>
      </c>
      <c r="G162" s="165" t="s">
        <v>147</v>
      </c>
      <c r="H162" s="166">
        <v>1</v>
      </c>
      <c r="I162" s="167"/>
      <c r="J162" s="168">
        <f>ROUND(I162*H162,2)</f>
        <v>0</v>
      </c>
      <c r="K162" s="164" t="s">
        <v>124</v>
      </c>
      <c r="L162" s="40"/>
      <c r="M162" s="169" t="s">
        <v>3</v>
      </c>
      <c r="N162" s="170" t="s">
        <v>46</v>
      </c>
      <c r="O162" s="73"/>
      <c r="P162" s="171">
        <f>O162*H162</f>
        <v>0</v>
      </c>
      <c r="Q162" s="171">
        <v>0</v>
      </c>
      <c r="R162" s="171">
        <f>Q162*H162</f>
        <v>0</v>
      </c>
      <c r="S162" s="171">
        <v>0.28499999999999998</v>
      </c>
      <c r="T162" s="172">
        <f>S162*H162</f>
        <v>0.28499999999999998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173" t="s">
        <v>125</v>
      </c>
      <c r="AT162" s="173" t="s">
        <v>120</v>
      </c>
      <c r="AU162" s="173" t="s">
        <v>85</v>
      </c>
      <c r="AY162" s="19" t="s">
        <v>118</v>
      </c>
      <c r="BE162" s="174">
        <f>IF(N162="základní",J162,0)</f>
        <v>0</v>
      </c>
      <c r="BF162" s="174">
        <f>IF(N162="snížená",J162,0)</f>
        <v>0</v>
      </c>
      <c r="BG162" s="174">
        <f>IF(N162="zákl. přenesená",J162,0)</f>
        <v>0</v>
      </c>
      <c r="BH162" s="174">
        <f>IF(N162="sníž. přenesená",J162,0)</f>
        <v>0</v>
      </c>
      <c r="BI162" s="174">
        <f>IF(N162="nulová",J162,0)</f>
        <v>0</v>
      </c>
      <c r="BJ162" s="19" t="s">
        <v>83</v>
      </c>
      <c r="BK162" s="174">
        <f>ROUND(I162*H162,2)</f>
        <v>0</v>
      </c>
      <c r="BL162" s="19" t="s">
        <v>125</v>
      </c>
      <c r="BM162" s="173" t="s">
        <v>264</v>
      </c>
    </row>
    <row r="163" s="2" customFormat="1">
      <c r="A163" s="39"/>
      <c r="B163" s="40"/>
      <c r="C163" s="39"/>
      <c r="D163" s="175" t="s">
        <v>127</v>
      </c>
      <c r="E163" s="39"/>
      <c r="F163" s="176" t="s">
        <v>265</v>
      </c>
      <c r="G163" s="39"/>
      <c r="H163" s="39"/>
      <c r="I163" s="177"/>
      <c r="J163" s="39"/>
      <c r="K163" s="39"/>
      <c r="L163" s="40"/>
      <c r="M163" s="178"/>
      <c r="N163" s="179"/>
      <c r="O163" s="73"/>
      <c r="P163" s="73"/>
      <c r="Q163" s="73"/>
      <c r="R163" s="73"/>
      <c r="S163" s="73"/>
      <c r="T163" s="74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9" t="s">
        <v>127</v>
      </c>
      <c r="AU163" s="19" t="s">
        <v>85</v>
      </c>
    </row>
    <row r="164" s="2" customFormat="1" ht="33" customHeight="1">
      <c r="A164" s="39"/>
      <c r="B164" s="161"/>
      <c r="C164" s="162" t="s">
        <v>266</v>
      </c>
      <c r="D164" s="162" t="s">
        <v>120</v>
      </c>
      <c r="E164" s="163" t="s">
        <v>267</v>
      </c>
      <c r="F164" s="164" t="s">
        <v>268</v>
      </c>
      <c r="G164" s="165" t="s">
        <v>221</v>
      </c>
      <c r="H164" s="166">
        <v>212.43700000000001</v>
      </c>
      <c r="I164" s="167"/>
      <c r="J164" s="168">
        <f>ROUND(I164*H164,2)</f>
        <v>0</v>
      </c>
      <c r="K164" s="164" t="s">
        <v>124</v>
      </c>
      <c r="L164" s="40"/>
      <c r="M164" s="169" t="s">
        <v>3</v>
      </c>
      <c r="N164" s="170" t="s">
        <v>46</v>
      </c>
      <c r="O164" s="73"/>
      <c r="P164" s="171">
        <f>O164*H164</f>
        <v>0</v>
      </c>
      <c r="Q164" s="171">
        <v>0</v>
      </c>
      <c r="R164" s="171">
        <f>Q164*H164</f>
        <v>0</v>
      </c>
      <c r="S164" s="171">
        <v>0.070000000000000007</v>
      </c>
      <c r="T164" s="172">
        <f>S164*H164</f>
        <v>14.870590000000002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173" t="s">
        <v>125</v>
      </c>
      <c r="AT164" s="173" t="s">
        <v>120</v>
      </c>
      <c r="AU164" s="173" t="s">
        <v>85</v>
      </c>
      <c r="AY164" s="19" t="s">
        <v>118</v>
      </c>
      <c r="BE164" s="174">
        <f>IF(N164="základní",J164,0)</f>
        <v>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19" t="s">
        <v>83</v>
      </c>
      <c r="BK164" s="174">
        <f>ROUND(I164*H164,2)</f>
        <v>0</v>
      </c>
      <c r="BL164" s="19" t="s">
        <v>125</v>
      </c>
      <c r="BM164" s="173" t="s">
        <v>269</v>
      </c>
    </row>
    <row r="165" s="2" customFormat="1">
      <c r="A165" s="39"/>
      <c r="B165" s="40"/>
      <c r="C165" s="39"/>
      <c r="D165" s="175" t="s">
        <v>127</v>
      </c>
      <c r="E165" s="39"/>
      <c r="F165" s="176" t="s">
        <v>270</v>
      </c>
      <c r="G165" s="39"/>
      <c r="H165" s="39"/>
      <c r="I165" s="177"/>
      <c r="J165" s="39"/>
      <c r="K165" s="39"/>
      <c r="L165" s="40"/>
      <c r="M165" s="178"/>
      <c r="N165" s="179"/>
      <c r="O165" s="73"/>
      <c r="P165" s="73"/>
      <c r="Q165" s="73"/>
      <c r="R165" s="73"/>
      <c r="S165" s="73"/>
      <c r="T165" s="74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9" t="s">
        <v>127</v>
      </c>
      <c r="AU165" s="19" t="s">
        <v>85</v>
      </c>
    </row>
    <row r="166" s="14" customFormat="1">
      <c r="A166" s="14"/>
      <c r="B166" s="188"/>
      <c r="C166" s="14"/>
      <c r="D166" s="181" t="s">
        <v>129</v>
      </c>
      <c r="E166" s="189" t="s">
        <v>3</v>
      </c>
      <c r="F166" s="190" t="s">
        <v>231</v>
      </c>
      <c r="G166" s="14"/>
      <c r="H166" s="191">
        <v>105.399</v>
      </c>
      <c r="I166" s="192"/>
      <c r="J166" s="14"/>
      <c r="K166" s="14"/>
      <c r="L166" s="188"/>
      <c r="M166" s="193"/>
      <c r="N166" s="194"/>
      <c r="O166" s="194"/>
      <c r="P166" s="194"/>
      <c r="Q166" s="194"/>
      <c r="R166" s="194"/>
      <c r="S166" s="194"/>
      <c r="T166" s="19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89" t="s">
        <v>129</v>
      </c>
      <c r="AU166" s="189" t="s">
        <v>85</v>
      </c>
      <c r="AV166" s="14" t="s">
        <v>85</v>
      </c>
      <c r="AW166" s="14" t="s">
        <v>36</v>
      </c>
      <c r="AX166" s="14" t="s">
        <v>75</v>
      </c>
      <c r="AY166" s="189" t="s">
        <v>118</v>
      </c>
    </row>
    <row r="167" s="14" customFormat="1">
      <c r="A167" s="14"/>
      <c r="B167" s="188"/>
      <c r="C167" s="14"/>
      <c r="D167" s="181" t="s">
        <v>129</v>
      </c>
      <c r="E167" s="189" t="s">
        <v>3</v>
      </c>
      <c r="F167" s="190" t="s">
        <v>232</v>
      </c>
      <c r="G167" s="14"/>
      <c r="H167" s="191">
        <v>13.563000000000001</v>
      </c>
      <c r="I167" s="192"/>
      <c r="J167" s="14"/>
      <c r="K167" s="14"/>
      <c r="L167" s="188"/>
      <c r="M167" s="193"/>
      <c r="N167" s="194"/>
      <c r="O167" s="194"/>
      <c r="P167" s="194"/>
      <c r="Q167" s="194"/>
      <c r="R167" s="194"/>
      <c r="S167" s="194"/>
      <c r="T167" s="19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89" t="s">
        <v>129</v>
      </c>
      <c r="AU167" s="189" t="s">
        <v>85</v>
      </c>
      <c r="AV167" s="14" t="s">
        <v>85</v>
      </c>
      <c r="AW167" s="14" t="s">
        <v>36</v>
      </c>
      <c r="AX167" s="14" t="s">
        <v>75</v>
      </c>
      <c r="AY167" s="189" t="s">
        <v>118</v>
      </c>
    </row>
    <row r="168" s="14" customFormat="1">
      <c r="A168" s="14"/>
      <c r="B168" s="188"/>
      <c r="C168" s="14"/>
      <c r="D168" s="181" t="s">
        <v>129</v>
      </c>
      <c r="E168" s="189" t="s">
        <v>3</v>
      </c>
      <c r="F168" s="190" t="s">
        <v>233</v>
      </c>
      <c r="G168" s="14"/>
      <c r="H168" s="191">
        <v>27.068999999999999</v>
      </c>
      <c r="I168" s="192"/>
      <c r="J168" s="14"/>
      <c r="K168" s="14"/>
      <c r="L168" s="188"/>
      <c r="M168" s="193"/>
      <c r="N168" s="194"/>
      <c r="O168" s="194"/>
      <c r="P168" s="194"/>
      <c r="Q168" s="194"/>
      <c r="R168" s="194"/>
      <c r="S168" s="194"/>
      <c r="T168" s="19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89" t="s">
        <v>129</v>
      </c>
      <c r="AU168" s="189" t="s">
        <v>85</v>
      </c>
      <c r="AV168" s="14" t="s">
        <v>85</v>
      </c>
      <c r="AW168" s="14" t="s">
        <v>36</v>
      </c>
      <c r="AX168" s="14" t="s">
        <v>75</v>
      </c>
      <c r="AY168" s="189" t="s">
        <v>118</v>
      </c>
    </row>
    <row r="169" s="14" customFormat="1">
      <c r="A169" s="14"/>
      <c r="B169" s="188"/>
      <c r="C169" s="14"/>
      <c r="D169" s="181" t="s">
        <v>129</v>
      </c>
      <c r="E169" s="189" t="s">
        <v>3</v>
      </c>
      <c r="F169" s="190" t="s">
        <v>234</v>
      </c>
      <c r="G169" s="14"/>
      <c r="H169" s="191">
        <v>7.3079999999999998</v>
      </c>
      <c r="I169" s="192"/>
      <c r="J169" s="14"/>
      <c r="K169" s="14"/>
      <c r="L169" s="188"/>
      <c r="M169" s="193"/>
      <c r="N169" s="194"/>
      <c r="O169" s="194"/>
      <c r="P169" s="194"/>
      <c r="Q169" s="194"/>
      <c r="R169" s="194"/>
      <c r="S169" s="194"/>
      <c r="T169" s="19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89" t="s">
        <v>129</v>
      </c>
      <c r="AU169" s="189" t="s">
        <v>85</v>
      </c>
      <c r="AV169" s="14" t="s">
        <v>85</v>
      </c>
      <c r="AW169" s="14" t="s">
        <v>36</v>
      </c>
      <c r="AX169" s="14" t="s">
        <v>75</v>
      </c>
      <c r="AY169" s="189" t="s">
        <v>118</v>
      </c>
    </row>
    <row r="170" s="14" customFormat="1">
      <c r="A170" s="14"/>
      <c r="B170" s="188"/>
      <c r="C170" s="14"/>
      <c r="D170" s="181" t="s">
        <v>129</v>
      </c>
      <c r="E170" s="189" t="s">
        <v>3</v>
      </c>
      <c r="F170" s="190" t="s">
        <v>235</v>
      </c>
      <c r="G170" s="14"/>
      <c r="H170" s="191">
        <v>12.006</v>
      </c>
      <c r="I170" s="192"/>
      <c r="J170" s="14"/>
      <c r="K170" s="14"/>
      <c r="L170" s="188"/>
      <c r="M170" s="193"/>
      <c r="N170" s="194"/>
      <c r="O170" s="194"/>
      <c r="P170" s="194"/>
      <c r="Q170" s="194"/>
      <c r="R170" s="194"/>
      <c r="S170" s="194"/>
      <c r="T170" s="19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89" t="s">
        <v>129</v>
      </c>
      <c r="AU170" s="189" t="s">
        <v>85</v>
      </c>
      <c r="AV170" s="14" t="s">
        <v>85</v>
      </c>
      <c r="AW170" s="14" t="s">
        <v>36</v>
      </c>
      <c r="AX170" s="14" t="s">
        <v>75</v>
      </c>
      <c r="AY170" s="189" t="s">
        <v>118</v>
      </c>
    </row>
    <row r="171" s="14" customFormat="1">
      <c r="A171" s="14"/>
      <c r="B171" s="188"/>
      <c r="C171" s="14"/>
      <c r="D171" s="181" t="s">
        <v>129</v>
      </c>
      <c r="E171" s="189" t="s">
        <v>3</v>
      </c>
      <c r="F171" s="190" t="s">
        <v>236</v>
      </c>
      <c r="G171" s="14"/>
      <c r="H171" s="191">
        <v>38.247999999999998</v>
      </c>
      <c r="I171" s="192"/>
      <c r="J171" s="14"/>
      <c r="K171" s="14"/>
      <c r="L171" s="188"/>
      <c r="M171" s="193"/>
      <c r="N171" s="194"/>
      <c r="O171" s="194"/>
      <c r="P171" s="194"/>
      <c r="Q171" s="194"/>
      <c r="R171" s="194"/>
      <c r="S171" s="194"/>
      <c r="T171" s="19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89" t="s">
        <v>129</v>
      </c>
      <c r="AU171" s="189" t="s">
        <v>85</v>
      </c>
      <c r="AV171" s="14" t="s">
        <v>85</v>
      </c>
      <c r="AW171" s="14" t="s">
        <v>36</v>
      </c>
      <c r="AX171" s="14" t="s">
        <v>75</v>
      </c>
      <c r="AY171" s="189" t="s">
        <v>118</v>
      </c>
    </row>
    <row r="172" s="14" customFormat="1">
      <c r="A172" s="14"/>
      <c r="B172" s="188"/>
      <c r="C172" s="14"/>
      <c r="D172" s="181" t="s">
        <v>129</v>
      </c>
      <c r="E172" s="189" t="s">
        <v>3</v>
      </c>
      <c r="F172" s="190" t="s">
        <v>237</v>
      </c>
      <c r="G172" s="14"/>
      <c r="H172" s="191">
        <v>8.8439999999999994</v>
      </c>
      <c r="I172" s="192"/>
      <c r="J172" s="14"/>
      <c r="K172" s="14"/>
      <c r="L172" s="188"/>
      <c r="M172" s="193"/>
      <c r="N172" s="194"/>
      <c r="O172" s="194"/>
      <c r="P172" s="194"/>
      <c r="Q172" s="194"/>
      <c r="R172" s="194"/>
      <c r="S172" s="194"/>
      <c r="T172" s="19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89" t="s">
        <v>129</v>
      </c>
      <c r="AU172" s="189" t="s">
        <v>85</v>
      </c>
      <c r="AV172" s="14" t="s">
        <v>85</v>
      </c>
      <c r="AW172" s="14" t="s">
        <v>36</v>
      </c>
      <c r="AX172" s="14" t="s">
        <v>75</v>
      </c>
      <c r="AY172" s="189" t="s">
        <v>118</v>
      </c>
    </row>
    <row r="173" s="15" customFormat="1">
      <c r="A173" s="15"/>
      <c r="B173" s="206"/>
      <c r="C173" s="15"/>
      <c r="D173" s="181" t="s">
        <v>129</v>
      </c>
      <c r="E173" s="207" t="s">
        <v>3</v>
      </c>
      <c r="F173" s="208" t="s">
        <v>238</v>
      </c>
      <c r="G173" s="15"/>
      <c r="H173" s="209">
        <v>212.43699999999998</v>
      </c>
      <c r="I173" s="210"/>
      <c r="J173" s="15"/>
      <c r="K173" s="15"/>
      <c r="L173" s="206"/>
      <c r="M173" s="211"/>
      <c r="N173" s="212"/>
      <c r="O173" s="212"/>
      <c r="P173" s="212"/>
      <c r="Q173" s="212"/>
      <c r="R173" s="212"/>
      <c r="S173" s="212"/>
      <c r="T173" s="21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07" t="s">
        <v>129</v>
      </c>
      <c r="AU173" s="207" t="s">
        <v>85</v>
      </c>
      <c r="AV173" s="15" t="s">
        <v>125</v>
      </c>
      <c r="AW173" s="15" t="s">
        <v>36</v>
      </c>
      <c r="AX173" s="15" t="s">
        <v>83</v>
      </c>
      <c r="AY173" s="207" t="s">
        <v>118</v>
      </c>
    </row>
    <row r="174" s="2" customFormat="1" ht="24.15" customHeight="1">
      <c r="A174" s="39"/>
      <c r="B174" s="161"/>
      <c r="C174" s="162" t="s">
        <v>271</v>
      </c>
      <c r="D174" s="162" t="s">
        <v>120</v>
      </c>
      <c r="E174" s="163" t="s">
        <v>272</v>
      </c>
      <c r="F174" s="164" t="s">
        <v>273</v>
      </c>
      <c r="G174" s="165" t="s">
        <v>221</v>
      </c>
      <c r="H174" s="166">
        <v>212.43700000000001</v>
      </c>
      <c r="I174" s="167"/>
      <c r="J174" s="168">
        <f>ROUND(I174*H174,2)</f>
        <v>0</v>
      </c>
      <c r="K174" s="164" t="s">
        <v>124</v>
      </c>
      <c r="L174" s="40"/>
      <c r="M174" s="169" t="s">
        <v>3</v>
      </c>
      <c r="N174" s="170" t="s">
        <v>46</v>
      </c>
      <c r="O174" s="73"/>
      <c r="P174" s="171">
        <f>O174*H174</f>
        <v>0</v>
      </c>
      <c r="Q174" s="171">
        <v>0.00050000000000000001</v>
      </c>
      <c r="R174" s="171">
        <f>Q174*H174</f>
        <v>0.10621850000000001</v>
      </c>
      <c r="S174" s="171">
        <v>0</v>
      </c>
      <c r="T174" s="17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173" t="s">
        <v>125</v>
      </c>
      <c r="AT174" s="173" t="s">
        <v>120</v>
      </c>
      <c r="AU174" s="173" t="s">
        <v>85</v>
      </c>
      <c r="AY174" s="19" t="s">
        <v>118</v>
      </c>
      <c r="BE174" s="174">
        <f>IF(N174="základní",J174,0)</f>
        <v>0</v>
      </c>
      <c r="BF174" s="174">
        <f>IF(N174="snížená",J174,0)</f>
        <v>0</v>
      </c>
      <c r="BG174" s="174">
        <f>IF(N174="zákl. přenesená",J174,0)</f>
        <v>0</v>
      </c>
      <c r="BH174" s="174">
        <f>IF(N174="sníž. přenesená",J174,0)</f>
        <v>0</v>
      </c>
      <c r="BI174" s="174">
        <f>IF(N174="nulová",J174,0)</f>
        <v>0</v>
      </c>
      <c r="BJ174" s="19" t="s">
        <v>83</v>
      </c>
      <c r="BK174" s="174">
        <f>ROUND(I174*H174,2)</f>
        <v>0</v>
      </c>
      <c r="BL174" s="19" t="s">
        <v>125</v>
      </c>
      <c r="BM174" s="173" t="s">
        <v>274</v>
      </c>
    </row>
    <row r="175" s="2" customFormat="1">
      <c r="A175" s="39"/>
      <c r="B175" s="40"/>
      <c r="C175" s="39"/>
      <c r="D175" s="175" t="s">
        <v>127</v>
      </c>
      <c r="E175" s="39"/>
      <c r="F175" s="176" t="s">
        <v>275</v>
      </c>
      <c r="G175" s="39"/>
      <c r="H175" s="39"/>
      <c r="I175" s="177"/>
      <c r="J175" s="39"/>
      <c r="K175" s="39"/>
      <c r="L175" s="40"/>
      <c r="M175" s="178"/>
      <c r="N175" s="179"/>
      <c r="O175" s="73"/>
      <c r="P175" s="73"/>
      <c r="Q175" s="73"/>
      <c r="R175" s="73"/>
      <c r="S175" s="73"/>
      <c r="T175" s="74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9" t="s">
        <v>127</v>
      </c>
      <c r="AU175" s="19" t="s">
        <v>85</v>
      </c>
    </row>
    <row r="176" s="12" customFormat="1" ht="22.8" customHeight="1">
      <c r="A176" s="12"/>
      <c r="B176" s="148"/>
      <c r="C176" s="12"/>
      <c r="D176" s="149" t="s">
        <v>74</v>
      </c>
      <c r="E176" s="159" t="s">
        <v>276</v>
      </c>
      <c r="F176" s="159" t="s">
        <v>277</v>
      </c>
      <c r="G176" s="12"/>
      <c r="H176" s="12"/>
      <c r="I176" s="151"/>
      <c r="J176" s="160">
        <f>BK176</f>
        <v>0</v>
      </c>
      <c r="K176" s="12"/>
      <c r="L176" s="148"/>
      <c r="M176" s="153"/>
      <c r="N176" s="154"/>
      <c r="O176" s="154"/>
      <c r="P176" s="155">
        <f>SUM(P177:P184)</f>
        <v>0</v>
      </c>
      <c r="Q176" s="154"/>
      <c r="R176" s="155">
        <f>SUM(R177:R184)</f>
        <v>0</v>
      </c>
      <c r="S176" s="154"/>
      <c r="T176" s="156">
        <f>SUM(T177:T184)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49" t="s">
        <v>83</v>
      </c>
      <c r="AT176" s="157" t="s">
        <v>74</v>
      </c>
      <c r="AU176" s="157" t="s">
        <v>83</v>
      </c>
      <c r="AY176" s="149" t="s">
        <v>118</v>
      </c>
      <c r="BK176" s="158">
        <f>SUM(BK177:BK184)</f>
        <v>0</v>
      </c>
    </row>
    <row r="177" s="2" customFormat="1" ht="44.25" customHeight="1">
      <c r="A177" s="39"/>
      <c r="B177" s="161"/>
      <c r="C177" s="162" t="s">
        <v>278</v>
      </c>
      <c r="D177" s="162" t="s">
        <v>120</v>
      </c>
      <c r="E177" s="163" t="s">
        <v>279</v>
      </c>
      <c r="F177" s="164" t="s">
        <v>280</v>
      </c>
      <c r="G177" s="165" t="s">
        <v>281</v>
      </c>
      <c r="H177" s="166">
        <v>410.01999999999998</v>
      </c>
      <c r="I177" s="167"/>
      <c r="J177" s="168">
        <f>ROUND(I177*H177,2)</f>
        <v>0</v>
      </c>
      <c r="K177" s="164" t="s">
        <v>124</v>
      </c>
      <c r="L177" s="40"/>
      <c r="M177" s="169" t="s">
        <v>3</v>
      </c>
      <c r="N177" s="170" t="s">
        <v>46</v>
      </c>
      <c r="O177" s="73"/>
      <c r="P177" s="171">
        <f>O177*H177</f>
        <v>0</v>
      </c>
      <c r="Q177" s="171">
        <v>0</v>
      </c>
      <c r="R177" s="171">
        <f>Q177*H177</f>
        <v>0</v>
      </c>
      <c r="S177" s="171">
        <v>0</v>
      </c>
      <c r="T177" s="17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173" t="s">
        <v>125</v>
      </c>
      <c r="AT177" s="173" t="s">
        <v>120</v>
      </c>
      <c r="AU177" s="173" t="s">
        <v>85</v>
      </c>
      <c r="AY177" s="19" t="s">
        <v>118</v>
      </c>
      <c r="BE177" s="174">
        <f>IF(N177="základní",J177,0)</f>
        <v>0</v>
      </c>
      <c r="BF177" s="174">
        <f>IF(N177="snížená",J177,0)</f>
        <v>0</v>
      </c>
      <c r="BG177" s="174">
        <f>IF(N177="zákl. přenesená",J177,0)</f>
        <v>0</v>
      </c>
      <c r="BH177" s="174">
        <f>IF(N177="sníž. přenesená",J177,0)</f>
        <v>0</v>
      </c>
      <c r="BI177" s="174">
        <f>IF(N177="nulová",J177,0)</f>
        <v>0</v>
      </c>
      <c r="BJ177" s="19" t="s">
        <v>83</v>
      </c>
      <c r="BK177" s="174">
        <f>ROUND(I177*H177,2)</f>
        <v>0</v>
      </c>
      <c r="BL177" s="19" t="s">
        <v>125</v>
      </c>
      <c r="BM177" s="173" t="s">
        <v>282</v>
      </c>
    </row>
    <row r="178" s="2" customFormat="1">
      <c r="A178" s="39"/>
      <c r="B178" s="40"/>
      <c r="C178" s="39"/>
      <c r="D178" s="175" t="s">
        <v>127</v>
      </c>
      <c r="E178" s="39"/>
      <c r="F178" s="176" t="s">
        <v>283</v>
      </c>
      <c r="G178" s="39"/>
      <c r="H178" s="39"/>
      <c r="I178" s="177"/>
      <c r="J178" s="39"/>
      <c r="K178" s="39"/>
      <c r="L178" s="40"/>
      <c r="M178" s="178"/>
      <c r="N178" s="179"/>
      <c r="O178" s="73"/>
      <c r="P178" s="73"/>
      <c r="Q178" s="73"/>
      <c r="R178" s="73"/>
      <c r="S178" s="73"/>
      <c r="T178" s="74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9" t="s">
        <v>127</v>
      </c>
      <c r="AU178" s="19" t="s">
        <v>85</v>
      </c>
    </row>
    <row r="179" s="14" customFormat="1">
      <c r="A179" s="14"/>
      <c r="B179" s="188"/>
      <c r="C179" s="14"/>
      <c r="D179" s="181" t="s">
        <v>129</v>
      </c>
      <c r="E179" s="189" t="s">
        <v>3</v>
      </c>
      <c r="F179" s="190" t="s">
        <v>284</v>
      </c>
      <c r="G179" s="14"/>
      <c r="H179" s="191">
        <v>410.01999999999998</v>
      </c>
      <c r="I179" s="192"/>
      <c r="J179" s="14"/>
      <c r="K179" s="14"/>
      <c r="L179" s="188"/>
      <c r="M179" s="193"/>
      <c r="N179" s="194"/>
      <c r="O179" s="194"/>
      <c r="P179" s="194"/>
      <c r="Q179" s="194"/>
      <c r="R179" s="194"/>
      <c r="S179" s="194"/>
      <c r="T179" s="19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89" t="s">
        <v>129</v>
      </c>
      <c r="AU179" s="189" t="s">
        <v>85</v>
      </c>
      <c r="AV179" s="14" t="s">
        <v>85</v>
      </c>
      <c r="AW179" s="14" t="s">
        <v>36</v>
      </c>
      <c r="AX179" s="14" t="s">
        <v>83</v>
      </c>
      <c r="AY179" s="189" t="s">
        <v>118</v>
      </c>
    </row>
    <row r="180" s="2" customFormat="1" ht="37.8" customHeight="1">
      <c r="A180" s="39"/>
      <c r="B180" s="161"/>
      <c r="C180" s="162" t="s">
        <v>285</v>
      </c>
      <c r="D180" s="162" t="s">
        <v>120</v>
      </c>
      <c r="E180" s="163" t="s">
        <v>286</v>
      </c>
      <c r="F180" s="164" t="s">
        <v>287</v>
      </c>
      <c r="G180" s="165" t="s">
        <v>281</v>
      </c>
      <c r="H180" s="166">
        <v>21.579999999999998</v>
      </c>
      <c r="I180" s="167"/>
      <c r="J180" s="168">
        <f>ROUND(I180*H180,2)</f>
        <v>0</v>
      </c>
      <c r="K180" s="164" t="s">
        <v>124</v>
      </c>
      <c r="L180" s="40"/>
      <c r="M180" s="169" t="s">
        <v>3</v>
      </c>
      <c r="N180" s="170" t="s">
        <v>46</v>
      </c>
      <c r="O180" s="73"/>
      <c r="P180" s="171">
        <f>O180*H180</f>
        <v>0</v>
      </c>
      <c r="Q180" s="171">
        <v>0</v>
      </c>
      <c r="R180" s="171">
        <f>Q180*H180</f>
        <v>0</v>
      </c>
      <c r="S180" s="171">
        <v>0</v>
      </c>
      <c r="T180" s="17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173" t="s">
        <v>125</v>
      </c>
      <c r="AT180" s="173" t="s">
        <v>120</v>
      </c>
      <c r="AU180" s="173" t="s">
        <v>85</v>
      </c>
      <c r="AY180" s="19" t="s">
        <v>118</v>
      </c>
      <c r="BE180" s="174">
        <f>IF(N180="základní",J180,0)</f>
        <v>0</v>
      </c>
      <c r="BF180" s="174">
        <f>IF(N180="snížená",J180,0)</f>
        <v>0</v>
      </c>
      <c r="BG180" s="174">
        <f>IF(N180="zákl. přenesená",J180,0)</f>
        <v>0</v>
      </c>
      <c r="BH180" s="174">
        <f>IF(N180="sníž. přenesená",J180,0)</f>
        <v>0</v>
      </c>
      <c r="BI180" s="174">
        <f>IF(N180="nulová",J180,0)</f>
        <v>0</v>
      </c>
      <c r="BJ180" s="19" t="s">
        <v>83</v>
      </c>
      <c r="BK180" s="174">
        <f>ROUND(I180*H180,2)</f>
        <v>0</v>
      </c>
      <c r="BL180" s="19" t="s">
        <v>125</v>
      </c>
      <c r="BM180" s="173" t="s">
        <v>288</v>
      </c>
    </row>
    <row r="181" s="2" customFormat="1">
      <c r="A181" s="39"/>
      <c r="B181" s="40"/>
      <c r="C181" s="39"/>
      <c r="D181" s="175" t="s">
        <v>127</v>
      </c>
      <c r="E181" s="39"/>
      <c r="F181" s="176" t="s">
        <v>289</v>
      </c>
      <c r="G181" s="39"/>
      <c r="H181" s="39"/>
      <c r="I181" s="177"/>
      <c r="J181" s="39"/>
      <c r="K181" s="39"/>
      <c r="L181" s="40"/>
      <c r="M181" s="178"/>
      <c r="N181" s="179"/>
      <c r="O181" s="73"/>
      <c r="P181" s="73"/>
      <c r="Q181" s="73"/>
      <c r="R181" s="73"/>
      <c r="S181" s="73"/>
      <c r="T181" s="74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9" t="s">
        <v>127</v>
      </c>
      <c r="AU181" s="19" t="s">
        <v>85</v>
      </c>
    </row>
    <row r="182" s="14" customFormat="1">
      <c r="A182" s="14"/>
      <c r="B182" s="188"/>
      <c r="C182" s="14"/>
      <c r="D182" s="181" t="s">
        <v>129</v>
      </c>
      <c r="E182" s="189" t="s">
        <v>3</v>
      </c>
      <c r="F182" s="190" t="s">
        <v>290</v>
      </c>
      <c r="G182" s="14"/>
      <c r="H182" s="191">
        <v>21.579999999999998</v>
      </c>
      <c r="I182" s="192"/>
      <c r="J182" s="14"/>
      <c r="K182" s="14"/>
      <c r="L182" s="188"/>
      <c r="M182" s="193"/>
      <c r="N182" s="194"/>
      <c r="O182" s="194"/>
      <c r="P182" s="194"/>
      <c r="Q182" s="194"/>
      <c r="R182" s="194"/>
      <c r="S182" s="194"/>
      <c r="T182" s="19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89" t="s">
        <v>129</v>
      </c>
      <c r="AU182" s="189" t="s">
        <v>85</v>
      </c>
      <c r="AV182" s="14" t="s">
        <v>85</v>
      </c>
      <c r="AW182" s="14" t="s">
        <v>36</v>
      </c>
      <c r="AX182" s="14" t="s">
        <v>83</v>
      </c>
      <c r="AY182" s="189" t="s">
        <v>118</v>
      </c>
    </row>
    <row r="183" s="2" customFormat="1" ht="44.25" customHeight="1">
      <c r="A183" s="39"/>
      <c r="B183" s="161"/>
      <c r="C183" s="162" t="s">
        <v>291</v>
      </c>
      <c r="D183" s="162" t="s">
        <v>120</v>
      </c>
      <c r="E183" s="163" t="s">
        <v>292</v>
      </c>
      <c r="F183" s="164" t="s">
        <v>293</v>
      </c>
      <c r="G183" s="165" t="s">
        <v>281</v>
      </c>
      <c r="H183" s="166">
        <v>21.579999999999998</v>
      </c>
      <c r="I183" s="167"/>
      <c r="J183" s="168">
        <f>ROUND(I183*H183,2)</f>
        <v>0</v>
      </c>
      <c r="K183" s="164" t="s">
        <v>124</v>
      </c>
      <c r="L183" s="40"/>
      <c r="M183" s="169" t="s">
        <v>3</v>
      </c>
      <c r="N183" s="170" t="s">
        <v>46</v>
      </c>
      <c r="O183" s="73"/>
      <c r="P183" s="171">
        <f>O183*H183</f>
        <v>0</v>
      </c>
      <c r="Q183" s="171">
        <v>0</v>
      </c>
      <c r="R183" s="171">
        <f>Q183*H183</f>
        <v>0</v>
      </c>
      <c r="S183" s="171">
        <v>0</v>
      </c>
      <c r="T183" s="17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173" t="s">
        <v>125</v>
      </c>
      <c r="AT183" s="173" t="s">
        <v>120</v>
      </c>
      <c r="AU183" s="173" t="s">
        <v>85</v>
      </c>
      <c r="AY183" s="19" t="s">
        <v>118</v>
      </c>
      <c r="BE183" s="174">
        <f>IF(N183="základní",J183,0)</f>
        <v>0</v>
      </c>
      <c r="BF183" s="174">
        <f>IF(N183="snížená",J183,0)</f>
        <v>0</v>
      </c>
      <c r="BG183" s="174">
        <f>IF(N183="zákl. přenesená",J183,0)</f>
        <v>0</v>
      </c>
      <c r="BH183" s="174">
        <f>IF(N183="sníž. přenesená",J183,0)</f>
        <v>0</v>
      </c>
      <c r="BI183" s="174">
        <f>IF(N183="nulová",J183,0)</f>
        <v>0</v>
      </c>
      <c r="BJ183" s="19" t="s">
        <v>83</v>
      </c>
      <c r="BK183" s="174">
        <f>ROUND(I183*H183,2)</f>
        <v>0</v>
      </c>
      <c r="BL183" s="19" t="s">
        <v>125</v>
      </c>
      <c r="BM183" s="173" t="s">
        <v>294</v>
      </c>
    </row>
    <row r="184" s="2" customFormat="1">
      <c r="A184" s="39"/>
      <c r="B184" s="40"/>
      <c r="C184" s="39"/>
      <c r="D184" s="175" t="s">
        <v>127</v>
      </c>
      <c r="E184" s="39"/>
      <c r="F184" s="176" t="s">
        <v>295</v>
      </c>
      <c r="G184" s="39"/>
      <c r="H184" s="39"/>
      <c r="I184" s="177"/>
      <c r="J184" s="39"/>
      <c r="K184" s="39"/>
      <c r="L184" s="40"/>
      <c r="M184" s="178"/>
      <c r="N184" s="179"/>
      <c r="O184" s="73"/>
      <c r="P184" s="73"/>
      <c r="Q184" s="73"/>
      <c r="R184" s="73"/>
      <c r="S184" s="73"/>
      <c r="T184" s="74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9" t="s">
        <v>127</v>
      </c>
      <c r="AU184" s="19" t="s">
        <v>85</v>
      </c>
    </row>
    <row r="185" s="12" customFormat="1" ht="22.8" customHeight="1">
      <c r="A185" s="12"/>
      <c r="B185" s="148"/>
      <c r="C185" s="12"/>
      <c r="D185" s="149" t="s">
        <v>74</v>
      </c>
      <c r="E185" s="159" t="s">
        <v>296</v>
      </c>
      <c r="F185" s="159" t="s">
        <v>297</v>
      </c>
      <c r="G185" s="12"/>
      <c r="H185" s="12"/>
      <c r="I185" s="151"/>
      <c r="J185" s="160">
        <f>BK185</f>
        <v>0</v>
      </c>
      <c r="K185" s="12"/>
      <c r="L185" s="148"/>
      <c r="M185" s="153"/>
      <c r="N185" s="154"/>
      <c r="O185" s="154"/>
      <c r="P185" s="155">
        <f>SUM(P186:P187)</f>
        <v>0</v>
      </c>
      <c r="Q185" s="154"/>
      <c r="R185" s="155">
        <f>SUM(R186:R187)</f>
        <v>0</v>
      </c>
      <c r="S185" s="154"/>
      <c r="T185" s="156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49" t="s">
        <v>83</v>
      </c>
      <c r="AT185" s="157" t="s">
        <v>74</v>
      </c>
      <c r="AU185" s="157" t="s">
        <v>83</v>
      </c>
      <c r="AY185" s="149" t="s">
        <v>118</v>
      </c>
      <c r="BK185" s="158">
        <f>SUM(BK186:BK187)</f>
        <v>0</v>
      </c>
    </row>
    <row r="186" s="2" customFormat="1" ht="55.5" customHeight="1">
      <c r="A186" s="39"/>
      <c r="B186" s="161"/>
      <c r="C186" s="162" t="s">
        <v>298</v>
      </c>
      <c r="D186" s="162" t="s">
        <v>120</v>
      </c>
      <c r="E186" s="163" t="s">
        <v>299</v>
      </c>
      <c r="F186" s="164" t="s">
        <v>300</v>
      </c>
      <c r="G186" s="165" t="s">
        <v>281</v>
      </c>
      <c r="H186" s="166">
        <v>19.692</v>
      </c>
      <c r="I186" s="167"/>
      <c r="J186" s="168">
        <f>ROUND(I186*H186,2)</f>
        <v>0</v>
      </c>
      <c r="K186" s="164" t="s">
        <v>124</v>
      </c>
      <c r="L186" s="40"/>
      <c r="M186" s="169" t="s">
        <v>3</v>
      </c>
      <c r="N186" s="170" t="s">
        <v>46</v>
      </c>
      <c r="O186" s="73"/>
      <c r="P186" s="171">
        <f>O186*H186</f>
        <v>0</v>
      </c>
      <c r="Q186" s="171">
        <v>0</v>
      </c>
      <c r="R186" s="171">
        <f>Q186*H186</f>
        <v>0</v>
      </c>
      <c r="S186" s="171">
        <v>0</v>
      </c>
      <c r="T186" s="17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173" t="s">
        <v>125</v>
      </c>
      <c r="AT186" s="173" t="s">
        <v>120</v>
      </c>
      <c r="AU186" s="173" t="s">
        <v>85</v>
      </c>
      <c r="AY186" s="19" t="s">
        <v>118</v>
      </c>
      <c r="BE186" s="174">
        <f>IF(N186="základní",J186,0)</f>
        <v>0</v>
      </c>
      <c r="BF186" s="174">
        <f>IF(N186="snížená",J186,0)</f>
        <v>0</v>
      </c>
      <c r="BG186" s="174">
        <f>IF(N186="zákl. přenesená",J186,0)</f>
        <v>0</v>
      </c>
      <c r="BH186" s="174">
        <f>IF(N186="sníž. přenesená",J186,0)</f>
        <v>0</v>
      </c>
      <c r="BI186" s="174">
        <f>IF(N186="nulová",J186,0)</f>
        <v>0</v>
      </c>
      <c r="BJ186" s="19" t="s">
        <v>83</v>
      </c>
      <c r="BK186" s="174">
        <f>ROUND(I186*H186,2)</f>
        <v>0</v>
      </c>
      <c r="BL186" s="19" t="s">
        <v>125</v>
      </c>
      <c r="BM186" s="173" t="s">
        <v>301</v>
      </c>
    </row>
    <row r="187" s="2" customFormat="1">
      <c r="A187" s="39"/>
      <c r="B187" s="40"/>
      <c r="C187" s="39"/>
      <c r="D187" s="175" t="s">
        <v>127</v>
      </c>
      <c r="E187" s="39"/>
      <c r="F187" s="176" t="s">
        <v>302</v>
      </c>
      <c r="G187" s="39"/>
      <c r="H187" s="39"/>
      <c r="I187" s="177"/>
      <c r="J187" s="39"/>
      <c r="K187" s="39"/>
      <c r="L187" s="40"/>
      <c r="M187" s="178"/>
      <c r="N187" s="179"/>
      <c r="O187" s="73"/>
      <c r="P187" s="73"/>
      <c r="Q187" s="73"/>
      <c r="R187" s="73"/>
      <c r="S187" s="73"/>
      <c r="T187" s="74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9" t="s">
        <v>127</v>
      </c>
      <c r="AU187" s="19" t="s">
        <v>85</v>
      </c>
    </row>
    <row r="188" s="12" customFormat="1" ht="25.92" customHeight="1">
      <c r="A188" s="12"/>
      <c r="B188" s="148"/>
      <c r="C188" s="12"/>
      <c r="D188" s="149" t="s">
        <v>74</v>
      </c>
      <c r="E188" s="150" t="s">
        <v>303</v>
      </c>
      <c r="F188" s="150" t="s">
        <v>304</v>
      </c>
      <c r="G188" s="12"/>
      <c r="H188" s="12"/>
      <c r="I188" s="151"/>
      <c r="J188" s="152">
        <f>BK188</f>
        <v>0</v>
      </c>
      <c r="K188" s="12"/>
      <c r="L188" s="148"/>
      <c r="M188" s="153"/>
      <c r="N188" s="154"/>
      <c r="O188" s="154"/>
      <c r="P188" s="155">
        <f>P189+P197</f>
        <v>0</v>
      </c>
      <c r="Q188" s="154"/>
      <c r="R188" s="155">
        <f>R189+R197</f>
        <v>0.59709452000000007</v>
      </c>
      <c r="S188" s="154"/>
      <c r="T188" s="156">
        <f>T189+T197</f>
        <v>0.59187200000000006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49" t="s">
        <v>85</v>
      </c>
      <c r="AT188" s="157" t="s">
        <v>74</v>
      </c>
      <c r="AU188" s="157" t="s">
        <v>75</v>
      </c>
      <c r="AY188" s="149" t="s">
        <v>118</v>
      </c>
      <c r="BK188" s="158">
        <f>BK189+BK197</f>
        <v>0</v>
      </c>
    </row>
    <row r="189" s="12" customFormat="1" ht="22.8" customHeight="1">
      <c r="A189" s="12"/>
      <c r="B189" s="148"/>
      <c r="C189" s="12"/>
      <c r="D189" s="149" t="s">
        <v>74</v>
      </c>
      <c r="E189" s="159" t="s">
        <v>305</v>
      </c>
      <c r="F189" s="159" t="s">
        <v>306</v>
      </c>
      <c r="G189" s="12"/>
      <c r="H189" s="12"/>
      <c r="I189" s="151"/>
      <c r="J189" s="160">
        <f>BK189</f>
        <v>0</v>
      </c>
      <c r="K189" s="12"/>
      <c r="L189" s="148"/>
      <c r="M189" s="153"/>
      <c r="N189" s="154"/>
      <c r="O189" s="154"/>
      <c r="P189" s="155">
        <f>SUM(P190:P196)</f>
        <v>0</v>
      </c>
      <c r="Q189" s="154"/>
      <c r="R189" s="155">
        <f>SUM(R190:R196)</f>
        <v>0.0052225200000000005</v>
      </c>
      <c r="S189" s="154"/>
      <c r="T189" s="156">
        <f>SUM(T190:T196)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49" t="s">
        <v>85</v>
      </c>
      <c r="AT189" s="157" t="s">
        <v>74</v>
      </c>
      <c r="AU189" s="157" t="s">
        <v>83</v>
      </c>
      <c r="AY189" s="149" t="s">
        <v>118</v>
      </c>
      <c r="BK189" s="158">
        <f>SUM(BK190:BK196)</f>
        <v>0</v>
      </c>
    </row>
    <row r="190" s="2" customFormat="1" ht="24.15" customHeight="1">
      <c r="A190" s="39"/>
      <c r="B190" s="161"/>
      <c r="C190" s="162" t="s">
        <v>307</v>
      </c>
      <c r="D190" s="162" t="s">
        <v>120</v>
      </c>
      <c r="E190" s="163" t="s">
        <v>308</v>
      </c>
      <c r="F190" s="164" t="s">
        <v>309</v>
      </c>
      <c r="G190" s="165" t="s">
        <v>196</v>
      </c>
      <c r="H190" s="166">
        <v>29.013999999999999</v>
      </c>
      <c r="I190" s="167"/>
      <c r="J190" s="168">
        <f>ROUND(I190*H190,2)</f>
        <v>0</v>
      </c>
      <c r="K190" s="164" t="s">
        <v>124</v>
      </c>
      <c r="L190" s="40"/>
      <c r="M190" s="169" t="s">
        <v>3</v>
      </c>
      <c r="N190" s="170" t="s">
        <v>46</v>
      </c>
      <c r="O190" s="73"/>
      <c r="P190" s="171">
        <f>O190*H190</f>
        <v>0</v>
      </c>
      <c r="Q190" s="171">
        <v>2.0000000000000002E-05</v>
      </c>
      <c r="R190" s="171">
        <f>Q190*H190</f>
        <v>0.00058028000000000008</v>
      </c>
      <c r="S190" s="171">
        <v>0</v>
      </c>
      <c r="T190" s="172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173" t="s">
        <v>211</v>
      </c>
      <c r="AT190" s="173" t="s">
        <v>120</v>
      </c>
      <c r="AU190" s="173" t="s">
        <v>85</v>
      </c>
      <c r="AY190" s="19" t="s">
        <v>118</v>
      </c>
      <c r="BE190" s="174">
        <f>IF(N190="základní",J190,0)</f>
        <v>0</v>
      </c>
      <c r="BF190" s="174">
        <f>IF(N190="snížená",J190,0)</f>
        <v>0</v>
      </c>
      <c r="BG190" s="174">
        <f>IF(N190="zákl. přenesená",J190,0)</f>
        <v>0</v>
      </c>
      <c r="BH190" s="174">
        <f>IF(N190="sníž. přenesená",J190,0)</f>
        <v>0</v>
      </c>
      <c r="BI190" s="174">
        <f>IF(N190="nulová",J190,0)</f>
        <v>0</v>
      </c>
      <c r="BJ190" s="19" t="s">
        <v>83</v>
      </c>
      <c r="BK190" s="174">
        <f>ROUND(I190*H190,2)</f>
        <v>0</v>
      </c>
      <c r="BL190" s="19" t="s">
        <v>211</v>
      </c>
      <c r="BM190" s="173" t="s">
        <v>310</v>
      </c>
    </row>
    <row r="191" s="2" customFormat="1">
      <c r="A191" s="39"/>
      <c r="B191" s="40"/>
      <c r="C191" s="39"/>
      <c r="D191" s="175" t="s">
        <v>127</v>
      </c>
      <c r="E191" s="39"/>
      <c r="F191" s="176" t="s">
        <v>311</v>
      </c>
      <c r="G191" s="39"/>
      <c r="H191" s="39"/>
      <c r="I191" s="177"/>
      <c r="J191" s="39"/>
      <c r="K191" s="39"/>
      <c r="L191" s="40"/>
      <c r="M191" s="178"/>
      <c r="N191" s="179"/>
      <c r="O191" s="73"/>
      <c r="P191" s="73"/>
      <c r="Q191" s="73"/>
      <c r="R191" s="73"/>
      <c r="S191" s="73"/>
      <c r="T191" s="74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9" t="s">
        <v>127</v>
      </c>
      <c r="AU191" s="19" t="s">
        <v>85</v>
      </c>
    </row>
    <row r="192" s="13" customFormat="1">
      <c r="A192" s="13"/>
      <c r="B192" s="180"/>
      <c r="C192" s="13"/>
      <c r="D192" s="181" t="s">
        <v>129</v>
      </c>
      <c r="E192" s="182" t="s">
        <v>3</v>
      </c>
      <c r="F192" s="183" t="s">
        <v>312</v>
      </c>
      <c r="G192" s="13"/>
      <c r="H192" s="182" t="s">
        <v>3</v>
      </c>
      <c r="I192" s="184"/>
      <c r="J192" s="13"/>
      <c r="K192" s="13"/>
      <c r="L192" s="180"/>
      <c r="M192" s="185"/>
      <c r="N192" s="186"/>
      <c r="O192" s="186"/>
      <c r="P192" s="186"/>
      <c r="Q192" s="186"/>
      <c r="R192" s="186"/>
      <c r="S192" s="186"/>
      <c r="T192" s="18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2" t="s">
        <v>129</v>
      </c>
      <c r="AU192" s="182" t="s">
        <v>85</v>
      </c>
      <c r="AV192" s="13" t="s">
        <v>83</v>
      </c>
      <c r="AW192" s="13" t="s">
        <v>36</v>
      </c>
      <c r="AX192" s="13" t="s">
        <v>75</v>
      </c>
      <c r="AY192" s="182" t="s">
        <v>118</v>
      </c>
    </row>
    <row r="193" s="14" customFormat="1">
      <c r="A193" s="14"/>
      <c r="B193" s="188"/>
      <c r="C193" s="14"/>
      <c r="D193" s="181" t="s">
        <v>129</v>
      </c>
      <c r="E193" s="189" t="s">
        <v>3</v>
      </c>
      <c r="F193" s="190" t="s">
        <v>313</v>
      </c>
      <c r="G193" s="14"/>
      <c r="H193" s="191">
        <v>29.013999999999999</v>
      </c>
      <c r="I193" s="192"/>
      <c r="J193" s="14"/>
      <c r="K193" s="14"/>
      <c r="L193" s="188"/>
      <c r="M193" s="193"/>
      <c r="N193" s="194"/>
      <c r="O193" s="194"/>
      <c r="P193" s="194"/>
      <c r="Q193" s="194"/>
      <c r="R193" s="194"/>
      <c r="S193" s="194"/>
      <c r="T193" s="19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189" t="s">
        <v>129</v>
      </c>
      <c r="AU193" s="189" t="s">
        <v>85</v>
      </c>
      <c r="AV193" s="14" t="s">
        <v>85</v>
      </c>
      <c r="AW193" s="14" t="s">
        <v>36</v>
      </c>
      <c r="AX193" s="14" t="s">
        <v>83</v>
      </c>
      <c r="AY193" s="189" t="s">
        <v>118</v>
      </c>
    </row>
    <row r="194" s="2" customFormat="1" ht="24.15" customHeight="1">
      <c r="A194" s="39"/>
      <c r="B194" s="161"/>
      <c r="C194" s="162" t="s">
        <v>314</v>
      </c>
      <c r="D194" s="162" t="s">
        <v>120</v>
      </c>
      <c r="E194" s="163" t="s">
        <v>315</v>
      </c>
      <c r="F194" s="164" t="s">
        <v>316</v>
      </c>
      <c r="G194" s="165" t="s">
        <v>196</v>
      </c>
      <c r="H194" s="166">
        <v>29.013999999999999</v>
      </c>
      <c r="I194" s="167"/>
      <c r="J194" s="168">
        <f>ROUND(I194*H194,2)</f>
        <v>0</v>
      </c>
      <c r="K194" s="164" t="s">
        <v>124</v>
      </c>
      <c r="L194" s="40"/>
      <c r="M194" s="169" t="s">
        <v>3</v>
      </c>
      <c r="N194" s="170" t="s">
        <v>46</v>
      </c>
      <c r="O194" s="73"/>
      <c r="P194" s="171">
        <f>O194*H194</f>
        <v>0</v>
      </c>
      <c r="Q194" s="171">
        <v>0.00016000000000000001</v>
      </c>
      <c r="R194" s="171">
        <f>Q194*H194</f>
        <v>0.0046422400000000006</v>
      </c>
      <c r="S194" s="171">
        <v>0</v>
      </c>
      <c r="T194" s="17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173" t="s">
        <v>211</v>
      </c>
      <c r="AT194" s="173" t="s">
        <v>120</v>
      </c>
      <c r="AU194" s="173" t="s">
        <v>85</v>
      </c>
      <c r="AY194" s="19" t="s">
        <v>118</v>
      </c>
      <c r="BE194" s="174">
        <f>IF(N194="základní",J194,0)</f>
        <v>0</v>
      </c>
      <c r="BF194" s="174">
        <f>IF(N194="snížená",J194,0)</f>
        <v>0</v>
      </c>
      <c r="BG194" s="174">
        <f>IF(N194="zákl. přenesená",J194,0)</f>
        <v>0</v>
      </c>
      <c r="BH194" s="174">
        <f>IF(N194="sníž. přenesená",J194,0)</f>
        <v>0</v>
      </c>
      <c r="BI194" s="174">
        <f>IF(N194="nulová",J194,0)</f>
        <v>0</v>
      </c>
      <c r="BJ194" s="19" t="s">
        <v>83</v>
      </c>
      <c r="BK194" s="174">
        <f>ROUND(I194*H194,2)</f>
        <v>0</v>
      </c>
      <c r="BL194" s="19" t="s">
        <v>211</v>
      </c>
      <c r="BM194" s="173" t="s">
        <v>317</v>
      </c>
    </row>
    <row r="195" s="2" customFormat="1">
      <c r="A195" s="39"/>
      <c r="B195" s="40"/>
      <c r="C195" s="39"/>
      <c r="D195" s="175" t="s">
        <v>127</v>
      </c>
      <c r="E195" s="39"/>
      <c r="F195" s="176" t="s">
        <v>318</v>
      </c>
      <c r="G195" s="39"/>
      <c r="H195" s="39"/>
      <c r="I195" s="177"/>
      <c r="J195" s="39"/>
      <c r="K195" s="39"/>
      <c r="L195" s="40"/>
      <c r="M195" s="178"/>
      <c r="N195" s="179"/>
      <c r="O195" s="73"/>
      <c r="P195" s="73"/>
      <c r="Q195" s="73"/>
      <c r="R195" s="73"/>
      <c r="S195" s="73"/>
      <c r="T195" s="74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9" t="s">
        <v>127</v>
      </c>
      <c r="AU195" s="19" t="s">
        <v>85</v>
      </c>
    </row>
    <row r="196" s="14" customFormat="1">
      <c r="A196" s="14"/>
      <c r="B196" s="188"/>
      <c r="C196" s="14"/>
      <c r="D196" s="181" t="s">
        <v>129</v>
      </c>
      <c r="E196" s="189" t="s">
        <v>3</v>
      </c>
      <c r="F196" s="190" t="s">
        <v>313</v>
      </c>
      <c r="G196" s="14"/>
      <c r="H196" s="191">
        <v>29.013999999999999</v>
      </c>
      <c r="I196" s="192"/>
      <c r="J196" s="14"/>
      <c r="K196" s="14"/>
      <c r="L196" s="188"/>
      <c r="M196" s="193"/>
      <c r="N196" s="194"/>
      <c r="O196" s="194"/>
      <c r="P196" s="194"/>
      <c r="Q196" s="194"/>
      <c r="R196" s="194"/>
      <c r="S196" s="194"/>
      <c r="T196" s="19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89" t="s">
        <v>129</v>
      </c>
      <c r="AU196" s="189" t="s">
        <v>85</v>
      </c>
      <c r="AV196" s="14" t="s">
        <v>85</v>
      </c>
      <c r="AW196" s="14" t="s">
        <v>36</v>
      </c>
      <c r="AX196" s="14" t="s">
        <v>83</v>
      </c>
      <c r="AY196" s="189" t="s">
        <v>118</v>
      </c>
    </row>
    <row r="197" s="12" customFormat="1" ht="22.8" customHeight="1">
      <c r="A197" s="12"/>
      <c r="B197" s="148"/>
      <c r="C197" s="12"/>
      <c r="D197" s="149" t="s">
        <v>74</v>
      </c>
      <c r="E197" s="159" t="s">
        <v>319</v>
      </c>
      <c r="F197" s="159" t="s">
        <v>320</v>
      </c>
      <c r="G197" s="12"/>
      <c r="H197" s="12"/>
      <c r="I197" s="151"/>
      <c r="J197" s="160">
        <f>BK197</f>
        <v>0</v>
      </c>
      <c r="K197" s="12"/>
      <c r="L197" s="148"/>
      <c r="M197" s="153"/>
      <c r="N197" s="154"/>
      <c r="O197" s="154"/>
      <c r="P197" s="155">
        <f>SUM(P198:P201)</f>
        <v>0</v>
      </c>
      <c r="Q197" s="154"/>
      <c r="R197" s="155">
        <f>SUM(R198:R201)</f>
        <v>0.59187200000000006</v>
      </c>
      <c r="S197" s="154"/>
      <c r="T197" s="156">
        <f>SUM(T198:T201)</f>
        <v>0.59187200000000006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49" t="s">
        <v>85</v>
      </c>
      <c r="AT197" s="157" t="s">
        <v>74</v>
      </c>
      <c r="AU197" s="157" t="s">
        <v>83</v>
      </c>
      <c r="AY197" s="149" t="s">
        <v>118</v>
      </c>
      <c r="BK197" s="158">
        <f>SUM(BK198:BK201)</f>
        <v>0</v>
      </c>
    </row>
    <row r="198" s="2" customFormat="1" ht="33.75" customHeight="1">
      <c r="A198" s="39"/>
      <c r="B198" s="161"/>
      <c r="C198" s="162" t="s">
        <v>321</v>
      </c>
      <c r="D198" s="162" t="s">
        <v>120</v>
      </c>
      <c r="E198" s="163" t="s">
        <v>322</v>
      </c>
      <c r="F198" s="164" t="s">
        <v>323</v>
      </c>
      <c r="G198" s="165" t="s">
        <v>221</v>
      </c>
      <c r="H198" s="166">
        <v>34.816000000000003</v>
      </c>
      <c r="I198" s="167"/>
      <c r="J198" s="168">
        <f>ROUND(I198*H198,2)</f>
        <v>0</v>
      </c>
      <c r="K198" s="164" t="s">
        <v>124</v>
      </c>
      <c r="L198" s="40"/>
      <c r="M198" s="169" t="s">
        <v>3</v>
      </c>
      <c r="N198" s="170" t="s">
        <v>46</v>
      </c>
      <c r="O198" s="73"/>
      <c r="P198" s="171">
        <f>O198*H198</f>
        <v>0</v>
      </c>
      <c r="Q198" s="171">
        <v>0.017000000000000001</v>
      </c>
      <c r="R198" s="171">
        <f>Q198*H198</f>
        <v>0.59187200000000006</v>
      </c>
      <c r="S198" s="171">
        <v>0.017000000000000001</v>
      </c>
      <c r="T198" s="172">
        <f>S198*H198</f>
        <v>0.59187200000000006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173" t="s">
        <v>211</v>
      </c>
      <c r="AT198" s="173" t="s">
        <v>120</v>
      </c>
      <c r="AU198" s="173" t="s">
        <v>85</v>
      </c>
      <c r="AY198" s="19" t="s">
        <v>118</v>
      </c>
      <c r="BE198" s="174">
        <f>IF(N198="základní",J198,0)</f>
        <v>0</v>
      </c>
      <c r="BF198" s="174">
        <f>IF(N198="snížená",J198,0)</f>
        <v>0</v>
      </c>
      <c r="BG198" s="174">
        <f>IF(N198="zákl. přenesená",J198,0)</f>
        <v>0</v>
      </c>
      <c r="BH198" s="174">
        <f>IF(N198="sníž. přenesená",J198,0)</f>
        <v>0</v>
      </c>
      <c r="BI198" s="174">
        <f>IF(N198="nulová",J198,0)</f>
        <v>0</v>
      </c>
      <c r="BJ198" s="19" t="s">
        <v>83</v>
      </c>
      <c r="BK198" s="174">
        <f>ROUND(I198*H198,2)</f>
        <v>0</v>
      </c>
      <c r="BL198" s="19" t="s">
        <v>211</v>
      </c>
      <c r="BM198" s="173" t="s">
        <v>324</v>
      </c>
    </row>
    <row r="199" s="2" customFormat="1">
      <c r="A199" s="39"/>
      <c r="B199" s="40"/>
      <c r="C199" s="39"/>
      <c r="D199" s="175" t="s">
        <v>127</v>
      </c>
      <c r="E199" s="39"/>
      <c r="F199" s="176" t="s">
        <v>325</v>
      </c>
      <c r="G199" s="39"/>
      <c r="H199" s="39"/>
      <c r="I199" s="177"/>
      <c r="J199" s="39"/>
      <c r="K199" s="39"/>
      <c r="L199" s="40"/>
      <c r="M199" s="178"/>
      <c r="N199" s="179"/>
      <c r="O199" s="73"/>
      <c r="P199" s="73"/>
      <c r="Q199" s="73"/>
      <c r="R199" s="73"/>
      <c r="S199" s="73"/>
      <c r="T199" s="74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9" t="s">
        <v>127</v>
      </c>
      <c r="AU199" s="19" t="s">
        <v>85</v>
      </c>
    </row>
    <row r="200" s="13" customFormat="1">
      <c r="A200" s="13"/>
      <c r="B200" s="180"/>
      <c r="C200" s="13"/>
      <c r="D200" s="181" t="s">
        <v>129</v>
      </c>
      <c r="E200" s="182" t="s">
        <v>3</v>
      </c>
      <c r="F200" s="183" t="s">
        <v>326</v>
      </c>
      <c r="G200" s="13"/>
      <c r="H200" s="182" t="s">
        <v>3</v>
      </c>
      <c r="I200" s="184"/>
      <c r="J200" s="13"/>
      <c r="K200" s="13"/>
      <c r="L200" s="180"/>
      <c r="M200" s="185"/>
      <c r="N200" s="186"/>
      <c r="O200" s="186"/>
      <c r="P200" s="186"/>
      <c r="Q200" s="186"/>
      <c r="R200" s="186"/>
      <c r="S200" s="186"/>
      <c r="T200" s="18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2" t="s">
        <v>129</v>
      </c>
      <c r="AU200" s="182" t="s">
        <v>85</v>
      </c>
      <c r="AV200" s="13" t="s">
        <v>83</v>
      </c>
      <c r="AW200" s="13" t="s">
        <v>36</v>
      </c>
      <c r="AX200" s="13" t="s">
        <v>75</v>
      </c>
      <c r="AY200" s="182" t="s">
        <v>118</v>
      </c>
    </row>
    <row r="201" s="14" customFormat="1">
      <c r="A201" s="14"/>
      <c r="B201" s="188"/>
      <c r="C201" s="14"/>
      <c r="D201" s="181" t="s">
        <v>129</v>
      </c>
      <c r="E201" s="189" t="s">
        <v>3</v>
      </c>
      <c r="F201" s="190" t="s">
        <v>327</v>
      </c>
      <c r="G201" s="14"/>
      <c r="H201" s="191">
        <v>34.816000000000003</v>
      </c>
      <c r="I201" s="192"/>
      <c r="J201" s="14"/>
      <c r="K201" s="14"/>
      <c r="L201" s="188"/>
      <c r="M201" s="214"/>
      <c r="N201" s="215"/>
      <c r="O201" s="215"/>
      <c r="P201" s="215"/>
      <c r="Q201" s="215"/>
      <c r="R201" s="215"/>
      <c r="S201" s="215"/>
      <c r="T201" s="21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89" t="s">
        <v>129</v>
      </c>
      <c r="AU201" s="189" t="s">
        <v>85</v>
      </c>
      <c r="AV201" s="14" t="s">
        <v>85</v>
      </c>
      <c r="AW201" s="14" t="s">
        <v>36</v>
      </c>
      <c r="AX201" s="14" t="s">
        <v>83</v>
      </c>
      <c r="AY201" s="189" t="s">
        <v>118</v>
      </c>
    </row>
    <row r="202" s="2" customFormat="1" ht="6.96" customHeight="1">
      <c r="A202" s="39"/>
      <c r="B202" s="56"/>
      <c r="C202" s="57"/>
      <c r="D202" s="57"/>
      <c r="E202" s="57"/>
      <c r="F202" s="57"/>
      <c r="G202" s="57"/>
      <c r="H202" s="57"/>
      <c r="I202" s="57"/>
      <c r="J202" s="57"/>
      <c r="K202" s="57"/>
      <c r="L202" s="40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autoFilter ref="C88:K20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1_02/133212011"/>
    <hyperlink ref="F97" r:id="rId2" display="https://podminky.urs.cz/item/CS_URS_2021_02/139911121"/>
    <hyperlink ref="F101" r:id="rId3" display="https://podminky.urs.cz/item/CS_URS_2021_02/174211101"/>
    <hyperlink ref="F105" r:id="rId4" display="https://podminky.urs.cz/item/CS_URS_2021_02/338171113"/>
    <hyperlink ref="F109" r:id="rId5" display="https://podminky.urs.cz/item/CS_URS_2021_02/55342253"/>
    <hyperlink ref="F111" r:id="rId6" display="https://podminky.urs.cz/item/CS_URS_2021_02/348101220"/>
    <hyperlink ref="F113" r:id="rId7" display="https://podminky.urs.cz/item/CS_URS_2021_02/55342333"/>
    <hyperlink ref="F115" r:id="rId8" display="https://podminky.urs.cz/item/CS_URS_2021_02/55342334"/>
    <hyperlink ref="F117" r:id="rId9" display="https://podminky.urs.cz/item/CS_URS_2021_02/348101230"/>
    <hyperlink ref="F119" r:id="rId10" display="https://podminky.urs.cz/item/CS_URS_2021_02/55342361"/>
    <hyperlink ref="F121" r:id="rId11" display="https://podminky.urs.cz/item/CS_URS_2021_02/348101240"/>
    <hyperlink ref="F123" r:id="rId12" display="https://podminky.urs.cz/item/CS_URS_2021_02/55342363"/>
    <hyperlink ref="F125" r:id="rId13" display="https://podminky.urs.cz/item/CS_URS_2021_02/348171143"/>
    <hyperlink ref="F128" r:id="rId14" display="https://podminky.urs.cz/item/CS_URS_2021_02/55342420"/>
    <hyperlink ref="F131" r:id="rId15" display="https://podminky.urs.cz/item/CS_URS_2021_02/59231512"/>
    <hyperlink ref="F134" r:id="rId16" display="https://podminky.urs.cz/item/CS_URS_2021_02/59231513"/>
    <hyperlink ref="F138" r:id="rId17" display="https://podminky.urs.cz/item/CS_URS_2021_02/622131101"/>
    <hyperlink ref="F141" r:id="rId18" display="https://podminky.urs.cz/item/CS_URS_2021_02/622135002"/>
    <hyperlink ref="F152" r:id="rId19" display="https://podminky.urs.cz/item/CS_URS_2021_02/622135092"/>
    <hyperlink ref="F156" r:id="rId20" display="https://podminky.urs.cz/item/CS_URS_2021_02/966072811"/>
    <hyperlink ref="F159" r:id="rId21" display="https://podminky.urs.cz/item/CS_URS_2021_02/966073810"/>
    <hyperlink ref="F161" r:id="rId22" display="https://podminky.urs.cz/item/CS_URS_2021_02/966073811"/>
    <hyperlink ref="F163" r:id="rId23" display="https://podminky.urs.cz/item/CS_URS_2021_02/966073812"/>
    <hyperlink ref="F165" r:id="rId24" display="https://podminky.urs.cz/item/CS_URS_2021_02/985121122"/>
    <hyperlink ref="F175" r:id="rId25" display="https://podminky.urs.cz/item/CS_URS_2021_02/985324111"/>
    <hyperlink ref="F178" r:id="rId26" display="https://podminky.urs.cz/item/CS_URS_2021_02/997013509"/>
    <hyperlink ref="F181" r:id="rId27" display="https://podminky.urs.cz/item/CS_URS_2021_02/997013511"/>
    <hyperlink ref="F184" r:id="rId28" display="https://podminky.urs.cz/item/CS_URS_2021_02/997013861"/>
    <hyperlink ref="F187" r:id="rId29" display="https://podminky.urs.cz/item/CS_URS_2021_02/998232110"/>
    <hyperlink ref="F191" r:id="rId30" display="https://podminky.urs.cz/item/CS_URS_2021_02/783614551"/>
    <hyperlink ref="F195" r:id="rId31" display="https://podminky.urs.cz/item/CS_URS_2021_02/783637611"/>
    <hyperlink ref="F199" r:id="rId32" display="https://podminky.urs.cz/item/CS_URS_2021_02/7892325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7" customWidth="1"/>
    <col min="2" max="2" width="1.667969" style="217" customWidth="1"/>
    <col min="3" max="4" width="5" style="217" customWidth="1"/>
    <col min="5" max="5" width="11.66016" style="217" customWidth="1"/>
    <col min="6" max="6" width="9.160156" style="217" customWidth="1"/>
    <col min="7" max="7" width="5" style="217" customWidth="1"/>
    <col min="8" max="8" width="77.83203" style="217" customWidth="1"/>
    <col min="9" max="10" width="20" style="217" customWidth="1"/>
    <col min="11" max="11" width="1.667969" style="217" customWidth="1"/>
  </cols>
  <sheetData>
    <row r="1" s="1" customFormat="1" ht="37.5" customHeight="1"/>
    <row r="2" s="1" customFormat="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="16" customFormat="1" ht="45" customHeight="1">
      <c r="B3" s="221"/>
      <c r="C3" s="222" t="s">
        <v>328</v>
      </c>
      <c r="D3" s="222"/>
      <c r="E3" s="222"/>
      <c r="F3" s="222"/>
      <c r="G3" s="222"/>
      <c r="H3" s="222"/>
      <c r="I3" s="222"/>
      <c r="J3" s="222"/>
      <c r="K3" s="223"/>
    </row>
    <row r="4" s="1" customFormat="1" ht="25.5" customHeight="1">
      <c r="B4" s="224"/>
      <c r="C4" s="225" t="s">
        <v>329</v>
      </c>
      <c r="D4" s="225"/>
      <c r="E4" s="225"/>
      <c r="F4" s="225"/>
      <c r="G4" s="225"/>
      <c r="H4" s="225"/>
      <c r="I4" s="225"/>
      <c r="J4" s="225"/>
      <c r="K4" s="226"/>
    </row>
    <row r="5" s="1" customFormat="1" ht="5.25" customHeight="1">
      <c r="B5" s="224"/>
      <c r="C5" s="227"/>
      <c r="D5" s="227"/>
      <c r="E5" s="227"/>
      <c r="F5" s="227"/>
      <c r="G5" s="227"/>
      <c r="H5" s="227"/>
      <c r="I5" s="227"/>
      <c r="J5" s="227"/>
      <c r="K5" s="226"/>
    </row>
    <row r="6" s="1" customFormat="1" ht="15" customHeight="1">
      <c r="B6" s="224"/>
      <c r="C6" s="228" t="s">
        <v>330</v>
      </c>
      <c r="D6" s="228"/>
      <c r="E6" s="228"/>
      <c r="F6" s="228"/>
      <c r="G6" s="228"/>
      <c r="H6" s="228"/>
      <c r="I6" s="228"/>
      <c r="J6" s="228"/>
      <c r="K6" s="226"/>
    </row>
    <row r="7" s="1" customFormat="1" ht="15" customHeight="1">
      <c r="B7" s="229"/>
      <c r="C7" s="228" t="s">
        <v>331</v>
      </c>
      <c r="D7" s="228"/>
      <c r="E7" s="228"/>
      <c r="F7" s="228"/>
      <c r="G7" s="228"/>
      <c r="H7" s="228"/>
      <c r="I7" s="228"/>
      <c r="J7" s="228"/>
      <c r="K7" s="226"/>
    </row>
    <row r="8" s="1" customFormat="1" ht="12.75" customHeight="1">
      <c r="B8" s="229"/>
      <c r="C8" s="228"/>
      <c r="D8" s="228"/>
      <c r="E8" s="228"/>
      <c r="F8" s="228"/>
      <c r="G8" s="228"/>
      <c r="H8" s="228"/>
      <c r="I8" s="228"/>
      <c r="J8" s="228"/>
      <c r="K8" s="226"/>
    </row>
    <row r="9" s="1" customFormat="1" ht="15" customHeight="1">
      <c r="B9" s="229"/>
      <c r="C9" s="228" t="s">
        <v>332</v>
      </c>
      <c r="D9" s="228"/>
      <c r="E9" s="228"/>
      <c r="F9" s="228"/>
      <c r="G9" s="228"/>
      <c r="H9" s="228"/>
      <c r="I9" s="228"/>
      <c r="J9" s="228"/>
      <c r="K9" s="226"/>
    </row>
    <row r="10" s="1" customFormat="1" ht="15" customHeight="1">
      <c r="B10" s="229"/>
      <c r="C10" s="228"/>
      <c r="D10" s="228" t="s">
        <v>333</v>
      </c>
      <c r="E10" s="228"/>
      <c r="F10" s="228"/>
      <c r="G10" s="228"/>
      <c r="H10" s="228"/>
      <c r="I10" s="228"/>
      <c r="J10" s="228"/>
      <c r="K10" s="226"/>
    </row>
    <row r="11" s="1" customFormat="1" ht="15" customHeight="1">
      <c r="B11" s="229"/>
      <c r="C11" s="230"/>
      <c r="D11" s="228" t="s">
        <v>334</v>
      </c>
      <c r="E11" s="228"/>
      <c r="F11" s="228"/>
      <c r="G11" s="228"/>
      <c r="H11" s="228"/>
      <c r="I11" s="228"/>
      <c r="J11" s="228"/>
      <c r="K11" s="226"/>
    </row>
    <row r="12" s="1" customFormat="1" ht="15" customHeight="1">
      <c r="B12" s="229"/>
      <c r="C12" s="230"/>
      <c r="D12" s="228"/>
      <c r="E12" s="228"/>
      <c r="F12" s="228"/>
      <c r="G12" s="228"/>
      <c r="H12" s="228"/>
      <c r="I12" s="228"/>
      <c r="J12" s="228"/>
      <c r="K12" s="226"/>
    </row>
    <row r="13" s="1" customFormat="1" ht="15" customHeight="1">
      <c r="B13" s="229"/>
      <c r="C13" s="230"/>
      <c r="D13" s="231" t="s">
        <v>335</v>
      </c>
      <c r="E13" s="228"/>
      <c r="F13" s="228"/>
      <c r="G13" s="228"/>
      <c r="H13" s="228"/>
      <c r="I13" s="228"/>
      <c r="J13" s="228"/>
      <c r="K13" s="226"/>
    </row>
    <row r="14" s="1" customFormat="1" ht="12.75" customHeight="1">
      <c r="B14" s="229"/>
      <c r="C14" s="230"/>
      <c r="D14" s="230"/>
      <c r="E14" s="230"/>
      <c r="F14" s="230"/>
      <c r="G14" s="230"/>
      <c r="H14" s="230"/>
      <c r="I14" s="230"/>
      <c r="J14" s="230"/>
      <c r="K14" s="226"/>
    </row>
    <row r="15" s="1" customFormat="1" ht="15" customHeight="1">
      <c r="B15" s="229"/>
      <c r="C15" s="230"/>
      <c r="D15" s="228" t="s">
        <v>336</v>
      </c>
      <c r="E15" s="228"/>
      <c r="F15" s="228"/>
      <c r="G15" s="228"/>
      <c r="H15" s="228"/>
      <c r="I15" s="228"/>
      <c r="J15" s="228"/>
      <c r="K15" s="226"/>
    </row>
    <row r="16" s="1" customFormat="1" ht="15" customHeight="1">
      <c r="B16" s="229"/>
      <c r="C16" s="230"/>
      <c r="D16" s="228" t="s">
        <v>337</v>
      </c>
      <c r="E16" s="228"/>
      <c r="F16" s="228"/>
      <c r="G16" s="228"/>
      <c r="H16" s="228"/>
      <c r="I16" s="228"/>
      <c r="J16" s="228"/>
      <c r="K16" s="226"/>
    </row>
    <row r="17" s="1" customFormat="1" ht="15" customHeight="1">
      <c r="B17" s="229"/>
      <c r="C17" s="230"/>
      <c r="D17" s="228" t="s">
        <v>338</v>
      </c>
      <c r="E17" s="228"/>
      <c r="F17" s="228"/>
      <c r="G17" s="228"/>
      <c r="H17" s="228"/>
      <c r="I17" s="228"/>
      <c r="J17" s="228"/>
      <c r="K17" s="226"/>
    </row>
    <row r="18" s="1" customFormat="1" ht="15" customHeight="1">
      <c r="B18" s="229"/>
      <c r="C18" s="230"/>
      <c r="D18" s="230"/>
      <c r="E18" s="232" t="s">
        <v>82</v>
      </c>
      <c r="F18" s="228" t="s">
        <v>339</v>
      </c>
      <c r="G18" s="228"/>
      <c r="H18" s="228"/>
      <c r="I18" s="228"/>
      <c r="J18" s="228"/>
      <c r="K18" s="226"/>
    </row>
    <row r="19" s="1" customFormat="1" ht="15" customHeight="1">
      <c r="B19" s="229"/>
      <c r="C19" s="230"/>
      <c r="D19" s="230"/>
      <c r="E19" s="232" t="s">
        <v>340</v>
      </c>
      <c r="F19" s="228" t="s">
        <v>341</v>
      </c>
      <c r="G19" s="228"/>
      <c r="H19" s="228"/>
      <c r="I19" s="228"/>
      <c r="J19" s="228"/>
      <c r="K19" s="226"/>
    </row>
    <row r="20" s="1" customFormat="1" ht="15" customHeight="1">
      <c r="B20" s="229"/>
      <c r="C20" s="230"/>
      <c r="D20" s="230"/>
      <c r="E20" s="232" t="s">
        <v>342</v>
      </c>
      <c r="F20" s="228" t="s">
        <v>343</v>
      </c>
      <c r="G20" s="228"/>
      <c r="H20" s="228"/>
      <c r="I20" s="228"/>
      <c r="J20" s="228"/>
      <c r="K20" s="226"/>
    </row>
    <row r="21" s="1" customFormat="1" ht="15" customHeight="1">
      <c r="B21" s="229"/>
      <c r="C21" s="230"/>
      <c r="D21" s="230"/>
      <c r="E21" s="232" t="s">
        <v>344</v>
      </c>
      <c r="F21" s="228" t="s">
        <v>345</v>
      </c>
      <c r="G21" s="228"/>
      <c r="H21" s="228"/>
      <c r="I21" s="228"/>
      <c r="J21" s="228"/>
      <c r="K21" s="226"/>
    </row>
    <row r="22" s="1" customFormat="1" ht="15" customHeight="1">
      <c r="B22" s="229"/>
      <c r="C22" s="230"/>
      <c r="D22" s="230"/>
      <c r="E22" s="232" t="s">
        <v>346</v>
      </c>
      <c r="F22" s="228" t="s">
        <v>347</v>
      </c>
      <c r="G22" s="228"/>
      <c r="H22" s="228"/>
      <c r="I22" s="228"/>
      <c r="J22" s="228"/>
      <c r="K22" s="226"/>
    </row>
    <row r="23" s="1" customFormat="1" ht="15" customHeight="1">
      <c r="B23" s="229"/>
      <c r="C23" s="230"/>
      <c r="D23" s="230"/>
      <c r="E23" s="232" t="s">
        <v>348</v>
      </c>
      <c r="F23" s="228" t="s">
        <v>349</v>
      </c>
      <c r="G23" s="228"/>
      <c r="H23" s="228"/>
      <c r="I23" s="228"/>
      <c r="J23" s="228"/>
      <c r="K23" s="226"/>
    </row>
    <row r="24" s="1" customFormat="1" ht="12.75" customHeight="1">
      <c r="B24" s="229"/>
      <c r="C24" s="230"/>
      <c r="D24" s="230"/>
      <c r="E24" s="230"/>
      <c r="F24" s="230"/>
      <c r="G24" s="230"/>
      <c r="H24" s="230"/>
      <c r="I24" s="230"/>
      <c r="J24" s="230"/>
      <c r="K24" s="226"/>
    </row>
    <row r="25" s="1" customFormat="1" ht="15" customHeight="1">
      <c r="B25" s="229"/>
      <c r="C25" s="228" t="s">
        <v>350</v>
      </c>
      <c r="D25" s="228"/>
      <c r="E25" s="228"/>
      <c r="F25" s="228"/>
      <c r="G25" s="228"/>
      <c r="H25" s="228"/>
      <c r="I25" s="228"/>
      <c r="J25" s="228"/>
      <c r="K25" s="226"/>
    </row>
    <row r="26" s="1" customFormat="1" ht="15" customHeight="1">
      <c r="B26" s="229"/>
      <c r="C26" s="228" t="s">
        <v>351</v>
      </c>
      <c r="D26" s="228"/>
      <c r="E26" s="228"/>
      <c r="F26" s="228"/>
      <c r="G26" s="228"/>
      <c r="H26" s="228"/>
      <c r="I26" s="228"/>
      <c r="J26" s="228"/>
      <c r="K26" s="226"/>
    </row>
    <row r="27" s="1" customFormat="1" ht="15" customHeight="1">
      <c r="B27" s="229"/>
      <c r="C27" s="228"/>
      <c r="D27" s="228" t="s">
        <v>352</v>
      </c>
      <c r="E27" s="228"/>
      <c r="F27" s="228"/>
      <c r="G27" s="228"/>
      <c r="H27" s="228"/>
      <c r="I27" s="228"/>
      <c r="J27" s="228"/>
      <c r="K27" s="226"/>
    </row>
    <row r="28" s="1" customFormat="1" ht="15" customHeight="1">
      <c r="B28" s="229"/>
      <c r="C28" s="230"/>
      <c r="D28" s="228" t="s">
        <v>353</v>
      </c>
      <c r="E28" s="228"/>
      <c r="F28" s="228"/>
      <c r="G28" s="228"/>
      <c r="H28" s="228"/>
      <c r="I28" s="228"/>
      <c r="J28" s="228"/>
      <c r="K28" s="226"/>
    </row>
    <row r="29" s="1" customFormat="1" ht="12.75" customHeight="1">
      <c r="B29" s="229"/>
      <c r="C29" s="230"/>
      <c r="D29" s="230"/>
      <c r="E29" s="230"/>
      <c r="F29" s="230"/>
      <c r="G29" s="230"/>
      <c r="H29" s="230"/>
      <c r="I29" s="230"/>
      <c r="J29" s="230"/>
      <c r="K29" s="226"/>
    </row>
    <row r="30" s="1" customFormat="1" ht="15" customHeight="1">
      <c r="B30" s="229"/>
      <c r="C30" s="230"/>
      <c r="D30" s="228" t="s">
        <v>354</v>
      </c>
      <c r="E30" s="228"/>
      <c r="F30" s="228"/>
      <c r="G30" s="228"/>
      <c r="H30" s="228"/>
      <c r="I30" s="228"/>
      <c r="J30" s="228"/>
      <c r="K30" s="226"/>
    </row>
    <row r="31" s="1" customFormat="1" ht="15" customHeight="1">
      <c r="B31" s="229"/>
      <c r="C31" s="230"/>
      <c r="D31" s="228" t="s">
        <v>355</v>
      </c>
      <c r="E31" s="228"/>
      <c r="F31" s="228"/>
      <c r="G31" s="228"/>
      <c r="H31" s="228"/>
      <c r="I31" s="228"/>
      <c r="J31" s="228"/>
      <c r="K31" s="226"/>
    </row>
    <row r="32" s="1" customFormat="1" ht="12.75" customHeight="1">
      <c r="B32" s="229"/>
      <c r="C32" s="230"/>
      <c r="D32" s="230"/>
      <c r="E32" s="230"/>
      <c r="F32" s="230"/>
      <c r="G32" s="230"/>
      <c r="H32" s="230"/>
      <c r="I32" s="230"/>
      <c r="J32" s="230"/>
      <c r="K32" s="226"/>
    </row>
    <row r="33" s="1" customFormat="1" ht="15" customHeight="1">
      <c r="B33" s="229"/>
      <c r="C33" s="230"/>
      <c r="D33" s="228" t="s">
        <v>356</v>
      </c>
      <c r="E33" s="228"/>
      <c r="F33" s="228"/>
      <c r="G33" s="228"/>
      <c r="H33" s="228"/>
      <c r="I33" s="228"/>
      <c r="J33" s="228"/>
      <c r="K33" s="226"/>
    </row>
    <row r="34" s="1" customFormat="1" ht="15" customHeight="1">
      <c r="B34" s="229"/>
      <c r="C34" s="230"/>
      <c r="D34" s="228" t="s">
        <v>357</v>
      </c>
      <c r="E34" s="228"/>
      <c r="F34" s="228"/>
      <c r="G34" s="228"/>
      <c r="H34" s="228"/>
      <c r="I34" s="228"/>
      <c r="J34" s="228"/>
      <c r="K34" s="226"/>
    </row>
    <row r="35" s="1" customFormat="1" ht="15" customHeight="1">
      <c r="B35" s="229"/>
      <c r="C35" s="230"/>
      <c r="D35" s="228" t="s">
        <v>358</v>
      </c>
      <c r="E35" s="228"/>
      <c r="F35" s="228"/>
      <c r="G35" s="228"/>
      <c r="H35" s="228"/>
      <c r="I35" s="228"/>
      <c r="J35" s="228"/>
      <c r="K35" s="226"/>
    </row>
    <row r="36" s="1" customFormat="1" ht="15" customHeight="1">
      <c r="B36" s="229"/>
      <c r="C36" s="230"/>
      <c r="D36" s="228"/>
      <c r="E36" s="231" t="s">
        <v>104</v>
      </c>
      <c r="F36" s="228"/>
      <c r="G36" s="228" t="s">
        <v>359</v>
      </c>
      <c r="H36" s="228"/>
      <c r="I36" s="228"/>
      <c r="J36" s="228"/>
      <c r="K36" s="226"/>
    </row>
    <row r="37" s="1" customFormat="1" ht="30.75" customHeight="1">
      <c r="B37" s="229"/>
      <c r="C37" s="230"/>
      <c r="D37" s="228"/>
      <c r="E37" s="231" t="s">
        <v>360</v>
      </c>
      <c r="F37" s="228"/>
      <c r="G37" s="228" t="s">
        <v>361</v>
      </c>
      <c r="H37" s="228"/>
      <c r="I37" s="228"/>
      <c r="J37" s="228"/>
      <c r="K37" s="226"/>
    </row>
    <row r="38" s="1" customFormat="1" ht="15" customHeight="1">
      <c r="B38" s="229"/>
      <c r="C38" s="230"/>
      <c r="D38" s="228"/>
      <c r="E38" s="231" t="s">
        <v>56</v>
      </c>
      <c r="F38" s="228"/>
      <c r="G38" s="228" t="s">
        <v>362</v>
      </c>
      <c r="H38" s="228"/>
      <c r="I38" s="228"/>
      <c r="J38" s="228"/>
      <c r="K38" s="226"/>
    </row>
    <row r="39" s="1" customFormat="1" ht="15" customHeight="1">
      <c r="B39" s="229"/>
      <c r="C39" s="230"/>
      <c r="D39" s="228"/>
      <c r="E39" s="231" t="s">
        <v>57</v>
      </c>
      <c r="F39" s="228"/>
      <c r="G39" s="228" t="s">
        <v>363</v>
      </c>
      <c r="H39" s="228"/>
      <c r="I39" s="228"/>
      <c r="J39" s="228"/>
      <c r="K39" s="226"/>
    </row>
    <row r="40" s="1" customFormat="1" ht="15" customHeight="1">
      <c r="B40" s="229"/>
      <c r="C40" s="230"/>
      <c r="D40" s="228"/>
      <c r="E40" s="231" t="s">
        <v>105</v>
      </c>
      <c r="F40" s="228"/>
      <c r="G40" s="228" t="s">
        <v>364</v>
      </c>
      <c r="H40" s="228"/>
      <c r="I40" s="228"/>
      <c r="J40" s="228"/>
      <c r="K40" s="226"/>
    </row>
    <row r="41" s="1" customFormat="1" ht="15" customHeight="1">
      <c r="B41" s="229"/>
      <c r="C41" s="230"/>
      <c r="D41" s="228"/>
      <c r="E41" s="231" t="s">
        <v>106</v>
      </c>
      <c r="F41" s="228"/>
      <c r="G41" s="228" t="s">
        <v>365</v>
      </c>
      <c r="H41" s="228"/>
      <c r="I41" s="228"/>
      <c r="J41" s="228"/>
      <c r="K41" s="226"/>
    </row>
    <row r="42" s="1" customFormat="1" ht="15" customHeight="1">
      <c r="B42" s="229"/>
      <c r="C42" s="230"/>
      <c r="D42" s="228"/>
      <c r="E42" s="231" t="s">
        <v>366</v>
      </c>
      <c r="F42" s="228"/>
      <c r="G42" s="228" t="s">
        <v>367</v>
      </c>
      <c r="H42" s="228"/>
      <c r="I42" s="228"/>
      <c r="J42" s="228"/>
      <c r="K42" s="226"/>
    </row>
    <row r="43" s="1" customFormat="1" ht="15" customHeight="1">
      <c r="B43" s="229"/>
      <c r="C43" s="230"/>
      <c r="D43" s="228"/>
      <c r="E43" s="231"/>
      <c r="F43" s="228"/>
      <c r="G43" s="228" t="s">
        <v>368</v>
      </c>
      <c r="H43" s="228"/>
      <c r="I43" s="228"/>
      <c r="J43" s="228"/>
      <c r="K43" s="226"/>
    </row>
    <row r="44" s="1" customFormat="1" ht="15" customHeight="1">
      <c r="B44" s="229"/>
      <c r="C44" s="230"/>
      <c r="D44" s="228"/>
      <c r="E44" s="231" t="s">
        <v>369</v>
      </c>
      <c r="F44" s="228"/>
      <c r="G44" s="228" t="s">
        <v>370</v>
      </c>
      <c r="H44" s="228"/>
      <c r="I44" s="228"/>
      <c r="J44" s="228"/>
      <c r="K44" s="226"/>
    </row>
    <row r="45" s="1" customFormat="1" ht="15" customHeight="1">
      <c r="B45" s="229"/>
      <c r="C45" s="230"/>
      <c r="D45" s="228"/>
      <c r="E45" s="231" t="s">
        <v>108</v>
      </c>
      <c r="F45" s="228"/>
      <c r="G45" s="228" t="s">
        <v>371</v>
      </c>
      <c r="H45" s="228"/>
      <c r="I45" s="228"/>
      <c r="J45" s="228"/>
      <c r="K45" s="226"/>
    </row>
    <row r="46" s="1" customFormat="1" ht="12.75" customHeight="1">
      <c r="B46" s="229"/>
      <c r="C46" s="230"/>
      <c r="D46" s="228"/>
      <c r="E46" s="228"/>
      <c r="F46" s="228"/>
      <c r="G46" s="228"/>
      <c r="H46" s="228"/>
      <c r="I46" s="228"/>
      <c r="J46" s="228"/>
      <c r="K46" s="226"/>
    </row>
    <row r="47" s="1" customFormat="1" ht="15" customHeight="1">
      <c r="B47" s="229"/>
      <c r="C47" s="230"/>
      <c r="D47" s="228" t="s">
        <v>372</v>
      </c>
      <c r="E47" s="228"/>
      <c r="F47" s="228"/>
      <c r="G47" s="228"/>
      <c r="H47" s="228"/>
      <c r="I47" s="228"/>
      <c r="J47" s="228"/>
      <c r="K47" s="226"/>
    </row>
    <row r="48" s="1" customFormat="1" ht="15" customHeight="1">
      <c r="B48" s="229"/>
      <c r="C48" s="230"/>
      <c r="D48" s="230"/>
      <c r="E48" s="228" t="s">
        <v>373</v>
      </c>
      <c r="F48" s="228"/>
      <c r="G48" s="228"/>
      <c r="H48" s="228"/>
      <c r="I48" s="228"/>
      <c r="J48" s="228"/>
      <c r="K48" s="226"/>
    </row>
    <row r="49" s="1" customFormat="1" ht="15" customHeight="1">
      <c r="B49" s="229"/>
      <c r="C49" s="230"/>
      <c r="D49" s="230"/>
      <c r="E49" s="228" t="s">
        <v>374</v>
      </c>
      <c r="F49" s="228"/>
      <c r="G49" s="228"/>
      <c r="H49" s="228"/>
      <c r="I49" s="228"/>
      <c r="J49" s="228"/>
      <c r="K49" s="226"/>
    </row>
    <row r="50" s="1" customFormat="1" ht="15" customHeight="1">
      <c r="B50" s="229"/>
      <c r="C50" s="230"/>
      <c r="D50" s="230"/>
      <c r="E50" s="228" t="s">
        <v>375</v>
      </c>
      <c r="F50" s="228"/>
      <c r="G50" s="228"/>
      <c r="H50" s="228"/>
      <c r="I50" s="228"/>
      <c r="J50" s="228"/>
      <c r="K50" s="226"/>
    </row>
    <row r="51" s="1" customFormat="1" ht="15" customHeight="1">
      <c r="B51" s="229"/>
      <c r="C51" s="230"/>
      <c r="D51" s="228" t="s">
        <v>376</v>
      </c>
      <c r="E51" s="228"/>
      <c r="F51" s="228"/>
      <c r="G51" s="228"/>
      <c r="H51" s="228"/>
      <c r="I51" s="228"/>
      <c r="J51" s="228"/>
      <c r="K51" s="226"/>
    </row>
    <row r="52" s="1" customFormat="1" ht="25.5" customHeight="1">
      <c r="B52" s="224"/>
      <c r="C52" s="225" t="s">
        <v>377</v>
      </c>
      <c r="D52" s="225"/>
      <c r="E52" s="225"/>
      <c r="F52" s="225"/>
      <c r="G52" s="225"/>
      <c r="H52" s="225"/>
      <c r="I52" s="225"/>
      <c r="J52" s="225"/>
      <c r="K52" s="226"/>
    </row>
    <row r="53" s="1" customFormat="1" ht="5.25" customHeight="1">
      <c r="B53" s="224"/>
      <c r="C53" s="227"/>
      <c r="D53" s="227"/>
      <c r="E53" s="227"/>
      <c r="F53" s="227"/>
      <c r="G53" s="227"/>
      <c r="H53" s="227"/>
      <c r="I53" s="227"/>
      <c r="J53" s="227"/>
      <c r="K53" s="226"/>
    </row>
    <row r="54" s="1" customFormat="1" ht="15" customHeight="1">
      <c r="B54" s="224"/>
      <c r="C54" s="228" t="s">
        <v>378</v>
      </c>
      <c r="D54" s="228"/>
      <c r="E54" s="228"/>
      <c r="F54" s="228"/>
      <c r="G54" s="228"/>
      <c r="H54" s="228"/>
      <c r="I54" s="228"/>
      <c r="J54" s="228"/>
      <c r="K54" s="226"/>
    </row>
    <row r="55" s="1" customFormat="1" ht="15" customHeight="1">
      <c r="B55" s="224"/>
      <c r="C55" s="228" t="s">
        <v>379</v>
      </c>
      <c r="D55" s="228"/>
      <c r="E55" s="228"/>
      <c r="F55" s="228"/>
      <c r="G55" s="228"/>
      <c r="H55" s="228"/>
      <c r="I55" s="228"/>
      <c r="J55" s="228"/>
      <c r="K55" s="226"/>
    </row>
    <row r="56" s="1" customFormat="1" ht="12.75" customHeight="1">
      <c r="B56" s="224"/>
      <c r="C56" s="228"/>
      <c r="D56" s="228"/>
      <c r="E56" s="228"/>
      <c r="F56" s="228"/>
      <c r="G56" s="228"/>
      <c r="H56" s="228"/>
      <c r="I56" s="228"/>
      <c r="J56" s="228"/>
      <c r="K56" s="226"/>
    </row>
    <row r="57" s="1" customFormat="1" ht="15" customHeight="1">
      <c r="B57" s="224"/>
      <c r="C57" s="228" t="s">
        <v>380</v>
      </c>
      <c r="D57" s="228"/>
      <c r="E57" s="228"/>
      <c r="F57" s="228"/>
      <c r="G57" s="228"/>
      <c r="H57" s="228"/>
      <c r="I57" s="228"/>
      <c r="J57" s="228"/>
      <c r="K57" s="226"/>
    </row>
    <row r="58" s="1" customFormat="1" ht="15" customHeight="1">
      <c r="B58" s="224"/>
      <c r="C58" s="230"/>
      <c r="D58" s="228" t="s">
        <v>381</v>
      </c>
      <c r="E58" s="228"/>
      <c r="F58" s="228"/>
      <c r="G58" s="228"/>
      <c r="H58" s="228"/>
      <c r="I58" s="228"/>
      <c r="J58" s="228"/>
      <c r="K58" s="226"/>
    </row>
    <row r="59" s="1" customFormat="1" ht="15" customHeight="1">
      <c r="B59" s="224"/>
      <c r="C59" s="230"/>
      <c r="D59" s="228" t="s">
        <v>382</v>
      </c>
      <c r="E59" s="228"/>
      <c r="F59" s="228"/>
      <c r="G59" s="228"/>
      <c r="H59" s="228"/>
      <c r="I59" s="228"/>
      <c r="J59" s="228"/>
      <c r="K59" s="226"/>
    </row>
    <row r="60" s="1" customFormat="1" ht="15" customHeight="1">
      <c r="B60" s="224"/>
      <c r="C60" s="230"/>
      <c r="D60" s="228" t="s">
        <v>383</v>
      </c>
      <c r="E60" s="228"/>
      <c r="F60" s="228"/>
      <c r="G60" s="228"/>
      <c r="H60" s="228"/>
      <c r="I60" s="228"/>
      <c r="J60" s="228"/>
      <c r="K60" s="226"/>
    </row>
    <row r="61" s="1" customFormat="1" ht="15" customHeight="1">
      <c r="B61" s="224"/>
      <c r="C61" s="230"/>
      <c r="D61" s="228" t="s">
        <v>384</v>
      </c>
      <c r="E61" s="228"/>
      <c r="F61" s="228"/>
      <c r="G61" s="228"/>
      <c r="H61" s="228"/>
      <c r="I61" s="228"/>
      <c r="J61" s="228"/>
      <c r="K61" s="226"/>
    </row>
    <row r="62" s="1" customFormat="1" ht="15" customHeight="1">
      <c r="B62" s="224"/>
      <c r="C62" s="230"/>
      <c r="D62" s="233" t="s">
        <v>385</v>
      </c>
      <c r="E62" s="233"/>
      <c r="F62" s="233"/>
      <c r="G62" s="233"/>
      <c r="H62" s="233"/>
      <c r="I62" s="233"/>
      <c r="J62" s="233"/>
      <c r="K62" s="226"/>
    </row>
    <row r="63" s="1" customFormat="1" ht="15" customHeight="1">
      <c r="B63" s="224"/>
      <c r="C63" s="230"/>
      <c r="D63" s="228" t="s">
        <v>386</v>
      </c>
      <c r="E63" s="228"/>
      <c r="F63" s="228"/>
      <c r="G63" s="228"/>
      <c r="H63" s="228"/>
      <c r="I63" s="228"/>
      <c r="J63" s="228"/>
      <c r="K63" s="226"/>
    </row>
    <row r="64" s="1" customFormat="1" ht="12.75" customHeight="1">
      <c r="B64" s="224"/>
      <c r="C64" s="230"/>
      <c r="D64" s="230"/>
      <c r="E64" s="234"/>
      <c r="F64" s="230"/>
      <c r="G64" s="230"/>
      <c r="H64" s="230"/>
      <c r="I64" s="230"/>
      <c r="J64" s="230"/>
      <c r="K64" s="226"/>
    </row>
    <row r="65" s="1" customFormat="1" ht="15" customHeight="1">
      <c r="B65" s="224"/>
      <c r="C65" s="230"/>
      <c r="D65" s="228" t="s">
        <v>387</v>
      </c>
      <c r="E65" s="228"/>
      <c r="F65" s="228"/>
      <c r="G65" s="228"/>
      <c r="H65" s="228"/>
      <c r="I65" s="228"/>
      <c r="J65" s="228"/>
      <c r="K65" s="226"/>
    </row>
    <row r="66" s="1" customFormat="1" ht="15" customHeight="1">
      <c r="B66" s="224"/>
      <c r="C66" s="230"/>
      <c r="D66" s="233" t="s">
        <v>388</v>
      </c>
      <c r="E66" s="233"/>
      <c r="F66" s="233"/>
      <c r="G66" s="233"/>
      <c r="H66" s="233"/>
      <c r="I66" s="233"/>
      <c r="J66" s="233"/>
      <c r="K66" s="226"/>
    </row>
    <row r="67" s="1" customFormat="1" ht="15" customHeight="1">
      <c r="B67" s="224"/>
      <c r="C67" s="230"/>
      <c r="D67" s="228" t="s">
        <v>389</v>
      </c>
      <c r="E67" s="228"/>
      <c r="F67" s="228"/>
      <c r="G67" s="228"/>
      <c r="H67" s="228"/>
      <c r="I67" s="228"/>
      <c r="J67" s="228"/>
      <c r="K67" s="226"/>
    </row>
    <row r="68" s="1" customFormat="1" ht="15" customHeight="1">
      <c r="B68" s="224"/>
      <c r="C68" s="230"/>
      <c r="D68" s="228" t="s">
        <v>390</v>
      </c>
      <c r="E68" s="228"/>
      <c r="F68" s="228"/>
      <c r="G68" s="228"/>
      <c r="H68" s="228"/>
      <c r="I68" s="228"/>
      <c r="J68" s="228"/>
      <c r="K68" s="226"/>
    </row>
    <row r="69" s="1" customFormat="1" ht="15" customHeight="1">
      <c r="B69" s="224"/>
      <c r="C69" s="230"/>
      <c r="D69" s="228" t="s">
        <v>391</v>
      </c>
      <c r="E69" s="228"/>
      <c r="F69" s="228"/>
      <c r="G69" s="228"/>
      <c r="H69" s="228"/>
      <c r="I69" s="228"/>
      <c r="J69" s="228"/>
      <c r="K69" s="226"/>
    </row>
    <row r="70" s="1" customFormat="1" ht="15" customHeight="1">
      <c r="B70" s="224"/>
      <c r="C70" s="230"/>
      <c r="D70" s="228" t="s">
        <v>392</v>
      </c>
      <c r="E70" s="228"/>
      <c r="F70" s="228"/>
      <c r="G70" s="228"/>
      <c r="H70" s="228"/>
      <c r="I70" s="228"/>
      <c r="J70" s="228"/>
      <c r="K70" s="226"/>
    </row>
    <row r="71" s="1" customFormat="1" ht="12.75" customHeight="1">
      <c r="B71" s="235"/>
      <c r="C71" s="236"/>
      <c r="D71" s="236"/>
      <c r="E71" s="236"/>
      <c r="F71" s="236"/>
      <c r="G71" s="236"/>
      <c r="H71" s="236"/>
      <c r="I71" s="236"/>
      <c r="J71" s="236"/>
      <c r="K71" s="237"/>
    </row>
    <row r="72" s="1" customFormat="1" ht="18.75" customHeight="1">
      <c r="B72" s="238"/>
      <c r="C72" s="238"/>
      <c r="D72" s="238"/>
      <c r="E72" s="238"/>
      <c r="F72" s="238"/>
      <c r="G72" s="238"/>
      <c r="H72" s="238"/>
      <c r="I72" s="238"/>
      <c r="J72" s="238"/>
      <c r="K72" s="239"/>
    </row>
    <row r="73" s="1" customFormat="1" ht="18.75" customHeight="1">
      <c r="B73" s="239"/>
      <c r="C73" s="239"/>
      <c r="D73" s="239"/>
      <c r="E73" s="239"/>
      <c r="F73" s="239"/>
      <c r="G73" s="239"/>
      <c r="H73" s="239"/>
      <c r="I73" s="239"/>
      <c r="J73" s="239"/>
      <c r="K73" s="239"/>
    </row>
    <row r="74" s="1" customFormat="1" ht="7.5" customHeight="1">
      <c r="B74" s="240"/>
      <c r="C74" s="241"/>
      <c r="D74" s="241"/>
      <c r="E74" s="241"/>
      <c r="F74" s="241"/>
      <c r="G74" s="241"/>
      <c r="H74" s="241"/>
      <c r="I74" s="241"/>
      <c r="J74" s="241"/>
      <c r="K74" s="242"/>
    </row>
    <row r="75" s="1" customFormat="1" ht="45" customHeight="1">
      <c r="B75" s="243"/>
      <c r="C75" s="244" t="s">
        <v>393</v>
      </c>
      <c r="D75" s="244"/>
      <c r="E75" s="244"/>
      <c r="F75" s="244"/>
      <c r="G75" s="244"/>
      <c r="H75" s="244"/>
      <c r="I75" s="244"/>
      <c r="J75" s="244"/>
      <c r="K75" s="245"/>
    </row>
    <row r="76" s="1" customFormat="1" ht="17.25" customHeight="1">
      <c r="B76" s="243"/>
      <c r="C76" s="246" t="s">
        <v>394</v>
      </c>
      <c r="D76" s="246"/>
      <c r="E76" s="246"/>
      <c r="F76" s="246" t="s">
        <v>395</v>
      </c>
      <c r="G76" s="247"/>
      <c r="H76" s="246" t="s">
        <v>57</v>
      </c>
      <c r="I76" s="246" t="s">
        <v>60</v>
      </c>
      <c r="J76" s="246" t="s">
        <v>396</v>
      </c>
      <c r="K76" s="245"/>
    </row>
    <row r="77" s="1" customFormat="1" ht="17.25" customHeight="1">
      <c r="B77" s="243"/>
      <c r="C77" s="248" t="s">
        <v>397</v>
      </c>
      <c r="D77" s="248"/>
      <c r="E77" s="248"/>
      <c r="F77" s="249" t="s">
        <v>398</v>
      </c>
      <c r="G77" s="250"/>
      <c r="H77" s="248"/>
      <c r="I77" s="248"/>
      <c r="J77" s="248" t="s">
        <v>399</v>
      </c>
      <c r="K77" s="245"/>
    </row>
    <row r="78" s="1" customFormat="1" ht="5.25" customHeight="1">
      <c r="B78" s="243"/>
      <c r="C78" s="251"/>
      <c r="D78" s="251"/>
      <c r="E78" s="251"/>
      <c r="F78" s="251"/>
      <c r="G78" s="252"/>
      <c r="H78" s="251"/>
      <c r="I78" s="251"/>
      <c r="J78" s="251"/>
      <c r="K78" s="245"/>
    </row>
    <row r="79" s="1" customFormat="1" ht="15" customHeight="1">
      <c r="B79" s="243"/>
      <c r="C79" s="231" t="s">
        <v>56</v>
      </c>
      <c r="D79" s="253"/>
      <c r="E79" s="253"/>
      <c r="F79" s="254" t="s">
        <v>400</v>
      </c>
      <c r="G79" s="255"/>
      <c r="H79" s="231" t="s">
        <v>401</v>
      </c>
      <c r="I79" s="231" t="s">
        <v>402</v>
      </c>
      <c r="J79" s="231">
        <v>20</v>
      </c>
      <c r="K79" s="245"/>
    </row>
    <row r="80" s="1" customFormat="1" ht="15" customHeight="1">
      <c r="B80" s="243"/>
      <c r="C80" s="231" t="s">
        <v>403</v>
      </c>
      <c r="D80" s="231"/>
      <c r="E80" s="231"/>
      <c r="F80" s="254" t="s">
        <v>400</v>
      </c>
      <c r="G80" s="255"/>
      <c r="H80" s="231" t="s">
        <v>404</v>
      </c>
      <c r="I80" s="231" t="s">
        <v>402</v>
      </c>
      <c r="J80" s="231">
        <v>120</v>
      </c>
      <c r="K80" s="245"/>
    </row>
    <row r="81" s="1" customFormat="1" ht="15" customHeight="1">
      <c r="B81" s="256"/>
      <c r="C81" s="231" t="s">
        <v>405</v>
      </c>
      <c r="D81" s="231"/>
      <c r="E81" s="231"/>
      <c r="F81" s="254" t="s">
        <v>406</v>
      </c>
      <c r="G81" s="255"/>
      <c r="H81" s="231" t="s">
        <v>407</v>
      </c>
      <c r="I81" s="231" t="s">
        <v>402</v>
      </c>
      <c r="J81" s="231">
        <v>50</v>
      </c>
      <c r="K81" s="245"/>
    </row>
    <row r="82" s="1" customFormat="1" ht="15" customHeight="1">
      <c r="B82" s="256"/>
      <c r="C82" s="231" t="s">
        <v>408</v>
      </c>
      <c r="D82" s="231"/>
      <c r="E82" s="231"/>
      <c r="F82" s="254" t="s">
        <v>400</v>
      </c>
      <c r="G82" s="255"/>
      <c r="H82" s="231" t="s">
        <v>409</v>
      </c>
      <c r="I82" s="231" t="s">
        <v>410</v>
      </c>
      <c r="J82" s="231"/>
      <c r="K82" s="245"/>
    </row>
    <row r="83" s="1" customFormat="1" ht="15" customHeight="1">
      <c r="B83" s="256"/>
      <c r="C83" s="257" t="s">
        <v>411</v>
      </c>
      <c r="D83" s="257"/>
      <c r="E83" s="257"/>
      <c r="F83" s="258" t="s">
        <v>406</v>
      </c>
      <c r="G83" s="257"/>
      <c r="H83" s="257" t="s">
        <v>412</v>
      </c>
      <c r="I83" s="257" t="s">
        <v>402</v>
      </c>
      <c r="J83" s="257">
        <v>15</v>
      </c>
      <c r="K83" s="245"/>
    </row>
    <row r="84" s="1" customFormat="1" ht="15" customHeight="1">
      <c r="B84" s="256"/>
      <c r="C84" s="257" t="s">
        <v>413</v>
      </c>
      <c r="D84" s="257"/>
      <c r="E84" s="257"/>
      <c r="F84" s="258" t="s">
        <v>406</v>
      </c>
      <c r="G84" s="257"/>
      <c r="H84" s="257" t="s">
        <v>414</v>
      </c>
      <c r="I84" s="257" t="s">
        <v>402</v>
      </c>
      <c r="J84" s="257">
        <v>15</v>
      </c>
      <c r="K84" s="245"/>
    </row>
    <row r="85" s="1" customFormat="1" ht="15" customHeight="1">
      <c r="B85" s="256"/>
      <c r="C85" s="257" t="s">
        <v>415</v>
      </c>
      <c r="D85" s="257"/>
      <c r="E85" s="257"/>
      <c r="F85" s="258" t="s">
        <v>406</v>
      </c>
      <c r="G85" s="257"/>
      <c r="H85" s="257" t="s">
        <v>416</v>
      </c>
      <c r="I85" s="257" t="s">
        <v>402</v>
      </c>
      <c r="J85" s="257">
        <v>20</v>
      </c>
      <c r="K85" s="245"/>
    </row>
    <row r="86" s="1" customFormat="1" ht="15" customHeight="1">
      <c r="B86" s="256"/>
      <c r="C86" s="257" t="s">
        <v>417</v>
      </c>
      <c r="D86" s="257"/>
      <c r="E86" s="257"/>
      <c r="F86" s="258" t="s">
        <v>406</v>
      </c>
      <c r="G86" s="257"/>
      <c r="H86" s="257" t="s">
        <v>418</v>
      </c>
      <c r="I86" s="257" t="s">
        <v>402</v>
      </c>
      <c r="J86" s="257">
        <v>20</v>
      </c>
      <c r="K86" s="245"/>
    </row>
    <row r="87" s="1" customFormat="1" ht="15" customHeight="1">
      <c r="B87" s="256"/>
      <c r="C87" s="231" t="s">
        <v>419</v>
      </c>
      <c r="D87" s="231"/>
      <c r="E87" s="231"/>
      <c r="F87" s="254" t="s">
        <v>406</v>
      </c>
      <c r="G87" s="255"/>
      <c r="H87" s="231" t="s">
        <v>420</v>
      </c>
      <c r="I87" s="231" t="s">
        <v>402</v>
      </c>
      <c r="J87" s="231">
        <v>50</v>
      </c>
      <c r="K87" s="245"/>
    </row>
    <row r="88" s="1" customFormat="1" ht="15" customHeight="1">
      <c r="B88" s="256"/>
      <c r="C88" s="231" t="s">
        <v>421</v>
      </c>
      <c r="D88" s="231"/>
      <c r="E88" s="231"/>
      <c r="F88" s="254" t="s">
        <v>406</v>
      </c>
      <c r="G88" s="255"/>
      <c r="H88" s="231" t="s">
        <v>422</v>
      </c>
      <c r="I88" s="231" t="s">
        <v>402</v>
      </c>
      <c r="J88" s="231">
        <v>20</v>
      </c>
      <c r="K88" s="245"/>
    </row>
    <row r="89" s="1" customFormat="1" ht="15" customHeight="1">
      <c r="B89" s="256"/>
      <c r="C89" s="231" t="s">
        <v>423</v>
      </c>
      <c r="D89" s="231"/>
      <c r="E89" s="231"/>
      <c r="F89" s="254" t="s">
        <v>406</v>
      </c>
      <c r="G89" s="255"/>
      <c r="H89" s="231" t="s">
        <v>424</v>
      </c>
      <c r="I89" s="231" t="s">
        <v>402</v>
      </c>
      <c r="J89" s="231">
        <v>20</v>
      </c>
      <c r="K89" s="245"/>
    </row>
    <row r="90" s="1" customFormat="1" ht="15" customHeight="1">
      <c r="B90" s="256"/>
      <c r="C90" s="231" t="s">
        <v>425</v>
      </c>
      <c r="D90" s="231"/>
      <c r="E90" s="231"/>
      <c r="F90" s="254" t="s">
        <v>406</v>
      </c>
      <c r="G90" s="255"/>
      <c r="H90" s="231" t="s">
        <v>426</v>
      </c>
      <c r="I90" s="231" t="s">
        <v>402</v>
      </c>
      <c r="J90" s="231">
        <v>50</v>
      </c>
      <c r="K90" s="245"/>
    </row>
    <row r="91" s="1" customFormat="1" ht="15" customHeight="1">
      <c r="B91" s="256"/>
      <c r="C91" s="231" t="s">
        <v>427</v>
      </c>
      <c r="D91" s="231"/>
      <c r="E91" s="231"/>
      <c r="F91" s="254" t="s">
        <v>406</v>
      </c>
      <c r="G91" s="255"/>
      <c r="H91" s="231" t="s">
        <v>427</v>
      </c>
      <c r="I91" s="231" t="s">
        <v>402</v>
      </c>
      <c r="J91" s="231">
        <v>50</v>
      </c>
      <c r="K91" s="245"/>
    </row>
    <row r="92" s="1" customFormat="1" ht="15" customHeight="1">
      <c r="B92" s="256"/>
      <c r="C92" s="231" t="s">
        <v>428</v>
      </c>
      <c r="D92" s="231"/>
      <c r="E92" s="231"/>
      <c r="F92" s="254" t="s">
        <v>406</v>
      </c>
      <c r="G92" s="255"/>
      <c r="H92" s="231" t="s">
        <v>429</v>
      </c>
      <c r="I92" s="231" t="s">
        <v>402</v>
      </c>
      <c r="J92" s="231">
        <v>255</v>
      </c>
      <c r="K92" s="245"/>
    </row>
    <row r="93" s="1" customFormat="1" ht="15" customHeight="1">
      <c r="B93" s="256"/>
      <c r="C93" s="231" t="s">
        <v>430</v>
      </c>
      <c r="D93" s="231"/>
      <c r="E93" s="231"/>
      <c r="F93" s="254" t="s">
        <v>400</v>
      </c>
      <c r="G93" s="255"/>
      <c r="H93" s="231" t="s">
        <v>431</v>
      </c>
      <c r="I93" s="231" t="s">
        <v>432</v>
      </c>
      <c r="J93" s="231"/>
      <c r="K93" s="245"/>
    </row>
    <row r="94" s="1" customFormat="1" ht="15" customHeight="1">
      <c r="B94" s="256"/>
      <c r="C94" s="231" t="s">
        <v>433</v>
      </c>
      <c r="D94" s="231"/>
      <c r="E94" s="231"/>
      <c r="F94" s="254" t="s">
        <v>400</v>
      </c>
      <c r="G94" s="255"/>
      <c r="H94" s="231" t="s">
        <v>434</v>
      </c>
      <c r="I94" s="231" t="s">
        <v>435</v>
      </c>
      <c r="J94" s="231"/>
      <c r="K94" s="245"/>
    </row>
    <row r="95" s="1" customFormat="1" ht="15" customHeight="1">
      <c r="B95" s="256"/>
      <c r="C95" s="231" t="s">
        <v>436</v>
      </c>
      <c r="D95" s="231"/>
      <c r="E95" s="231"/>
      <c r="F95" s="254" t="s">
        <v>400</v>
      </c>
      <c r="G95" s="255"/>
      <c r="H95" s="231" t="s">
        <v>436</v>
      </c>
      <c r="I95" s="231" t="s">
        <v>435</v>
      </c>
      <c r="J95" s="231"/>
      <c r="K95" s="245"/>
    </row>
    <row r="96" s="1" customFormat="1" ht="15" customHeight="1">
      <c r="B96" s="256"/>
      <c r="C96" s="231" t="s">
        <v>41</v>
      </c>
      <c r="D96" s="231"/>
      <c r="E96" s="231"/>
      <c r="F96" s="254" t="s">
        <v>400</v>
      </c>
      <c r="G96" s="255"/>
      <c r="H96" s="231" t="s">
        <v>437</v>
      </c>
      <c r="I96" s="231" t="s">
        <v>435</v>
      </c>
      <c r="J96" s="231"/>
      <c r="K96" s="245"/>
    </row>
    <row r="97" s="1" customFormat="1" ht="15" customHeight="1">
      <c r="B97" s="256"/>
      <c r="C97" s="231" t="s">
        <v>51</v>
      </c>
      <c r="D97" s="231"/>
      <c r="E97" s="231"/>
      <c r="F97" s="254" t="s">
        <v>400</v>
      </c>
      <c r="G97" s="255"/>
      <c r="H97" s="231" t="s">
        <v>438</v>
      </c>
      <c r="I97" s="231" t="s">
        <v>435</v>
      </c>
      <c r="J97" s="231"/>
      <c r="K97" s="245"/>
    </row>
    <row r="98" s="1" customFormat="1" ht="15" customHeight="1">
      <c r="B98" s="259"/>
      <c r="C98" s="260"/>
      <c r="D98" s="260"/>
      <c r="E98" s="260"/>
      <c r="F98" s="260"/>
      <c r="G98" s="260"/>
      <c r="H98" s="260"/>
      <c r="I98" s="260"/>
      <c r="J98" s="260"/>
      <c r="K98" s="261"/>
    </row>
    <row r="99" s="1" customFormat="1" ht="18.75" customHeight="1">
      <c r="B99" s="262"/>
      <c r="C99" s="263"/>
      <c r="D99" s="263"/>
      <c r="E99" s="263"/>
      <c r="F99" s="263"/>
      <c r="G99" s="263"/>
      <c r="H99" s="263"/>
      <c r="I99" s="263"/>
      <c r="J99" s="263"/>
      <c r="K99" s="262"/>
    </row>
    <row r="100" s="1" customFormat="1" ht="18.75" customHeight="1"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</row>
    <row r="101" s="1" customFormat="1" ht="7.5" customHeight="1">
      <c r="B101" s="240"/>
      <c r="C101" s="241"/>
      <c r="D101" s="241"/>
      <c r="E101" s="241"/>
      <c r="F101" s="241"/>
      <c r="G101" s="241"/>
      <c r="H101" s="241"/>
      <c r="I101" s="241"/>
      <c r="J101" s="241"/>
      <c r="K101" s="242"/>
    </row>
    <row r="102" s="1" customFormat="1" ht="45" customHeight="1">
      <c r="B102" s="243"/>
      <c r="C102" s="244" t="s">
        <v>439</v>
      </c>
      <c r="D102" s="244"/>
      <c r="E102" s="244"/>
      <c r="F102" s="244"/>
      <c r="G102" s="244"/>
      <c r="H102" s="244"/>
      <c r="I102" s="244"/>
      <c r="J102" s="244"/>
      <c r="K102" s="245"/>
    </row>
    <row r="103" s="1" customFormat="1" ht="17.25" customHeight="1">
      <c r="B103" s="243"/>
      <c r="C103" s="246" t="s">
        <v>394</v>
      </c>
      <c r="D103" s="246"/>
      <c r="E103" s="246"/>
      <c r="F103" s="246" t="s">
        <v>395</v>
      </c>
      <c r="G103" s="247"/>
      <c r="H103" s="246" t="s">
        <v>57</v>
      </c>
      <c r="I103" s="246" t="s">
        <v>60</v>
      </c>
      <c r="J103" s="246" t="s">
        <v>396</v>
      </c>
      <c r="K103" s="245"/>
    </row>
    <row r="104" s="1" customFormat="1" ht="17.25" customHeight="1">
      <c r="B104" s="243"/>
      <c r="C104" s="248" t="s">
        <v>397</v>
      </c>
      <c r="D104" s="248"/>
      <c r="E104" s="248"/>
      <c r="F104" s="249" t="s">
        <v>398</v>
      </c>
      <c r="G104" s="250"/>
      <c r="H104" s="248"/>
      <c r="I104" s="248"/>
      <c r="J104" s="248" t="s">
        <v>399</v>
      </c>
      <c r="K104" s="245"/>
    </row>
    <row r="105" s="1" customFormat="1" ht="5.25" customHeight="1">
      <c r="B105" s="243"/>
      <c r="C105" s="246"/>
      <c r="D105" s="246"/>
      <c r="E105" s="246"/>
      <c r="F105" s="246"/>
      <c r="G105" s="264"/>
      <c r="H105" s="246"/>
      <c r="I105" s="246"/>
      <c r="J105" s="246"/>
      <c r="K105" s="245"/>
    </row>
    <row r="106" s="1" customFormat="1" ht="15" customHeight="1">
      <c r="B106" s="243"/>
      <c r="C106" s="231" t="s">
        <v>56</v>
      </c>
      <c r="D106" s="253"/>
      <c r="E106" s="253"/>
      <c r="F106" s="254" t="s">
        <v>400</v>
      </c>
      <c r="G106" s="231"/>
      <c r="H106" s="231" t="s">
        <v>440</v>
      </c>
      <c r="I106" s="231" t="s">
        <v>402</v>
      </c>
      <c r="J106" s="231">
        <v>20</v>
      </c>
      <c r="K106" s="245"/>
    </row>
    <row r="107" s="1" customFormat="1" ht="15" customHeight="1">
      <c r="B107" s="243"/>
      <c r="C107" s="231" t="s">
        <v>403</v>
      </c>
      <c r="D107" s="231"/>
      <c r="E107" s="231"/>
      <c r="F107" s="254" t="s">
        <v>400</v>
      </c>
      <c r="G107" s="231"/>
      <c r="H107" s="231" t="s">
        <v>440</v>
      </c>
      <c r="I107" s="231" t="s">
        <v>402</v>
      </c>
      <c r="J107" s="231">
        <v>120</v>
      </c>
      <c r="K107" s="245"/>
    </row>
    <row r="108" s="1" customFormat="1" ht="15" customHeight="1">
      <c r="B108" s="256"/>
      <c r="C108" s="231" t="s">
        <v>405</v>
      </c>
      <c r="D108" s="231"/>
      <c r="E108" s="231"/>
      <c r="F108" s="254" t="s">
        <v>406</v>
      </c>
      <c r="G108" s="231"/>
      <c r="H108" s="231" t="s">
        <v>440</v>
      </c>
      <c r="I108" s="231" t="s">
        <v>402</v>
      </c>
      <c r="J108" s="231">
        <v>50</v>
      </c>
      <c r="K108" s="245"/>
    </row>
    <row r="109" s="1" customFormat="1" ht="15" customHeight="1">
      <c r="B109" s="256"/>
      <c r="C109" s="231" t="s">
        <v>408</v>
      </c>
      <c r="D109" s="231"/>
      <c r="E109" s="231"/>
      <c r="F109" s="254" t="s">
        <v>400</v>
      </c>
      <c r="G109" s="231"/>
      <c r="H109" s="231" t="s">
        <v>440</v>
      </c>
      <c r="I109" s="231" t="s">
        <v>410</v>
      </c>
      <c r="J109" s="231"/>
      <c r="K109" s="245"/>
    </row>
    <row r="110" s="1" customFormat="1" ht="15" customHeight="1">
      <c r="B110" s="256"/>
      <c r="C110" s="231" t="s">
        <v>419</v>
      </c>
      <c r="D110" s="231"/>
      <c r="E110" s="231"/>
      <c r="F110" s="254" t="s">
        <v>406</v>
      </c>
      <c r="G110" s="231"/>
      <c r="H110" s="231" t="s">
        <v>440</v>
      </c>
      <c r="I110" s="231" t="s">
        <v>402</v>
      </c>
      <c r="J110" s="231">
        <v>50</v>
      </c>
      <c r="K110" s="245"/>
    </row>
    <row r="111" s="1" customFormat="1" ht="15" customHeight="1">
      <c r="B111" s="256"/>
      <c r="C111" s="231" t="s">
        <v>427</v>
      </c>
      <c r="D111" s="231"/>
      <c r="E111" s="231"/>
      <c r="F111" s="254" t="s">
        <v>406</v>
      </c>
      <c r="G111" s="231"/>
      <c r="H111" s="231" t="s">
        <v>440</v>
      </c>
      <c r="I111" s="231" t="s">
        <v>402</v>
      </c>
      <c r="J111" s="231">
        <v>50</v>
      </c>
      <c r="K111" s="245"/>
    </row>
    <row r="112" s="1" customFormat="1" ht="15" customHeight="1">
      <c r="B112" s="256"/>
      <c r="C112" s="231" t="s">
        <v>425</v>
      </c>
      <c r="D112" s="231"/>
      <c r="E112" s="231"/>
      <c r="F112" s="254" t="s">
        <v>406</v>
      </c>
      <c r="G112" s="231"/>
      <c r="H112" s="231" t="s">
        <v>440</v>
      </c>
      <c r="I112" s="231" t="s">
        <v>402</v>
      </c>
      <c r="J112" s="231">
        <v>50</v>
      </c>
      <c r="K112" s="245"/>
    </row>
    <row r="113" s="1" customFormat="1" ht="15" customHeight="1">
      <c r="B113" s="256"/>
      <c r="C113" s="231" t="s">
        <v>56</v>
      </c>
      <c r="D113" s="231"/>
      <c r="E113" s="231"/>
      <c r="F113" s="254" t="s">
        <v>400</v>
      </c>
      <c r="G113" s="231"/>
      <c r="H113" s="231" t="s">
        <v>441</v>
      </c>
      <c r="I113" s="231" t="s">
        <v>402</v>
      </c>
      <c r="J113" s="231">
        <v>20</v>
      </c>
      <c r="K113" s="245"/>
    </row>
    <row r="114" s="1" customFormat="1" ht="15" customHeight="1">
      <c r="B114" s="256"/>
      <c r="C114" s="231" t="s">
        <v>442</v>
      </c>
      <c r="D114" s="231"/>
      <c r="E114" s="231"/>
      <c r="F114" s="254" t="s">
        <v>400</v>
      </c>
      <c r="G114" s="231"/>
      <c r="H114" s="231" t="s">
        <v>443</v>
      </c>
      <c r="I114" s="231" t="s">
        <v>402</v>
      </c>
      <c r="J114" s="231">
        <v>120</v>
      </c>
      <c r="K114" s="245"/>
    </row>
    <row r="115" s="1" customFormat="1" ht="15" customHeight="1">
      <c r="B115" s="256"/>
      <c r="C115" s="231" t="s">
        <v>41</v>
      </c>
      <c r="D115" s="231"/>
      <c r="E115" s="231"/>
      <c r="F115" s="254" t="s">
        <v>400</v>
      </c>
      <c r="G115" s="231"/>
      <c r="H115" s="231" t="s">
        <v>444</v>
      </c>
      <c r="I115" s="231" t="s">
        <v>435</v>
      </c>
      <c r="J115" s="231"/>
      <c r="K115" s="245"/>
    </row>
    <row r="116" s="1" customFormat="1" ht="15" customHeight="1">
      <c r="B116" s="256"/>
      <c r="C116" s="231" t="s">
        <v>51</v>
      </c>
      <c r="D116" s="231"/>
      <c r="E116" s="231"/>
      <c r="F116" s="254" t="s">
        <v>400</v>
      </c>
      <c r="G116" s="231"/>
      <c r="H116" s="231" t="s">
        <v>445</v>
      </c>
      <c r="I116" s="231" t="s">
        <v>435</v>
      </c>
      <c r="J116" s="231"/>
      <c r="K116" s="245"/>
    </row>
    <row r="117" s="1" customFormat="1" ht="15" customHeight="1">
      <c r="B117" s="256"/>
      <c r="C117" s="231" t="s">
        <v>60</v>
      </c>
      <c r="D117" s="231"/>
      <c r="E117" s="231"/>
      <c r="F117" s="254" t="s">
        <v>400</v>
      </c>
      <c r="G117" s="231"/>
      <c r="H117" s="231" t="s">
        <v>446</v>
      </c>
      <c r="I117" s="231" t="s">
        <v>447</v>
      </c>
      <c r="J117" s="231"/>
      <c r="K117" s="245"/>
    </row>
    <row r="118" s="1" customFormat="1" ht="15" customHeight="1">
      <c r="B118" s="259"/>
      <c r="C118" s="265"/>
      <c r="D118" s="265"/>
      <c r="E118" s="265"/>
      <c r="F118" s="265"/>
      <c r="G118" s="265"/>
      <c r="H118" s="265"/>
      <c r="I118" s="265"/>
      <c r="J118" s="265"/>
      <c r="K118" s="261"/>
    </row>
    <row r="119" s="1" customFormat="1" ht="18.75" customHeight="1">
      <c r="B119" s="266"/>
      <c r="C119" s="267"/>
      <c r="D119" s="267"/>
      <c r="E119" s="267"/>
      <c r="F119" s="268"/>
      <c r="G119" s="267"/>
      <c r="H119" s="267"/>
      <c r="I119" s="267"/>
      <c r="J119" s="267"/>
      <c r="K119" s="266"/>
    </row>
    <row r="120" s="1" customFormat="1" ht="18.75" customHeight="1"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</row>
    <row r="121" s="1" customFormat="1" ht="7.5" customHeight="1">
      <c r="B121" s="269"/>
      <c r="C121" s="270"/>
      <c r="D121" s="270"/>
      <c r="E121" s="270"/>
      <c r="F121" s="270"/>
      <c r="G121" s="270"/>
      <c r="H121" s="270"/>
      <c r="I121" s="270"/>
      <c r="J121" s="270"/>
      <c r="K121" s="271"/>
    </row>
    <row r="122" s="1" customFormat="1" ht="45" customHeight="1">
      <c r="B122" s="272"/>
      <c r="C122" s="222" t="s">
        <v>448</v>
      </c>
      <c r="D122" s="222"/>
      <c r="E122" s="222"/>
      <c r="F122" s="222"/>
      <c r="G122" s="222"/>
      <c r="H122" s="222"/>
      <c r="I122" s="222"/>
      <c r="J122" s="222"/>
      <c r="K122" s="273"/>
    </row>
    <row r="123" s="1" customFormat="1" ht="17.25" customHeight="1">
      <c r="B123" s="274"/>
      <c r="C123" s="246" t="s">
        <v>394</v>
      </c>
      <c r="D123" s="246"/>
      <c r="E123" s="246"/>
      <c r="F123" s="246" t="s">
        <v>395</v>
      </c>
      <c r="G123" s="247"/>
      <c r="H123" s="246" t="s">
        <v>57</v>
      </c>
      <c r="I123" s="246" t="s">
        <v>60</v>
      </c>
      <c r="J123" s="246" t="s">
        <v>396</v>
      </c>
      <c r="K123" s="275"/>
    </row>
    <row r="124" s="1" customFormat="1" ht="17.25" customHeight="1">
      <c r="B124" s="274"/>
      <c r="C124" s="248" t="s">
        <v>397</v>
      </c>
      <c r="D124" s="248"/>
      <c r="E124" s="248"/>
      <c r="F124" s="249" t="s">
        <v>398</v>
      </c>
      <c r="G124" s="250"/>
      <c r="H124" s="248"/>
      <c r="I124" s="248"/>
      <c r="J124" s="248" t="s">
        <v>399</v>
      </c>
      <c r="K124" s="275"/>
    </row>
    <row r="125" s="1" customFormat="1" ht="5.25" customHeight="1">
      <c r="B125" s="276"/>
      <c r="C125" s="251"/>
      <c r="D125" s="251"/>
      <c r="E125" s="251"/>
      <c r="F125" s="251"/>
      <c r="G125" s="277"/>
      <c r="H125" s="251"/>
      <c r="I125" s="251"/>
      <c r="J125" s="251"/>
      <c r="K125" s="278"/>
    </row>
    <row r="126" s="1" customFormat="1" ht="15" customHeight="1">
      <c r="B126" s="276"/>
      <c r="C126" s="231" t="s">
        <v>403</v>
      </c>
      <c r="D126" s="253"/>
      <c r="E126" s="253"/>
      <c r="F126" s="254" t="s">
        <v>400</v>
      </c>
      <c r="G126" s="231"/>
      <c r="H126" s="231" t="s">
        <v>440</v>
      </c>
      <c r="I126" s="231" t="s">
        <v>402</v>
      </c>
      <c r="J126" s="231">
        <v>120</v>
      </c>
      <c r="K126" s="279"/>
    </row>
    <row r="127" s="1" customFormat="1" ht="15" customHeight="1">
      <c r="B127" s="276"/>
      <c r="C127" s="231" t="s">
        <v>449</v>
      </c>
      <c r="D127" s="231"/>
      <c r="E127" s="231"/>
      <c r="F127" s="254" t="s">
        <v>400</v>
      </c>
      <c r="G127" s="231"/>
      <c r="H127" s="231" t="s">
        <v>450</v>
      </c>
      <c r="I127" s="231" t="s">
        <v>402</v>
      </c>
      <c r="J127" s="231" t="s">
        <v>451</v>
      </c>
      <c r="K127" s="279"/>
    </row>
    <row r="128" s="1" customFormat="1" ht="15" customHeight="1">
      <c r="B128" s="276"/>
      <c r="C128" s="231" t="s">
        <v>348</v>
      </c>
      <c r="D128" s="231"/>
      <c r="E128" s="231"/>
      <c r="F128" s="254" t="s">
        <v>400</v>
      </c>
      <c r="G128" s="231"/>
      <c r="H128" s="231" t="s">
        <v>452</v>
      </c>
      <c r="I128" s="231" t="s">
        <v>402</v>
      </c>
      <c r="J128" s="231" t="s">
        <v>451</v>
      </c>
      <c r="K128" s="279"/>
    </row>
    <row r="129" s="1" customFormat="1" ht="15" customHeight="1">
      <c r="B129" s="276"/>
      <c r="C129" s="231" t="s">
        <v>411</v>
      </c>
      <c r="D129" s="231"/>
      <c r="E129" s="231"/>
      <c r="F129" s="254" t="s">
        <v>406</v>
      </c>
      <c r="G129" s="231"/>
      <c r="H129" s="231" t="s">
        <v>412</v>
      </c>
      <c r="I129" s="231" t="s">
        <v>402</v>
      </c>
      <c r="J129" s="231">
        <v>15</v>
      </c>
      <c r="K129" s="279"/>
    </row>
    <row r="130" s="1" customFormat="1" ht="15" customHeight="1">
      <c r="B130" s="276"/>
      <c r="C130" s="257" t="s">
        <v>413</v>
      </c>
      <c r="D130" s="257"/>
      <c r="E130" s="257"/>
      <c r="F130" s="258" t="s">
        <v>406</v>
      </c>
      <c r="G130" s="257"/>
      <c r="H130" s="257" t="s">
        <v>414</v>
      </c>
      <c r="I130" s="257" t="s">
        <v>402</v>
      </c>
      <c r="J130" s="257">
        <v>15</v>
      </c>
      <c r="K130" s="279"/>
    </row>
    <row r="131" s="1" customFormat="1" ht="15" customHeight="1">
      <c r="B131" s="276"/>
      <c r="C131" s="257" t="s">
        <v>415</v>
      </c>
      <c r="D131" s="257"/>
      <c r="E131" s="257"/>
      <c r="F131" s="258" t="s">
        <v>406</v>
      </c>
      <c r="G131" s="257"/>
      <c r="H131" s="257" t="s">
        <v>416</v>
      </c>
      <c r="I131" s="257" t="s">
        <v>402</v>
      </c>
      <c r="J131" s="257">
        <v>20</v>
      </c>
      <c r="K131" s="279"/>
    </row>
    <row r="132" s="1" customFormat="1" ht="15" customHeight="1">
      <c r="B132" s="276"/>
      <c r="C132" s="257" t="s">
        <v>417</v>
      </c>
      <c r="D132" s="257"/>
      <c r="E132" s="257"/>
      <c r="F132" s="258" t="s">
        <v>406</v>
      </c>
      <c r="G132" s="257"/>
      <c r="H132" s="257" t="s">
        <v>418</v>
      </c>
      <c r="I132" s="257" t="s">
        <v>402</v>
      </c>
      <c r="J132" s="257">
        <v>20</v>
      </c>
      <c r="K132" s="279"/>
    </row>
    <row r="133" s="1" customFormat="1" ht="15" customHeight="1">
      <c r="B133" s="276"/>
      <c r="C133" s="231" t="s">
        <v>405</v>
      </c>
      <c r="D133" s="231"/>
      <c r="E133" s="231"/>
      <c r="F133" s="254" t="s">
        <v>406</v>
      </c>
      <c r="G133" s="231"/>
      <c r="H133" s="231" t="s">
        <v>440</v>
      </c>
      <c r="I133" s="231" t="s">
        <v>402</v>
      </c>
      <c r="J133" s="231">
        <v>50</v>
      </c>
      <c r="K133" s="279"/>
    </row>
    <row r="134" s="1" customFormat="1" ht="15" customHeight="1">
      <c r="B134" s="276"/>
      <c r="C134" s="231" t="s">
        <v>419</v>
      </c>
      <c r="D134" s="231"/>
      <c r="E134" s="231"/>
      <c r="F134" s="254" t="s">
        <v>406</v>
      </c>
      <c r="G134" s="231"/>
      <c r="H134" s="231" t="s">
        <v>440</v>
      </c>
      <c r="I134" s="231" t="s">
        <v>402</v>
      </c>
      <c r="J134" s="231">
        <v>50</v>
      </c>
      <c r="K134" s="279"/>
    </row>
    <row r="135" s="1" customFormat="1" ht="15" customHeight="1">
      <c r="B135" s="276"/>
      <c r="C135" s="231" t="s">
        <v>425</v>
      </c>
      <c r="D135" s="231"/>
      <c r="E135" s="231"/>
      <c r="F135" s="254" t="s">
        <v>406</v>
      </c>
      <c r="G135" s="231"/>
      <c r="H135" s="231" t="s">
        <v>440</v>
      </c>
      <c r="I135" s="231" t="s">
        <v>402</v>
      </c>
      <c r="J135" s="231">
        <v>50</v>
      </c>
      <c r="K135" s="279"/>
    </row>
    <row r="136" s="1" customFormat="1" ht="15" customHeight="1">
      <c r="B136" s="276"/>
      <c r="C136" s="231" t="s">
        <v>427</v>
      </c>
      <c r="D136" s="231"/>
      <c r="E136" s="231"/>
      <c r="F136" s="254" t="s">
        <v>406</v>
      </c>
      <c r="G136" s="231"/>
      <c r="H136" s="231" t="s">
        <v>440</v>
      </c>
      <c r="I136" s="231" t="s">
        <v>402</v>
      </c>
      <c r="J136" s="231">
        <v>50</v>
      </c>
      <c r="K136" s="279"/>
    </row>
    <row r="137" s="1" customFormat="1" ht="15" customHeight="1">
      <c r="B137" s="276"/>
      <c r="C137" s="231" t="s">
        <v>428</v>
      </c>
      <c r="D137" s="231"/>
      <c r="E137" s="231"/>
      <c r="F137" s="254" t="s">
        <v>406</v>
      </c>
      <c r="G137" s="231"/>
      <c r="H137" s="231" t="s">
        <v>453</v>
      </c>
      <c r="I137" s="231" t="s">
        <v>402</v>
      </c>
      <c r="J137" s="231">
        <v>255</v>
      </c>
      <c r="K137" s="279"/>
    </row>
    <row r="138" s="1" customFormat="1" ht="15" customHeight="1">
      <c r="B138" s="276"/>
      <c r="C138" s="231" t="s">
        <v>430</v>
      </c>
      <c r="D138" s="231"/>
      <c r="E138" s="231"/>
      <c r="F138" s="254" t="s">
        <v>400</v>
      </c>
      <c r="G138" s="231"/>
      <c r="H138" s="231" t="s">
        <v>454</v>
      </c>
      <c r="I138" s="231" t="s">
        <v>432</v>
      </c>
      <c r="J138" s="231"/>
      <c r="K138" s="279"/>
    </row>
    <row r="139" s="1" customFormat="1" ht="15" customHeight="1">
      <c r="B139" s="276"/>
      <c r="C139" s="231" t="s">
        <v>433</v>
      </c>
      <c r="D139" s="231"/>
      <c r="E139" s="231"/>
      <c r="F139" s="254" t="s">
        <v>400</v>
      </c>
      <c r="G139" s="231"/>
      <c r="H139" s="231" t="s">
        <v>455</v>
      </c>
      <c r="I139" s="231" t="s">
        <v>435</v>
      </c>
      <c r="J139" s="231"/>
      <c r="K139" s="279"/>
    </row>
    <row r="140" s="1" customFormat="1" ht="15" customHeight="1">
      <c r="B140" s="276"/>
      <c r="C140" s="231" t="s">
        <v>436</v>
      </c>
      <c r="D140" s="231"/>
      <c r="E140" s="231"/>
      <c r="F140" s="254" t="s">
        <v>400</v>
      </c>
      <c r="G140" s="231"/>
      <c r="H140" s="231" t="s">
        <v>436</v>
      </c>
      <c r="I140" s="231" t="s">
        <v>435</v>
      </c>
      <c r="J140" s="231"/>
      <c r="K140" s="279"/>
    </row>
    <row r="141" s="1" customFormat="1" ht="15" customHeight="1">
      <c r="B141" s="276"/>
      <c r="C141" s="231" t="s">
        <v>41</v>
      </c>
      <c r="D141" s="231"/>
      <c r="E141" s="231"/>
      <c r="F141" s="254" t="s">
        <v>400</v>
      </c>
      <c r="G141" s="231"/>
      <c r="H141" s="231" t="s">
        <v>456</v>
      </c>
      <c r="I141" s="231" t="s">
        <v>435</v>
      </c>
      <c r="J141" s="231"/>
      <c r="K141" s="279"/>
    </row>
    <row r="142" s="1" customFormat="1" ht="15" customHeight="1">
      <c r="B142" s="276"/>
      <c r="C142" s="231" t="s">
        <v>457</v>
      </c>
      <c r="D142" s="231"/>
      <c r="E142" s="231"/>
      <c r="F142" s="254" t="s">
        <v>400</v>
      </c>
      <c r="G142" s="231"/>
      <c r="H142" s="231" t="s">
        <v>458</v>
      </c>
      <c r="I142" s="231" t="s">
        <v>435</v>
      </c>
      <c r="J142" s="231"/>
      <c r="K142" s="279"/>
    </row>
    <row r="143" s="1" customFormat="1" ht="15" customHeight="1">
      <c r="B143" s="280"/>
      <c r="C143" s="281"/>
      <c r="D143" s="281"/>
      <c r="E143" s="281"/>
      <c r="F143" s="281"/>
      <c r="G143" s="281"/>
      <c r="H143" s="281"/>
      <c r="I143" s="281"/>
      <c r="J143" s="281"/>
      <c r="K143" s="282"/>
    </row>
    <row r="144" s="1" customFormat="1" ht="18.75" customHeight="1">
      <c r="B144" s="267"/>
      <c r="C144" s="267"/>
      <c r="D144" s="267"/>
      <c r="E144" s="267"/>
      <c r="F144" s="268"/>
      <c r="G144" s="267"/>
      <c r="H144" s="267"/>
      <c r="I144" s="267"/>
      <c r="J144" s="267"/>
      <c r="K144" s="267"/>
    </row>
    <row r="145" s="1" customFormat="1" ht="18.75" customHeight="1"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</row>
    <row r="146" s="1" customFormat="1" ht="7.5" customHeight="1">
      <c r="B146" s="240"/>
      <c r="C146" s="241"/>
      <c r="D146" s="241"/>
      <c r="E146" s="241"/>
      <c r="F146" s="241"/>
      <c r="G146" s="241"/>
      <c r="H146" s="241"/>
      <c r="I146" s="241"/>
      <c r="J146" s="241"/>
      <c r="K146" s="242"/>
    </row>
    <row r="147" s="1" customFormat="1" ht="45" customHeight="1">
      <c r="B147" s="243"/>
      <c r="C147" s="244" t="s">
        <v>459</v>
      </c>
      <c r="D147" s="244"/>
      <c r="E147" s="244"/>
      <c r="F147" s="244"/>
      <c r="G147" s="244"/>
      <c r="H147" s="244"/>
      <c r="I147" s="244"/>
      <c r="J147" s="244"/>
      <c r="K147" s="245"/>
    </row>
    <row r="148" s="1" customFormat="1" ht="17.25" customHeight="1">
      <c r="B148" s="243"/>
      <c r="C148" s="246" t="s">
        <v>394</v>
      </c>
      <c r="D148" s="246"/>
      <c r="E148" s="246"/>
      <c r="F148" s="246" t="s">
        <v>395</v>
      </c>
      <c r="G148" s="247"/>
      <c r="H148" s="246" t="s">
        <v>57</v>
      </c>
      <c r="I148" s="246" t="s">
        <v>60</v>
      </c>
      <c r="J148" s="246" t="s">
        <v>396</v>
      </c>
      <c r="K148" s="245"/>
    </row>
    <row r="149" s="1" customFormat="1" ht="17.25" customHeight="1">
      <c r="B149" s="243"/>
      <c r="C149" s="248" t="s">
        <v>397</v>
      </c>
      <c r="D149" s="248"/>
      <c r="E149" s="248"/>
      <c r="F149" s="249" t="s">
        <v>398</v>
      </c>
      <c r="G149" s="250"/>
      <c r="H149" s="248"/>
      <c r="I149" s="248"/>
      <c r="J149" s="248" t="s">
        <v>399</v>
      </c>
      <c r="K149" s="245"/>
    </row>
    <row r="150" s="1" customFormat="1" ht="5.25" customHeight="1">
      <c r="B150" s="256"/>
      <c r="C150" s="251"/>
      <c r="D150" s="251"/>
      <c r="E150" s="251"/>
      <c r="F150" s="251"/>
      <c r="G150" s="252"/>
      <c r="H150" s="251"/>
      <c r="I150" s="251"/>
      <c r="J150" s="251"/>
      <c r="K150" s="279"/>
    </row>
    <row r="151" s="1" customFormat="1" ht="15" customHeight="1">
      <c r="B151" s="256"/>
      <c r="C151" s="283" t="s">
        <v>403</v>
      </c>
      <c r="D151" s="231"/>
      <c r="E151" s="231"/>
      <c r="F151" s="284" t="s">
        <v>400</v>
      </c>
      <c r="G151" s="231"/>
      <c r="H151" s="283" t="s">
        <v>440</v>
      </c>
      <c r="I151" s="283" t="s">
        <v>402</v>
      </c>
      <c r="J151" s="283">
        <v>120</v>
      </c>
      <c r="K151" s="279"/>
    </row>
    <row r="152" s="1" customFormat="1" ht="15" customHeight="1">
      <c r="B152" s="256"/>
      <c r="C152" s="283" t="s">
        <v>449</v>
      </c>
      <c r="D152" s="231"/>
      <c r="E152" s="231"/>
      <c r="F152" s="284" t="s">
        <v>400</v>
      </c>
      <c r="G152" s="231"/>
      <c r="H152" s="283" t="s">
        <v>460</v>
      </c>
      <c r="I152" s="283" t="s">
        <v>402</v>
      </c>
      <c r="J152" s="283" t="s">
        <v>451</v>
      </c>
      <c r="K152" s="279"/>
    </row>
    <row r="153" s="1" customFormat="1" ht="15" customHeight="1">
      <c r="B153" s="256"/>
      <c r="C153" s="283" t="s">
        <v>348</v>
      </c>
      <c r="D153" s="231"/>
      <c r="E153" s="231"/>
      <c r="F153" s="284" t="s">
        <v>400</v>
      </c>
      <c r="G153" s="231"/>
      <c r="H153" s="283" t="s">
        <v>461</v>
      </c>
      <c r="I153" s="283" t="s">
        <v>402</v>
      </c>
      <c r="J153" s="283" t="s">
        <v>451</v>
      </c>
      <c r="K153" s="279"/>
    </row>
    <row r="154" s="1" customFormat="1" ht="15" customHeight="1">
      <c r="B154" s="256"/>
      <c r="C154" s="283" t="s">
        <v>405</v>
      </c>
      <c r="D154" s="231"/>
      <c r="E154" s="231"/>
      <c r="F154" s="284" t="s">
        <v>406</v>
      </c>
      <c r="G154" s="231"/>
      <c r="H154" s="283" t="s">
        <v>440</v>
      </c>
      <c r="I154" s="283" t="s">
        <v>402</v>
      </c>
      <c r="J154" s="283">
        <v>50</v>
      </c>
      <c r="K154" s="279"/>
    </row>
    <row r="155" s="1" customFormat="1" ht="15" customHeight="1">
      <c r="B155" s="256"/>
      <c r="C155" s="283" t="s">
        <v>408</v>
      </c>
      <c r="D155" s="231"/>
      <c r="E155" s="231"/>
      <c r="F155" s="284" t="s">
        <v>400</v>
      </c>
      <c r="G155" s="231"/>
      <c r="H155" s="283" t="s">
        <v>440</v>
      </c>
      <c r="I155" s="283" t="s">
        <v>410</v>
      </c>
      <c r="J155" s="283"/>
      <c r="K155" s="279"/>
    </row>
    <row r="156" s="1" customFormat="1" ht="15" customHeight="1">
      <c r="B156" s="256"/>
      <c r="C156" s="283" t="s">
        <v>419</v>
      </c>
      <c r="D156" s="231"/>
      <c r="E156" s="231"/>
      <c r="F156" s="284" t="s">
        <v>406</v>
      </c>
      <c r="G156" s="231"/>
      <c r="H156" s="283" t="s">
        <v>440</v>
      </c>
      <c r="I156" s="283" t="s">
        <v>402</v>
      </c>
      <c r="J156" s="283">
        <v>50</v>
      </c>
      <c r="K156" s="279"/>
    </row>
    <row r="157" s="1" customFormat="1" ht="15" customHeight="1">
      <c r="B157" s="256"/>
      <c r="C157" s="283" t="s">
        <v>427</v>
      </c>
      <c r="D157" s="231"/>
      <c r="E157" s="231"/>
      <c r="F157" s="284" t="s">
        <v>406</v>
      </c>
      <c r="G157" s="231"/>
      <c r="H157" s="283" t="s">
        <v>440</v>
      </c>
      <c r="I157" s="283" t="s">
        <v>402</v>
      </c>
      <c r="J157" s="283">
        <v>50</v>
      </c>
      <c r="K157" s="279"/>
    </row>
    <row r="158" s="1" customFormat="1" ht="15" customHeight="1">
      <c r="B158" s="256"/>
      <c r="C158" s="283" t="s">
        <v>425</v>
      </c>
      <c r="D158" s="231"/>
      <c r="E158" s="231"/>
      <c r="F158" s="284" t="s">
        <v>406</v>
      </c>
      <c r="G158" s="231"/>
      <c r="H158" s="283" t="s">
        <v>440</v>
      </c>
      <c r="I158" s="283" t="s">
        <v>402</v>
      </c>
      <c r="J158" s="283">
        <v>50</v>
      </c>
      <c r="K158" s="279"/>
    </row>
    <row r="159" s="1" customFormat="1" ht="15" customHeight="1">
      <c r="B159" s="256"/>
      <c r="C159" s="283" t="s">
        <v>90</v>
      </c>
      <c r="D159" s="231"/>
      <c r="E159" s="231"/>
      <c r="F159" s="284" t="s">
        <v>400</v>
      </c>
      <c r="G159" s="231"/>
      <c r="H159" s="283" t="s">
        <v>462</v>
      </c>
      <c r="I159" s="283" t="s">
        <v>402</v>
      </c>
      <c r="J159" s="283" t="s">
        <v>463</v>
      </c>
      <c r="K159" s="279"/>
    </row>
    <row r="160" s="1" customFormat="1" ht="15" customHeight="1">
      <c r="B160" s="256"/>
      <c r="C160" s="283" t="s">
        <v>464</v>
      </c>
      <c r="D160" s="231"/>
      <c r="E160" s="231"/>
      <c r="F160" s="284" t="s">
        <v>400</v>
      </c>
      <c r="G160" s="231"/>
      <c r="H160" s="283" t="s">
        <v>465</v>
      </c>
      <c r="I160" s="283" t="s">
        <v>435</v>
      </c>
      <c r="J160" s="283"/>
      <c r="K160" s="279"/>
    </row>
    <row r="161" s="1" customFormat="1" ht="15" customHeight="1">
      <c r="B161" s="285"/>
      <c r="C161" s="265"/>
      <c r="D161" s="265"/>
      <c r="E161" s="265"/>
      <c r="F161" s="265"/>
      <c r="G161" s="265"/>
      <c r="H161" s="265"/>
      <c r="I161" s="265"/>
      <c r="J161" s="265"/>
      <c r="K161" s="286"/>
    </row>
    <row r="162" s="1" customFormat="1" ht="18.75" customHeight="1">
      <c r="B162" s="267"/>
      <c r="C162" s="277"/>
      <c r="D162" s="277"/>
      <c r="E162" s="277"/>
      <c r="F162" s="287"/>
      <c r="G162" s="277"/>
      <c r="H162" s="277"/>
      <c r="I162" s="277"/>
      <c r="J162" s="277"/>
      <c r="K162" s="267"/>
    </row>
    <row r="163" s="1" customFormat="1" ht="18.75" customHeight="1">
      <c r="B163" s="239"/>
      <c r="C163" s="239"/>
      <c r="D163" s="239"/>
      <c r="E163" s="239"/>
      <c r="F163" s="239"/>
      <c r="G163" s="239"/>
      <c r="H163" s="239"/>
      <c r="I163" s="239"/>
      <c r="J163" s="239"/>
      <c r="K163" s="239"/>
    </row>
    <row r="164" s="1" customFormat="1" ht="7.5" customHeight="1">
      <c r="B164" s="218"/>
      <c r="C164" s="219"/>
      <c r="D164" s="219"/>
      <c r="E164" s="219"/>
      <c r="F164" s="219"/>
      <c r="G164" s="219"/>
      <c r="H164" s="219"/>
      <c r="I164" s="219"/>
      <c r="J164" s="219"/>
      <c r="K164" s="220"/>
    </row>
    <row r="165" s="1" customFormat="1" ht="45" customHeight="1">
      <c r="B165" s="221"/>
      <c r="C165" s="222" t="s">
        <v>466</v>
      </c>
      <c r="D165" s="222"/>
      <c r="E165" s="222"/>
      <c r="F165" s="222"/>
      <c r="G165" s="222"/>
      <c r="H165" s="222"/>
      <c r="I165" s="222"/>
      <c r="J165" s="222"/>
      <c r="K165" s="223"/>
    </row>
    <row r="166" s="1" customFormat="1" ht="17.25" customHeight="1">
      <c r="B166" s="221"/>
      <c r="C166" s="246" t="s">
        <v>394</v>
      </c>
      <c r="D166" s="246"/>
      <c r="E166" s="246"/>
      <c r="F166" s="246" t="s">
        <v>395</v>
      </c>
      <c r="G166" s="288"/>
      <c r="H166" s="289" t="s">
        <v>57</v>
      </c>
      <c r="I166" s="289" t="s">
        <v>60</v>
      </c>
      <c r="J166" s="246" t="s">
        <v>396</v>
      </c>
      <c r="K166" s="223"/>
    </row>
    <row r="167" s="1" customFormat="1" ht="17.25" customHeight="1">
      <c r="B167" s="224"/>
      <c r="C167" s="248" t="s">
        <v>397</v>
      </c>
      <c r="D167" s="248"/>
      <c r="E167" s="248"/>
      <c r="F167" s="249" t="s">
        <v>398</v>
      </c>
      <c r="G167" s="290"/>
      <c r="H167" s="291"/>
      <c r="I167" s="291"/>
      <c r="J167" s="248" t="s">
        <v>399</v>
      </c>
      <c r="K167" s="226"/>
    </row>
    <row r="168" s="1" customFormat="1" ht="5.25" customHeight="1">
      <c r="B168" s="256"/>
      <c r="C168" s="251"/>
      <c r="D168" s="251"/>
      <c r="E168" s="251"/>
      <c r="F168" s="251"/>
      <c r="G168" s="252"/>
      <c r="H168" s="251"/>
      <c r="I168" s="251"/>
      <c r="J168" s="251"/>
      <c r="K168" s="279"/>
    </row>
    <row r="169" s="1" customFormat="1" ht="15" customHeight="1">
      <c r="B169" s="256"/>
      <c r="C169" s="231" t="s">
        <v>403</v>
      </c>
      <c r="D169" s="231"/>
      <c r="E169" s="231"/>
      <c r="F169" s="254" t="s">
        <v>400</v>
      </c>
      <c r="G169" s="231"/>
      <c r="H169" s="231" t="s">
        <v>440</v>
      </c>
      <c r="I169" s="231" t="s">
        <v>402</v>
      </c>
      <c r="J169" s="231">
        <v>120</v>
      </c>
      <c r="K169" s="279"/>
    </row>
    <row r="170" s="1" customFormat="1" ht="15" customHeight="1">
      <c r="B170" s="256"/>
      <c r="C170" s="231" t="s">
        <v>449</v>
      </c>
      <c r="D170" s="231"/>
      <c r="E170" s="231"/>
      <c r="F170" s="254" t="s">
        <v>400</v>
      </c>
      <c r="G170" s="231"/>
      <c r="H170" s="231" t="s">
        <v>450</v>
      </c>
      <c r="I170" s="231" t="s">
        <v>402</v>
      </c>
      <c r="J170" s="231" t="s">
        <v>451</v>
      </c>
      <c r="K170" s="279"/>
    </row>
    <row r="171" s="1" customFormat="1" ht="15" customHeight="1">
      <c r="B171" s="256"/>
      <c r="C171" s="231" t="s">
        <v>348</v>
      </c>
      <c r="D171" s="231"/>
      <c r="E171" s="231"/>
      <c r="F171" s="254" t="s">
        <v>400</v>
      </c>
      <c r="G171" s="231"/>
      <c r="H171" s="231" t="s">
        <v>467</v>
      </c>
      <c r="I171" s="231" t="s">
        <v>402</v>
      </c>
      <c r="J171" s="231" t="s">
        <v>451</v>
      </c>
      <c r="K171" s="279"/>
    </row>
    <row r="172" s="1" customFormat="1" ht="15" customHeight="1">
      <c r="B172" s="256"/>
      <c r="C172" s="231" t="s">
        <v>405</v>
      </c>
      <c r="D172" s="231"/>
      <c r="E172" s="231"/>
      <c r="F172" s="254" t="s">
        <v>406</v>
      </c>
      <c r="G172" s="231"/>
      <c r="H172" s="231" t="s">
        <v>467</v>
      </c>
      <c r="I172" s="231" t="s">
        <v>402</v>
      </c>
      <c r="J172" s="231">
        <v>50</v>
      </c>
      <c r="K172" s="279"/>
    </row>
    <row r="173" s="1" customFormat="1" ht="15" customHeight="1">
      <c r="B173" s="256"/>
      <c r="C173" s="231" t="s">
        <v>408</v>
      </c>
      <c r="D173" s="231"/>
      <c r="E173" s="231"/>
      <c r="F173" s="254" t="s">
        <v>400</v>
      </c>
      <c r="G173" s="231"/>
      <c r="H173" s="231" t="s">
        <v>467</v>
      </c>
      <c r="I173" s="231" t="s">
        <v>410</v>
      </c>
      <c r="J173" s="231"/>
      <c r="K173" s="279"/>
    </row>
    <row r="174" s="1" customFormat="1" ht="15" customHeight="1">
      <c r="B174" s="256"/>
      <c r="C174" s="231" t="s">
        <v>419</v>
      </c>
      <c r="D174" s="231"/>
      <c r="E174" s="231"/>
      <c r="F174" s="254" t="s">
        <v>406</v>
      </c>
      <c r="G174" s="231"/>
      <c r="H174" s="231" t="s">
        <v>467</v>
      </c>
      <c r="I174" s="231" t="s">
        <v>402</v>
      </c>
      <c r="J174" s="231">
        <v>50</v>
      </c>
      <c r="K174" s="279"/>
    </row>
    <row r="175" s="1" customFormat="1" ht="15" customHeight="1">
      <c r="B175" s="256"/>
      <c r="C175" s="231" t="s">
        <v>427</v>
      </c>
      <c r="D175" s="231"/>
      <c r="E175" s="231"/>
      <c r="F175" s="254" t="s">
        <v>406</v>
      </c>
      <c r="G175" s="231"/>
      <c r="H175" s="231" t="s">
        <v>467</v>
      </c>
      <c r="I175" s="231" t="s">
        <v>402</v>
      </c>
      <c r="J175" s="231">
        <v>50</v>
      </c>
      <c r="K175" s="279"/>
    </row>
    <row r="176" s="1" customFormat="1" ht="15" customHeight="1">
      <c r="B176" s="256"/>
      <c r="C176" s="231" t="s">
        <v>425</v>
      </c>
      <c r="D176" s="231"/>
      <c r="E176" s="231"/>
      <c r="F176" s="254" t="s">
        <v>406</v>
      </c>
      <c r="G176" s="231"/>
      <c r="H176" s="231" t="s">
        <v>467</v>
      </c>
      <c r="I176" s="231" t="s">
        <v>402</v>
      </c>
      <c r="J176" s="231">
        <v>50</v>
      </c>
      <c r="K176" s="279"/>
    </row>
    <row r="177" s="1" customFormat="1" ht="15" customHeight="1">
      <c r="B177" s="256"/>
      <c r="C177" s="231" t="s">
        <v>104</v>
      </c>
      <c r="D177" s="231"/>
      <c r="E177" s="231"/>
      <c r="F177" s="254" t="s">
        <v>400</v>
      </c>
      <c r="G177" s="231"/>
      <c r="H177" s="231" t="s">
        <v>468</v>
      </c>
      <c r="I177" s="231" t="s">
        <v>469</v>
      </c>
      <c r="J177" s="231"/>
      <c r="K177" s="279"/>
    </row>
    <row r="178" s="1" customFormat="1" ht="15" customHeight="1">
      <c r="B178" s="256"/>
      <c r="C178" s="231" t="s">
        <v>60</v>
      </c>
      <c r="D178" s="231"/>
      <c r="E178" s="231"/>
      <c r="F178" s="254" t="s">
        <v>400</v>
      </c>
      <c r="G178" s="231"/>
      <c r="H178" s="231" t="s">
        <v>470</v>
      </c>
      <c r="I178" s="231" t="s">
        <v>471</v>
      </c>
      <c r="J178" s="231">
        <v>1</v>
      </c>
      <c r="K178" s="279"/>
    </row>
    <row r="179" s="1" customFormat="1" ht="15" customHeight="1">
      <c r="B179" s="256"/>
      <c r="C179" s="231" t="s">
        <v>56</v>
      </c>
      <c r="D179" s="231"/>
      <c r="E179" s="231"/>
      <c r="F179" s="254" t="s">
        <v>400</v>
      </c>
      <c r="G179" s="231"/>
      <c r="H179" s="231" t="s">
        <v>472</v>
      </c>
      <c r="I179" s="231" t="s">
        <v>402</v>
      </c>
      <c r="J179" s="231">
        <v>20</v>
      </c>
      <c r="K179" s="279"/>
    </row>
    <row r="180" s="1" customFormat="1" ht="15" customHeight="1">
      <c r="B180" s="256"/>
      <c r="C180" s="231" t="s">
        <v>57</v>
      </c>
      <c r="D180" s="231"/>
      <c r="E180" s="231"/>
      <c r="F180" s="254" t="s">
        <v>400</v>
      </c>
      <c r="G180" s="231"/>
      <c r="H180" s="231" t="s">
        <v>473</v>
      </c>
      <c r="I180" s="231" t="s">
        <v>402</v>
      </c>
      <c r="J180" s="231">
        <v>255</v>
      </c>
      <c r="K180" s="279"/>
    </row>
    <row r="181" s="1" customFormat="1" ht="15" customHeight="1">
      <c r="B181" s="256"/>
      <c r="C181" s="231" t="s">
        <v>105</v>
      </c>
      <c r="D181" s="231"/>
      <c r="E181" s="231"/>
      <c r="F181" s="254" t="s">
        <v>400</v>
      </c>
      <c r="G181" s="231"/>
      <c r="H181" s="231" t="s">
        <v>364</v>
      </c>
      <c r="I181" s="231" t="s">
        <v>402</v>
      </c>
      <c r="J181" s="231">
        <v>10</v>
      </c>
      <c r="K181" s="279"/>
    </row>
    <row r="182" s="1" customFormat="1" ht="15" customHeight="1">
      <c r="B182" s="256"/>
      <c r="C182" s="231" t="s">
        <v>106</v>
      </c>
      <c r="D182" s="231"/>
      <c r="E182" s="231"/>
      <c r="F182" s="254" t="s">
        <v>400</v>
      </c>
      <c r="G182" s="231"/>
      <c r="H182" s="231" t="s">
        <v>474</v>
      </c>
      <c r="I182" s="231" t="s">
        <v>435</v>
      </c>
      <c r="J182" s="231"/>
      <c r="K182" s="279"/>
    </row>
    <row r="183" s="1" customFormat="1" ht="15" customHeight="1">
      <c r="B183" s="256"/>
      <c r="C183" s="231" t="s">
        <v>475</v>
      </c>
      <c r="D183" s="231"/>
      <c r="E183" s="231"/>
      <c r="F183" s="254" t="s">
        <v>400</v>
      </c>
      <c r="G183" s="231"/>
      <c r="H183" s="231" t="s">
        <v>476</v>
      </c>
      <c r="I183" s="231" t="s">
        <v>435</v>
      </c>
      <c r="J183" s="231"/>
      <c r="K183" s="279"/>
    </row>
    <row r="184" s="1" customFormat="1" ht="15" customHeight="1">
      <c r="B184" s="256"/>
      <c r="C184" s="231" t="s">
        <v>464</v>
      </c>
      <c r="D184" s="231"/>
      <c r="E184" s="231"/>
      <c r="F184" s="254" t="s">
        <v>400</v>
      </c>
      <c r="G184" s="231"/>
      <c r="H184" s="231" t="s">
        <v>477</v>
      </c>
      <c r="I184" s="231" t="s">
        <v>435</v>
      </c>
      <c r="J184" s="231"/>
      <c r="K184" s="279"/>
    </row>
    <row r="185" s="1" customFormat="1" ht="15" customHeight="1">
      <c r="B185" s="256"/>
      <c r="C185" s="231" t="s">
        <v>108</v>
      </c>
      <c r="D185" s="231"/>
      <c r="E185" s="231"/>
      <c r="F185" s="254" t="s">
        <v>406</v>
      </c>
      <c r="G185" s="231"/>
      <c r="H185" s="231" t="s">
        <v>478</v>
      </c>
      <c r="I185" s="231" t="s">
        <v>402</v>
      </c>
      <c r="J185" s="231">
        <v>50</v>
      </c>
      <c r="K185" s="279"/>
    </row>
    <row r="186" s="1" customFormat="1" ht="15" customHeight="1">
      <c r="B186" s="256"/>
      <c r="C186" s="231" t="s">
        <v>479</v>
      </c>
      <c r="D186" s="231"/>
      <c r="E186" s="231"/>
      <c r="F186" s="254" t="s">
        <v>406</v>
      </c>
      <c r="G186" s="231"/>
      <c r="H186" s="231" t="s">
        <v>480</v>
      </c>
      <c r="I186" s="231" t="s">
        <v>481</v>
      </c>
      <c r="J186" s="231"/>
      <c r="K186" s="279"/>
    </row>
    <row r="187" s="1" customFormat="1" ht="15" customHeight="1">
      <c r="B187" s="256"/>
      <c r="C187" s="231" t="s">
        <v>482</v>
      </c>
      <c r="D187" s="231"/>
      <c r="E187" s="231"/>
      <c r="F187" s="254" t="s">
        <v>406</v>
      </c>
      <c r="G187" s="231"/>
      <c r="H187" s="231" t="s">
        <v>483</v>
      </c>
      <c r="I187" s="231" t="s">
        <v>481</v>
      </c>
      <c r="J187" s="231"/>
      <c r="K187" s="279"/>
    </row>
    <row r="188" s="1" customFormat="1" ht="15" customHeight="1">
      <c r="B188" s="256"/>
      <c r="C188" s="231" t="s">
        <v>484</v>
      </c>
      <c r="D188" s="231"/>
      <c r="E188" s="231"/>
      <c r="F188" s="254" t="s">
        <v>406</v>
      </c>
      <c r="G188" s="231"/>
      <c r="H188" s="231" t="s">
        <v>485</v>
      </c>
      <c r="I188" s="231" t="s">
        <v>481</v>
      </c>
      <c r="J188" s="231"/>
      <c r="K188" s="279"/>
    </row>
    <row r="189" s="1" customFormat="1" ht="15" customHeight="1">
      <c r="B189" s="256"/>
      <c r="C189" s="292" t="s">
        <v>486</v>
      </c>
      <c r="D189" s="231"/>
      <c r="E189" s="231"/>
      <c r="F189" s="254" t="s">
        <v>406</v>
      </c>
      <c r="G189" s="231"/>
      <c r="H189" s="231" t="s">
        <v>487</v>
      </c>
      <c r="I189" s="231" t="s">
        <v>488</v>
      </c>
      <c r="J189" s="293" t="s">
        <v>489</v>
      </c>
      <c r="K189" s="279"/>
    </row>
    <row r="190" s="1" customFormat="1" ht="15" customHeight="1">
      <c r="B190" s="256"/>
      <c r="C190" s="292" t="s">
        <v>45</v>
      </c>
      <c r="D190" s="231"/>
      <c r="E190" s="231"/>
      <c r="F190" s="254" t="s">
        <v>400</v>
      </c>
      <c r="G190" s="231"/>
      <c r="H190" s="228" t="s">
        <v>490</v>
      </c>
      <c r="I190" s="231" t="s">
        <v>491</v>
      </c>
      <c r="J190" s="231"/>
      <c r="K190" s="279"/>
    </row>
    <row r="191" s="1" customFormat="1" ht="15" customHeight="1">
      <c r="B191" s="256"/>
      <c r="C191" s="292" t="s">
        <v>492</v>
      </c>
      <c r="D191" s="231"/>
      <c r="E191" s="231"/>
      <c r="F191" s="254" t="s">
        <v>400</v>
      </c>
      <c r="G191" s="231"/>
      <c r="H191" s="231" t="s">
        <v>493</v>
      </c>
      <c r="I191" s="231" t="s">
        <v>435</v>
      </c>
      <c r="J191" s="231"/>
      <c r="K191" s="279"/>
    </row>
    <row r="192" s="1" customFormat="1" ht="15" customHeight="1">
      <c r="B192" s="256"/>
      <c r="C192" s="292" t="s">
        <v>494</v>
      </c>
      <c r="D192" s="231"/>
      <c r="E192" s="231"/>
      <c r="F192" s="254" t="s">
        <v>400</v>
      </c>
      <c r="G192" s="231"/>
      <c r="H192" s="231" t="s">
        <v>495</v>
      </c>
      <c r="I192" s="231" t="s">
        <v>435</v>
      </c>
      <c r="J192" s="231"/>
      <c r="K192" s="279"/>
    </row>
    <row r="193" s="1" customFormat="1" ht="15" customHeight="1">
      <c r="B193" s="256"/>
      <c r="C193" s="292" t="s">
        <v>496</v>
      </c>
      <c r="D193" s="231"/>
      <c r="E193" s="231"/>
      <c r="F193" s="254" t="s">
        <v>406</v>
      </c>
      <c r="G193" s="231"/>
      <c r="H193" s="231" t="s">
        <v>497</v>
      </c>
      <c r="I193" s="231" t="s">
        <v>435</v>
      </c>
      <c r="J193" s="231"/>
      <c r="K193" s="279"/>
    </row>
    <row r="194" s="1" customFormat="1" ht="15" customHeight="1">
      <c r="B194" s="285"/>
      <c r="C194" s="294"/>
      <c r="D194" s="265"/>
      <c r="E194" s="265"/>
      <c r="F194" s="265"/>
      <c r="G194" s="265"/>
      <c r="H194" s="265"/>
      <c r="I194" s="265"/>
      <c r="J194" s="265"/>
      <c r="K194" s="286"/>
    </row>
    <row r="195" s="1" customFormat="1" ht="18.75" customHeight="1">
      <c r="B195" s="267"/>
      <c r="C195" s="277"/>
      <c r="D195" s="277"/>
      <c r="E195" s="277"/>
      <c r="F195" s="287"/>
      <c r="G195" s="277"/>
      <c r="H195" s="277"/>
      <c r="I195" s="277"/>
      <c r="J195" s="277"/>
      <c r="K195" s="267"/>
    </row>
    <row r="196" s="1" customFormat="1" ht="18.75" customHeight="1">
      <c r="B196" s="267"/>
      <c r="C196" s="277"/>
      <c r="D196" s="277"/>
      <c r="E196" s="277"/>
      <c r="F196" s="287"/>
      <c r="G196" s="277"/>
      <c r="H196" s="277"/>
      <c r="I196" s="277"/>
      <c r="J196" s="277"/>
      <c r="K196" s="267"/>
    </row>
    <row r="197" s="1" customFormat="1" ht="18.75" customHeight="1">
      <c r="B197" s="239"/>
      <c r="C197" s="239"/>
      <c r="D197" s="239"/>
      <c r="E197" s="239"/>
      <c r="F197" s="239"/>
      <c r="G197" s="239"/>
      <c r="H197" s="239"/>
      <c r="I197" s="239"/>
      <c r="J197" s="239"/>
      <c r="K197" s="239"/>
    </row>
    <row r="198" s="1" customFormat="1" ht="13.5">
      <c r="B198" s="218"/>
      <c r="C198" s="219"/>
      <c r="D198" s="219"/>
      <c r="E198" s="219"/>
      <c r="F198" s="219"/>
      <c r="G198" s="219"/>
      <c r="H198" s="219"/>
      <c r="I198" s="219"/>
      <c r="J198" s="219"/>
      <c r="K198" s="220"/>
    </row>
    <row r="199" s="1" customFormat="1" ht="21">
      <c r="B199" s="221"/>
      <c r="C199" s="222" t="s">
        <v>498</v>
      </c>
      <c r="D199" s="222"/>
      <c r="E199" s="222"/>
      <c r="F199" s="222"/>
      <c r="G199" s="222"/>
      <c r="H199" s="222"/>
      <c r="I199" s="222"/>
      <c r="J199" s="222"/>
      <c r="K199" s="223"/>
    </row>
    <row r="200" s="1" customFormat="1" ht="25.5" customHeight="1">
      <c r="B200" s="221"/>
      <c r="C200" s="295" t="s">
        <v>499</v>
      </c>
      <c r="D200" s="295"/>
      <c r="E200" s="295"/>
      <c r="F200" s="295" t="s">
        <v>500</v>
      </c>
      <c r="G200" s="296"/>
      <c r="H200" s="295" t="s">
        <v>501</v>
      </c>
      <c r="I200" s="295"/>
      <c r="J200" s="295"/>
      <c r="K200" s="223"/>
    </row>
    <row r="201" s="1" customFormat="1" ht="5.25" customHeight="1">
      <c r="B201" s="256"/>
      <c r="C201" s="251"/>
      <c r="D201" s="251"/>
      <c r="E201" s="251"/>
      <c r="F201" s="251"/>
      <c r="G201" s="277"/>
      <c r="H201" s="251"/>
      <c r="I201" s="251"/>
      <c r="J201" s="251"/>
      <c r="K201" s="279"/>
    </row>
    <row r="202" s="1" customFormat="1" ht="15" customHeight="1">
      <c r="B202" s="256"/>
      <c r="C202" s="231" t="s">
        <v>491</v>
      </c>
      <c r="D202" s="231"/>
      <c r="E202" s="231"/>
      <c r="F202" s="254" t="s">
        <v>46</v>
      </c>
      <c r="G202" s="231"/>
      <c r="H202" s="231" t="s">
        <v>502</v>
      </c>
      <c r="I202" s="231"/>
      <c r="J202" s="231"/>
      <c r="K202" s="279"/>
    </row>
    <row r="203" s="1" customFormat="1" ht="15" customHeight="1">
      <c r="B203" s="256"/>
      <c r="C203" s="231"/>
      <c r="D203" s="231"/>
      <c r="E203" s="231"/>
      <c r="F203" s="254" t="s">
        <v>47</v>
      </c>
      <c r="G203" s="231"/>
      <c r="H203" s="231" t="s">
        <v>503</v>
      </c>
      <c r="I203" s="231"/>
      <c r="J203" s="231"/>
      <c r="K203" s="279"/>
    </row>
    <row r="204" s="1" customFormat="1" ht="15" customHeight="1">
      <c r="B204" s="256"/>
      <c r="C204" s="231"/>
      <c r="D204" s="231"/>
      <c r="E204" s="231"/>
      <c r="F204" s="254" t="s">
        <v>50</v>
      </c>
      <c r="G204" s="231"/>
      <c r="H204" s="231" t="s">
        <v>504</v>
      </c>
      <c r="I204" s="231"/>
      <c r="J204" s="231"/>
      <c r="K204" s="279"/>
    </row>
    <row r="205" s="1" customFormat="1" ht="15" customHeight="1">
      <c r="B205" s="256"/>
      <c r="C205" s="231"/>
      <c r="D205" s="231"/>
      <c r="E205" s="231"/>
      <c r="F205" s="254" t="s">
        <v>48</v>
      </c>
      <c r="G205" s="231"/>
      <c r="H205" s="231" t="s">
        <v>505</v>
      </c>
      <c r="I205" s="231"/>
      <c r="J205" s="231"/>
      <c r="K205" s="279"/>
    </row>
    <row r="206" s="1" customFormat="1" ht="15" customHeight="1">
      <c r="B206" s="256"/>
      <c r="C206" s="231"/>
      <c r="D206" s="231"/>
      <c r="E206" s="231"/>
      <c r="F206" s="254" t="s">
        <v>49</v>
      </c>
      <c r="G206" s="231"/>
      <c r="H206" s="231" t="s">
        <v>506</v>
      </c>
      <c r="I206" s="231"/>
      <c r="J206" s="231"/>
      <c r="K206" s="279"/>
    </row>
    <row r="207" s="1" customFormat="1" ht="15" customHeight="1">
      <c r="B207" s="256"/>
      <c r="C207" s="231"/>
      <c r="D207" s="231"/>
      <c r="E207" s="231"/>
      <c r="F207" s="254"/>
      <c r="G207" s="231"/>
      <c r="H207" s="231"/>
      <c r="I207" s="231"/>
      <c r="J207" s="231"/>
      <c r="K207" s="279"/>
    </row>
    <row r="208" s="1" customFormat="1" ht="15" customHeight="1">
      <c r="B208" s="256"/>
      <c r="C208" s="231" t="s">
        <v>447</v>
      </c>
      <c r="D208" s="231"/>
      <c r="E208" s="231"/>
      <c r="F208" s="254" t="s">
        <v>82</v>
      </c>
      <c r="G208" s="231"/>
      <c r="H208" s="231" t="s">
        <v>507</v>
      </c>
      <c r="I208" s="231"/>
      <c r="J208" s="231"/>
      <c r="K208" s="279"/>
    </row>
    <row r="209" s="1" customFormat="1" ht="15" customHeight="1">
      <c r="B209" s="256"/>
      <c r="C209" s="231"/>
      <c r="D209" s="231"/>
      <c r="E209" s="231"/>
      <c r="F209" s="254" t="s">
        <v>342</v>
      </c>
      <c r="G209" s="231"/>
      <c r="H209" s="231" t="s">
        <v>343</v>
      </c>
      <c r="I209" s="231"/>
      <c r="J209" s="231"/>
      <c r="K209" s="279"/>
    </row>
    <row r="210" s="1" customFormat="1" ht="15" customHeight="1">
      <c r="B210" s="256"/>
      <c r="C210" s="231"/>
      <c r="D210" s="231"/>
      <c r="E210" s="231"/>
      <c r="F210" s="254" t="s">
        <v>340</v>
      </c>
      <c r="G210" s="231"/>
      <c r="H210" s="231" t="s">
        <v>508</v>
      </c>
      <c r="I210" s="231"/>
      <c r="J210" s="231"/>
      <c r="K210" s="279"/>
    </row>
    <row r="211" s="1" customFormat="1" ht="15" customHeight="1">
      <c r="B211" s="297"/>
      <c r="C211" s="231"/>
      <c r="D211" s="231"/>
      <c r="E211" s="231"/>
      <c r="F211" s="254" t="s">
        <v>344</v>
      </c>
      <c r="G211" s="292"/>
      <c r="H211" s="283" t="s">
        <v>345</v>
      </c>
      <c r="I211" s="283"/>
      <c r="J211" s="283"/>
      <c r="K211" s="298"/>
    </row>
    <row r="212" s="1" customFormat="1" ht="15" customHeight="1">
      <c r="B212" s="297"/>
      <c r="C212" s="231"/>
      <c r="D212" s="231"/>
      <c r="E212" s="231"/>
      <c r="F212" s="254" t="s">
        <v>346</v>
      </c>
      <c r="G212" s="292"/>
      <c r="H212" s="283" t="s">
        <v>509</v>
      </c>
      <c r="I212" s="283"/>
      <c r="J212" s="283"/>
      <c r="K212" s="298"/>
    </row>
    <row r="213" s="1" customFormat="1" ht="15" customHeight="1">
      <c r="B213" s="297"/>
      <c r="C213" s="231"/>
      <c r="D213" s="231"/>
      <c r="E213" s="231"/>
      <c r="F213" s="254"/>
      <c r="G213" s="292"/>
      <c r="H213" s="283"/>
      <c r="I213" s="283"/>
      <c r="J213" s="283"/>
      <c r="K213" s="298"/>
    </row>
    <row r="214" s="1" customFormat="1" ht="15" customHeight="1">
      <c r="B214" s="297"/>
      <c r="C214" s="231" t="s">
        <v>471</v>
      </c>
      <c r="D214" s="231"/>
      <c r="E214" s="231"/>
      <c r="F214" s="254">
        <v>1</v>
      </c>
      <c r="G214" s="292"/>
      <c r="H214" s="283" t="s">
        <v>510</v>
      </c>
      <c r="I214" s="283"/>
      <c r="J214" s="283"/>
      <c r="K214" s="298"/>
    </row>
    <row r="215" s="1" customFormat="1" ht="15" customHeight="1">
      <c r="B215" s="297"/>
      <c r="C215" s="231"/>
      <c r="D215" s="231"/>
      <c r="E215" s="231"/>
      <c r="F215" s="254">
        <v>2</v>
      </c>
      <c r="G215" s="292"/>
      <c r="H215" s="283" t="s">
        <v>511</v>
      </c>
      <c r="I215" s="283"/>
      <c r="J215" s="283"/>
      <c r="K215" s="298"/>
    </row>
    <row r="216" s="1" customFormat="1" ht="15" customHeight="1">
      <c r="B216" s="297"/>
      <c r="C216" s="231"/>
      <c r="D216" s="231"/>
      <c r="E216" s="231"/>
      <c r="F216" s="254">
        <v>3</v>
      </c>
      <c r="G216" s="292"/>
      <c r="H216" s="283" t="s">
        <v>512</v>
      </c>
      <c r="I216" s="283"/>
      <c r="J216" s="283"/>
      <c r="K216" s="298"/>
    </row>
    <row r="217" s="1" customFormat="1" ht="15" customHeight="1">
      <c r="B217" s="297"/>
      <c r="C217" s="231"/>
      <c r="D217" s="231"/>
      <c r="E217" s="231"/>
      <c r="F217" s="254">
        <v>4</v>
      </c>
      <c r="G217" s="292"/>
      <c r="H217" s="283" t="s">
        <v>513</v>
      </c>
      <c r="I217" s="283"/>
      <c r="J217" s="283"/>
      <c r="K217" s="298"/>
    </row>
    <row r="218" s="1" customFormat="1" ht="12.75" customHeight="1">
      <c r="B218" s="299"/>
      <c r="C218" s="300"/>
      <c r="D218" s="300"/>
      <c r="E218" s="300"/>
      <c r="F218" s="300"/>
      <c r="G218" s="300"/>
      <c r="H218" s="300"/>
      <c r="I218" s="300"/>
      <c r="J218" s="300"/>
      <c r="K218" s="30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DESKTOP-084633L\Anna Mužná</dc:creator>
  <cp:lastModifiedBy>DESKTOP-084633L\Anna Mužná</cp:lastModifiedBy>
  <dcterms:created xsi:type="dcterms:W3CDTF">2021-07-29T20:50:00Z</dcterms:created>
  <dcterms:modified xsi:type="dcterms:W3CDTF">2021-07-29T20:50:02Z</dcterms:modified>
</cp:coreProperties>
</file>