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ser\Desktop\Jiříkovského 167-27 akt. 2.6.2020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3 - Bytová jednotka č.3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'3 - Bytová jednotka č.3'!$C$141:$K$487</definedName>
    <definedName name="_xlnm.Print_Area" localSheetId="1">'3 - Bytová jednotka č.3'!$C$4:$J$76,'3 - Bytová jednotka č.3'!$C$82:$J$123,'3 - Bytová jednotka č.3'!$C$129:$K$487</definedName>
    <definedName name="_xlnm.Print_Titles" localSheetId="1">'3 - Bytová jednotka č.3'!$141:$141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487"/>
  <c r="BH487"/>
  <c r="BG487"/>
  <c r="BE487"/>
  <c r="T487"/>
  <c r="T486"/>
  <c r="R487"/>
  <c r="R486"/>
  <c r="P487"/>
  <c r="P486"/>
  <c r="BI485"/>
  <c r="BH485"/>
  <c r="BG485"/>
  <c r="BE485"/>
  <c r="T485"/>
  <c r="T484"/>
  <c r="T483"/>
  <c r="R485"/>
  <c r="R484"/>
  <c r="R483"/>
  <c r="P485"/>
  <c r="P484"/>
  <c r="P483"/>
  <c r="BI480"/>
  <c r="BH480"/>
  <c r="BG480"/>
  <c r="BE480"/>
  <c r="T480"/>
  <c r="R480"/>
  <c r="P480"/>
  <c r="BI477"/>
  <c r="BH477"/>
  <c r="BG477"/>
  <c r="BE477"/>
  <c r="T477"/>
  <c r="R477"/>
  <c r="P477"/>
  <c r="BI471"/>
  <c r="BH471"/>
  <c r="BG471"/>
  <c r="BE471"/>
  <c r="T471"/>
  <c r="R471"/>
  <c r="P471"/>
  <c r="BI456"/>
  <c r="BH456"/>
  <c r="BG456"/>
  <c r="BE456"/>
  <c r="T456"/>
  <c r="R456"/>
  <c r="P456"/>
  <c r="BI454"/>
  <c r="BH454"/>
  <c r="BG454"/>
  <c r="BE454"/>
  <c r="T454"/>
  <c r="R454"/>
  <c r="P454"/>
  <c r="BI453"/>
  <c r="BH453"/>
  <c r="BG453"/>
  <c r="BE453"/>
  <c r="T453"/>
  <c r="R453"/>
  <c r="P453"/>
  <c r="BI445"/>
  <c r="BH445"/>
  <c r="BG445"/>
  <c r="BE445"/>
  <c r="T445"/>
  <c r="R445"/>
  <c r="P445"/>
  <c r="BI430"/>
  <c r="BH430"/>
  <c r="BG430"/>
  <c r="BE430"/>
  <c r="T430"/>
  <c r="R430"/>
  <c r="P430"/>
  <c r="BI428"/>
  <c r="BH428"/>
  <c r="BG428"/>
  <c r="BE428"/>
  <c r="T428"/>
  <c r="R428"/>
  <c r="P428"/>
  <c r="BI425"/>
  <c r="BH425"/>
  <c r="BG425"/>
  <c r="BE425"/>
  <c r="T425"/>
  <c r="R425"/>
  <c r="P425"/>
  <c r="BI424"/>
  <c r="BH424"/>
  <c r="BG424"/>
  <c r="BE424"/>
  <c r="T424"/>
  <c r="R424"/>
  <c r="P424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7"/>
  <c r="BH417"/>
  <c r="BG417"/>
  <c r="BE417"/>
  <c r="T417"/>
  <c r="R417"/>
  <c r="P417"/>
  <c r="BI412"/>
  <c r="BH412"/>
  <c r="BG412"/>
  <c r="BE412"/>
  <c r="T412"/>
  <c r="R412"/>
  <c r="P412"/>
  <c r="BI410"/>
  <c r="BH410"/>
  <c r="BG410"/>
  <c r="BE410"/>
  <c r="T410"/>
  <c r="R410"/>
  <c r="P410"/>
  <c r="BI406"/>
  <c r="BH406"/>
  <c r="BG406"/>
  <c r="BE406"/>
  <c r="T406"/>
  <c r="R406"/>
  <c r="P406"/>
  <c r="BI404"/>
  <c r="BH404"/>
  <c r="BG404"/>
  <c r="BE404"/>
  <c r="T404"/>
  <c r="R404"/>
  <c r="P404"/>
  <c r="BI403"/>
  <c r="BH403"/>
  <c r="BG403"/>
  <c r="BE403"/>
  <c r="T403"/>
  <c r="R403"/>
  <c r="P403"/>
  <c r="BI401"/>
  <c r="BH401"/>
  <c r="BG401"/>
  <c r="BE401"/>
  <c r="T401"/>
  <c r="R401"/>
  <c r="P401"/>
  <c r="BI399"/>
  <c r="BH399"/>
  <c r="BG399"/>
  <c r="BE399"/>
  <c r="T399"/>
  <c r="R399"/>
  <c r="P399"/>
  <c r="BI393"/>
  <c r="BH393"/>
  <c r="BG393"/>
  <c r="BE393"/>
  <c r="T393"/>
  <c r="R393"/>
  <c r="P393"/>
  <c r="BI391"/>
  <c r="BH391"/>
  <c r="BG391"/>
  <c r="BE391"/>
  <c r="T391"/>
  <c r="R391"/>
  <c r="P391"/>
  <c r="BI390"/>
  <c r="BH390"/>
  <c r="BG390"/>
  <c r="BE390"/>
  <c r="T390"/>
  <c r="R390"/>
  <c r="P390"/>
  <c r="BI388"/>
  <c r="BH388"/>
  <c r="BG388"/>
  <c r="BE388"/>
  <c r="T388"/>
  <c r="R388"/>
  <c r="P388"/>
  <c r="BI387"/>
  <c r="BH387"/>
  <c r="BG387"/>
  <c r="BE387"/>
  <c r="T387"/>
  <c r="R387"/>
  <c r="P387"/>
  <c r="BI383"/>
  <c r="BH383"/>
  <c r="BG383"/>
  <c r="BE383"/>
  <c r="T383"/>
  <c r="R383"/>
  <c r="P383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2"/>
  <c r="BH362"/>
  <c r="BG362"/>
  <c r="BE362"/>
  <c r="T362"/>
  <c r="R362"/>
  <c r="P362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46"/>
  <c r="BH346"/>
  <c r="BG346"/>
  <c r="BE346"/>
  <c r="T346"/>
  <c r="R346"/>
  <c r="P346"/>
  <c r="BI341"/>
  <c r="BH341"/>
  <c r="BG341"/>
  <c r="BE341"/>
  <c r="T341"/>
  <c r="R341"/>
  <c r="P341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38"/>
  <c r="BH238"/>
  <c r="BG238"/>
  <c r="BE238"/>
  <c r="T238"/>
  <c r="R238"/>
  <c r="P238"/>
  <c r="BI236"/>
  <c r="BH236"/>
  <c r="BG236"/>
  <c r="BE236"/>
  <c r="T236"/>
  <c r="R236"/>
  <c r="P236"/>
  <c r="BI233"/>
  <c r="BH233"/>
  <c r="BG233"/>
  <c r="BE233"/>
  <c r="T233"/>
  <c r="R233"/>
  <c r="P233"/>
  <c r="BI227"/>
  <c r="BH227"/>
  <c r="BG227"/>
  <c r="BE227"/>
  <c r="T227"/>
  <c r="R227"/>
  <c r="P227"/>
  <c r="BI223"/>
  <c r="BH223"/>
  <c r="BG223"/>
  <c r="BE223"/>
  <c r="T223"/>
  <c r="R223"/>
  <c r="P223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6"/>
  <c r="BH206"/>
  <c r="BG206"/>
  <c r="BE206"/>
  <c r="T206"/>
  <c r="R206"/>
  <c r="P206"/>
  <c r="BI202"/>
  <c r="BH202"/>
  <c r="BG202"/>
  <c r="BE202"/>
  <c r="T202"/>
  <c r="R202"/>
  <c r="P202"/>
  <c r="BI200"/>
  <c r="BH200"/>
  <c r="BG200"/>
  <c r="BE200"/>
  <c r="T200"/>
  <c r="R200"/>
  <c r="P200"/>
  <c r="BI195"/>
  <c r="BH195"/>
  <c r="BG195"/>
  <c r="BE195"/>
  <c r="T195"/>
  <c r="R195"/>
  <c r="P195"/>
  <c r="BI189"/>
  <c r="BH189"/>
  <c r="BG189"/>
  <c r="BE189"/>
  <c r="T189"/>
  <c r="R189"/>
  <c r="P189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4"/>
  <c r="BH174"/>
  <c r="BG174"/>
  <c r="BE174"/>
  <c r="T174"/>
  <c r="R174"/>
  <c r="P174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48"/>
  <c r="BH148"/>
  <c r="BG148"/>
  <c r="BE148"/>
  <c r="T148"/>
  <c r="R148"/>
  <c r="P148"/>
  <c r="BI145"/>
  <c r="BH145"/>
  <c r="BG145"/>
  <c r="BE145"/>
  <c r="T145"/>
  <c r="T144"/>
  <c r="R145"/>
  <c r="R144"/>
  <c r="P145"/>
  <c r="P144"/>
  <c r="J138"/>
  <c r="F136"/>
  <c r="E134"/>
  <c r="J91"/>
  <c r="F89"/>
  <c r="E87"/>
  <c r="J24"/>
  <c r="E24"/>
  <c r="J139"/>
  <c r="J23"/>
  <c r="J18"/>
  <c r="E18"/>
  <c r="F139"/>
  <c r="J17"/>
  <c r="J15"/>
  <c r="E15"/>
  <c r="F138"/>
  <c r="J14"/>
  <c r="J12"/>
  <c r="J136"/>
  <c r="E7"/>
  <c r="E85"/>
  <c i="1" r="L90"/>
  <c r="AM90"/>
  <c r="AM89"/>
  <c r="L89"/>
  <c r="AM87"/>
  <c r="L87"/>
  <c r="L85"/>
  <c r="L84"/>
  <c i="2" r="J480"/>
  <c r="J477"/>
  <c r="J471"/>
  <c r="BK456"/>
  <c r="BK454"/>
  <c r="J453"/>
  <c r="BK445"/>
  <c r="J430"/>
  <c r="BK428"/>
  <c r="J425"/>
  <c r="J424"/>
  <c r="J422"/>
  <c r="BK421"/>
  <c r="BK420"/>
  <c r="J419"/>
  <c r="BK417"/>
  <c r="J412"/>
  <c r="BK410"/>
  <c r="J406"/>
  <c r="J404"/>
  <c r="BK403"/>
  <c r="BK401"/>
  <c r="J399"/>
  <c r="J393"/>
  <c r="BK391"/>
  <c r="J390"/>
  <c r="BK388"/>
  <c r="BK387"/>
  <c r="J383"/>
  <c r="J381"/>
  <c r="J380"/>
  <c r="BK379"/>
  <c r="J378"/>
  <c r="BK377"/>
  <c r="J376"/>
  <c r="BK375"/>
  <c r="BK374"/>
  <c r="J373"/>
  <c r="J372"/>
  <c r="BK371"/>
  <c r="BK370"/>
  <c r="J369"/>
  <c r="BK368"/>
  <c r="J367"/>
  <c r="BK362"/>
  <c r="BK359"/>
  <c r="BK358"/>
  <c r="BK357"/>
  <c r="J353"/>
  <c r="BK352"/>
  <c r="J346"/>
  <c r="BK341"/>
  <c r="BK339"/>
  <c r="BK338"/>
  <c r="BK337"/>
  <c r="BK336"/>
  <c r="BK335"/>
  <c r="J334"/>
  <c r="BK333"/>
  <c r="J331"/>
  <c r="BK330"/>
  <c r="J329"/>
  <c r="BK328"/>
  <c r="J327"/>
  <c r="BK326"/>
  <c r="BK325"/>
  <c r="BK324"/>
  <c r="BK323"/>
  <c r="BK322"/>
  <c r="BK321"/>
  <c r="J320"/>
  <c r="BK319"/>
  <c r="BK318"/>
  <c r="BK317"/>
  <c r="BK316"/>
  <c r="BK315"/>
  <c r="BK314"/>
  <c r="J313"/>
  <c r="BK312"/>
  <c r="J310"/>
  <c r="J309"/>
  <c r="BK308"/>
  <c r="BK306"/>
  <c r="J305"/>
  <c r="BK304"/>
  <c r="J303"/>
  <c r="J302"/>
  <c r="BK301"/>
  <c r="J300"/>
  <c r="J299"/>
  <c r="J298"/>
  <c r="BK297"/>
  <c r="J297"/>
  <c r="BK296"/>
  <c r="J295"/>
  <c r="J294"/>
  <c r="J293"/>
  <c r="J292"/>
  <c r="BK291"/>
  <c r="BK290"/>
  <c r="J289"/>
  <c r="J288"/>
  <c r="J286"/>
  <c r="BK285"/>
  <c r="BK284"/>
  <c r="J283"/>
  <c r="J282"/>
  <c r="BK281"/>
  <c r="BK280"/>
  <c r="J277"/>
  <c r="J276"/>
  <c r="BK274"/>
  <c r="J273"/>
  <c r="BK272"/>
  <c r="BK271"/>
  <c r="J270"/>
  <c r="BK269"/>
  <c r="J268"/>
  <c r="BK267"/>
  <c r="BK266"/>
  <c r="J265"/>
  <c r="BK264"/>
  <c r="J262"/>
  <c r="BK261"/>
  <c r="BK260"/>
  <c r="BK257"/>
  <c r="J256"/>
  <c r="J255"/>
  <c r="BK254"/>
  <c r="J253"/>
  <c r="J251"/>
  <c r="BK250"/>
  <c r="J248"/>
  <c r="BK247"/>
  <c r="BK236"/>
  <c r="BK233"/>
  <c r="J227"/>
  <c r="BK223"/>
  <c r="BK220"/>
  <c r="BK219"/>
  <c r="BK218"/>
  <c r="BK216"/>
  <c r="BK214"/>
  <c r="J213"/>
  <c r="BK211"/>
  <c r="J210"/>
  <c r="J206"/>
  <c r="J202"/>
  <c r="BK200"/>
  <c r="BK195"/>
  <c r="BK189"/>
  <c r="J182"/>
  <c r="J181"/>
  <c r="BK179"/>
  <c r="J178"/>
  <c r="BK174"/>
  <c r="BK171"/>
  <c r="BK163"/>
  <c r="BK158"/>
  <c r="J157"/>
  <c r="J156"/>
  <c r="BK155"/>
  <c r="J155"/>
  <c r="J154"/>
  <c r="J153"/>
  <c r="BK148"/>
  <c r="J148"/>
  <c r="J145"/>
  <c r="BK487"/>
  <c r="J487"/>
  <c r="BK485"/>
  <c r="J485"/>
  <c r="BK480"/>
  <c r="BK477"/>
  <c r="BK471"/>
  <c r="J456"/>
  <c r="J454"/>
  <c r="BK453"/>
  <c r="J445"/>
  <c r="BK430"/>
  <c r="J428"/>
  <c r="BK425"/>
  <c r="BK424"/>
  <c r="BK422"/>
  <c r="J421"/>
  <c r="J420"/>
  <c r="BK419"/>
  <c r="J417"/>
  <c r="BK412"/>
  <c r="J410"/>
  <c r="BK406"/>
  <c r="BK404"/>
  <c r="J403"/>
  <c r="J401"/>
  <c r="BK399"/>
  <c r="BK393"/>
  <c r="J391"/>
  <c r="BK390"/>
  <c r="J388"/>
  <c r="J387"/>
  <c r="BK383"/>
  <c r="BK381"/>
  <c r="BK380"/>
  <c r="J379"/>
  <c r="BK378"/>
  <c r="J377"/>
  <c r="BK376"/>
  <c r="J375"/>
  <c r="J374"/>
  <c r="BK373"/>
  <c r="BK372"/>
  <c r="J371"/>
  <c r="J370"/>
  <c r="BK369"/>
  <c r="J368"/>
  <c r="BK367"/>
  <c r="J362"/>
  <c r="J359"/>
  <c r="J358"/>
  <c r="J357"/>
  <c r="BK354"/>
  <c r="J354"/>
  <c r="BK353"/>
  <c r="J352"/>
  <c r="BK346"/>
  <c r="J341"/>
  <c r="J339"/>
  <c r="J338"/>
  <c r="J337"/>
  <c r="J336"/>
  <c r="J335"/>
  <c r="BK334"/>
  <c r="J333"/>
  <c r="BK331"/>
  <c r="J330"/>
  <c r="BK329"/>
  <c r="J328"/>
  <c r="BK327"/>
  <c r="J326"/>
  <c r="J325"/>
  <c r="J324"/>
  <c r="J323"/>
  <c r="J322"/>
  <c r="J321"/>
  <c r="BK320"/>
  <c r="J319"/>
  <c r="J318"/>
  <c r="J317"/>
  <c r="J316"/>
  <c r="J315"/>
  <c r="J314"/>
  <c r="BK313"/>
  <c r="J312"/>
  <c r="BK310"/>
  <c r="BK309"/>
  <c r="J308"/>
  <c r="J306"/>
  <c r="BK305"/>
  <c r="J304"/>
  <c r="BK303"/>
  <c r="BK302"/>
  <c r="J301"/>
  <c r="BK300"/>
  <c r="BK299"/>
  <c r="BK298"/>
  <c r="J296"/>
  <c r="BK295"/>
  <c r="BK294"/>
  <c r="BK293"/>
  <c r="BK292"/>
  <c r="J291"/>
  <c r="J290"/>
  <c r="BK289"/>
  <c r="BK288"/>
  <c r="BK286"/>
  <c r="J285"/>
  <c r="J284"/>
  <c r="BK283"/>
  <c r="BK282"/>
  <c r="J281"/>
  <c r="J280"/>
  <c r="BK277"/>
  <c r="BK276"/>
  <c r="J274"/>
  <c r="BK273"/>
  <c r="J272"/>
  <c r="J271"/>
  <c r="BK270"/>
  <c r="J269"/>
  <c r="BK268"/>
  <c r="J267"/>
  <c r="J266"/>
  <c r="BK265"/>
  <c r="J264"/>
  <c r="BK262"/>
  <c r="J261"/>
  <c r="J260"/>
  <c r="J257"/>
  <c r="BK256"/>
  <c r="BK255"/>
  <c r="J254"/>
  <c r="BK253"/>
  <c r="BK251"/>
  <c r="J250"/>
  <c r="BK248"/>
  <c r="J247"/>
  <c r="BK238"/>
  <c r="J238"/>
  <c r="J236"/>
  <c r="J233"/>
  <c r="BK227"/>
  <c r="J223"/>
  <c r="J220"/>
  <c r="J219"/>
  <c r="J218"/>
  <c r="J216"/>
  <c r="J214"/>
  <c r="BK213"/>
  <c r="J211"/>
  <c r="BK210"/>
  <c r="BK206"/>
  <c r="BK202"/>
  <c r="J200"/>
  <c r="J195"/>
  <c r="J189"/>
  <c r="BK182"/>
  <c r="BK181"/>
  <c r="J179"/>
  <c r="BK178"/>
  <c r="J174"/>
  <c r="J171"/>
  <c r="BK167"/>
  <c r="J167"/>
  <c r="J163"/>
  <c r="J158"/>
  <c r="BK157"/>
  <c r="BK156"/>
  <c r="BK154"/>
  <c r="BK153"/>
  <c r="BK145"/>
  <c i="1" r="AS94"/>
  <c i="2" l="1" r="BK147"/>
  <c r="J147"/>
  <c r="J99"/>
  <c r="R147"/>
  <c r="R143"/>
  <c r="BK180"/>
  <c r="J180"/>
  <c r="J100"/>
  <c r="R180"/>
  <c r="BK209"/>
  <c r="J209"/>
  <c r="J101"/>
  <c r="R209"/>
  <c r="BK217"/>
  <c r="J217"/>
  <c r="J102"/>
  <c r="T217"/>
  <c r="P222"/>
  <c r="T222"/>
  <c r="P252"/>
  <c r="BK263"/>
  <c r="J263"/>
  <c r="J106"/>
  <c r="R263"/>
  <c r="BK275"/>
  <c r="J275"/>
  <c r="J107"/>
  <c r="P275"/>
  <c r="T275"/>
  <c r="P287"/>
  <c r="T287"/>
  <c r="R307"/>
  <c r="T307"/>
  <c r="P311"/>
  <c r="T311"/>
  <c r="P332"/>
  <c r="T332"/>
  <c r="T405"/>
  <c r="P147"/>
  <c r="P143"/>
  <c r="T147"/>
  <c r="T143"/>
  <c r="P180"/>
  <c r="T180"/>
  <c r="P209"/>
  <c r="T209"/>
  <c r="P217"/>
  <c r="R217"/>
  <c r="BK222"/>
  <c r="J222"/>
  <c r="J104"/>
  <c r="R222"/>
  <c r="BK252"/>
  <c r="J252"/>
  <c r="J105"/>
  <c r="R252"/>
  <c r="T252"/>
  <c r="P263"/>
  <c r="T263"/>
  <c r="R275"/>
  <c r="BK287"/>
  <c r="J287"/>
  <c r="J108"/>
  <c r="R287"/>
  <c r="BK307"/>
  <c r="J307"/>
  <c r="J109"/>
  <c r="P307"/>
  <c r="BK311"/>
  <c r="J311"/>
  <c r="J110"/>
  <c r="R311"/>
  <c r="BK332"/>
  <c r="J332"/>
  <c r="J111"/>
  <c r="R332"/>
  <c r="BK340"/>
  <c r="J340"/>
  <c r="J112"/>
  <c r="P340"/>
  <c r="R340"/>
  <c r="T340"/>
  <c r="BK361"/>
  <c r="J361"/>
  <c r="J113"/>
  <c r="P361"/>
  <c r="R361"/>
  <c r="T361"/>
  <c r="BK382"/>
  <c r="J382"/>
  <c r="J114"/>
  <c r="P382"/>
  <c r="R382"/>
  <c r="T382"/>
  <c r="BK392"/>
  <c r="J392"/>
  <c r="J115"/>
  <c r="P392"/>
  <c r="R392"/>
  <c r="T392"/>
  <c r="BK405"/>
  <c r="J405"/>
  <c r="J116"/>
  <c r="P405"/>
  <c r="R405"/>
  <c r="BK423"/>
  <c r="J423"/>
  <c r="J117"/>
  <c r="P423"/>
  <c r="R423"/>
  <c r="T423"/>
  <c r="BK429"/>
  <c r="J429"/>
  <c r="J118"/>
  <c r="P429"/>
  <c r="R429"/>
  <c r="T429"/>
  <c r="BK455"/>
  <c r="J455"/>
  <c r="J119"/>
  <c r="P455"/>
  <c r="R455"/>
  <c r="T455"/>
  <c r="J89"/>
  <c r="F91"/>
  <c r="F92"/>
  <c r="E132"/>
  <c r="BF145"/>
  <c r="BF155"/>
  <c r="BF156"/>
  <c r="BF157"/>
  <c r="BF158"/>
  <c r="BF167"/>
  <c r="BF171"/>
  <c r="BF178"/>
  <c r="BF179"/>
  <c r="BF182"/>
  <c r="BF189"/>
  <c r="BF200"/>
  <c r="BF206"/>
  <c r="BF210"/>
  <c r="BF213"/>
  <c r="BF214"/>
  <c r="BF218"/>
  <c r="BF219"/>
  <c r="BF220"/>
  <c r="BF227"/>
  <c r="BF238"/>
  <c r="BF251"/>
  <c r="BF253"/>
  <c r="BF255"/>
  <c r="BF257"/>
  <c r="BF260"/>
  <c r="BF270"/>
  <c r="BF272"/>
  <c r="BF273"/>
  <c r="BF274"/>
  <c r="BF282"/>
  <c r="BF283"/>
  <c r="BF285"/>
  <c r="BF289"/>
  <c r="BF290"/>
  <c r="BF295"/>
  <c r="BF299"/>
  <c r="BF302"/>
  <c r="BF304"/>
  <c r="BF305"/>
  <c r="BF308"/>
  <c r="BF313"/>
  <c r="BF314"/>
  <c r="BF315"/>
  <c r="BF316"/>
  <c r="BF320"/>
  <c r="BF323"/>
  <c r="BF324"/>
  <c r="BF325"/>
  <c r="BF326"/>
  <c r="BF328"/>
  <c r="BF329"/>
  <c r="BF333"/>
  <c r="BF334"/>
  <c r="BF335"/>
  <c r="BF336"/>
  <c r="BF337"/>
  <c r="BF338"/>
  <c r="BF353"/>
  <c r="BF354"/>
  <c r="BF357"/>
  <c r="BF358"/>
  <c r="BF362"/>
  <c r="BF369"/>
  <c r="BF370"/>
  <c r="BF372"/>
  <c r="BF373"/>
  <c r="BF374"/>
  <c r="BF376"/>
  <c r="BF377"/>
  <c r="BF378"/>
  <c r="BF381"/>
  <c r="BF387"/>
  <c r="BF390"/>
  <c r="BF391"/>
  <c r="BF399"/>
  <c r="BF404"/>
  <c r="BF412"/>
  <c r="BF419"/>
  <c r="BF420"/>
  <c r="BF422"/>
  <c r="BF425"/>
  <c r="BF430"/>
  <c r="BF454"/>
  <c r="BF471"/>
  <c r="BF477"/>
  <c r="BF480"/>
  <c r="BF485"/>
  <c r="BF487"/>
  <c r="BK144"/>
  <c r="J144"/>
  <c r="J98"/>
  <c r="J92"/>
  <c r="BF148"/>
  <c r="BF153"/>
  <c r="BF154"/>
  <c r="BF163"/>
  <c r="BF174"/>
  <c r="BF181"/>
  <c r="BF195"/>
  <c r="BF202"/>
  <c r="BF211"/>
  <c r="BF216"/>
  <c r="BF223"/>
  <c r="BF233"/>
  <c r="BF236"/>
  <c r="BF247"/>
  <c r="BF248"/>
  <c r="BF250"/>
  <c r="BF254"/>
  <c r="BF256"/>
  <c r="BF261"/>
  <c r="BF262"/>
  <c r="BF264"/>
  <c r="BF265"/>
  <c r="BF266"/>
  <c r="BF267"/>
  <c r="BF268"/>
  <c r="BF269"/>
  <c r="BF271"/>
  <c r="BF276"/>
  <c r="BF277"/>
  <c r="BF280"/>
  <c r="BF281"/>
  <c r="BF284"/>
  <c r="BF286"/>
  <c r="BF288"/>
  <c r="BF291"/>
  <c r="BF292"/>
  <c r="BF293"/>
  <c r="BF294"/>
  <c r="BF296"/>
  <c r="BF297"/>
  <c r="BF298"/>
  <c r="BF300"/>
  <c r="BF301"/>
  <c r="BF303"/>
  <c r="BF306"/>
  <c r="BF309"/>
  <c r="BF310"/>
  <c r="BF312"/>
  <c r="BF317"/>
  <c r="BF318"/>
  <c r="BF319"/>
  <c r="BF321"/>
  <c r="BF322"/>
  <c r="BF327"/>
  <c r="BF330"/>
  <c r="BF331"/>
  <c r="BF339"/>
  <c r="BF341"/>
  <c r="BF346"/>
  <c r="BF352"/>
  <c r="BF359"/>
  <c r="BF367"/>
  <c r="BF368"/>
  <c r="BF371"/>
  <c r="BF375"/>
  <c r="BF379"/>
  <c r="BF380"/>
  <c r="BF383"/>
  <c r="BF388"/>
  <c r="BF393"/>
  <c r="BF401"/>
  <c r="BF403"/>
  <c r="BF406"/>
  <c r="BF410"/>
  <c r="BF417"/>
  <c r="BF421"/>
  <c r="BF424"/>
  <c r="BF428"/>
  <c r="BF445"/>
  <c r="BF453"/>
  <c r="BF456"/>
  <c r="BK484"/>
  <c r="J484"/>
  <c r="J121"/>
  <c r="BK486"/>
  <c r="J486"/>
  <c r="J122"/>
  <c r="J33"/>
  <c i="1" r="AV95"/>
  <c i="2" r="F35"/>
  <c i="1" r="BB95"/>
  <c r="BB94"/>
  <c r="AX94"/>
  <c i="2" r="F36"/>
  <c i="1" r="BC95"/>
  <c r="BC94"/>
  <c r="W32"/>
  <c i="2" r="F33"/>
  <c i="1" r="AZ95"/>
  <c r="AZ94"/>
  <c r="AV94"/>
  <c r="AK29"/>
  <c i="2" r="F37"/>
  <c i="1" r="BD95"/>
  <c r="BD94"/>
  <c r="W33"/>
  <c i="2" l="1" r="R221"/>
  <c r="R142"/>
  <c r="T221"/>
  <c r="T142"/>
  <c r="P221"/>
  <c r="P142"/>
  <c i="1" r="AU95"/>
  <c i="2" r="BK143"/>
  <c r="J143"/>
  <c r="J97"/>
  <c r="BK221"/>
  <c r="J221"/>
  <c r="J103"/>
  <c r="BK483"/>
  <c r="J483"/>
  <c r="J120"/>
  <c i="1" r="AY94"/>
  <c r="W29"/>
  <c r="W31"/>
  <c i="2" r="F34"/>
  <c i="1" r="BA95"/>
  <c r="BA94"/>
  <c r="W30"/>
  <c i="2" r="J34"/>
  <c i="1" r="AW95"/>
  <c r="AT95"/>
  <c r="AU94"/>
  <c i="2" l="1" r="BK142"/>
  <c r="J142"/>
  <c r="J96"/>
  <c i="1" r="AW94"/>
  <c r="AK30"/>
  <c i="2" l="1" r="J30"/>
  <c i="1" r="AG95"/>
  <c r="AN95"/>
  <c r="AT94"/>
  <c i="2" l="1" r="J39"/>
  <c i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<sst xmlns="http://schemas.openxmlformats.org/spreadsheetml/2006/main">
  <si>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</si>
  <si>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</si>
  <si>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</si>
  <si>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</si>
  <si>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{77a2fada-11be-42d0-bec0-157601a46cf4}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</si>
  <si>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</si>
  <si>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</si>
  <si>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</si>
  <si>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</si>
  <si>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</si>
  <si>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</si>
  <si>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</si>
  <si>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</si>
  <si>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</si>
  <si>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P1911/4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</si>
  <si>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</si>
  <si>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</si>
  <si>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Jiříkovského 167/27</t>
  </si>
  <si>
    <t>KSO:</t>
  </si>
  <si>
    <t>CC-CZ:</t>
  </si>
  <si>
    <t>Místo:</t>
  </si>
  <si>
    <t xml:space="preserve"> </t>
  </si>
  <si>
    <t>Datum:</t>
  </si>
  <si>
    <t>23. 8. 2019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</si>
  <si>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</si>
  <si>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</si>
  <si>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</si>
  <si>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</si>
  <si>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</si>
  <si>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</si>
  <si>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</si>
  <si>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</si>
  <si>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</si>
  <si>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</si>
  <si>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</si>
  <si>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</si>
  <si>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</si>
  <si>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</si>
  <si>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</si>
  <si>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</si>
  <si>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</si>
  <si>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</si>
  <si>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</si>
  <si>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</si>
  <si>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</si>
  <si>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</si>
  <si>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</si>
  <si>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</si>
  <si>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</si>
  <si>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</si>
  <si>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</si>
  <si>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</si>
  <si>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</si>
  <si>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</si>
  <si>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</si>
  <si>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</si>
  <si>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</si>
  <si>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</si>
  <si>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</si>
  <si>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</si>
  <si>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</si>
  <si>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</si>
  <si>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</si>
  <si>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</si>
  <si>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</si>
  <si>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</si>
  <si>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</si>
  <si>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</si>
  <si>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</si>
  <si>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</si>
  <si>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</si>
  <si>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</si>
  <si>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</si>
  <si>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</si>
  <si>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</si>
  <si>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</si>
  <si>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</si>
  <si>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</si>
  <si>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</si>
  <si>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</si>
  <si>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</si>
  <si>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</si>
  <si>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</si>
  <si>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</si>
  <si>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</si>
  <si>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{023045c2-61cc-45b5-9e91-6164dad380b5}</t>
  </si>
  <si>
    <t>KRYCÍ LIST SOUPISU PRACÍ</t>
  </si>
  <si>
    <t>Objekt:</t>
  </si>
  <si>
    <t>3 - Bytová jednotka č.3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</si>
  <si>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</si>
  <si>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</si>
  <si>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</si>
  <si>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</si>
  <si>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</si>
  <si>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</si>
  <si>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</si>
  <si>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</si>
  <si>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</si>
  <si>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</si>
  <si>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</si>
  <si>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</si>
  <si>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</si>
  <si>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</si>
  <si>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</si>
  <si>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</si>
  <si>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</si>
  <si>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</si>
  <si>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</si>
  <si>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</si>
  <si>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</si>
  <si>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</si>
  <si>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</si>
  <si>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</si>
  <si>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</si>
  <si>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</si>
  <si>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</si>
  <si>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</si>
  <si>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</si>
  <si>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</si>
  <si>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</si>
  <si>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</si>
  <si>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</si>
  <si>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</si>
  <si>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</si>
  <si>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</si>
  <si>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</si>
  <si>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</si>
  <si>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</si>
  <si>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</si>
  <si>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</si>
  <si>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</si>
  <si>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</si>
  <si>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</si>
  <si>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</si>
  <si>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</si>
  <si>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</si>
  <si>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</si>
  <si>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</si>
  <si>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</si>
  <si>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</si>
  <si>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</si>
  <si>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</si>
  <si>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</si>
  <si>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1838694996</t>
  </si>
  <si>
    <t>VV</t>
  </si>
  <si>
    <t>1,65*0,8</t>
  </si>
  <si>
    <t>6</t>
  </si>
  <si>
    <t>Úpravy povrchů, podlahy a osazování výplní</t>
  </si>
  <si>
    <t>611131121</t>
  </si>
  <si>
    <t>Penetrační disperzní nátěr vnitřních stropů nanášený ručně</t>
  </si>
  <si>
    <t>480760307</t>
  </si>
  <si>
    <t>0,935*1,035</t>
  </si>
  <si>
    <t>1,955*1,65</t>
  </si>
  <si>
    <t>1*1,81</t>
  </si>
  <si>
    <t>Součet</t>
  </si>
  <si>
    <t>611142001</t>
  </si>
  <si>
    <t>Potažení vnitřních stropů sklovláknitým pletivem vtlačeným do tenkovrstvé hmoty</t>
  </si>
  <si>
    <t>-752660017</t>
  </si>
  <si>
    <t>611311131</t>
  </si>
  <si>
    <t>Potažení vnitřních rovných stropů vápenným štukem tloušťky do 3 mm</t>
  </si>
  <si>
    <t>1329461688</t>
  </si>
  <si>
    <t>5</t>
  </si>
  <si>
    <t>611321111</t>
  </si>
  <si>
    <t>Vápenocementová omítka hrubá jednovrstvá zatřená vnitřních stropů rovných nanášená ručně</t>
  </si>
  <si>
    <t>1352548215</t>
  </si>
  <si>
    <t>612131121</t>
  </si>
  <si>
    <t>Penetrační disperzní nátěr vnitřních stěn nanášený ručně</t>
  </si>
  <si>
    <t>-2143292912</t>
  </si>
  <si>
    <t>7</t>
  </si>
  <si>
    <t>612142001</t>
  </si>
  <si>
    <t>Potažení vnitřních stěn sklovláknitým pletivem vtlačeným do tenkovrstvé hmoty</t>
  </si>
  <si>
    <t>397083912</t>
  </si>
  <si>
    <t>8</t>
  </si>
  <si>
    <t>612311131</t>
  </si>
  <si>
    <t>Potažení vnitřních stěn vápenným štukem tloušťky do 3 mm</t>
  </si>
  <si>
    <t>-987880612</t>
  </si>
  <si>
    <t>1,035*0,6</t>
  </si>
  <si>
    <t>(1,65+0,08)*2,6</t>
  </si>
  <si>
    <t>3*0,5</t>
  </si>
  <si>
    <t>9</t>
  </si>
  <si>
    <t>612321111</t>
  </si>
  <si>
    <t>Vápenocementová omítka hrubá jednovrstvá zatřená vnitřních stěn nanášená ručně</t>
  </si>
  <si>
    <t>-2111251391</t>
  </si>
  <si>
    <t>(1,035+0,6+0,08+0,065+1,65+0,08+0,08)*2,6</t>
  </si>
  <si>
    <t>10</t>
  </si>
  <si>
    <t>619991001</t>
  </si>
  <si>
    <t>Zakrytí podlah fólií přilepenou lepící páskou</t>
  </si>
  <si>
    <t>-331081836</t>
  </si>
  <si>
    <t>4,05*5,5</t>
  </si>
  <si>
    <t>5,5*2</t>
  </si>
  <si>
    <t>11</t>
  </si>
  <si>
    <t>619991011</t>
  </si>
  <si>
    <t>Obalení konstrukcí a prvků fólií přilepenou lepící páskou</t>
  </si>
  <si>
    <t>-1952171041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</si>
  <si>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</si>
  <si>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</si>
  <si>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</si>
  <si>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</si>
  <si>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</si>
  <si>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-224012225</t>
  </si>
  <si>
    <t>13</t>
  </si>
  <si>
    <t>642944121</t>
  </si>
  <si>
    <t>Osazování ocelových zárubní dodatečné pl do 2,5 m2</t>
  </si>
  <si>
    <t>kus</t>
  </si>
  <si>
    <t>1284994412</t>
  </si>
  <si>
    <t>14</t>
  </si>
  <si>
    <t>M</t>
  </si>
  <si>
    <t>55331521</t>
  </si>
  <si>
    <t>zárubeň ocelová pro sádrokarton 100 700 L/P</t>
  </si>
  <si>
    <t>-1611064442</t>
  </si>
  <si>
    <t>Ostatní konstrukce a práce, bourání</t>
  </si>
  <si>
    <t>766691914</t>
  </si>
  <si>
    <t>Vyvěšení nebo zavěšení dřevěných křídel dveří pl do 2 m2</t>
  </si>
  <si>
    <t>16</t>
  </si>
  <si>
    <t>-1689655685</t>
  </si>
  <si>
    <t>784111001</t>
  </si>
  <si>
    <t>Oprášení (ometení ) podkladu v místnostech výšky do 3,80 m</t>
  </si>
  <si>
    <t>-837004752</t>
  </si>
  <si>
    <t>konstrukce po vybouraném jádru:</t>
  </si>
  <si>
    <t>(0,08+1,65+0,08)*2,6</t>
  </si>
  <si>
    <t>0,6*2,6</t>
  </si>
  <si>
    <t>strop:</t>
  </si>
  <si>
    <t>4,05*1,8</t>
  </si>
  <si>
    <t>17</t>
  </si>
  <si>
    <t>784111011</t>
  </si>
  <si>
    <t>Obroušení podkladu omítnutého v místnostech výšky do 3,80 m</t>
  </si>
  <si>
    <t>-481669439</t>
  </si>
  <si>
    <t>lehké obroušení stávajícího panelu - příprava pro novou omítku:</t>
  </si>
  <si>
    <t>(0,08+1,65+0,08)*2*2,6</t>
  </si>
  <si>
    <t>3*2,6</t>
  </si>
  <si>
    <t>18</t>
  </si>
  <si>
    <t>952901111</t>
  </si>
  <si>
    <t>Vyčištění budov bytové a občanské výstavby při výšce podlaží do 4 m</t>
  </si>
  <si>
    <t>-856384132</t>
  </si>
  <si>
    <t>přístupová trasa do bytu-chodba:</t>
  </si>
  <si>
    <t>19</t>
  </si>
  <si>
    <t>962084121</t>
  </si>
  <si>
    <t>Bourání příček umakartových tl do 50 mm</t>
  </si>
  <si>
    <t>939531783</t>
  </si>
  <si>
    <t>(0,95+1,6+1,405+1,72*2+0,95+1,145+2,645)*2,6</t>
  </si>
  <si>
    <t>20</t>
  </si>
  <si>
    <t>965046111</t>
  </si>
  <si>
    <t>Broušení stávajících betonových podlah úběr do 3 mm</t>
  </si>
  <si>
    <t>-1507833754</t>
  </si>
  <si>
    <t>(0,065+1,035+0,08)*(0,935)</t>
  </si>
  <si>
    <t>(0,08+1,16+0,875)*(0,08+1,65+0,08)</t>
  </si>
  <si>
    <t>968062455</t>
  </si>
  <si>
    <t>Vybourání dřevěných dveřních zárubní pl do 2 m2</t>
  </si>
  <si>
    <t>925240546</t>
  </si>
  <si>
    <t>dveře do spíže:</t>
  </si>
  <si>
    <t>0,7*2</t>
  </si>
  <si>
    <t>997</t>
  </si>
  <si>
    <t>Přesun sutě</t>
  </si>
  <si>
    <t>22</t>
  </si>
  <si>
    <t>997013157</t>
  </si>
  <si>
    <t>Vnitrostaveništní doprava suti a vybouraných hmot pro budovy v do 24 m s omezením mechanizace</t>
  </si>
  <si>
    <t>t</t>
  </si>
  <si>
    <t>1638224475</t>
  </si>
  <si>
    <t>23</t>
  </si>
  <si>
    <t>997013219</t>
  </si>
  <si>
    <t>Příplatek k vnitrostaveništní dopravě suti a vybouraných hmot za zvětšenou dopravu suti ZKD 10 m</t>
  </si>
  <si>
    <t>1473793792</t>
  </si>
  <si>
    <t>3,772*50 'Přepočtené koeficientem množství</t>
  </si>
  <si>
    <t>24</t>
  </si>
  <si>
    <t>997013501</t>
  </si>
  <si>
    <t>Odvoz suti a vybouraných hmot na skládku nebo meziskládku do 1 km se složením</t>
  </si>
  <si>
    <t>-886421698</t>
  </si>
  <si>
    <t>25</t>
  </si>
  <si>
    <t>997013509</t>
  </si>
  <si>
    <t>Příplatek k odvozu suti a vybouraných hmot na skládku ZKD 1 km přes 1 km</t>
  </si>
  <si>
    <t>2030235595</t>
  </si>
  <si>
    <t>3,772*9 'Přepočtené koeficientem množství</t>
  </si>
  <si>
    <t>26</t>
  </si>
  <si>
    <t>997013831</t>
  </si>
  <si>
    <t>Poplatek za uložení na skládce (skládkovné) stavebního odpadu směsného kód odpadu 170 904</t>
  </si>
  <si>
    <t>619982539</t>
  </si>
  <si>
    <t>998</t>
  </si>
  <si>
    <t>Přesun hmot</t>
  </si>
  <si>
    <t>27</t>
  </si>
  <si>
    <t>998011003</t>
  </si>
  <si>
    <t>Přesun hmot pro budovy zděné v do 24 m</t>
  </si>
  <si>
    <t>1465917964</t>
  </si>
  <si>
    <t>28</t>
  </si>
  <si>
    <t>998011014</t>
  </si>
  <si>
    <t>Příplatek k přesunu hmot pro budovy zděné za zvětšený přesun do 500 m</t>
  </si>
  <si>
    <t>-1488669529</t>
  </si>
  <si>
    <t>29</t>
  </si>
  <si>
    <t>998017003</t>
  </si>
  <si>
    <t>Přesun hmot s omezením mechanizace pro budovy v do 24 m</t>
  </si>
  <si>
    <t>-365017589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</si>
  <si>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</si>
  <si>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</si>
  <si>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</si>
  <si>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</si>
  <si>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</si>
  <si>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</si>
  <si>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vodorovné na betonu, 2 vrstvy</t>
  </si>
  <si>
    <t>1450540731</t>
  </si>
  <si>
    <t>1,035*0,935</t>
  </si>
  <si>
    <t>31</t>
  </si>
  <si>
    <t>711192201</t>
  </si>
  <si>
    <t>Provedení izolace proti zemní vlhkosti hydroizolační stěrkou svislé na betonu, 2 vrstvy</t>
  </si>
  <si>
    <t>-558179972</t>
  </si>
  <si>
    <t>(0,935+1,035*2)*0,2</t>
  </si>
  <si>
    <t>(0,7+1,6+0,7)*2</t>
  </si>
  <si>
    <t>1,6*0,6</t>
  </si>
  <si>
    <t>(1,25*2+1,65)*0,2</t>
  </si>
  <si>
    <t>32</t>
  </si>
  <si>
    <t>24617150</t>
  </si>
  <si>
    <t>hmota nátěrová hydroizolační elastická na beton nebo omítku</t>
  </si>
  <si>
    <t>kg</t>
  </si>
  <si>
    <t>-26231426</t>
  </si>
  <si>
    <t>spotřeba 3kg/m2, tl. 2mm</t>
  </si>
  <si>
    <t>(4,194+8,391)*3</t>
  </si>
  <si>
    <t>33</t>
  </si>
  <si>
    <t>711199095</t>
  </si>
  <si>
    <t>Příplatek k izolacím proti zemní vlhkosti za plochu do 10 m2 natěradly za studena nebo za horka</t>
  </si>
  <si>
    <t>-489400079</t>
  </si>
  <si>
    <t>4,194+8,391</t>
  </si>
  <si>
    <t>34</t>
  </si>
  <si>
    <t>711199101</t>
  </si>
  <si>
    <t>Provedení těsnícího pásu do spoje dilatační nebo styčné spáry podlaha - stěna</t>
  </si>
  <si>
    <t>m</t>
  </si>
  <si>
    <t>1805270370</t>
  </si>
  <si>
    <t>1,035+0,935+1,035</t>
  </si>
  <si>
    <t>1,65*3</t>
  </si>
  <si>
    <t>1,955*2</t>
  </si>
  <si>
    <t>0,6*2</t>
  </si>
  <si>
    <t>0,2*4</t>
  </si>
  <si>
    <t>0,2*2</t>
  </si>
  <si>
    <t>1,4*2</t>
  </si>
  <si>
    <t>35</t>
  </si>
  <si>
    <t>711199102</t>
  </si>
  <si>
    <t>Provedení těsnícího koutu pro vnější nebo vnitřní roh spáry podlaha - stěna</t>
  </si>
  <si>
    <t>-989175990</t>
  </si>
  <si>
    <t>36</t>
  </si>
  <si>
    <t>28355020</t>
  </si>
  <si>
    <t>páska pružná těsnící š 80mm</t>
  </si>
  <si>
    <t>1155443027</t>
  </si>
  <si>
    <t>17,065*1,1</t>
  </si>
  <si>
    <t>37</t>
  </si>
  <si>
    <t>998711103</t>
  </si>
  <si>
    <t>Přesun hmot tonážní pro izolace proti vodě, vlhkosti a plynům v objektech výšky do 60 m</t>
  </si>
  <si>
    <t>-297730236</t>
  </si>
  <si>
    <t>38</t>
  </si>
  <si>
    <t>998711181</t>
  </si>
  <si>
    <t>Příplatek k přesunu hmot tonážní 711 prováděný bez použití mechanizace</t>
  </si>
  <si>
    <t>1140023025</t>
  </si>
  <si>
    <t>721</t>
  </si>
  <si>
    <t>Zdravotechnika - vnitřní kanalizace</t>
  </si>
  <si>
    <t>39</t>
  </si>
  <si>
    <t>721171808</t>
  </si>
  <si>
    <t>Demontáž potrubí z PVC do D 114</t>
  </si>
  <si>
    <t>-109131776</t>
  </si>
  <si>
    <t>40</t>
  </si>
  <si>
    <t>721173706</t>
  </si>
  <si>
    <t>Potrubí kanalizační z PE odpadní DN 100</t>
  </si>
  <si>
    <t>-1736702912</t>
  </si>
  <si>
    <t>41</t>
  </si>
  <si>
    <t>721173722</t>
  </si>
  <si>
    <t>Potrubí kanalizační z PE připojovací DN 40</t>
  </si>
  <si>
    <t>263075927</t>
  </si>
  <si>
    <t>42</t>
  </si>
  <si>
    <t>721173724</t>
  </si>
  <si>
    <t>Potrubí kanalizační z PE připojovací DN 70</t>
  </si>
  <si>
    <t>-225558512</t>
  </si>
  <si>
    <t>43</t>
  </si>
  <si>
    <t>721220801</t>
  </si>
  <si>
    <t>Demontáž uzávěrek zápachových DN 70</t>
  </si>
  <si>
    <t>243101195</t>
  </si>
  <si>
    <t>vana,umyvadlo,pračka:</t>
  </si>
  <si>
    <t>44</t>
  </si>
  <si>
    <t>721290111</t>
  </si>
  <si>
    <t>Zkouška těsnosti potrubí kanalizace vodou do DN 125</t>
  </si>
  <si>
    <t>470439612</t>
  </si>
  <si>
    <t>45</t>
  </si>
  <si>
    <t>998721103</t>
  </si>
  <si>
    <t>Přesun hmot tonážní pro vnitřní kanalizace v objektech v do 24 m</t>
  </si>
  <si>
    <t>-1965595182</t>
  </si>
  <si>
    <t>46</t>
  </si>
  <si>
    <t>998721181</t>
  </si>
  <si>
    <t>Příplatek k přesunu hmot tonážní 721 prováděný bez použití mechanizace</t>
  </si>
  <si>
    <t>-22532441</t>
  </si>
  <si>
    <t>722</t>
  </si>
  <si>
    <t>Zdravotechnika - vnitřní vodovod</t>
  </si>
  <si>
    <t>47</t>
  </si>
  <si>
    <t>722170801</t>
  </si>
  <si>
    <t>Demontáž rozvodů vody z plastů do D 25</t>
  </si>
  <si>
    <t>-1536185712</t>
  </si>
  <si>
    <t>48</t>
  </si>
  <si>
    <t>722176113</t>
  </si>
  <si>
    <t>Montáž potrubí plastové spojované svary polyfuzně do D 25 mm</t>
  </si>
  <si>
    <t>1669379184</t>
  </si>
  <si>
    <t>49</t>
  </si>
  <si>
    <t>28615150</t>
  </si>
  <si>
    <t>trubka vodovodní tlaková PPR řada PN 20 D 16mm dl 4m</t>
  </si>
  <si>
    <t>-1331577092</t>
  </si>
  <si>
    <t>28615152</t>
  </si>
  <si>
    <t>trubka vodovodní tlaková PPR řada PN 20 D 20mm dl 4m</t>
  </si>
  <si>
    <t>459484574</t>
  </si>
  <si>
    <t>51</t>
  </si>
  <si>
    <t>28615153</t>
  </si>
  <si>
    <t>trubka vodovodní tlaková PPR řada PN 20 D 25mm dl 4m</t>
  </si>
  <si>
    <t>-1473989388</t>
  </si>
  <si>
    <t>52</t>
  </si>
  <si>
    <t>722179191</t>
  </si>
  <si>
    <t>Příplatek k rozvodu vody z plastů za malý rozsah prací na zakázce do 20 m</t>
  </si>
  <si>
    <t>soubor</t>
  </si>
  <si>
    <t>-1191812739</t>
  </si>
  <si>
    <t>53</t>
  </si>
  <si>
    <t>722179192</t>
  </si>
  <si>
    <t>Příplatek k rozvodu vody z plastů za potrubí do D 32 mm do 15 svarů</t>
  </si>
  <si>
    <t>1363721969</t>
  </si>
  <si>
    <t>54</t>
  </si>
  <si>
    <t>722290215</t>
  </si>
  <si>
    <t>Zkouška těsnosti vodovodního potrubí hrdlového nebo přírubového do DN 100</t>
  </si>
  <si>
    <t>-1294967525</t>
  </si>
  <si>
    <t>55</t>
  </si>
  <si>
    <t>722290234</t>
  </si>
  <si>
    <t>Proplach a dezinfekce vodovodního potrubí do DN 80</t>
  </si>
  <si>
    <t>2009916689</t>
  </si>
  <si>
    <t>56</t>
  </si>
  <si>
    <t>998722103</t>
  </si>
  <si>
    <t>Přesun hmot tonážní pro vnitřní vodovod v objektech v do 24 m</t>
  </si>
  <si>
    <t>427094624</t>
  </si>
  <si>
    <t>57</t>
  </si>
  <si>
    <t>998722181</t>
  </si>
  <si>
    <t>Příplatek k přesunu hmot tonážní 722 prováděný bez použití mechanizace</t>
  </si>
  <si>
    <t>398652553</t>
  </si>
  <si>
    <t>723</t>
  </si>
  <si>
    <t>Zdravotechnika - vnitřní plynovod</t>
  </si>
  <si>
    <t>58</t>
  </si>
  <si>
    <t>723120804</t>
  </si>
  <si>
    <t>Demontáž potrubí ocelové závitové svařované do DN 25</t>
  </si>
  <si>
    <t>-1474329053</t>
  </si>
  <si>
    <t>59</t>
  </si>
  <si>
    <t>723150402</t>
  </si>
  <si>
    <t>Potrubí plyn ocelové z ušlechtilé oceli spojované lisováním DN 15</t>
  </si>
  <si>
    <t>268506919</t>
  </si>
  <si>
    <t>chránička:</t>
  </si>
  <si>
    <t>60</t>
  </si>
  <si>
    <t>723181002</t>
  </si>
  <si>
    <t>Potrubí měděné měkké spojované lisováním DN 15 ZTI</t>
  </si>
  <si>
    <t>2051703085</t>
  </si>
  <si>
    <t>61</t>
  </si>
  <si>
    <t>723190105</t>
  </si>
  <si>
    <t>Přípojka plynovodní nerezová hadice G1/2 F x G1/2 F délky 100 cm spojovaná na závit</t>
  </si>
  <si>
    <t>-1494047588</t>
  </si>
  <si>
    <t>62</t>
  </si>
  <si>
    <t>723190901</t>
  </si>
  <si>
    <t>Uzavření,otevření plynovodního potrubí při opravě</t>
  </si>
  <si>
    <t>-1999191655</t>
  </si>
  <si>
    <t>63</t>
  </si>
  <si>
    <t>723190907</t>
  </si>
  <si>
    <t>Odvzdušnění nebo napuštění plynovodního potrubí</t>
  </si>
  <si>
    <t>-343840690</t>
  </si>
  <si>
    <t>64</t>
  </si>
  <si>
    <t>723190909</t>
  </si>
  <si>
    <t>Zkouška těsnosti potrubí plynovodního</t>
  </si>
  <si>
    <t>627207254</t>
  </si>
  <si>
    <t>65</t>
  </si>
  <si>
    <t>998723103</t>
  </si>
  <si>
    <t>Přesun hmot tonážní pro vnitřní plynovod v objektech v do 24 m</t>
  </si>
  <si>
    <t>-1146418679</t>
  </si>
  <si>
    <t>66</t>
  </si>
  <si>
    <t>998723181</t>
  </si>
  <si>
    <t>Příplatek k přesunu hmot tonážní 723 prováděný bez použití mechanizace</t>
  </si>
  <si>
    <t>-700205014</t>
  </si>
  <si>
    <t>725</t>
  </si>
  <si>
    <t>Zdravotechnika - zařizovací předměty</t>
  </si>
  <si>
    <t>67</t>
  </si>
  <si>
    <t>725110811</t>
  </si>
  <si>
    <t>Demontáž klozetů splachovací s nádrží</t>
  </si>
  <si>
    <t>1658616251</t>
  </si>
  <si>
    <t>68</t>
  </si>
  <si>
    <t>725112001</t>
  </si>
  <si>
    <t>Klozet keramický standardní samostatně stojící s hlubokým splachováním odpad vodorovný</t>
  </si>
  <si>
    <t>1575578698</t>
  </si>
  <si>
    <t>69</t>
  </si>
  <si>
    <t>725210821</t>
  </si>
  <si>
    <t>Demontáž umyvadel bez výtokových armatur</t>
  </si>
  <si>
    <t>1664862683</t>
  </si>
  <si>
    <t>70</t>
  </si>
  <si>
    <t>725211602</t>
  </si>
  <si>
    <t>Umyvadlo keramické připevněné na stěnu šrouby bílé bez krytu na sifon 550 mm</t>
  </si>
  <si>
    <t>318116649</t>
  </si>
  <si>
    <t>71</t>
  </si>
  <si>
    <t>725220841</t>
  </si>
  <si>
    <t>Demontáž van ocelová</t>
  </si>
  <si>
    <t>-1450728347</t>
  </si>
  <si>
    <t>72</t>
  </si>
  <si>
    <t>725222116</t>
  </si>
  <si>
    <t>Vana bez armatur výtokových akrylátová se zápachovou uzávěrkou 1600x700 mm</t>
  </si>
  <si>
    <t>1672508601</t>
  </si>
  <si>
    <t>73</t>
  </si>
  <si>
    <t>725810811</t>
  </si>
  <si>
    <t>Demontáž ventilů výtokových nástěnných</t>
  </si>
  <si>
    <t>58451056</t>
  </si>
  <si>
    <t>74</t>
  </si>
  <si>
    <t>725811115</t>
  </si>
  <si>
    <t>Ventil nástěnný pevný výtok G1/2x80 mm</t>
  </si>
  <si>
    <t>850480178</t>
  </si>
  <si>
    <t>75</t>
  </si>
  <si>
    <t>725820801</t>
  </si>
  <si>
    <t>Demontáž baterie nástěnné do G 3 / 4</t>
  </si>
  <si>
    <t>-1210919355</t>
  </si>
  <si>
    <t>76</t>
  </si>
  <si>
    <t>725822611</t>
  </si>
  <si>
    <t>Baterie umyvadlová stojánková páková bez výpusti</t>
  </si>
  <si>
    <t>13081667</t>
  </si>
  <si>
    <t>77</t>
  </si>
  <si>
    <t>725831313</t>
  </si>
  <si>
    <t>Baterie vanová nástěnná páková s příslušenstvím a pohyblivým držákem</t>
  </si>
  <si>
    <t>2070170</t>
  </si>
  <si>
    <t>78</t>
  </si>
  <si>
    <t>725865501</t>
  </si>
  <si>
    <t>Odpadní souprava DN 40/50 se zápachovou uzávěrkou pro vanu, ovládání bovdenem</t>
  </si>
  <si>
    <t>-1860919675</t>
  </si>
  <si>
    <t>79</t>
  </si>
  <si>
    <t>725869101</t>
  </si>
  <si>
    <t>Montáž zápachových uzávěrek do DN 40</t>
  </si>
  <si>
    <t>-296683015</t>
  </si>
  <si>
    <t>80</t>
  </si>
  <si>
    <t>55161837</t>
  </si>
  <si>
    <t>uzávěrka zápachová pro pračku a myčku nástěnná PP-bílá DN 40</t>
  </si>
  <si>
    <t>2087774511</t>
  </si>
  <si>
    <t>81</t>
  </si>
  <si>
    <t>ZUU</t>
  </si>
  <si>
    <t>Zápachová uzávěra - sifon pro umyvadla, provedení chrom</t>
  </si>
  <si>
    <t>-468910438</t>
  </si>
  <si>
    <t>82</t>
  </si>
  <si>
    <t>725980123</t>
  </si>
  <si>
    <t>Dvířka 40/20 vč. montáže a začištění k obkladu</t>
  </si>
  <si>
    <t>1018967468</t>
  </si>
  <si>
    <t>83</t>
  </si>
  <si>
    <t>998725103</t>
  </si>
  <si>
    <t>Přesun hmot tonážní pro zařizovací předměty v objektech v do 24 m</t>
  </si>
  <si>
    <t>907009635</t>
  </si>
  <si>
    <t>84</t>
  </si>
  <si>
    <t>998725181</t>
  </si>
  <si>
    <t>Příplatek k přesunu hmot tonážní 725 prováděný bez použití mechanizace</t>
  </si>
  <si>
    <t>-2080880622</t>
  </si>
  <si>
    <t>85</t>
  </si>
  <si>
    <t>OIM</t>
  </si>
  <si>
    <t>Ostatní instalační materiál nutný pro dopojení zařizovacích předmětů (pancéřové hadičky, těsnění atd...)</t>
  </si>
  <si>
    <t>kpl</t>
  </si>
  <si>
    <t>739066774</t>
  </si>
  <si>
    <t>726</t>
  </si>
  <si>
    <t>Zdravotechnika - předstěnové instalace</t>
  </si>
  <si>
    <t>86</t>
  </si>
  <si>
    <t>726131001</t>
  </si>
  <si>
    <t>Instalační předstěna - umyvadlo do v 1120 mm se stojánkovou baterií do lehkých stěn s kovovou kcí</t>
  </si>
  <si>
    <t>938174253</t>
  </si>
  <si>
    <t>87</t>
  </si>
  <si>
    <t>998726113</t>
  </si>
  <si>
    <t>Přesun hmot tonážní pro instalační prefabrikáty v objektech v do 24 m</t>
  </si>
  <si>
    <t>437780620</t>
  </si>
  <si>
    <t>88</t>
  </si>
  <si>
    <t>998726181</t>
  </si>
  <si>
    <t>Příplatek k přesunu hmot tonážní 726 prováděný bez použití mechanizace</t>
  </si>
  <si>
    <t>1842153230</t>
  </si>
  <si>
    <t>741</t>
  </si>
  <si>
    <t>Elektroinstalace - silnoproud</t>
  </si>
  <si>
    <t>89</t>
  </si>
  <si>
    <t>725610902</t>
  </si>
  <si>
    <t>Výměna plynových sporáků s úpravou instalace</t>
  </si>
  <si>
    <t>605897459</t>
  </si>
  <si>
    <t>90</t>
  </si>
  <si>
    <t>741112001</t>
  </si>
  <si>
    <t>Montáž krabice zapuštěná plastová kruhová</t>
  </si>
  <si>
    <t>841329615</t>
  </si>
  <si>
    <t>91</t>
  </si>
  <si>
    <t>34571515</t>
  </si>
  <si>
    <t>krabice přístrojová instalační 400 V, 142x71x45mm do dutých stěn</t>
  </si>
  <si>
    <t>-2037722017</t>
  </si>
  <si>
    <t>92</t>
  </si>
  <si>
    <t>741120001</t>
  </si>
  <si>
    <t>Montáž vodič Cu izolovaný plný a laněný žíla 0,35-6 mm2 pod omítku (CY)</t>
  </si>
  <si>
    <t>-620848499</t>
  </si>
  <si>
    <t>93</t>
  </si>
  <si>
    <t>34111036</t>
  </si>
  <si>
    <t>kabel silový s Cu jádrem 1 kV 3x2,5mm2</t>
  </si>
  <si>
    <t>699343628</t>
  </si>
  <si>
    <t>94</t>
  </si>
  <si>
    <t>34111018</t>
  </si>
  <si>
    <t>kabel silový s Cu jádrem 6mm2</t>
  </si>
  <si>
    <t>-111174679</t>
  </si>
  <si>
    <t>95</t>
  </si>
  <si>
    <t>741210001</t>
  </si>
  <si>
    <t>Montáž rozvodnice oceloplechová nebo plastová běžná do 20 kg</t>
  </si>
  <si>
    <t>1763286407</t>
  </si>
  <si>
    <t>96</t>
  </si>
  <si>
    <t>35713850</t>
  </si>
  <si>
    <t>rozvodnice elektroměrové s jedním 1 fázovým místem bez požární úpravy 18 pozic</t>
  </si>
  <si>
    <t>222316649</t>
  </si>
  <si>
    <t>97</t>
  </si>
  <si>
    <t>741310001</t>
  </si>
  <si>
    <t>Montáž vypínač nástěnný 1-jednopólový prostředí normální</t>
  </si>
  <si>
    <t>414811586</t>
  </si>
  <si>
    <t>98</t>
  </si>
  <si>
    <t>34535799</t>
  </si>
  <si>
    <t>ovladač zapínací tlačítkový 10A 3553-80289 velkoplošný</t>
  </si>
  <si>
    <t>-1720760089</t>
  </si>
  <si>
    <t>99</t>
  </si>
  <si>
    <t>741313001</t>
  </si>
  <si>
    <t>Montáž zásuvka (polo)zapuštěná bezšroubové připojení 2P+PE se zapojením vodičů</t>
  </si>
  <si>
    <t>1923816408</t>
  </si>
  <si>
    <t>100</t>
  </si>
  <si>
    <t>35811077</t>
  </si>
  <si>
    <t>zásuvka nepropustná nástěnná 16A 220 V 3pólová</t>
  </si>
  <si>
    <t>-66298567</t>
  </si>
  <si>
    <t>101</t>
  </si>
  <si>
    <t>741370002</t>
  </si>
  <si>
    <t>Montáž svítidlo žárovkové bytové stropní přisazené 1 zdroj se sklem</t>
  </si>
  <si>
    <t>-454509358</t>
  </si>
  <si>
    <t>102</t>
  </si>
  <si>
    <t>34821275</t>
  </si>
  <si>
    <t>svítidlo bytové žárovkové IP 42, max. 60 W E27</t>
  </si>
  <si>
    <t>-291077235</t>
  </si>
  <si>
    <t>103</t>
  </si>
  <si>
    <t>34823735</t>
  </si>
  <si>
    <t>svítidlo zářivkové interiérové s kompenzací, barva bílá, 18W, délka 974 mm</t>
  </si>
  <si>
    <t>-1383875686</t>
  </si>
  <si>
    <t>104</t>
  </si>
  <si>
    <t>34111030</t>
  </si>
  <si>
    <t>kabel silový s Cu jádrem 1 kV 3x1,5mm2</t>
  </si>
  <si>
    <t>-2126917538</t>
  </si>
  <si>
    <t>105</t>
  </si>
  <si>
    <t>741810001</t>
  </si>
  <si>
    <t>Celková prohlídka elektrického rozvodu a zařízení do 100 000,- Kč</t>
  </si>
  <si>
    <t>-340798036</t>
  </si>
  <si>
    <t>106</t>
  </si>
  <si>
    <t>54111971</t>
  </si>
  <si>
    <t>sporák plynový</t>
  </si>
  <si>
    <t>688267843</t>
  </si>
  <si>
    <t>107</t>
  </si>
  <si>
    <t>998741103</t>
  </si>
  <si>
    <t>Přesun hmot tonážní pro silnoproud v objektech v do 24 m</t>
  </si>
  <si>
    <t>-532030026</t>
  </si>
  <si>
    <t>108</t>
  </si>
  <si>
    <t>998741181</t>
  </si>
  <si>
    <t>Příplatek k přesunu hmot tonážní 741 prováděný bez použití mechanizace</t>
  </si>
  <si>
    <t>122691089</t>
  </si>
  <si>
    <t>751</t>
  </si>
  <si>
    <t>Vzduchotechnika</t>
  </si>
  <si>
    <t>109</t>
  </si>
  <si>
    <t>751111012</t>
  </si>
  <si>
    <t>Mtž vent ax ntl nástěnného základního D do 200 mm</t>
  </si>
  <si>
    <t>1442308932</t>
  </si>
  <si>
    <t>110</t>
  </si>
  <si>
    <t>V</t>
  </si>
  <si>
    <t>Axiální ventilátor max. 20x20cm, pr. 125 mm</t>
  </si>
  <si>
    <t>-592818417</t>
  </si>
  <si>
    <t>111</t>
  </si>
  <si>
    <t>751111811</t>
  </si>
  <si>
    <t>Demontáž ventilátoru axiálního nízkotlakého kruhové potrubí D do 200 mm</t>
  </si>
  <si>
    <t>-311410070</t>
  </si>
  <si>
    <t>112</t>
  </si>
  <si>
    <t>751377011</t>
  </si>
  <si>
    <t>Mtž odsávacího zákrytu (digestoř) bytového vestavěného</t>
  </si>
  <si>
    <t>-338006696</t>
  </si>
  <si>
    <t>113</t>
  </si>
  <si>
    <t>Digestoř vestavná výsuvná pod skříňku</t>
  </si>
  <si>
    <t>941150508</t>
  </si>
  <si>
    <t>114</t>
  </si>
  <si>
    <t>998751102</t>
  </si>
  <si>
    <t>Přesun hmot tonážní pro vzduchotechniku v objektech v do 24 m</t>
  </si>
  <si>
    <t>1086237847</t>
  </si>
  <si>
    <t>115</t>
  </si>
  <si>
    <t>998751181</t>
  </si>
  <si>
    <t>Příplatek k přesunu hmot tonážní 751 prováděný bez použití mechanizace</t>
  </si>
  <si>
    <t>-867381243</t>
  </si>
  <si>
    <t>763</t>
  </si>
  <si>
    <t>Konstrukce suché výstavby</t>
  </si>
  <si>
    <t>116</t>
  </si>
  <si>
    <t>763111331</t>
  </si>
  <si>
    <t>SDK příčka tl 80 mm profil CW+UW 50 desky 1xH2 15 TI 40 mm</t>
  </si>
  <si>
    <t>654526354</t>
  </si>
  <si>
    <t>3,05*2,6</t>
  </si>
  <si>
    <t>(1,65+0,935)*2,6</t>
  </si>
  <si>
    <t>(1,65+0,935+1,955+1,08)*2,6</t>
  </si>
  <si>
    <t>117</t>
  </si>
  <si>
    <t>763111718</t>
  </si>
  <si>
    <t>SDK příčka úprava styku příčky a stropu/stávající stěny páskou nebo silikonováním</t>
  </si>
  <si>
    <t>-261223203</t>
  </si>
  <si>
    <t>(0,935+1,035)*2</t>
  </si>
  <si>
    <t>(1,955+1,65)*2</t>
  </si>
  <si>
    <t>3,05+0,08+1,65+1+4,05</t>
  </si>
  <si>
    <t>2,6*3</t>
  </si>
  <si>
    <t>118</t>
  </si>
  <si>
    <t>763111751</t>
  </si>
  <si>
    <t>Příplatek k SDK příčce za plochu do 6 m2 jednotlivě</t>
  </si>
  <si>
    <t>-2143087305</t>
  </si>
  <si>
    <t>119</t>
  </si>
  <si>
    <t>763111762</t>
  </si>
  <si>
    <t>Příplatek k SDK příčce s jednoduchou nosnou konstrukcí za zahuštění profilů na vzdálenost 41 mm</t>
  </si>
  <si>
    <t>539473300</t>
  </si>
  <si>
    <t>120</t>
  </si>
  <si>
    <t>763111771</t>
  </si>
  <si>
    <t>Příplatek k SDK příčce za rovinnost kvality Q3</t>
  </si>
  <si>
    <t>-1674391682</t>
  </si>
  <si>
    <t>29,263*2</t>
  </si>
  <si>
    <t>121</t>
  </si>
  <si>
    <t>998763303</t>
  </si>
  <si>
    <t>Přesun hmot tonážní pro sádrokartonové konstrukce v objektech v do 24 m</t>
  </si>
  <si>
    <t>-560315840</t>
  </si>
  <si>
    <t>122</t>
  </si>
  <si>
    <t>998763381</t>
  </si>
  <si>
    <t>Příplatek k přesunu hmot tonážní 763 SDK prováděný bez použití mechanizace</t>
  </si>
  <si>
    <t>-1846088504</t>
  </si>
  <si>
    <t>123</t>
  </si>
  <si>
    <t>VS</t>
  </si>
  <si>
    <t>Příplatek za použití vysokopevnostního sádrokartonu tvrzeného v místě zavěšení kuchyňské linky</t>
  </si>
  <si>
    <t>517498862</t>
  </si>
  <si>
    <t>766</t>
  </si>
  <si>
    <t>Konstrukce truhlářské</t>
  </si>
  <si>
    <t>124</t>
  </si>
  <si>
    <t>766421812</t>
  </si>
  <si>
    <t>Demontáž truhlářského obložení podhledů z panelů plochy přes 1,5 m2</t>
  </si>
  <si>
    <t>273362037</t>
  </si>
  <si>
    <t>demontáž obložení stropu umakartem:</t>
  </si>
  <si>
    <t>0,95*1,145</t>
  </si>
  <si>
    <t>1,6*1,72</t>
  </si>
  <si>
    <t>125</t>
  </si>
  <si>
    <t>766660001</t>
  </si>
  <si>
    <t>Montáž dveřních křídel otvíravých 1křídlových š do 0,8 m do ocelové zárubně</t>
  </si>
  <si>
    <t>123092123</t>
  </si>
  <si>
    <t>126</t>
  </si>
  <si>
    <t>61162854</t>
  </si>
  <si>
    <t>dveře vnitřní foliované plné 1křídlové 70x197 cm</t>
  </si>
  <si>
    <t>-541956000</t>
  </si>
  <si>
    <t>127</t>
  </si>
  <si>
    <t>54914610</t>
  </si>
  <si>
    <t>kování vrchní dveřní klika včetně rozet a montážního materiál nerez PK</t>
  </si>
  <si>
    <t>-1520581570</t>
  </si>
  <si>
    <t>128</t>
  </si>
  <si>
    <t>766660722</t>
  </si>
  <si>
    <t>Montáž dveřního kování - zámku</t>
  </si>
  <si>
    <t>-1925669758</t>
  </si>
  <si>
    <t>129</t>
  </si>
  <si>
    <t>54925015</t>
  </si>
  <si>
    <t>zámek stavební zadlabací dozický 02-03 L Zn</t>
  </si>
  <si>
    <t>-682493198</t>
  </si>
  <si>
    <t>130</t>
  </si>
  <si>
    <t>766695212</t>
  </si>
  <si>
    <t>Montáž truhlářských prahů dveří 1křídlových šířky do 10 cm</t>
  </si>
  <si>
    <t>997080004</t>
  </si>
  <si>
    <t>131</t>
  </si>
  <si>
    <t>61187416</t>
  </si>
  <si>
    <t>práh dveřní dřevěný bukový tl 2cm dl 92cm š 10cm</t>
  </si>
  <si>
    <t>-1924211523</t>
  </si>
  <si>
    <t>132</t>
  </si>
  <si>
    <t>766812840</t>
  </si>
  <si>
    <t>Demontáž kuchyňských linek dřevěných nebo kovových délky do 2,1 m</t>
  </si>
  <si>
    <t>25127388</t>
  </si>
  <si>
    <t>133</t>
  </si>
  <si>
    <t>998766103</t>
  </si>
  <si>
    <t>Přesun hmot tonážní pro konstrukce truhlářské v objektech v do 24 m</t>
  </si>
  <si>
    <t>1565107832</t>
  </si>
  <si>
    <t>134</t>
  </si>
  <si>
    <t>998766181</t>
  </si>
  <si>
    <t>Příplatek k přesunu hmot tonážní 766 prováděný bez použití mechanizace</t>
  </si>
  <si>
    <t>-1719640502</t>
  </si>
  <si>
    <t>135</t>
  </si>
  <si>
    <t>DV</t>
  </si>
  <si>
    <t>Dodávka a osazení SDK konstrukce dvířek za wc - pro obklad vč. úchytek a začištění</t>
  </si>
  <si>
    <t>2080559675</t>
  </si>
  <si>
    <t>136</t>
  </si>
  <si>
    <t>KL</t>
  </si>
  <si>
    <t>Kuchyňská linka dle specifikace vč. dřezu - dodávka</t>
  </si>
  <si>
    <t>-143443630</t>
  </si>
  <si>
    <t>137</t>
  </si>
  <si>
    <t>MKL</t>
  </si>
  <si>
    <t>Montáž kuchyňské linky dle specifikace</t>
  </si>
  <si>
    <t>-1581711675</t>
  </si>
  <si>
    <t>138</t>
  </si>
  <si>
    <t>P12</t>
  </si>
  <si>
    <t>Dodávka a montáž laminátových dveří vč. rámu</t>
  </si>
  <si>
    <t>337383158</t>
  </si>
  <si>
    <t>139</t>
  </si>
  <si>
    <t>UP</t>
  </si>
  <si>
    <t>Dodatečná úprava dveřních prahů vzhledem k výškovým rozdílům podlah</t>
  </si>
  <si>
    <t>-554946610</t>
  </si>
  <si>
    <t>771</t>
  </si>
  <si>
    <t>Podlahy z dlaždic</t>
  </si>
  <si>
    <t>140</t>
  </si>
  <si>
    <t>771571113</t>
  </si>
  <si>
    <t>Montáž podlah z keramických dlaždic režných hladkých do malty do 12 ks/m2</t>
  </si>
  <si>
    <t>2020750579</t>
  </si>
  <si>
    <t>141</t>
  </si>
  <si>
    <t>771591111</t>
  </si>
  <si>
    <t>Podlahy penetrace podkladu</t>
  </si>
  <si>
    <t>-136758524</t>
  </si>
  <si>
    <t>142</t>
  </si>
  <si>
    <t>59761408</t>
  </si>
  <si>
    <t>dlaždice keramická barevná přes 9 do 12 ks/m2</t>
  </si>
  <si>
    <t>-1242809865</t>
  </si>
  <si>
    <t>4,19363636363636*1,1 'Přepočtené koeficientem množství</t>
  </si>
  <si>
    <t>143</t>
  </si>
  <si>
    <t>998771103</t>
  </si>
  <si>
    <t>Přesun hmot tonážní pro podlahy z dlaždic v objektech v do 24 m</t>
  </si>
  <si>
    <t>509898756</t>
  </si>
  <si>
    <t>144</t>
  </si>
  <si>
    <t>998771181</t>
  </si>
  <si>
    <t>Příplatek k přesunu hmot tonážní 771 prováděný bez použití mechanizace</t>
  </si>
  <si>
    <t>1745382245</t>
  </si>
  <si>
    <t>776</t>
  </si>
  <si>
    <t>Podlahy povlakové</t>
  </si>
  <si>
    <t>145</t>
  </si>
  <si>
    <t>776201812</t>
  </si>
  <si>
    <t>Demontáž lepených povlakových podlah s podložkou ručně</t>
  </si>
  <si>
    <t>1141663905</t>
  </si>
  <si>
    <t>demontáž nášlapné vrstvy z pvc:</t>
  </si>
  <si>
    <t>1,72*0,5</t>
  </si>
  <si>
    <t>146</t>
  </si>
  <si>
    <t>776421111</t>
  </si>
  <si>
    <t>Montáž obvodových lišt lepením</t>
  </si>
  <si>
    <t>1236464096</t>
  </si>
  <si>
    <t>3,05+1,65+0,08+1+1</t>
  </si>
  <si>
    <t>147</t>
  </si>
  <si>
    <t>28411003</t>
  </si>
  <si>
    <t>lišta soklová PVC 30 x 30 mm</t>
  </si>
  <si>
    <t>405417383</t>
  </si>
  <si>
    <t>7,74857142857143*1,02 'Přepočtené koeficientem množství</t>
  </si>
  <si>
    <t>148</t>
  </si>
  <si>
    <t>998776103</t>
  </si>
  <si>
    <t>Přesun hmot tonážní pro podlahy povlakové v objektech v do 24 m</t>
  </si>
  <si>
    <t>-1321759267</t>
  </si>
  <si>
    <t>149</t>
  </si>
  <si>
    <t>998776181</t>
  </si>
  <si>
    <t>Příplatek k přesunu hmot tonážní 776 prováděný bez použití mechanizace</t>
  </si>
  <si>
    <t>-875623629</t>
  </si>
  <si>
    <t>781</t>
  </si>
  <si>
    <t>Dokončovací práce - obklady</t>
  </si>
  <si>
    <t>150</t>
  </si>
  <si>
    <t>781413212</t>
  </si>
  <si>
    <t>Montáž obkladů vnitřních z dekorů pórovinových výšky do 75 mm lepených standardním lepidlem</t>
  </si>
  <si>
    <t>-879594608</t>
  </si>
  <si>
    <t>151</t>
  </si>
  <si>
    <t>L</t>
  </si>
  <si>
    <t>Listela - dekorovaný obklad</t>
  </si>
  <si>
    <t>-436346308</t>
  </si>
  <si>
    <t>11,15/0,4*1,1</t>
  </si>
  <si>
    <t>152</t>
  </si>
  <si>
    <t>781471113</t>
  </si>
  <si>
    <t>Montáž obkladů vnitřních keramických hladkých do 19 ks/m2 kladených do malty</t>
  </si>
  <si>
    <t>733239320</t>
  </si>
  <si>
    <t>(1,035+0,935)*2*2</t>
  </si>
  <si>
    <t>(1,955+1,65)*2*2</t>
  </si>
  <si>
    <t>(3,05+0,6)*0,6</t>
  </si>
  <si>
    <t>153</t>
  </si>
  <si>
    <t>59761155</t>
  </si>
  <si>
    <t>dlaždice keramické koupelnové(barevné) přes 19 do 25 ks/m2</t>
  </si>
  <si>
    <t>987545105</t>
  </si>
  <si>
    <t>24,49*1,1</t>
  </si>
  <si>
    <t>154</t>
  </si>
  <si>
    <t>781495111</t>
  </si>
  <si>
    <t>Penetrace podkladu vnitřních obkladů</t>
  </si>
  <si>
    <t>1509914665</t>
  </si>
  <si>
    <t>155</t>
  </si>
  <si>
    <t>998781103</t>
  </si>
  <si>
    <t>Přesun hmot tonážní pro obklady keramické v objektech v do 24 m</t>
  </si>
  <si>
    <t>269085184</t>
  </si>
  <si>
    <t>156</t>
  </si>
  <si>
    <t>998781181</t>
  </si>
  <si>
    <t>Příplatek k přesunu hmot tonážní 781 prováděný bez použití mechanizace</t>
  </si>
  <si>
    <t>-1119997642</t>
  </si>
  <si>
    <t>157</t>
  </si>
  <si>
    <t>Z</t>
  </si>
  <si>
    <t>Dodávka a montáž zrcadla na zeď</t>
  </si>
  <si>
    <t>1419027476</t>
  </si>
  <si>
    <t>783</t>
  </si>
  <si>
    <t>Dokončovací práce - nátěry</t>
  </si>
  <si>
    <t>158</t>
  </si>
  <si>
    <t>783301313</t>
  </si>
  <si>
    <t>Odmaštění zámečnických konstrukcí ředidlovým odmašťovačem</t>
  </si>
  <si>
    <t>1263465993</t>
  </si>
  <si>
    <t>159</t>
  </si>
  <si>
    <t>783314101</t>
  </si>
  <si>
    <t>Základní jednonásobný syntetický nátěr zámečnických konstrukcí</t>
  </si>
  <si>
    <t>1003954968</t>
  </si>
  <si>
    <t>zárubně:</t>
  </si>
  <si>
    <t>(2*2+0,9)*2*0,5</t>
  </si>
  <si>
    <t>160</t>
  </si>
  <si>
    <t>783317101</t>
  </si>
  <si>
    <t>Krycí jednonásobný syntetický standardní nátěr zámečnických konstrukcí</t>
  </si>
  <si>
    <t>1134739938</t>
  </si>
  <si>
    <t>784</t>
  </si>
  <si>
    <t>Dokončovací práce - malby a tapety</t>
  </si>
  <si>
    <t>161</t>
  </si>
  <si>
    <t>-98779288</t>
  </si>
  <si>
    <t>(1,65+0,08)*1</t>
  </si>
  <si>
    <t>4,05*2,2</t>
  </si>
  <si>
    <t>4,05*1,3</t>
  </si>
  <si>
    <t>stěny:</t>
  </si>
  <si>
    <t>(1,955+1,65)*2*0,6</t>
  </si>
  <si>
    <t>(1,034+0,935)*2*0,6</t>
  </si>
  <si>
    <t>chodba:</t>
  </si>
  <si>
    <t>(4,05+1,65+0,08)*2,6</t>
  </si>
  <si>
    <t>kuchyň:</t>
  </si>
  <si>
    <t>(4,05+2,2)*2*2,6</t>
  </si>
  <si>
    <t>162</t>
  </si>
  <si>
    <t>784121001</t>
  </si>
  <si>
    <t>Oškrabání malby v mísnostech výšky do 3,80 m</t>
  </si>
  <si>
    <t>-1653016372</t>
  </si>
  <si>
    <t>strop komory:</t>
  </si>
  <si>
    <t>1*1,65</t>
  </si>
  <si>
    <t>163</t>
  </si>
  <si>
    <t>784181111</t>
  </si>
  <si>
    <t>Základní silikátová jednonásobná penetrace podkladu v místnostech výšky do 3,80m</t>
  </si>
  <si>
    <t>-2012519970</t>
  </si>
  <si>
    <t>164</t>
  </si>
  <si>
    <t>784321001</t>
  </si>
  <si>
    <t>Jednonásobné silikátové bílé malby v místnosti výšky do 3,80 m</t>
  </si>
  <si>
    <t>470182534</t>
  </si>
  <si>
    <t>HZS</t>
  </si>
  <si>
    <t>Hodinové zúčtovací sazby</t>
  </si>
  <si>
    <t>165</t>
  </si>
  <si>
    <t>HZS1292</t>
  </si>
  <si>
    <t>Hodinová zúčtovací sazba stavební dělník</t>
  </si>
  <si>
    <t>hod</t>
  </si>
  <si>
    <t>512</t>
  </si>
  <si>
    <t>-960649564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</si>
  <si>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</si>
  <si>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</si>
  <si>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</si>
  <si>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</si>
  <si>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</si>
  <si>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</si>
  <si>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</si>
  <si>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166</t>
  </si>
  <si>
    <t>HZS2212</t>
  </si>
  <si>
    <t>Hodinová zúčtovací sazba instalatér odborný</t>
  </si>
  <si>
    <t>1112570615</t>
  </si>
  <si>
    <t>Ostatní drobné nepecifikované práce související s rozvody vody a kanalizace bytového jádra:</t>
  </si>
  <si>
    <t>instalatérské práce při dopojení kuchyňské linky:</t>
  </si>
  <si>
    <t>167</t>
  </si>
  <si>
    <t>HZS3111</t>
  </si>
  <si>
    <t>Hodinová zúčtovací sazba montér potrubí</t>
  </si>
  <si>
    <t>-1690400652</t>
  </si>
  <si>
    <t>dopojení nového ventilátoru na stávající potrubí:</t>
  </si>
  <si>
    <t>168</t>
  </si>
  <si>
    <t>HZS4212</t>
  </si>
  <si>
    <t>Hodinová zúčtovací sazba revizní technik specialista</t>
  </si>
  <si>
    <t>1893783177</t>
  </si>
  <si>
    <t>revize plynu:</t>
  </si>
  <si>
    <t>VRN</t>
  </si>
  <si>
    <t>Vedlejší rozpočtové náklady</t>
  </si>
  <si>
    <t>VRN3</t>
  </si>
  <si>
    <t>Zařízení staveniště</t>
  </si>
  <si>
    <t>169</t>
  </si>
  <si>
    <t>030001000</t>
  </si>
  <si>
    <t>1024</t>
  </si>
  <si>
    <t>-1341482575</t>
  </si>
  <si>
    <t>VRN7</t>
  </si>
  <si>
    <t>Provozní vlivy</t>
  </si>
  <si>
    <t>170</t>
  </si>
  <si>
    <t>070001000</t>
  </si>
  <si>
    <t>1569592638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</si>
</sst>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30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26</v>
      </c>
      <c r="AN17" s="26" t="s">
        <v>32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34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40</v>
      </c>
      <c r="E29" s="3"/>
      <c r="F29" s="31" t="s">
        <v>41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42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43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44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45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50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51</v>
      </c>
      <c r="AI60" s="40"/>
      <c r="AJ60" s="40"/>
      <c r="AK60" s="40"/>
      <c r="AL60" s="40"/>
      <c r="AM60" s="57" t="s">
        <v>52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54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51</v>
      </c>
      <c r="AI75" s="40"/>
      <c r="AJ75" s="40"/>
      <c r="AK75" s="40"/>
      <c r="AL75" s="40"/>
      <c r="AM75" s="57" t="s">
        <v>52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P1911/4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Jiříkovského 167/27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23. 8. 2019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>Ing. Vladimír Slonka</v>
      </c>
      <c r="AN89" s="4"/>
      <c r="AO89" s="4"/>
      <c r="AP89" s="4"/>
      <c r="AQ89" s="37"/>
      <c r="AR89" s="38"/>
      <c r="AS89" s="70" t="s">
        <v>56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57</v>
      </c>
      <c r="D92" s="79"/>
      <c r="E92" s="79"/>
      <c r="F92" s="79"/>
      <c r="G92" s="79"/>
      <c r="H92" s="80"/>
      <c r="I92" s="81" t="s">
        <v>58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59</v>
      </c>
      <c r="AH92" s="79"/>
      <c r="AI92" s="79"/>
      <c r="AJ92" s="79"/>
      <c r="AK92" s="79"/>
      <c r="AL92" s="79"/>
      <c r="AM92" s="79"/>
      <c r="AN92" s="81" t="s">
        <v>60</v>
      </c>
      <c r="AO92" s="79"/>
      <c r="AP92" s="83"/>
      <c r="AQ92" s="84" t="s">
        <v>61</v>
      </c>
      <c r="AR92" s="38"/>
      <c r="AS92" s="85" t="s">
        <v>62</v>
      </c>
      <c r="AT92" s="86" t="s">
        <v>63</v>
      </c>
      <c r="AU92" s="86" t="s">
        <v>64</v>
      </c>
      <c r="AV92" s="86" t="s">
        <v>65</v>
      </c>
      <c r="AW92" s="86" t="s">
        <v>66</v>
      </c>
      <c r="AX92" s="86" t="s">
        <v>67</v>
      </c>
      <c r="AY92" s="86" t="s">
        <v>68</v>
      </c>
      <c r="AZ92" s="86" t="s">
        <v>69</v>
      </c>
      <c r="BA92" s="86" t="s">
        <v>70</v>
      </c>
      <c r="BB92" s="86" t="s">
        <v>71</v>
      </c>
      <c r="BC92" s="86" t="s">
        <v>72</v>
      </c>
      <c r="BD92" s="87" t="s">
        <v>73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74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75</v>
      </c>
      <c r="BT94" s="101" t="s">
        <v>76</v>
      </c>
      <c r="BU94" s="102" t="s">
        <v>77</v>
      </c>
      <c r="BV94" s="101" t="s">
        <v>78</v>
      </c>
      <c r="BW94" s="101" t="s">
        <v>4</v>
      </c>
      <c r="BX94" s="101" t="s">
        <v>79</v>
      </c>
      <c r="CL94" s="101" t="s">
        <v>1</v>
      </c>
    </row>
    <row r="95" s="7" customFormat="1" ht="16.5" customHeight="1">
      <c r="A95" s="103" t="s">
        <v>80</v>
      </c>
      <c r="B95" s="104"/>
      <c r="C95" s="105"/>
      <c r="D95" s="106" t="s">
        <v>81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'3 - Bytová jednotka č.3'!J30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83</v>
      </c>
      <c r="AR95" s="104"/>
      <c r="AS95" s="110">
        <v>0</v>
      </c>
      <c r="AT95" s="111">
        <f>ROUND(SUM(AV95:AW95),2)</f>
        <v>0</v>
      </c>
      <c r="AU95" s="112">
        <f>'3 - Bytová jednotka č.3'!P142</f>
        <v>0</v>
      </c>
      <c r="AV95" s="111">
        <f>'3 - Bytová jednotka č.3'!J33</f>
        <v>0</v>
      </c>
      <c r="AW95" s="111">
        <f>'3 - Bytová jednotka č.3'!J34</f>
        <v>0</v>
      </c>
      <c r="AX95" s="111">
        <f>'3 - Bytová jednotka č.3'!J35</f>
        <v>0</v>
      </c>
      <c r="AY95" s="111">
        <f>'3 - Bytová jednotka č.3'!J36</f>
        <v>0</v>
      </c>
      <c r="AZ95" s="111">
        <f>'3 - Bytová jednotka č.3'!F33</f>
        <v>0</v>
      </c>
      <c r="BA95" s="111">
        <f>'3 - Bytová jednotka č.3'!F34</f>
        <v>0</v>
      </c>
      <c r="BB95" s="111">
        <f>'3 - Bytová jednotka č.3'!F35</f>
        <v>0</v>
      </c>
      <c r="BC95" s="111">
        <f>'3 - Bytová jednotka č.3'!F36</f>
        <v>0</v>
      </c>
      <c r="BD95" s="113">
        <f>'3 - Bytová jednotka č.3'!F37</f>
        <v>0</v>
      </c>
      <c r="BE95" s="7"/>
      <c r="BT95" s="114" t="s">
        <v>84</v>
      </c>
      <c r="BV95" s="114" t="s">
        <v>78</v>
      </c>
      <c r="BW95" s="114" t="s">
        <v>85</v>
      </c>
      <c r="BX95" s="114" t="s">
        <v>4</v>
      </c>
      <c r="CL95" s="114" t="s">
        <v>1</v>
      </c>
      <c r="CM95" s="114" t="s">
        <v>84</v>
      </c>
    </row>
    <row r="96" s="2" customFormat="1" ht="30" customHeight="1">
      <c r="A96" s="37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3 - Bytová jednotka č.3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5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16"/>
      <c r="J3" s="20"/>
      <c r="K3" s="20"/>
      <c r="L3" s="21"/>
      <c r="AT3" s="18" t="s">
        <v>84</v>
      </c>
    </row>
    <row r="4" s="1" customFormat="1" ht="24.96" customHeight="1">
      <c r="B4" s="21"/>
      <c r="D4" s="22" t="s">
        <v>86</v>
      </c>
      <c r="I4" s="115"/>
      <c r="L4" s="21"/>
      <c r="M4" s="117" t="s">
        <v>10</v>
      </c>
      <c r="AT4" s="18" t="s">
        <v>3</v>
      </c>
    </row>
    <row r="5" s="1" customFormat="1" ht="6.96" customHeight="1">
      <c r="B5" s="21"/>
      <c r="I5" s="115"/>
      <c r="L5" s="21"/>
    </row>
    <row r="6" s="1" customFormat="1" ht="12" customHeight="1">
      <c r="B6" s="21"/>
      <c r="D6" s="31" t="s">
        <v>16</v>
      </c>
      <c r="I6" s="115"/>
      <c r="L6" s="21"/>
    </row>
    <row r="7" s="1" customFormat="1" ht="16.5" customHeight="1">
      <c r="B7" s="21"/>
      <c r="E7" s="118" t="str">
        <f>'Rekapitulace stavby'!K6</f>
        <v>Jiříkovského 167/27</v>
      </c>
      <c r="F7" s="31"/>
      <c r="G7" s="31"/>
      <c r="H7" s="31"/>
      <c r="I7" s="115"/>
      <c r="L7" s="21"/>
    </row>
    <row r="8" s="2" customFormat="1" ht="12" customHeight="1">
      <c r="A8" s="37"/>
      <c r="B8" s="38"/>
      <c r="C8" s="37"/>
      <c r="D8" s="31" t="s">
        <v>87</v>
      </c>
      <c r="E8" s="37"/>
      <c r="F8" s="37"/>
      <c r="G8" s="37"/>
      <c r="H8" s="37"/>
      <c r="I8" s="119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88</v>
      </c>
      <c r="F9" s="37"/>
      <c r="G9" s="37"/>
      <c r="H9" s="37"/>
      <c r="I9" s="119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19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120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120" t="s">
        <v>22</v>
      </c>
      <c r="J12" s="68" t="str">
        <f>'Rekapitulace stavby'!AN8</f>
        <v>23. 8. 2019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19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120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120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19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120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0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19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120" t="s">
        <v>25</v>
      </c>
      <c r="J20" s="26" t="s">
        <v>30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120" t="s">
        <v>26</v>
      </c>
      <c r="J21" s="26" t="s">
        <v>32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19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120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120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19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119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19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25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6" t="s">
        <v>36</v>
      </c>
      <c r="E30" s="37"/>
      <c r="F30" s="37"/>
      <c r="G30" s="37"/>
      <c r="H30" s="37"/>
      <c r="I30" s="119"/>
      <c r="J30" s="95">
        <f>ROUND(J142,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25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127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8" t="s">
        <v>40</v>
      </c>
      <c r="E33" s="31" t="s">
        <v>41</v>
      </c>
      <c r="F33" s="129">
        <f>ROUND((SUM(BE142:BE487)),  2)</f>
        <v>0</v>
      </c>
      <c r="G33" s="37"/>
      <c r="H33" s="37"/>
      <c r="I33" s="130">
        <v>0.20999999999999999</v>
      </c>
      <c r="J33" s="129">
        <f>ROUND(((SUM(BE142:BE487))*I33),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9">
        <f>ROUND((SUM(BF142:BF487)),  2)</f>
        <v>0</v>
      </c>
      <c r="G34" s="37"/>
      <c r="H34" s="37"/>
      <c r="I34" s="130">
        <v>0.14999999999999999</v>
      </c>
      <c r="J34" s="129">
        <f>ROUND(((SUM(BF142:BF487))*I34),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9">
        <f>ROUND((SUM(BG142:BG487)),  2)</f>
        <v>0</v>
      </c>
      <c r="G35" s="37"/>
      <c r="H35" s="37"/>
      <c r="I35" s="130">
        <v>0.20999999999999999</v>
      </c>
      <c r="J35" s="129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9">
        <f>ROUND((SUM(BH142:BH487)),  2)</f>
        <v>0</v>
      </c>
      <c r="G36" s="37"/>
      <c r="H36" s="37"/>
      <c r="I36" s="130">
        <v>0.14999999999999999</v>
      </c>
      <c r="J36" s="129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9">
        <f>ROUND((SUM(BI142:BI487)),  2)</f>
        <v>0</v>
      </c>
      <c r="G37" s="37"/>
      <c r="H37" s="37"/>
      <c r="I37" s="130">
        <v>0</v>
      </c>
      <c r="J37" s="129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19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1"/>
      <c r="D39" s="132" t="s">
        <v>46</v>
      </c>
      <c r="E39" s="80"/>
      <c r="F39" s="80"/>
      <c r="G39" s="133" t="s">
        <v>47</v>
      </c>
      <c r="H39" s="134" t="s">
        <v>48</v>
      </c>
      <c r="I39" s="135"/>
      <c r="J39" s="136">
        <f>SUM(J30:J37)</f>
        <v>0</v>
      </c>
      <c r="K39" s="1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19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5"/>
      <c r="L41" s="21"/>
    </row>
    <row r="42" s="1" customFormat="1" ht="14.4" customHeight="1">
      <c r="B42" s="21"/>
      <c r="I42" s="115"/>
      <c r="L42" s="21"/>
    </row>
    <row r="43" s="1" customFormat="1" ht="14.4" customHeight="1">
      <c r="B43" s="21"/>
      <c r="I43" s="115"/>
      <c r="L43" s="21"/>
    </row>
    <row r="44" s="1" customFormat="1" ht="14.4" customHeight="1">
      <c r="B44" s="21"/>
      <c r="I44" s="115"/>
      <c r="L44" s="21"/>
    </row>
    <row r="45" s="1" customFormat="1" ht="14.4" customHeight="1">
      <c r="B45" s="21"/>
      <c r="I45" s="115"/>
      <c r="L45" s="21"/>
    </row>
    <row r="46" s="1" customFormat="1" ht="14.4" customHeight="1">
      <c r="B46" s="21"/>
      <c r="I46" s="115"/>
      <c r="L46" s="21"/>
    </row>
    <row r="47" s="1" customFormat="1" ht="14.4" customHeight="1">
      <c r="B47" s="21"/>
      <c r="I47" s="115"/>
      <c r="L47" s="21"/>
    </row>
    <row r="48" s="1" customFormat="1" ht="14.4" customHeight="1">
      <c r="B48" s="21"/>
      <c r="I48" s="115"/>
      <c r="L48" s="21"/>
    </row>
    <row r="49" s="1" customFormat="1" ht="14.4" customHeight="1">
      <c r="B49" s="21"/>
      <c r="I49" s="115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138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9" t="s">
        <v>52</v>
      </c>
      <c r="G61" s="57" t="s">
        <v>51</v>
      </c>
      <c r="H61" s="40"/>
      <c r="I61" s="140"/>
      <c r="J61" s="141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142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9" t="s">
        <v>52</v>
      </c>
      <c r="G76" s="57" t="s">
        <v>51</v>
      </c>
      <c r="H76" s="40"/>
      <c r="I76" s="140"/>
      <c r="J76" s="141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3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4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89</v>
      </c>
      <c r="D82" s="37"/>
      <c r="E82" s="37"/>
      <c r="F82" s="37"/>
      <c r="G82" s="37"/>
      <c r="H82" s="37"/>
      <c r="I82" s="119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19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119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18" t="str">
        <f>E7</f>
        <v>Jiříkovského 167/27</v>
      </c>
      <c r="F85" s="31"/>
      <c r="G85" s="31"/>
      <c r="H85" s="31"/>
      <c r="I85" s="119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87</v>
      </c>
      <c r="D86" s="37"/>
      <c r="E86" s="37"/>
      <c r="F86" s="37"/>
      <c r="G86" s="37"/>
      <c r="H86" s="37"/>
      <c r="I86" s="119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3 - Bytová jednotka č.3</v>
      </c>
      <c r="F87" s="37"/>
      <c r="G87" s="37"/>
      <c r="H87" s="37"/>
      <c r="I87" s="119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19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120" t="s">
        <v>22</v>
      </c>
      <c r="J89" s="68" t="str">
        <f>IF(J12="","",J12)</f>
        <v>23. 8. 2019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19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120" t="s">
        <v>29</v>
      </c>
      <c r="J91" s="35" t="str">
        <f>E21</f>
        <v>Ing. Vladimír Slonka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120" t="s">
        <v>34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19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5" t="s">
        <v>90</v>
      </c>
      <c r="D94" s="131"/>
      <c r="E94" s="131"/>
      <c r="F94" s="131"/>
      <c r="G94" s="131"/>
      <c r="H94" s="131"/>
      <c r="I94" s="146"/>
      <c r="J94" s="147" t="s">
        <v>91</v>
      </c>
      <c r="K94" s="131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19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8" t="s">
        <v>92</v>
      </c>
      <c r="D96" s="37"/>
      <c r="E96" s="37"/>
      <c r="F96" s="37"/>
      <c r="G96" s="37"/>
      <c r="H96" s="37"/>
      <c r="I96" s="119"/>
      <c r="J96" s="95">
        <f>J142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93</v>
      </c>
    </row>
    <row r="97" s="9" customFormat="1" ht="24.96" customHeight="1">
      <c r="A97" s="9"/>
      <c r="B97" s="149"/>
      <c r="C97" s="9"/>
      <c r="D97" s="150" t="s">
        <v>94</v>
      </c>
      <c r="E97" s="151"/>
      <c r="F97" s="151"/>
      <c r="G97" s="151"/>
      <c r="H97" s="151"/>
      <c r="I97" s="152"/>
      <c r="J97" s="153">
        <f>J143</f>
        <v>0</v>
      </c>
      <c r="K97" s="9"/>
      <c r="L97" s="14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4"/>
      <c r="C98" s="10"/>
      <c r="D98" s="155" t="s">
        <v>95</v>
      </c>
      <c r="E98" s="156"/>
      <c r="F98" s="156"/>
      <c r="G98" s="156"/>
      <c r="H98" s="156"/>
      <c r="I98" s="157"/>
      <c r="J98" s="158">
        <f>J144</f>
        <v>0</v>
      </c>
      <c r="K98" s="10"/>
      <c r="L98" s="15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4"/>
      <c r="C99" s="10"/>
      <c r="D99" s="155" t="s">
        <v>96</v>
      </c>
      <c r="E99" s="156"/>
      <c r="F99" s="156"/>
      <c r="G99" s="156"/>
      <c r="H99" s="156"/>
      <c r="I99" s="157"/>
      <c r="J99" s="158">
        <f>J147</f>
        <v>0</v>
      </c>
      <c r="K99" s="10"/>
      <c r="L99" s="15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4"/>
      <c r="C100" s="10"/>
      <c r="D100" s="155" t="s">
        <v>97</v>
      </c>
      <c r="E100" s="156"/>
      <c r="F100" s="156"/>
      <c r="G100" s="156"/>
      <c r="H100" s="156"/>
      <c r="I100" s="157"/>
      <c r="J100" s="158">
        <f>J180</f>
        <v>0</v>
      </c>
      <c r="K100" s="10"/>
      <c r="L100" s="15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4"/>
      <c r="C101" s="10"/>
      <c r="D101" s="155" t="s">
        <v>98</v>
      </c>
      <c r="E101" s="156"/>
      <c r="F101" s="156"/>
      <c r="G101" s="156"/>
      <c r="H101" s="156"/>
      <c r="I101" s="157"/>
      <c r="J101" s="158">
        <f>J209</f>
        <v>0</v>
      </c>
      <c r="K101" s="10"/>
      <c r="L101" s="15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4"/>
      <c r="C102" s="10"/>
      <c r="D102" s="155" t="s">
        <v>99</v>
      </c>
      <c r="E102" s="156"/>
      <c r="F102" s="156"/>
      <c r="G102" s="156"/>
      <c r="H102" s="156"/>
      <c r="I102" s="157"/>
      <c r="J102" s="158">
        <f>J217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9"/>
      <c r="C103" s="9"/>
      <c r="D103" s="150" t="s">
        <v>100</v>
      </c>
      <c r="E103" s="151"/>
      <c r="F103" s="151"/>
      <c r="G103" s="151"/>
      <c r="H103" s="151"/>
      <c r="I103" s="152"/>
      <c r="J103" s="153">
        <f>J221</f>
        <v>0</v>
      </c>
      <c r="K103" s="9"/>
      <c r="L103" s="14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4"/>
      <c r="C104" s="10"/>
      <c r="D104" s="155" t="s">
        <v>101</v>
      </c>
      <c r="E104" s="156"/>
      <c r="F104" s="156"/>
      <c r="G104" s="156"/>
      <c r="H104" s="156"/>
      <c r="I104" s="157"/>
      <c r="J104" s="158">
        <f>J222</f>
        <v>0</v>
      </c>
      <c r="K104" s="10"/>
      <c r="L104" s="15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4"/>
      <c r="C105" s="10"/>
      <c r="D105" s="155" t="s">
        <v>102</v>
      </c>
      <c r="E105" s="156"/>
      <c r="F105" s="156"/>
      <c r="G105" s="156"/>
      <c r="H105" s="156"/>
      <c r="I105" s="157"/>
      <c r="J105" s="158">
        <f>J252</f>
        <v>0</v>
      </c>
      <c r="K105" s="10"/>
      <c r="L105" s="15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4"/>
      <c r="C106" s="10"/>
      <c r="D106" s="155" t="s">
        <v>103</v>
      </c>
      <c r="E106" s="156"/>
      <c r="F106" s="156"/>
      <c r="G106" s="156"/>
      <c r="H106" s="156"/>
      <c r="I106" s="157"/>
      <c r="J106" s="158">
        <f>J263</f>
        <v>0</v>
      </c>
      <c r="K106" s="10"/>
      <c r="L106" s="15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4"/>
      <c r="C107" s="10"/>
      <c r="D107" s="155" t="s">
        <v>104</v>
      </c>
      <c r="E107" s="156"/>
      <c r="F107" s="156"/>
      <c r="G107" s="156"/>
      <c r="H107" s="156"/>
      <c r="I107" s="157"/>
      <c r="J107" s="158">
        <f>J275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4"/>
      <c r="C108" s="10"/>
      <c r="D108" s="155" t="s">
        <v>105</v>
      </c>
      <c r="E108" s="156"/>
      <c r="F108" s="156"/>
      <c r="G108" s="156"/>
      <c r="H108" s="156"/>
      <c r="I108" s="157"/>
      <c r="J108" s="158">
        <f>J287</f>
        <v>0</v>
      </c>
      <c r="K108" s="10"/>
      <c r="L108" s="15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4"/>
      <c r="C109" s="10"/>
      <c r="D109" s="155" t="s">
        <v>106</v>
      </c>
      <c r="E109" s="156"/>
      <c r="F109" s="156"/>
      <c r="G109" s="156"/>
      <c r="H109" s="156"/>
      <c r="I109" s="157"/>
      <c r="J109" s="158">
        <f>J307</f>
        <v>0</v>
      </c>
      <c r="K109" s="10"/>
      <c r="L109" s="15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4"/>
      <c r="C110" s="10"/>
      <c r="D110" s="155" t="s">
        <v>107</v>
      </c>
      <c r="E110" s="156"/>
      <c r="F110" s="156"/>
      <c r="G110" s="156"/>
      <c r="H110" s="156"/>
      <c r="I110" s="157"/>
      <c r="J110" s="158">
        <f>J311</f>
        <v>0</v>
      </c>
      <c r="K110" s="10"/>
      <c r="L110" s="15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4"/>
      <c r="C111" s="10"/>
      <c r="D111" s="155" t="s">
        <v>108</v>
      </c>
      <c r="E111" s="156"/>
      <c r="F111" s="156"/>
      <c r="G111" s="156"/>
      <c r="H111" s="156"/>
      <c r="I111" s="157"/>
      <c r="J111" s="158">
        <f>J332</f>
        <v>0</v>
      </c>
      <c r="K111" s="10"/>
      <c r="L111" s="15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4"/>
      <c r="C112" s="10"/>
      <c r="D112" s="155" t="s">
        <v>109</v>
      </c>
      <c r="E112" s="156"/>
      <c r="F112" s="156"/>
      <c r="G112" s="156"/>
      <c r="H112" s="156"/>
      <c r="I112" s="157"/>
      <c r="J112" s="158">
        <f>J340</f>
        <v>0</v>
      </c>
      <c r="K112" s="10"/>
      <c r="L112" s="15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4"/>
      <c r="C113" s="10"/>
      <c r="D113" s="155" t="s">
        <v>110</v>
      </c>
      <c r="E113" s="156"/>
      <c r="F113" s="156"/>
      <c r="G113" s="156"/>
      <c r="H113" s="156"/>
      <c r="I113" s="157"/>
      <c r="J113" s="158">
        <f>J361</f>
        <v>0</v>
      </c>
      <c r="K113" s="10"/>
      <c r="L113" s="15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4"/>
      <c r="C114" s="10"/>
      <c r="D114" s="155" t="s">
        <v>111</v>
      </c>
      <c r="E114" s="156"/>
      <c r="F114" s="156"/>
      <c r="G114" s="156"/>
      <c r="H114" s="156"/>
      <c r="I114" s="157"/>
      <c r="J114" s="158">
        <f>J382</f>
        <v>0</v>
      </c>
      <c r="K114" s="10"/>
      <c r="L114" s="15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4"/>
      <c r="C115" s="10"/>
      <c r="D115" s="155" t="s">
        <v>112</v>
      </c>
      <c r="E115" s="156"/>
      <c r="F115" s="156"/>
      <c r="G115" s="156"/>
      <c r="H115" s="156"/>
      <c r="I115" s="157"/>
      <c r="J115" s="158">
        <f>J392</f>
        <v>0</v>
      </c>
      <c r="K115" s="10"/>
      <c r="L115" s="15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4"/>
      <c r="C116" s="10"/>
      <c r="D116" s="155" t="s">
        <v>113</v>
      </c>
      <c r="E116" s="156"/>
      <c r="F116" s="156"/>
      <c r="G116" s="156"/>
      <c r="H116" s="156"/>
      <c r="I116" s="157"/>
      <c r="J116" s="158">
        <f>J405</f>
        <v>0</v>
      </c>
      <c r="K116" s="10"/>
      <c r="L116" s="15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4"/>
      <c r="C117" s="10"/>
      <c r="D117" s="155" t="s">
        <v>114</v>
      </c>
      <c r="E117" s="156"/>
      <c r="F117" s="156"/>
      <c r="G117" s="156"/>
      <c r="H117" s="156"/>
      <c r="I117" s="157"/>
      <c r="J117" s="158">
        <f>J423</f>
        <v>0</v>
      </c>
      <c r="K117" s="10"/>
      <c r="L117" s="15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4"/>
      <c r="C118" s="10"/>
      <c r="D118" s="155" t="s">
        <v>115</v>
      </c>
      <c r="E118" s="156"/>
      <c r="F118" s="156"/>
      <c r="G118" s="156"/>
      <c r="H118" s="156"/>
      <c r="I118" s="157"/>
      <c r="J118" s="158">
        <f>J429</f>
        <v>0</v>
      </c>
      <c r="K118" s="10"/>
      <c r="L118" s="15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49"/>
      <c r="C119" s="9"/>
      <c r="D119" s="150" t="s">
        <v>116</v>
      </c>
      <c r="E119" s="151"/>
      <c r="F119" s="151"/>
      <c r="G119" s="151"/>
      <c r="H119" s="151"/>
      <c r="I119" s="152"/>
      <c r="J119" s="153">
        <f>J455</f>
        <v>0</v>
      </c>
      <c r="K119" s="9"/>
      <c r="L119" s="14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149"/>
      <c r="C120" s="9"/>
      <c r="D120" s="150" t="s">
        <v>117</v>
      </c>
      <c r="E120" s="151"/>
      <c r="F120" s="151"/>
      <c r="G120" s="151"/>
      <c r="H120" s="151"/>
      <c r="I120" s="152"/>
      <c r="J120" s="153">
        <f>J483</f>
        <v>0</v>
      </c>
      <c r="K120" s="9"/>
      <c r="L120" s="14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154"/>
      <c r="C121" s="10"/>
      <c r="D121" s="155" t="s">
        <v>118</v>
      </c>
      <c r="E121" s="156"/>
      <c r="F121" s="156"/>
      <c r="G121" s="156"/>
      <c r="H121" s="156"/>
      <c r="I121" s="157"/>
      <c r="J121" s="158">
        <f>J484</f>
        <v>0</v>
      </c>
      <c r="K121" s="10"/>
      <c r="L121" s="154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4"/>
      <c r="C122" s="10"/>
      <c r="D122" s="155" t="s">
        <v>119</v>
      </c>
      <c r="E122" s="156"/>
      <c r="F122" s="156"/>
      <c r="G122" s="156"/>
      <c r="H122" s="156"/>
      <c r="I122" s="157"/>
      <c r="J122" s="158">
        <f>J486</f>
        <v>0</v>
      </c>
      <c r="K122" s="10"/>
      <c r="L122" s="154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7"/>
      <c r="B123" s="38"/>
      <c r="C123" s="37"/>
      <c r="D123" s="37"/>
      <c r="E123" s="37"/>
      <c r="F123" s="37"/>
      <c r="G123" s="37"/>
      <c r="H123" s="37"/>
      <c r="I123" s="119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59"/>
      <c r="C124" s="60"/>
      <c r="D124" s="60"/>
      <c r="E124" s="60"/>
      <c r="F124" s="60"/>
      <c r="G124" s="60"/>
      <c r="H124" s="60"/>
      <c r="I124" s="143"/>
      <c r="J124" s="60"/>
      <c r="K124" s="60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8" s="2" customFormat="1" ht="6.96" customHeight="1">
      <c r="A128" s="37"/>
      <c r="B128" s="61"/>
      <c r="C128" s="62"/>
      <c r="D128" s="62"/>
      <c r="E128" s="62"/>
      <c r="F128" s="62"/>
      <c r="G128" s="62"/>
      <c r="H128" s="62"/>
      <c r="I128" s="144"/>
      <c r="J128" s="62"/>
      <c r="K128" s="62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4.96" customHeight="1">
      <c r="A129" s="37"/>
      <c r="B129" s="38"/>
      <c r="C129" s="22" t="s">
        <v>120</v>
      </c>
      <c r="D129" s="37"/>
      <c r="E129" s="37"/>
      <c r="F129" s="37"/>
      <c r="G129" s="37"/>
      <c r="H129" s="37"/>
      <c r="I129" s="119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7"/>
      <c r="D130" s="37"/>
      <c r="E130" s="37"/>
      <c r="F130" s="37"/>
      <c r="G130" s="37"/>
      <c r="H130" s="37"/>
      <c r="I130" s="119"/>
      <c r="J130" s="37"/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16</v>
      </c>
      <c r="D131" s="37"/>
      <c r="E131" s="37"/>
      <c r="F131" s="37"/>
      <c r="G131" s="37"/>
      <c r="H131" s="37"/>
      <c r="I131" s="119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7"/>
      <c r="D132" s="37"/>
      <c r="E132" s="118" t="str">
        <f>E7</f>
        <v>Jiříkovského 167/27</v>
      </c>
      <c r="F132" s="31"/>
      <c r="G132" s="31"/>
      <c r="H132" s="31"/>
      <c r="I132" s="119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2" customHeight="1">
      <c r="A133" s="37"/>
      <c r="B133" s="38"/>
      <c r="C133" s="31" t="s">
        <v>87</v>
      </c>
      <c r="D133" s="37"/>
      <c r="E133" s="37"/>
      <c r="F133" s="37"/>
      <c r="G133" s="37"/>
      <c r="H133" s="37"/>
      <c r="I133" s="119"/>
      <c r="J133" s="37"/>
      <c r="K133" s="37"/>
      <c r="L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6.5" customHeight="1">
      <c r="A134" s="37"/>
      <c r="B134" s="38"/>
      <c r="C134" s="37"/>
      <c r="D134" s="37"/>
      <c r="E134" s="66" t="str">
        <f>E9</f>
        <v>3 - Bytová jednotka č.3</v>
      </c>
      <c r="F134" s="37"/>
      <c r="G134" s="37"/>
      <c r="H134" s="37"/>
      <c r="I134" s="119"/>
      <c r="J134" s="37"/>
      <c r="K134" s="37"/>
      <c r="L134" s="54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7"/>
      <c r="D135" s="37"/>
      <c r="E135" s="37"/>
      <c r="F135" s="37"/>
      <c r="G135" s="37"/>
      <c r="H135" s="37"/>
      <c r="I135" s="119"/>
      <c r="J135" s="37"/>
      <c r="K135" s="37"/>
      <c r="L135" s="54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2" customHeight="1">
      <c r="A136" s="37"/>
      <c r="B136" s="38"/>
      <c r="C136" s="31" t="s">
        <v>20</v>
      </c>
      <c r="D136" s="37"/>
      <c r="E136" s="37"/>
      <c r="F136" s="26" t="str">
        <f>F12</f>
        <v xml:space="preserve"> </v>
      </c>
      <c r="G136" s="37"/>
      <c r="H136" s="37"/>
      <c r="I136" s="120" t="s">
        <v>22</v>
      </c>
      <c r="J136" s="68" t="str">
        <f>IF(J12="","",J12)</f>
        <v>23. 8. 2019</v>
      </c>
      <c r="K136" s="37"/>
      <c r="L136" s="54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6.96" customHeight="1">
      <c r="A137" s="37"/>
      <c r="B137" s="38"/>
      <c r="C137" s="37"/>
      <c r="D137" s="37"/>
      <c r="E137" s="37"/>
      <c r="F137" s="37"/>
      <c r="G137" s="37"/>
      <c r="H137" s="37"/>
      <c r="I137" s="119"/>
      <c r="J137" s="37"/>
      <c r="K137" s="37"/>
      <c r="L137" s="54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25.65" customHeight="1">
      <c r="A138" s="37"/>
      <c r="B138" s="38"/>
      <c r="C138" s="31" t="s">
        <v>24</v>
      </c>
      <c r="D138" s="37"/>
      <c r="E138" s="37"/>
      <c r="F138" s="26" t="str">
        <f>E15</f>
        <v xml:space="preserve"> </v>
      </c>
      <c r="G138" s="37"/>
      <c r="H138" s="37"/>
      <c r="I138" s="120" t="s">
        <v>29</v>
      </c>
      <c r="J138" s="35" t="str">
        <f>E21</f>
        <v>Ing. Vladimír Slonka</v>
      </c>
      <c r="K138" s="37"/>
      <c r="L138" s="54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5.15" customHeight="1">
      <c r="A139" s="37"/>
      <c r="B139" s="38"/>
      <c r="C139" s="31" t="s">
        <v>27</v>
      </c>
      <c r="D139" s="37"/>
      <c r="E139" s="37"/>
      <c r="F139" s="26" t="str">
        <f>IF(E18="","",E18)</f>
        <v>Vyplň údaj</v>
      </c>
      <c r="G139" s="37"/>
      <c r="H139" s="37"/>
      <c r="I139" s="120" t="s">
        <v>34</v>
      </c>
      <c r="J139" s="35" t="str">
        <f>E24</f>
        <v xml:space="preserve"> </v>
      </c>
      <c r="K139" s="37"/>
      <c r="L139" s="54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0.32" customHeight="1">
      <c r="A140" s="37"/>
      <c r="B140" s="38"/>
      <c r="C140" s="37"/>
      <c r="D140" s="37"/>
      <c r="E140" s="37"/>
      <c r="F140" s="37"/>
      <c r="G140" s="37"/>
      <c r="H140" s="37"/>
      <c r="I140" s="119"/>
      <c r="J140" s="37"/>
      <c r="K140" s="37"/>
      <c r="L140" s="54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11" customFormat="1" ht="29.28" customHeight="1">
      <c r="A141" s="159"/>
      <c r="B141" s="160"/>
      <c r="C141" s="161" t="s">
        <v>121</v>
      </c>
      <c r="D141" s="162" t="s">
        <v>61</v>
      </c>
      <c r="E141" s="162" t="s">
        <v>57</v>
      </c>
      <c r="F141" s="162" t="s">
        <v>58</v>
      </c>
      <c r="G141" s="162" t="s">
        <v>122</v>
      </c>
      <c r="H141" s="162" t="s">
        <v>123</v>
      </c>
      <c r="I141" s="163" t="s">
        <v>124</v>
      </c>
      <c r="J141" s="164" t="s">
        <v>91</v>
      </c>
      <c r="K141" s="165" t="s">
        <v>125</v>
      </c>
      <c r="L141" s="166"/>
      <c r="M141" s="85" t="s">
        <v>1</v>
      </c>
      <c r="N141" s="86" t="s">
        <v>40</v>
      </c>
      <c r="O141" s="86" t="s">
        <v>126</v>
      </c>
      <c r="P141" s="86" t="s">
        <v>127</v>
      </c>
      <c r="Q141" s="86" t="s">
        <v>128</v>
      </c>
      <c r="R141" s="86" t="s">
        <v>129</v>
      </c>
      <c r="S141" s="86" t="s">
        <v>130</v>
      </c>
      <c r="T141" s="87" t="s">
        <v>131</v>
      </c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</row>
    <row r="142" s="2" customFormat="1" ht="22.8" customHeight="1">
      <c r="A142" s="37"/>
      <c r="B142" s="38"/>
      <c r="C142" s="92" t="s">
        <v>132</v>
      </c>
      <c r="D142" s="37"/>
      <c r="E142" s="37"/>
      <c r="F142" s="37"/>
      <c r="G142" s="37"/>
      <c r="H142" s="37"/>
      <c r="I142" s="119"/>
      <c r="J142" s="167">
        <f>BK142</f>
        <v>0</v>
      </c>
      <c r="K142" s="37"/>
      <c r="L142" s="38"/>
      <c r="M142" s="88"/>
      <c r="N142" s="72"/>
      <c r="O142" s="89"/>
      <c r="P142" s="168">
        <f>P143+P221+P455+P483</f>
        <v>0</v>
      </c>
      <c r="Q142" s="89"/>
      <c r="R142" s="168">
        <f>R143+R221+R455+R483</f>
        <v>3.4715094499999997</v>
      </c>
      <c r="S142" s="89"/>
      <c r="T142" s="169">
        <f>T143+T221+T455+T483</f>
        <v>3.7720447800000003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75</v>
      </c>
      <c r="AU142" s="18" t="s">
        <v>93</v>
      </c>
      <c r="BK142" s="170">
        <f>BK143+BK221+BK455+BK483</f>
        <v>0</v>
      </c>
    </row>
    <row r="143" s="12" customFormat="1" ht="25.92" customHeight="1">
      <c r="A143" s="12"/>
      <c r="B143" s="171"/>
      <c r="C143" s="12"/>
      <c r="D143" s="172" t="s">
        <v>75</v>
      </c>
      <c r="E143" s="173" t="s">
        <v>133</v>
      </c>
      <c r="F143" s="173" t="s">
        <v>134</v>
      </c>
      <c r="G143" s="12"/>
      <c r="H143" s="12"/>
      <c r="I143" s="174"/>
      <c r="J143" s="175">
        <f>BK143</f>
        <v>0</v>
      </c>
      <c r="K143" s="12"/>
      <c r="L143" s="171"/>
      <c r="M143" s="176"/>
      <c r="N143" s="177"/>
      <c r="O143" s="177"/>
      <c r="P143" s="178">
        <f>P144+P147+P180+P209+P217</f>
        <v>0</v>
      </c>
      <c r="Q143" s="177"/>
      <c r="R143" s="178">
        <f>R144+R147+R180+R209+R217</f>
        <v>0.84705262000000003</v>
      </c>
      <c r="S143" s="177"/>
      <c r="T143" s="179">
        <f>T144+T147+T180+T209+T217</f>
        <v>3.3051158000000003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72" t="s">
        <v>84</v>
      </c>
      <c r="AT143" s="180" t="s">
        <v>75</v>
      </c>
      <c r="AU143" s="180" t="s">
        <v>76</v>
      </c>
      <c r="AY143" s="172" t="s">
        <v>135</v>
      </c>
      <c r="BK143" s="181">
        <f>BK144+BK147+BK180+BK209+BK217</f>
        <v>0</v>
      </c>
    </row>
    <row r="144" s="12" customFormat="1" ht="22.8" customHeight="1">
      <c r="A144" s="12"/>
      <c r="B144" s="171"/>
      <c r="C144" s="12"/>
      <c r="D144" s="172" t="s">
        <v>75</v>
      </c>
      <c r="E144" s="182" t="s">
        <v>81</v>
      </c>
      <c r="F144" s="182" t="s">
        <v>136</v>
      </c>
      <c r="G144" s="12"/>
      <c r="H144" s="12"/>
      <c r="I144" s="174"/>
      <c r="J144" s="183">
        <f>BK144</f>
        <v>0</v>
      </c>
      <c r="K144" s="12"/>
      <c r="L144" s="171"/>
      <c r="M144" s="176"/>
      <c r="N144" s="177"/>
      <c r="O144" s="177"/>
      <c r="P144" s="178">
        <f>SUM(P145:P146)</f>
        <v>0</v>
      </c>
      <c r="Q144" s="177"/>
      <c r="R144" s="178">
        <f>SUM(R145:R146)</f>
        <v>0.084545999999999996</v>
      </c>
      <c r="S144" s="177"/>
      <c r="T144" s="179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2" t="s">
        <v>84</v>
      </c>
      <c r="AT144" s="180" t="s">
        <v>75</v>
      </c>
      <c r="AU144" s="180" t="s">
        <v>84</v>
      </c>
      <c r="AY144" s="172" t="s">
        <v>135</v>
      </c>
      <c r="BK144" s="181">
        <f>SUM(BK145:BK146)</f>
        <v>0</v>
      </c>
    </row>
    <row r="145" s="2" customFormat="1" ht="21.75" customHeight="1">
      <c r="A145" s="37"/>
      <c r="B145" s="184"/>
      <c r="C145" s="185" t="s">
        <v>84</v>
      </c>
      <c r="D145" s="185" t="s">
        <v>137</v>
      </c>
      <c r="E145" s="186" t="s">
        <v>138</v>
      </c>
      <c r="F145" s="187" t="s">
        <v>139</v>
      </c>
      <c r="G145" s="188" t="s">
        <v>140</v>
      </c>
      <c r="H145" s="189">
        <v>1.3200000000000001</v>
      </c>
      <c r="I145" s="190"/>
      <c r="J145" s="191">
        <f>ROUND(I145*H145,2)</f>
        <v>0</v>
      </c>
      <c r="K145" s="192"/>
      <c r="L145" s="38"/>
      <c r="M145" s="193" t="s">
        <v>1</v>
      </c>
      <c r="N145" s="194" t="s">
        <v>42</v>
      </c>
      <c r="O145" s="76"/>
      <c r="P145" s="195">
        <f>O145*H145</f>
        <v>0</v>
      </c>
      <c r="Q145" s="195">
        <v>0.064049999999999996</v>
      </c>
      <c r="R145" s="195">
        <f>Q145*H145</f>
        <v>0.084545999999999996</v>
      </c>
      <c r="S145" s="195">
        <v>0</v>
      </c>
      <c r="T145" s="19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7" t="s">
        <v>141</v>
      </c>
      <c r="AT145" s="197" t="s">
        <v>137</v>
      </c>
      <c r="AU145" s="197" t="s">
        <v>142</v>
      </c>
      <c r="AY145" s="18" t="s">
        <v>135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8" t="s">
        <v>142</v>
      </c>
      <c r="BK145" s="198">
        <f>ROUND(I145*H145,2)</f>
        <v>0</v>
      </c>
      <c r="BL145" s="18" t="s">
        <v>141</v>
      </c>
      <c r="BM145" s="197" t="s">
        <v>143</v>
      </c>
    </row>
    <row r="146" s="13" customFormat="1">
      <c r="A146" s="13"/>
      <c r="B146" s="199"/>
      <c r="C146" s="13"/>
      <c r="D146" s="200" t="s">
        <v>144</v>
      </c>
      <c r="E146" s="201" t="s">
        <v>1</v>
      </c>
      <c r="F146" s="202" t="s">
        <v>145</v>
      </c>
      <c r="G146" s="13"/>
      <c r="H146" s="203">
        <v>1.3200000000000001</v>
      </c>
      <c r="I146" s="204"/>
      <c r="J146" s="13"/>
      <c r="K146" s="13"/>
      <c r="L146" s="199"/>
      <c r="M146" s="205"/>
      <c r="N146" s="206"/>
      <c r="O146" s="206"/>
      <c r="P146" s="206"/>
      <c r="Q146" s="206"/>
      <c r="R146" s="206"/>
      <c r="S146" s="206"/>
      <c r="T146" s="20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1" t="s">
        <v>144</v>
      </c>
      <c r="AU146" s="201" t="s">
        <v>142</v>
      </c>
      <c r="AV146" s="13" t="s">
        <v>142</v>
      </c>
      <c r="AW146" s="13" t="s">
        <v>33</v>
      </c>
      <c r="AX146" s="13" t="s">
        <v>84</v>
      </c>
      <c r="AY146" s="201" t="s">
        <v>135</v>
      </c>
    </row>
    <row r="147" s="12" customFormat="1" ht="22.8" customHeight="1">
      <c r="A147" s="12"/>
      <c r="B147" s="171"/>
      <c r="C147" s="12"/>
      <c r="D147" s="172" t="s">
        <v>75</v>
      </c>
      <c r="E147" s="182" t="s">
        <v>146</v>
      </c>
      <c r="F147" s="182" t="s">
        <v>147</v>
      </c>
      <c r="G147" s="12"/>
      <c r="H147" s="12"/>
      <c r="I147" s="174"/>
      <c r="J147" s="183">
        <f>BK147</f>
        <v>0</v>
      </c>
      <c r="K147" s="12"/>
      <c r="L147" s="171"/>
      <c r="M147" s="176"/>
      <c r="N147" s="177"/>
      <c r="O147" s="177"/>
      <c r="P147" s="178">
        <f>SUM(P148:P179)</f>
        <v>0</v>
      </c>
      <c r="Q147" s="177"/>
      <c r="R147" s="178">
        <f>SUM(R148:R179)</f>
        <v>0.75961562000000005</v>
      </c>
      <c r="S147" s="177"/>
      <c r="T147" s="179">
        <f>SUM(T148:T179)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72" t="s">
        <v>84</v>
      </c>
      <c r="AT147" s="180" t="s">
        <v>75</v>
      </c>
      <c r="AU147" s="180" t="s">
        <v>84</v>
      </c>
      <c r="AY147" s="172" t="s">
        <v>135</v>
      </c>
      <c r="BK147" s="181">
        <f>SUM(BK148:BK179)</f>
        <v>0</v>
      </c>
    </row>
    <row r="148" s="2" customFormat="1" ht="21.75" customHeight="1">
      <c r="A148" s="37"/>
      <c r="B148" s="184"/>
      <c r="C148" s="185" t="s">
        <v>142</v>
      </c>
      <c r="D148" s="185" t="s">
        <v>137</v>
      </c>
      <c r="E148" s="186" t="s">
        <v>148</v>
      </c>
      <c r="F148" s="187" t="s">
        <v>149</v>
      </c>
      <c r="G148" s="188" t="s">
        <v>140</v>
      </c>
      <c r="H148" s="189">
        <v>6.0039999999999996</v>
      </c>
      <c r="I148" s="190"/>
      <c r="J148" s="191">
        <f>ROUND(I148*H148,2)</f>
        <v>0</v>
      </c>
      <c r="K148" s="192"/>
      <c r="L148" s="38"/>
      <c r="M148" s="193" t="s">
        <v>1</v>
      </c>
      <c r="N148" s="194" t="s">
        <v>42</v>
      </c>
      <c r="O148" s="76"/>
      <c r="P148" s="195">
        <f>O148*H148</f>
        <v>0</v>
      </c>
      <c r="Q148" s="195">
        <v>0.00025999999999999998</v>
      </c>
      <c r="R148" s="195">
        <f>Q148*H148</f>
        <v>0.0015610399999999997</v>
      </c>
      <c r="S148" s="195">
        <v>0</v>
      </c>
      <c r="T148" s="19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7" t="s">
        <v>141</v>
      </c>
      <c r="AT148" s="197" t="s">
        <v>137</v>
      </c>
      <c r="AU148" s="197" t="s">
        <v>142</v>
      </c>
      <c r="AY148" s="18" t="s">
        <v>135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8" t="s">
        <v>142</v>
      </c>
      <c r="BK148" s="198">
        <f>ROUND(I148*H148,2)</f>
        <v>0</v>
      </c>
      <c r="BL148" s="18" t="s">
        <v>141</v>
      </c>
      <c r="BM148" s="197" t="s">
        <v>150</v>
      </c>
    </row>
    <row r="149" s="13" customFormat="1">
      <c r="A149" s="13"/>
      <c r="B149" s="199"/>
      <c r="C149" s="13"/>
      <c r="D149" s="200" t="s">
        <v>144</v>
      </c>
      <c r="E149" s="201" t="s">
        <v>1</v>
      </c>
      <c r="F149" s="202" t="s">
        <v>151</v>
      </c>
      <c r="G149" s="13"/>
      <c r="H149" s="203">
        <v>0.96799999999999997</v>
      </c>
      <c r="I149" s="204"/>
      <c r="J149" s="13"/>
      <c r="K149" s="13"/>
      <c r="L149" s="199"/>
      <c r="M149" s="205"/>
      <c r="N149" s="206"/>
      <c r="O149" s="206"/>
      <c r="P149" s="206"/>
      <c r="Q149" s="206"/>
      <c r="R149" s="206"/>
      <c r="S149" s="206"/>
      <c r="T149" s="20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01" t="s">
        <v>144</v>
      </c>
      <c r="AU149" s="201" t="s">
        <v>142</v>
      </c>
      <c r="AV149" s="13" t="s">
        <v>142</v>
      </c>
      <c r="AW149" s="13" t="s">
        <v>33</v>
      </c>
      <c r="AX149" s="13" t="s">
        <v>76</v>
      </c>
      <c r="AY149" s="201" t="s">
        <v>135</v>
      </c>
    </row>
    <row r="150" s="13" customFormat="1">
      <c r="A150" s="13"/>
      <c r="B150" s="199"/>
      <c r="C150" s="13"/>
      <c r="D150" s="200" t="s">
        <v>144</v>
      </c>
      <c r="E150" s="201" t="s">
        <v>1</v>
      </c>
      <c r="F150" s="202" t="s">
        <v>152</v>
      </c>
      <c r="G150" s="13"/>
      <c r="H150" s="203">
        <v>3.226</v>
      </c>
      <c r="I150" s="204"/>
      <c r="J150" s="13"/>
      <c r="K150" s="13"/>
      <c r="L150" s="199"/>
      <c r="M150" s="205"/>
      <c r="N150" s="206"/>
      <c r="O150" s="206"/>
      <c r="P150" s="206"/>
      <c r="Q150" s="206"/>
      <c r="R150" s="206"/>
      <c r="S150" s="206"/>
      <c r="T150" s="20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1" t="s">
        <v>144</v>
      </c>
      <c r="AU150" s="201" t="s">
        <v>142</v>
      </c>
      <c r="AV150" s="13" t="s">
        <v>142</v>
      </c>
      <c r="AW150" s="13" t="s">
        <v>33</v>
      </c>
      <c r="AX150" s="13" t="s">
        <v>76</v>
      </c>
      <c r="AY150" s="201" t="s">
        <v>135</v>
      </c>
    </row>
    <row r="151" s="13" customFormat="1">
      <c r="A151" s="13"/>
      <c r="B151" s="199"/>
      <c r="C151" s="13"/>
      <c r="D151" s="200" t="s">
        <v>144</v>
      </c>
      <c r="E151" s="201" t="s">
        <v>1</v>
      </c>
      <c r="F151" s="202" t="s">
        <v>153</v>
      </c>
      <c r="G151" s="13"/>
      <c r="H151" s="203">
        <v>1.8100000000000001</v>
      </c>
      <c r="I151" s="204"/>
      <c r="J151" s="13"/>
      <c r="K151" s="13"/>
      <c r="L151" s="199"/>
      <c r="M151" s="205"/>
      <c r="N151" s="206"/>
      <c r="O151" s="206"/>
      <c r="P151" s="206"/>
      <c r="Q151" s="206"/>
      <c r="R151" s="206"/>
      <c r="S151" s="206"/>
      <c r="T151" s="20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01" t="s">
        <v>144</v>
      </c>
      <c r="AU151" s="201" t="s">
        <v>142</v>
      </c>
      <c r="AV151" s="13" t="s">
        <v>142</v>
      </c>
      <c r="AW151" s="13" t="s">
        <v>33</v>
      </c>
      <c r="AX151" s="13" t="s">
        <v>76</v>
      </c>
      <c r="AY151" s="201" t="s">
        <v>135</v>
      </c>
    </row>
    <row r="152" s="14" customFormat="1">
      <c r="A152" s="14"/>
      <c r="B152" s="208"/>
      <c r="C152" s="14"/>
      <c r="D152" s="200" t="s">
        <v>144</v>
      </c>
      <c r="E152" s="209" t="s">
        <v>1</v>
      </c>
      <c r="F152" s="210" t="s">
        <v>154</v>
      </c>
      <c r="G152" s="14"/>
      <c r="H152" s="211">
        <v>6.0039999999999996</v>
      </c>
      <c r="I152" s="212"/>
      <c r="J152" s="14"/>
      <c r="K152" s="14"/>
      <c r="L152" s="208"/>
      <c r="M152" s="213"/>
      <c r="N152" s="214"/>
      <c r="O152" s="214"/>
      <c r="P152" s="214"/>
      <c r="Q152" s="214"/>
      <c r="R152" s="214"/>
      <c r="S152" s="214"/>
      <c r="T152" s="21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9" t="s">
        <v>144</v>
      </c>
      <c r="AU152" s="209" t="s">
        <v>142</v>
      </c>
      <c r="AV152" s="14" t="s">
        <v>141</v>
      </c>
      <c r="AW152" s="14" t="s">
        <v>33</v>
      </c>
      <c r="AX152" s="14" t="s">
        <v>84</v>
      </c>
      <c r="AY152" s="209" t="s">
        <v>135</v>
      </c>
    </row>
    <row r="153" s="2" customFormat="1" ht="21.75" customHeight="1">
      <c r="A153" s="37"/>
      <c r="B153" s="184"/>
      <c r="C153" s="185" t="s">
        <v>81</v>
      </c>
      <c r="D153" s="185" t="s">
        <v>137</v>
      </c>
      <c r="E153" s="186" t="s">
        <v>155</v>
      </c>
      <c r="F153" s="187" t="s">
        <v>156</v>
      </c>
      <c r="G153" s="188" t="s">
        <v>140</v>
      </c>
      <c r="H153" s="189">
        <v>6.0039999999999996</v>
      </c>
      <c r="I153" s="190"/>
      <c r="J153" s="191">
        <f>ROUND(I153*H153,2)</f>
        <v>0</v>
      </c>
      <c r="K153" s="192"/>
      <c r="L153" s="38"/>
      <c r="M153" s="193" t="s">
        <v>1</v>
      </c>
      <c r="N153" s="194" t="s">
        <v>42</v>
      </c>
      <c r="O153" s="76"/>
      <c r="P153" s="195">
        <f>O153*H153</f>
        <v>0</v>
      </c>
      <c r="Q153" s="195">
        <v>0.0043800000000000002</v>
      </c>
      <c r="R153" s="195">
        <f>Q153*H153</f>
        <v>0.026297519999999998</v>
      </c>
      <c r="S153" s="195">
        <v>0</v>
      </c>
      <c r="T153" s="19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7" t="s">
        <v>141</v>
      </c>
      <c r="AT153" s="197" t="s">
        <v>137</v>
      </c>
      <c r="AU153" s="197" t="s">
        <v>142</v>
      </c>
      <c r="AY153" s="18" t="s">
        <v>135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8" t="s">
        <v>142</v>
      </c>
      <c r="BK153" s="198">
        <f>ROUND(I153*H153,2)</f>
        <v>0</v>
      </c>
      <c r="BL153" s="18" t="s">
        <v>141</v>
      </c>
      <c r="BM153" s="197" t="s">
        <v>157</v>
      </c>
    </row>
    <row r="154" s="2" customFormat="1" ht="21.75" customHeight="1">
      <c r="A154" s="37"/>
      <c r="B154" s="184"/>
      <c r="C154" s="185" t="s">
        <v>141</v>
      </c>
      <c r="D154" s="185" t="s">
        <v>137</v>
      </c>
      <c r="E154" s="186" t="s">
        <v>158</v>
      </c>
      <c r="F154" s="187" t="s">
        <v>159</v>
      </c>
      <c r="G154" s="188" t="s">
        <v>140</v>
      </c>
      <c r="H154" s="189">
        <v>6.0039999999999996</v>
      </c>
      <c r="I154" s="190"/>
      <c r="J154" s="191">
        <f>ROUND(I154*H154,2)</f>
        <v>0</v>
      </c>
      <c r="K154" s="192"/>
      <c r="L154" s="38"/>
      <c r="M154" s="193" t="s">
        <v>1</v>
      </c>
      <c r="N154" s="194" t="s">
        <v>42</v>
      </c>
      <c r="O154" s="76"/>
      <c r="P154" s="195">
        <f>O154*H154</f>
        <v>0</v>
      </c>
      <c r="Q154" s="195">
        <v>0.0030000000000000001</v>
      </c>
      <c r="R154" s="195">
        <f>Q154*H154</f>
        <v>0.018012</v>
      </c>
      <c r="S154" s="195">
        <v>0</v>
      </c>
      <c r="T154" s="19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7" t="s">
        <v>141</v>
      </c>
      <c r="AT154" s="197" t="s">
        <v>137</v>
      </c>
      <c r="AU154" s="197" t="s">
        <v>142</v>
      </c>
      <c r="AY154" s="18" t="s">
        <v>135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8" t="s">
        <v>142</v>
      </c>
      <c r="BK154" s="198">
        <f>ROUND(I154*H154,2)</f>
        <v>0</v>
      </c>
      <c r="BL154" s="18" t="s">
        <v>141</v>
      </c>
      <c r="BM154" s="197" t="s">
        <v>160</v>
      </c>
    </row>
    <row r="155" s="2" customFormat="1" ht="21.75" customHeight="1">
      <c r="A155" s="37"/>
      <c r="B155" s="184"/>
      <c r="C155" s="185" t="s">
        <v>161</v>
      </c>
      <c r="D155" s="185" t="s">
        <v>137</v>
      </c>
      <c r="E155" s="186" t="s">
        <v>162</v>
      </c>
      <c r="F155" s="187" t="s">
        <v>163</v>
      </c>
      <c r="G155" s="188" t="s">
        <v>140</v>
      </c>
      <c r="H155" s="189">
        <v>6.0039999999999996</v>
      </c>
      <c r="I155" s="190"/>
      <c r="J155" s="191">
        <f>ROUND(I155*H155,2)</f>
        <v>0</v>
      </c>
      <c r="K155" s="192"/>
      <c r="L155" s="38"/>
      <c r="M155" s="193" t="s">
        <v>1</v>
      </c>
      <c r="N155" s="194" t="s">
        <v>42</v>
      </c>
      <c r="O155" s="76"/>
      <c r="P155" s="195">
        <f>O155*H155</f>
        <v>0</v>
      </c>
      <c r="Q155" s="195">
        <v>0.01575</v>
      </c>
      <c r="R155" s="195">
        <f>Q155*H155</f>
        <v>0.094562999999999994</v>
      </c>
      <c r="S155" s="195">
        <v>0</v>
      </c>
      <c r="T155" s="19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7" t="s">
        <v>141</v>
      </c>
      <c r="AT155" s="197" t="s">
        <v>137</v>
      </c>
      <c r="AU155" s="197" t="s">
        <v>142</v>
      </c>
      <c r="AY155" s="18" t="s">
        <v>135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8" t="s">
        <v>142</v>
      </c>
      <c r="BK155" s="198">
        <f>ROUND(I155*H155,2)</f>
        <v>0</v>
      </c>
      <c r="BL155" s="18" t="s">
        <v>141</v>
      </c>
      <c r="BM155" s="197" t="s">
        <v>164</v>
      </c>
    </row>
    <row r="156" s="2" customFormat="1" ht="21.75" customHeight="1">
      <c r="A156" s="37"/>
      <c r="B156" s="184"/>
      <c r="C156" s="185" t="s">
        <v>146</v>
      </c>
      <c r="D156" s="185" t="s">
        <v>137</v>
      </c>
      <c r="E156" s="186" t="s">
        <v>165</v>
      </c>
      <c r="F156" s="187" t="s">
        <v>166</v>
      </c>
      <c r="G156" s="188" t="s">
        <v>140</v>
      </c>
      <c r="H156" s="189">
        <v>10.834</v>
      </c>
      <c r="I156" s="190"/>
      <c r="J156" s="191">
        <f>ROUND(I156*H156,2)</f>
        <v>0</v>
      </c>
      <c r="K156" s="192"/>
      <c r="L156" s="38"/>
      <c r="M156" s="193" t="s">
        <v>1</v>
      </c>
      <c r="N156" s="194" t="s">
        <v>42</v>
      </c>
      <c r="O156" s="76"/>
      <c r="P156" s="195">
        <f>O156*H156</f>
        <v>0</v>
      </c>
      <c r="Q156" s="195">
        <v>0.00025999999999999998</v>
      </c>
      <c r="R156" s="195">
        <f>Q156*H156</f>
        <v>0.0028168399999999997</v>
      </c>
      <c r="S156" s="195">
        <v>0</v>
      </c>
      <c r="T156" s="19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7" t="s">
        <v>141</v>
      </c>
      <c r="AT156" s="197" t="s">
        <v>137</v>
      </c>
      <c r="AU156" s="197" t="s">
        <v>142</v>
      </c>
      <c r="AY156" s="18" t="s">
        <v>135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8" t="s">
        <v>142</v>
      </c>
      <c r="BK156" s="198">
        <f>ROUND(I156*H156,2)</f>
        <v>0</v>
      </c>
      <c r="BL156" s="18" t="s">
        <v>141</v>
      </c>
      <c r="BM156" s="197" t="s">
        <v>167</v>
      </c>
    </row>
    <row r="157" s="2" customFormat="1" ht="21.75" customHeight="1">
      <c r="A157" s="37"/>
      <c r="B157" s="184"/>
      <c r="C157" s="185" t="s">
        <v>168</v>
      </c>
      <c r="D157" s="185" t="s">
        <v>137</v>
      </c>
      <c r="E157" s="186" t="s">
        <v>169</v>
      </c>
      <c r="F157" s="187" t="s">
        <v>170</v>
      </c>
      <c r="G157" s="188" t="s">
        <v>140</v>
      </c>
      <c r="H157" s="189">
        <v>10.834</v>
      </c>
      <c r="I157" s="190"/>
      <c r="J157" s="191">
        <f>ROUND(I157*H157,2)</f>
        <v>0</v>
      </c>
      <c r="K157" s="192"/>
      <c r="L157" s="38"/>
      <c r="M157" s="193" t="s">
        <v>1</v>
      </c>
      <c r="N157" s="194" t="s">
        <v>42</v>
      </c>
      <c r="O157" s="76"/>
      <c r="P157" s="195">
        <f>O157*H157</f>
        <v>0</v>
      </c>
      <c r="Q157" s="195">
        <v>0.0043800000000000002</v>
      </c>
      <c r="R157" s="195">
        <f>Q157*H157</f>
        <v>0.047452920000000003</v>
      </c>
      <c r="S157" s="195">
        <v>0</v>
      </c>
      <c r="T157" s="19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7" t="s">
        <v>141</v>
      </c>
      <c r="AT157" s="197" t="s">
        <v>137</v>
      </c>
      <c r="AU157" s="197" t="s">
        <v>142</v>
      </c>
      <c r="AY157" s="18" t="s">
        <v>135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8" t="s">
        <v>142</v>
      </c>
      <c r="BK157" s="198">
        <f>ROUND(I157*H157,2)</f>
        <v>0</v>
      </c>
      <c r="BL157" s="18" t="s">
        <v>141</v>
      </c>
      <c r="BM157" s="197" t="s">
        <v>171</v>
      </c>
    </row>
    <row r="158" s="2" customFormat="1" ht="21.75" customHeight="1">
      <c r="A158" s="37"/>
      <c r="B158" s="184"/>
      <c r="C158" s="185" t="s">
        <v>172</v>
      </c>
      <c r="D158" s="185" t="s">
        <v>137</v>
      </c>
      <c r="E158" s="186" t="s">
        <v>173</v>
      </c>
      <c r="F158" s="187" t="s">
        <v>174</v>
      </c>
      <c r="G158" s="188" t="s">
        <v>140</v>
      </c>
      <c r="H158" s="189">
        <v>6.6189999999999998</v>
      </c>
      <c r="I158" s="190"/>
      <c r="J158" s="191">
        <f>ROUND(I158*H158,2)</f>
        <v>0</v>
      </c>
      <c r="K158" s="192"/>
      <c r="L158" s="38"/>
      <c r="M158" s="193" t="s">
        <v>1</v>
      </c>
      <c r="N158" s="194" t="s">
        <v>42</v>
      </c>
      <c r="O158" s="76"/>
      <c r="P158" s="195">
        <f>O158*H158</f>
        <v>0</v>
      </c>
      <c r="Q158" s="195">
        <v>0.0030000000000000001</v>
      </c>
      <c r="R158" s="195">
        <f>Q158*H158</f>
        <v>0.019857</v>
      </c>
      <c r="S158" s="195">
        <v>0</v>
      </c>
      <c r="T158" s="19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7" t="s">
        <v>141</v>
      </c>
      <c r="AT158" s="197" t="s">
        <v>137</v>
      </c>
      <c r="AU158" s="197" t="s">
        <v>142</v>
      </c>
      <c r="AY158" s="18" t="s">
        <v>135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8" t="s">
        <v>142</v>
      </c>
      <c r="BK158" s="198">
        <f>ROUND(I158*H158,2)</f>
        <v>0</v>
      </c>
      <c r="BL158" s="18" t="s">
        <v>141</v>
      </c>
      <c r="BM158" s="197" t="s">
        <v>175</v>
      </c>
    </row>
    <row r="159" s="13" customFormat="1">
      <c r="A159" s="13"/>
      <c r="B159" s="199"/>
      <c r="C159" s="13"/>
      <c r="D159" s="200" t="s">
        <v>144</v>
      </c>
      <c r="E159" s="201" t="s">
        <v>1</v>
      </c>
      <c r="F159" s="202" t="s">
        <v>176</v>
      </c>
      <c r="G159" s="13"/>
      <c r="H159" s="203">
        <v>0.621</v>
      </c>
      <c r="I159" s="204"/>
      <c r="J159" s="13"/>
      <c r="K159" s="13"/>
      <c r="L159" s="199"/>
      <c r="M159" s="205"/>
      <c r="N159" s="206"/>
      <c r="O159" s="206"/>
      <c r="P159" s="206"/>
      <c r="Q159" s="206"/>
      <c r="R159" s="206"/>
      <c r="S159" s="206"/>
      <c r="T159" s="20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1" t="s">
        <v>144</v>
      </c>
      <c r="AU159" s="201" t="s">
        <v>142</v>
      </c>
      <c r="AV159" s="13" t="s">
        <v>142</v>
      </c>
      <c r="AW159" s="13" t="s">
        <v>33</v>
      </c>
      <c r="AX159" s="13" t="s">
        <v>76</v>
      </c>
      <c r="AY159" s="201" t="s">
        <v>135</v>
      </c>
    </row>
    <row r="160" s="13" customFormat="1">
      <c r="A160" s="13"/>
      <c r="B160" s="199"/>
      <c r="C160" s="13"/>
      <c r="D160" s="200" t="s">
        <v>144</v>
      </c>
      <c r="E160" s="201" t="s">
        <v>1</v>
      </c>
      <c r="F160" s="202" t="s">
        <v>177</v>
      </c>
      <c r="G160" s="13"/>
      <c r="H160" s="203">
        <v>4.4980000000000002</v>
      </c>
      <c r="I160" s="204"/>
      <c r="J160" s="13"/>
      <c r="K160" s="13"/>
      <c r="L160" s="199"/>
      <c r="M160" s="205"/>
      <c r="N160" s="206"/>
      <c r="O160" s="206"/>
      <c r="P160" s="206"/>
      <c r="Q160" s="206"/>
      <c r="R160" s="206"/>
      <c r="S160" s="206"/>
      <c r="T160" s="20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1" t="s">
        <v>144</v>
      </c>
      <c r="AU160" s="201" t="s">
        <v>142</v>
      </c>
      <c r="AV160" s="13" t="s">
        <v>142</v>
      </c>
      <c r="AW160" s="13" t="s">
        <v>33</v>
      </c>
      <c r="AX160" s="13" t="s">
        <v>76</v>
      </c>
      <c r="AY160" s="201" t="s">
        <v>135</v>
      </c>
    </row>
    <row r="161" s="13" customFormat="1">
      <c r="A161" s="13"/>
      <c r="B161" s="199"/>
      <c r="C161" s="13"/>
      <c r="D161" s="200" t="s">
        <v>144</v>
      </c>
      <c r="E161" s="201" t="s">
        <v>1</v>
      </c>
      <c r="F161" s="202" t="s">
        <v>178</v>
      </c>
      <c r="G161" s="13"/>
      <c r="H161" s="203">
        <v>1.5</v>
      </c>
      <c r="I161" s="204"/>
      <c r="J161" s="13"/>
      <c r="K161" s="13"/>
      <c r="L161" s="199"/>
      <c r="M161" s="205"/>
      <c r="N161" s="206"/>
      <c r="O161" s="206"/>
      <c r="P161" s="206"/>
      <c r="Q161" s="206"/>
      <c r="R161" s="206"/>
      <c r="S161" s="206"/>
      <c r="T161" s="20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01" t="s">
        <v>144</v>
      </c>
      <c r="AU161" s="201" t="s">
        <v>142</v>
      </c>
      <c r="AV161" s="13" t="s">
        <v>142</v>
      </c>
      <c r="AW161" s="13" t="s">
        <v>33</v>
      </c>
      <c r="AX161" s="13" t="s">
        <v>76</v>
      </c>
      <c r="AY161" s="201" t="s">
        <v>135</v>
      </c>
    </row>
    <row r="162" s="14" customFormat="1">
      <c r="A162" s="14"/>
      <c r="B162" s="208"/>
      <c r="C162" s="14"/>
      <c r="D162" s="200" t="s">
        <v>144</v>
      </c>
      <c r="E162" s="209" t="s">
        <v>1</v>
      </c>
      <c r="F162" s="210" t="s">
        <v>154</v>
      </c>
      <c r="G162" s="14"/>
      <c r="H162" s="211">
        <v>6.6189999999999998</v>
      </c>
      <c r="I162" s="212"/>
      <c r="J162" s="14"/>
      <c r="K162" s="14"/>
      <c r="L162" s="208"/>
      <c r="M162" s="213"/>
      <c r="N162" s="214"/>
      <c r="O162" s="214"/>
      <c r="P162" s="214"/>
      <c r="Q162" s="214"/>
      <c r="R162" s="214"/>
      <c r="S162" s="214"/>
      <c r="T162" s="21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9" t="s">
        <v>144</v>
      </c>
      <c r="AU162" s="209" t="s">
        <v>142</v>
      </c>
      <c r="AV162" s="14" t="s">
        <v>141</v>
      </c>
      <c r="AW162" s="14" t="s">
        <v>33</v>
      </c>
      <c r="AX162" s="14" t="s">
        <v>84</v>
      </c>
      <c r="AY162" s="209" t="s">
        <v>135</v>
      </c>
    </row>
    <row r="163" s="2" customFormat="1" ht="21.75" customHeight="1">
      <c r="A163" s="37"/>
      <c r="B163" s="184"/>
      <c r="C163" s="185" t="s">
        <v>179</v>
      </c>
      <c r="D163" s="185" t="s">
        <v>137</v>
      </c>
      <c r="E163" s="186" t="s">
        <v>180</v>
      </c>
      <c r="F163" s="187" t="s">
        <v>181</v>
      </c>
      <c r="G163" s="188" t="s">
        <v>140</v>
      </c>
      <c r="H163" s="189">
        <v>10.834</v>
      </c>
      <c r="I163" s="190"/>
      <c r="J163" s="191">
        <f>ROUND(I163*H163,2)</f>
        <v>0</v>
      </c>
      <c r="K163" s="192"/>
      <c r="L163" s="38"/>
      <c r="M163" s="193" t="s">
        <v>1</v>
      </c>
      <c r="N163" s="194" t="s">
        <v>42</v>
      </c>
      <c r="O163" s="76"/>
      <c r="P163" s="195">
        <f>O163*H163</f>
        <v>0</v>
      </c>
      <c r="Q163" s="195">
        <v>0.01575</v>
      </c>
      <c r="R163" s="195">
        <f>Q163*H163</f>
        <v>0.1706355</v>
      </c>
      <c r="S163" s="195">
        <v>0</v>
      </c>
      <c r="T163" s="19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7" t="s">
        <v>141</v>
      </c>
      <c r="AT163" s="197" t="s">
        <v>137</v>
      </c>
      <c r="AU163" s="197" t="s">
        <v>142</v>
      </c>
      <c r="AY163" s="18" t="s">
        <v>135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8" t="s">
        <v>142</v>
      </c>
      <c r="BK163" s="198">
        <f>ROUND(I163*H163,2)</f>
        <v>0</v>
      </c>
      <c r="BL163" s="18" t="s">
        <v>141</v>
      </c>
      <c r="BM163" s="197" t="s">
        <v>182</v>
      </c>
    </row>
    <row r="164" s="13" customFormat="1">
      <c r="A164" s="13"/>
      <c r="B164" s="199"/>
      <c r="C164" s="13"/>
      <c r="D164" s="200" t="s">
        <v>144</v>
      </c>
      <c r="E164" s="201" t="s">
        <v>1</v>
      </c>
      <c r="F164" s="202" t="s">
        <v>183</v>
      </c>
      <c r="G164" s="13"/>
      <c r="H164" s="203">
        <v>9.3339999999999996</v>
      </c>
      <c r="I164" s="204"/>
      <c r="J164" s="13"/>
      <c r="K164" s="13"/>
      <c r="L164" s="199"/>
      <c r="M164" s="205"/>
      <c r="N164" s="206"/>
      <c r="O164" s="206"/>
      <c r="P164" s="206"/>
      <c r="Q164" s="206"/>
      <c r="R164" s="206"/>
      <c r="S164" s="206"/>
      <c r="T164" s="20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1" t="s">
        <v>144</v>
      </c>
      <c r="AU164" s="201" t="s">
        <v>142</v>
      </c>
      <c r="AV164" s="13" t="s">
        <v>142</v>
      </c>
      <c r="AW164" s="13" t="s">
        <v>3</v>
      </c>
      <c r="AX164" s="13" t="s">
        <v>76</v>
      </c>
      <c r="AY164" s="201" t="s">
        <v>135</v>
      </c>
    </row>
    <row r="165" s="13" customFormat="1">
      <c r="A165" s="13"/>
      <c r="B165" s="199"/>
      <c r="C165" s="13"/>
      <c r="D165" s="200" t="s">
        <v>144</v>
      </c>
      <c r="E165" s="201" t="s">
        <v>1</v>
      </c>
      <c r="F165" s="202" t="s">
        <v>178</v>
      </c>
      <c r="G165" s="13"/>
      <c r="H165" s="203">
        <v>1.5</v>
      </c>
      <c r="I165" s="204"/>
      <c r="J165" s="13"/>
      <c r="K165" s="13"/>
      <c r="L165" s="199"/>
      <c r="M165" s="205"/>
      <c r="N165" s="206"/>
      <c r="O165" s="206"/>
      <c r="P165" s="206"/>
      <c r="Q165" s="206"/>
      <c r="R165" s="206"/>
      <c r="S165" s="206"/>
      <c r="T165" s="20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01" t="s">
        <v>144</v>
      </c>
      <c r="AU165" s="201" t="s">
        <v>142</v>
      </c>
      <c r="AV165" s="13" t="s">
        <v>142</v>
      </c>
      <c r="AW165" s="13" t="s">
        <v>33</v>
      </c>
      <c r="AX165" s="13" t="s">
        <v>76</v>
      </c>
      <c r="AY165" s="201" t="s">
        <v>135</v>
      </c>
    </row>
    <row r="166" s="14" customFormat="1">
      <c r="A166" s="14"/>
      <c r="B166" s="208"/>
      <c r="C166" s="14"/>
      <c r="D166" s="200" t="s">
        <v>144</v>
      </c>
      <c r="E166" s="209" t="s">
        <v>1</v>
      </c>
      <c r="F166" s="210" t="s">
        <v>154</v>
      </c>
      <c r="G166" s="14"/>
      <c r="H166" s="211">
        <v>10.834</v>
      </c>
      <c r="I166" s="212"/>
      <c r="J166" s="14"/>
      <c r="K166" s="14"/>
      <c r="L166" s="208"/>
      <c r="M166" s="213"/>
      <c r="N166" s="214"/>
      <c r="O166" s="214"/>
      <c r="P166" s="214"/>
      <c r="Q166" s="214"/>
      <c r="R166" s="214"/>
      <c r="S166" s="214"/>
      <c r="T166" s="21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9" t="s">
        <v>144</v>
      </c>
      <c r="AU166" s="209" t="s">
        <v>142</v>
      </c>
      <c r="AV166" s="14" t="s">
        <v>141</v>
      </c>
      <c r="AW166" s="14" t="s">
        <v>33</v>
      </c>
      <c r="AX166" s="14" t="s">
        <v>84</v>
      </c>
      <c r="AY166" s="209" t="s">
        <v>135</v>
      </c>
    </row>
    <row r="167" s="2" customFormat="1" ht="16.5" customHeight="1">
      <c r="A167" s="37"/>
      <c r="B167" s="184"/>
      <c r="C167" s="185" t="s">
        <v>184</v>
      </c>
      <c r="D167" s="185" t="s">
        <v>137</v>
      </c>
      <c r="E167" s="186" t="s">
        <v>185</v>
      </c>
      <c r="F167" s="187" t="s">
        <v>186</v>
      </c>
      <c r="G167" s="188" t="s">
        <v>140</v>
      </c>
      <c r="H167" s="189">
        <v>33.274999999999999</v>
      </c>
      <c r="I167" s="190"/>
      <c r="J167" s="191">
        <f>ROUND(I167*H167,2)</f>
        <v>0</v>
      </c>
      <c r="K167" s="192"/>
      <c r="L167" s="38"/>
      <c r="M167" s="193" t="s">
        <v>1</v>
      </c>
      <c r="N167" s="194" t="s">
        <v>42</v>
      </c>
      <c r="O167" s="76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7" t="s">
        <v>141</v>
      </c>
      <c r="AT167" s="197" t="s">
        <v>137</v>
      </c>
      <c r="AU167" s="197" t="s">
        <v>142</v>
      </c>
      <c r="AY167" s="18" t="s">
        <v>135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8" t="s">
        <v>142</v>
      </c>
      <c r="BK167" s="198">
        <f>ROUND(I167*H167,2)</f>
        <v>0</v>
      </c>
      <c r="BL167" s="18" t="s">
        <v>141</v>
      </c>
      <c r="BM167" s="197" t="s">
        <v>187</v>
      </c>
    </row>
    <row r="168" s="13" customFormat="1">
      <c r="A168" s="13"/>
      <c r="B168" s="199"/>
      <c r="C168" s="13"/>
      <c r="D168" s="200" t="s">
        <v>144</v>
      </c>
      <c r="E168" s="201" t="s">
        <v>1</v>
      </c>
      <c r="F168" s="202" t="s">
        <v>188</v>
      </c>
      <c r="G168" s="13"/>
      <c r="H168" s="203">
        <v>22.274999999999999</v>
      </c>
      <c r="I168" s="204"/>
      <c r="J168" s="13"/>
      <c r="K168" s="13"/>
      <c r="L168" s="199"/>
      <c r="M168" s="205"/>
      <c r="N168" s="206"/>
      <c r="O168" s="206"/>
      <c r="P168" s="206"/>
      <c r="Q168" s="206"/>
      <c r="R168" s="206"/>
      <c r="S168" s="206"/>
      <c r="T168" s="20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1" t="s">
        <v>144</v>
      </c>
      <c r="AU168" s="201" t="s">
        <v>142</v>
      </c>
      <c r="AV168" s="13" t="s">
        <v>142</v>
      </c>
      <c r="AW168" s="13" t="s">
        <v>33</v>
      </c>
      <c r="AX168" s="13" t="s">
        <v>76</v>
      </c>
      <c r="AY168" s="201" t="s">
        <v>135</v>
      </c>
    </row>
    <row r="169" s="13" customFormat="1">
      <c r="A169" s="13"/>
      <c r="B169" s="199"/>
      <c r="C169" s="13"/>
      <c r="D169" s="200" t="s">
        <v>144</v>
      </c>
      <c r="E169" s="201" t="s">
        <v>1</v>
      </c>
      <c r="F169" s="202" t="s">
        <v>189</v>
      </c>
      <c r="G169" s="13"/>
      <c r="H169" s="203">
        <v>11</v>
      </c>
      <c r="I169" s="204"/>
      <c r="J169" s="13"/>
      <c r="K169" s="13"/>
      <c r="L169" s="199"/>
      <c r="M169" s="205"/>
      <c r="N169" s="206"/>
      <c r="O169" s="206"/>
      <c r="P169" s="206"/>
      <c r="Q169" s="206"/>
      <c r="R169" s="206"/>
      <c r="S169" s="206"/>
      <c r="T169" s="20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1" t="s">
        <v>144</v>
      </c>
      <c r="AU169" s="201" t="s">
        <v>142</v>
      </c>
      <c r="AV169" s="13" t="s">
        <v>142</v>
      </c>
      <c r="AW169" s="13" t="s">
        <v>33</v>
      </c>
      <c r="AX169" s="13" t="s">
        <v>76</v>
      </c>
      <c r="AY169" s="201" t="s">
        <v>135</v>
      </c>
    </row>
    <row r="170" s="14" customFormat="1">
      <c r="A170" s="14"/>
      <c r="B170" s="208"/>
      <c r="C170" s="14"/>
      <c r="D170" s="200" t="s">
        <v>144</v>
      </c>
      <c r="E170" s="209" t="s">
        <v>1</v>
      </c>
      <c r="F170" s="210" t="s">
        <v>154</v>
      </c>
      <c r="G170" s="14"/>
      <c r="H170" s="211">
        <v>33.274999999999999</v>
      </c>
      <c r="I170" s="212"/>
      <c r="J170" s="14"/>
      <c r="K170" s="14"/>
      <c r="L170" s="208"/>
      <c r="M170" s="213"/>
      <c r="N170" s="214"/>
      <c r="O170" s="214"/>
      <c r="P170" s="214"/>
      <c r="Q170" s="214"/>
      <c r="R170" s="214"/>
      <c r="S170" s="214"/>
      <c r="T170" s="21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9" t="s">
        <v>144</v>
      </c>
      <c r="AU170" s="209" t="s">
        <v>142</v>
      </c>
      <c r="AV170" s="14" t="s">
        <v>141</v>
      </c>
      <c r="AW170" s="14" t="s">
        <v>33</v>
      </c>
      <c r="AX170" s="14" t="s">
        <v>84</v>
      </c>
      <c r="AY170" s="209" t="s">
        <v>135</v>
      </c>
    </row>
    <row r="171" s="2" customFormat="1" ht="21.75" customHeight="1">
      <c r="A171" s="37"/>
      <c r="B171" s="184"/>
      <c r="C171" s="185" t="s">
        <v>190</v>
      </c>
      <c r="D171" s="185" t="s">
        <v>137</v>
      </c>
      <c r="E171" s="186" t="s">
        <v>191</v>
      </c>
      <c r="F171" s="187" t="s">
        <v>192</v>
      </c>
      <c r="G171" s="188" t="s">
        <v>140</v>
      </c>
      <c r="H171" s="189">
        <v>50</v>
      </c>
      <c r="I171" s="190"/>
      <c r="J171" s="191">
        <f>ROUND(I171*H171,2)</f>
        <v>0</v>
      </c>
      <c r="K171" s="192"/>
      <c r="L171" s="38"/>
      <c r="M171" s="193" t="s">
        <v>1</v>
      </c>
      <c r="N171" s="194" t="s">
        <v>42</v>
      </c>
      <c r="O171" s="76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7" t="s">
        <v>141</v>
      </c>
      <c r="AT171" s="197" t="s">
        <v>137</v>
      </c>
      <c r="AU171" s="197" t="s">
        <v>142</v>
      </c>
      <c r="AY171" s="18" t="s">
        <v>135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8" t="s">
        <v>142</v>
      </c>
      <c r="BK171" s="198">
        <f>ROUND(I171*H171,2)</f>
        <v>0</v>
      </c>
      <c r="BL171" s="18" t="s">
        <v>141</v>
      </c>
      <c r="BM171" s="197" t="s">
        <v>193</v>
      </c>
    </row>
    <row r="172" s="15" customFormat="1">
      <c r="A172" s="15"/>
      <c r="B172" s="216"/>
      <c r="C172" s="15"/>
      <c r="D172" s="200" t="s">
        <v>144</v>
      </c>
      <c r="E172" s="217" t="s">
        <v>1</v>
      </c>
      <c r="F172" s="218" t="s">
        <v>194</v>
      </c>
      <c r="G172" s="15"/>
      <c r="H172" s="217" t="s">
        <v>1</v>
      </c>
      <c r="I172" s="219"/>
      <c r="J172" s="15"/>
      <c r="K172" s="15"/>
      <c r="L172" s="216"/>
      <c r="M172" s="220"/>
      <c r="N172" s="221"/>
      <c r="O172" s="221"/>
      <c r="P172" s="221"/>
      <c r="Q172" s="221"/>
      <c r="R172" s="221"/>
      <c r="S172" s="221"/>
      <c r="T172" s="22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17" t="s">
        <v>144</v>
      </c>
      <c r="AU172" s="217" t="s">
        <v>142</v>
      </c>
      <c r="AV172" s="15" t="s">
        <v>84</v>
      </c>
      <c r="AW172" s="15" t="s">
        <v>33</v>
      </c>
      <c r="AX172" s="15" t="s">
        <v>76</v>
      </c>
      <c r="AY172" s="217" t="s">
        <v>135</v>
      </c>
    </row>
    <row r="173" s="13" customFormat="1">
      <c r="A173" s="13"/>
      <c r="B173" s="199"/>
      <c r="C173" s="13"/>
      <c r="D173" s="200" t="s">
        <v>144</v>
      </c>
      <c r="E173" s="201" t="s">
        <v>1</v>
      </c>
      <c r="F173" s="202" t="s">
        <v>195</v>
      </c>
      <c r="G173" s="13"/>
      <c r="H173" s="203">
        <v>50</v>
      </c>
      <c r="I173" s="204"/>
      <c r="J173" s="13"/>
      <c r="K173" s="13"/>
      <c r="L173" s="199"/>
      <c r="M173" s="205"/>
      <c r="N173" s="206"/>
      <c r="O173" s="206"/>
      <c r="P173" s="206"/>
      <c r="Q173" s="206"/>
      <c r="R173" s="206"/>
      <c r="S173" s="206"/>
      <c r="T173" s="20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1" t="s">
        <v>144</v>
      </c>
      <c r="AU173" s="201" t="s">
        <v>142</v>
      </c>
      <c r="AV173" s="13" t="s">
        <v>142</v>
      </c>
      <c r="AW173" s="13" t="s">
        <v>33</v>
      </c>
      <c r="AX173" s="13" t="s">
        <v>84</v>
      </c>
      <c r="AY173" s="201" t="s">
        <v>135</v>
      </c>
    </row>
    <row r="174" s="2" customFormat="1" ht="21.75" customHeight="1">
      <c r="A174" s="37"/>
      <c r="B174" s="184"/>
      <c r="C174" s="185" t="s">
        <v>196</v>
      </c>
      <c r="D174" s="185" t="s">
        <v>137</v>
      </c>
      <c r="E174" s="186" t="s">
        <v>197</v>
      </c>
      <c r="F174" s="187" t="s">
        <v>198</v>
      </c>
      <c r="G174" s="188" t="s">
        <v>140</v>
      </c>
      <c r="H174" s="189">
        <v>4.194</v>
      </c>
      <c r="I174" s="190"/>
      <c r="J174" s="191">
        <f>ROUND(I174*H174,2)</f>
        <v>0</v>
      </c>
      <c r="K174" s="192"/>
      <c r="L174" s="38"/>
      <c r="M174" s="193" t="s">
        <v>1</v>
      </c>
      <c r="N174" s="194" t="s">
        <v>42</v>
      </c>
      <c r="O174" s="76"/>
      <c r="P174" s="195">
        <f>O174*H174</f>
        <v>0</v>
      </c>
      <c r="Q174" s="195">
        <v>0.0567</v>
      </c>
      <c r="R174" s="195">
        <f>Q174*H174</f>
        <v>0.23779980000000001</v>
      </c>
      <c r="S174" s="195">
        <v>0</v>
      </c>
      <c r="T174" s="19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7" t="s">
        <v>141</v>
      </c>
      <c r="AT174" s="197" t="s">
        <v>137</v>
      </c>
      <c r="AU174" s="197" t="s">
        <v>142</v>
      </c>
      <c r="AY174" s="18" t="s">
        <v>135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8" t="s">
        <v>142</v>
      </c>
      <c r="BK174" s="198">
        <f>ROUND(I174*H174,2)</f>
        <v>0</v>
      </c>
      <c r="BL174" s="18" t="s">
        <v>141</v>
      </c>
      <c r="BM174" s="197" t="s">
        <v>199</v>
      </c>
    </row>
    <row r="175" s="13" customFormat="1">
      <c r="A175" s="13"/>
      <c r="B175" s="199"/>
      <c r="C175" s="13"/>
      <c r="D175" s="200" t="s">
        <v>144</v>
      </c>
      <c r="E175" s="201" t="s">
        <v>1</v>
      </c>
      <c r="F175" s="202" t="s">
        <v>151</v>
      </c>
      <c r="G175" s="13"/>
      <c r="H175" s="203">
        <v>0.96799999999999997</v>
      </c>
      <c r="I175" s="204"/>
      <c r="J175" s="13"/>
      <c r="K175" s="13"/>
      <c r="L175" s="199"/>
      <c r="M175" s="205"/>
      <c r="N175" s="206"/>
      <c r="O175" s="206"/>
      <c r="P175" s="206"/>
      <c r="Q175" s="206"/>
      <c r="R175" s="206"/>
      <c r="S175" s="206"/>
      <c r="T175" s="20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1" t="s">
        <v>144</v>
      </c>
      <c r="AU175" s="201" t="s">
        <v>142</v>
      </c>
      <c r="AV175" s="13" t="s">
        <v>142</v>
      </c>
      <c r="AW175" s="13" t="s">
        <v>33</v>
      </c>
      <c r="AX175" s="13" t="s">
        <v>76</v>
      </c>
      <c r="AY175" s="201" t="s">
        <v>135</v>
      </c>
    </row>
    <row r="176" s="13" customFormat="1">
      <c r="A176" s="13"/>
      <c r="B176" s="199"/>
      <c r="C176" s="13"/>
      <c r="D176" s="200" t="s">
        <v>144</v>
      </c>
      <c r="E176" s="201" t="s">
        <v>1</v>
      </c>
      <c r="F176" s="202" t="s">
        <v>152</v>
      </c>
      <c r="G176" s="13"/>
      <c r="H176" s="203">
        <v>3.226</v>
      </c>
      <c r="I176" s="204"/>
      <c r="J176" s="13"/>
      <c r="K176" s="13"/>
      <c r="L176" s="199"/>
      <c r="M176" s="205"/>
      <c r="N176" s="206"/>
      <c r="O176" s="206"/>
      <c r="P176" s="206"/>
      <c r="Q176" s="206"/>
      <c r="R176" s="206"/>
      <c r="S176" s="206"/>
      <c r="T176" s="20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01" t="s">
        <v>144</v>
      </c>
      <c r="AU176" s="201" t="s">
        <v>142</v>
      </c>
      <c r="AV176" s="13" t="s">
        <v>142</v>
      </c>
      <c r="AW176" s="13" t="s">
        <v>33</v>
      </c>
      <c r="AX176" s="13" t="s">
        <v>76</v>
      </c>
      <c r="AY176" s="201" t="s">
        <v>135</v>
      </c>
    </row>
    <row r="177" s="14" customFormat="1">
      <c r="A177" s="14"/>
      <c r="B177" s="208"/>
      <c r="C177" s="14"/>
      <c r="D177" s="200" t="s">
        <v>144</v>
      </c>
      <c r="E177" s="209" t="s">
        <v>1</v>
      </c>
      <c r="F177" s="210" t="s">
        <v>154</v>
      </c>
      <c r="G177" s="14"/>
      <c r="H177" s="211">
        <v>4.194</v>
      </c>
      <c r="I177" s="212"/>
      <c r="J177" s="14"/>
      <c r="K177" s="14"/>
      <c r="L177" s="208"/>
      <c r="M177" s="213"/>
      <c r="N177" s="214"/>
      <c r="O177" s="214"/>
      <c r="P177" s="214"/>
      <c r="Q177" s="214"/>
      <c r="R177" s="214"/>
      <c r="S177" s="214"/>
      <c r="T177" s="21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9" t="s">
        <v>144</v>
      </c>
      <c r="AU177" s="209" t="s">
        <v>142</v>
      </c>
      <c r="AV177" s="14" t="s">
        <v>141</v>
      </c>
      <c r="AW177" s="14" t="s">
        <v>33</v>
      </c>
      <c r="AX177" s="14" t="s">
        <v>84</v>
      </c>
      <c r="AY177" s="209" t="s">
        <v>135</v>
      </c>
    </row>
    <row r="178" s="2" customFormat="1" ht="16.5" customHeight="1">
      <c r="A178" s="37"/>
      <c r="B178" s="184"/>
      <c r="C178" s="185" t="s">
        <v>200</v>
      </c>
      <c r="D178" s="185" t="s">
        <v>137</v>
      </c>
      <c r="E178" s="186" t="s">
        <v>201</v>
      </c>
      <c r="F178" s="187" t="s">
        <v>202</v>
      </c>
      <c r="G178" s="188" t="s">
        <v>203</v>
      </c>
      <c r="H178" s="189">
        <v>2</v>
      </c>
      <c r="I178" s="190"/>
      <c r="J178" s="191">
        <f>ROUND(I178*H178,2)</f>
        <v>0</v>
      </c>
      <c r="K178" s="192"/>
      <c r="L178" s="38"/>
      <c r="M178" s="193" t="s">
        <v>1</v>
      </c>
      <c r="N178" s="194" t="s">
        <v>42</v>
      </c>
      <c r="O178" s="76"/>
      <c r="P178" s="195">
        <f>O178*H178</f>
        <v>0</v>
      </c>
      <c r="Q178" s="195">
        <v>0.04684</v>
      </c>
      <c r="R178" s="195">
        <f>Q178*H178</f>
        <v>0.093679999999999999</v>
      </c>
      <c r="S178" s="195">
        <v>0</v>
      </c>
      <c r="T178" s="19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7" t="s">
        <v>141</v>
      </c>
      <c r="AT178" s="197" t="s">
        <v>137</v>
      </c>
      <c r="AU178" s="197" t="s">
        <v>142</v>
      </c>
      <c r="AY178" s="18" t="s">
        <v>135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8" t="s">
        <v>142</v>
      </c>
      <c r="BK178" s="198">
        <f>ROUND(I178*H178,2)</f>
        <v>0</v>
      </c>
      <c r="BL178" s="18" t="s">
        <v>141</v>
      </c>
      <c r="BM178" s="197" t="s">
        <v>204</v>
      </c>
    </row>
    <row r="179" s="2" customFormat="1" ht="16.5" customHeight="1">
      <c r="A179" s="37"/>
      <c r="B179" s="184"/>
      <c r="C179" s="223" t="s">
        <v>205</v>
      </c>
      <c r="D179" s="223" t="s">
        <v>206</v>
      </c>
      <c r="E179" s="224" t="s">
        <v>207</v>
      </c>
      <c r="F179" s="225" t="s">
        <v>208</v>
      </c>
      <c r="G179" s="226" t="s">
        <v>203</v>
      </c>
      <c r="H179" s="227">
        <v>2</v>
      </c>
      <c r="I179" s="228"/>
      <c r="J179" s="229">
        <f>ROUND(I179*H179,2)</f>
        <v>0</v>
      </c>
      <c r="K179" s="230"/>
      <c r="L179" s="231"/>
      <c r="M179" s="232" t="s">
        <v>1</v>
      </c>
      <c r="N179" s="233" t="s">
        <v>42</v>
      </c>
      <c r="O179" s="76"/>
      <c r="P179" s="195">
        <f>O179*H179</f>
        <v>0</v>
      </c>
      <c r="Q179" s="195">
        <v>0.023470000000000001</v>
      </c>
      <c r="R179" s="195">
        <f>Q179*H179</f>
        <v>0.046940000000000003</v>
      </c>
      <c r="S179" s="195">
        <v>0</v>
      </c>
      <c r="T179" s="19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7" t="s">
        <v>172</v>
      </c>
      <c r="AT179" s="197" t="s">
        <v>206</v>
      </c>
      <c r="AU179" s="197" t="s">
        <v>142</v>
      </c>
      <c r="AY179" s="18" t="s">
        <v>135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8" t="s">
        <v>142</v>
      </c>
      <c r="BK179" s="198">
        <f>ROUND(I179*H179,2)</f>
        <v>0</v>
      </c>
      <c r="BL179" s="18" t="s">
        <v>141</v>
      </c>
      <c r="BM179" s="197" t="s">
        <v>209</v>
      </c>
    </row>
    <row r="180" s="12" customFormat="1" ht="22.8" customHeight="1">
      <c r="A180" s="12"/>
      <c r="B180" s="171"/>
      <c r="C180" s="12"/>
      <c r="D180" s="172" t="s">
        <v>75</v>
      </c>
      <c r="E180" s="182" t="s">
        <v>179</v>
      </c>
      <c r="F180" s="182" t="s">
        <v>210</v>
      </c>
      <c r="G180" s="12"/>
      <c r="H180" s="12"/>
      <c r="I180" s="174"/>
      <c r="J180" s="183">
        <f>BK180</f>
        <v>0</v>
      </c>
      <c r="K180" s="12"/>
      <c r="L180" s="171"/>
      <c r="M180" s="176"/>
      <c r="N180" s="177"/>
      <c r="O180" s="177"/>
      <c r="P180" s="178">
        <f>SUM(P181:P208)</f>
        <v>0</v>
      </c>
      <c r="Q180" s="177"/>
      <c r="R180" s="178">
        <f>SUM(R181:R208)</f>
        <v>0.0028910000000000003</v>
      </c>
      <c r="S180" s="177"/>
      <c r="T180" s="179">
        <f>SUM(T181:T208)</f>
        <v>3.3051158000000003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72" t="s">
        <v>84</v>
      </c>
      <c r="AT180" s="180" t="s">
        <v>75</v>
      </c>
      <c r="AU180" s="180" t="s">
        <v>84</v>
      </c>
      <c r="AY180" s="172" t="s">
        <v>135</v>
      </c>
      <c r="BK180" s="181">
        <f>SUM(BK181:BK208)</f>
        <v>0</v>
      </c>
    </row>
    <row r="181" s="2" customFormat="1" ht="21.75" customHeight="1">
      <c r="A181" s="37"/>
      <c r="B181" s="184"/>
      <c r="C181" s="185" t="s">
        <v>8</v>
      </c>
      <c r="D181" s="185" t="s">
        <v>137</v>
      </c>
      <c r="E181" s="186" t="s">
        <v>211</v>
      </c>
      <c r="F181" s="187" t="s">
        <v>212</v>
      </c>
      <c r="G181" s="188" t="s">
        <v>203</v>
      </c>
      <c r="H181" s="189">
        <v>1</v>
      </c>
      <c r="I181" s="190"/>
      <c r="J181" s="191">
        <f>ROUND(I181*H181,2)</f>
        <v>0</v>
      </c>
      <c r="K181" s="192"/>
      <c r="L181" s="38"/>
      <c r="M181" s="193" t="s">
        <v>1</v>
      </c>
      <c r="N181" s="194" t="s">
        <v>42</v>
      </c>
      <c r="O181" s="76"/>
      <c r="P181" s="195">
        <f>O181*H181</f>
        <v>0</v>
      </c>
      <c r="Q181" s="195">
        <v>0</v>
      </c>
      <c r="R181" s="195">
        <f>Q181*H181</f>
        <v>0</v>
      </c>
      <c r="S181" s="195">
        <v>0.024</v>
      </c>
      <c r="T181" s="196">
        <f>S181*H181</f>
        <v>0.024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7" t="s">
        <v>213</v>
      </c>
      <c r="AT181" s="197" t="s">
        <v>137</v>
      </c>
      <c r="AU181" s="197" t="s">
        <v>142</v>
      </c>
      <c r="AY181" s="18" t="s">
        <v>135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8" t="s">
        <v>142</v>
      </c>
      <c r="BK181" s="198">
        <f>ROUND(I181*H181,2)</f>
        <v>0</v>
      </c>
      <c r="BL181" s="18" t="s">
        <v>213</v>
      </c>
      <c r="BM181" s="197" t="s">
        <v>214</v>
      </c>
    </row>
    <row r="182" s="2" customFormat="1" ht="21.75" customHeight="1">
      <c r="A182" s="37"/>
      <c r="B182" s="184"/>
      <c r="C182" s="185" t="s">
        <v>213</v>
      </c>
      <c r="D182" s="185" t="s">
        <v>137</v>
      </c>
      <c r="E182" s="186" t="s">
        <v>215</v>
      </c>
      <c r="F182" s="187" t="s">
        <v>216</v>
      </c>
      <c r="G182" s="188" t="s">
        <v>140</v>
      </c>
      <c r="H182" s="189">
        <v>13.555999999999999</v>
      </c>
      <c r="I182" s="190"/>
      <c r="J182" s="191">
        <f>ROUND(I182*H182,2)</f>
        <v>0</v>
      </c>
      <c r="K182" s="192"/>
      <c r="L182" s="38"/>
      <c r="M182" s="193" t="s">
        <v>1</v>
      </c>
      <c r="N182" s="194" t="s">
        <v>42</v>
      </c>
      <c r="O182" s="76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7" t="s">
        <v>213</v>
      </c>
      <c r="AT182" s="197" t="s">
        <v>137</v>
      </c>
      <c r="AU182" s="197" t="s">
        <v>142</v>
      </c>
      <c r="AY182" s="18" t="s">
        <v>135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8" t="s">
        <v>142</v>
      </c>
      <c r="BK182" s="198">
        <f>ROUND(I182*H182,2)</f>
        <v>0</v>
      </c>
      <c r="BL182" s="18" t="s">
        <v>213</v>
      </c>
      <c r="BM182" s="197" t="s">
        <v>217</v>
      </c>
    </row>
    <row r="183" s="15" customFormat="1">
      <c r="A183" s="15"/>
      <c r="B183" s="216"/>
      <c r="C183" s="15"/>
      <c r="D183" s="200" t="s">
        <v>144</v>
      </c>
      <c r="E183" s="217" t="s">
        <v>1</v>
      </c>
      <c r="F183" s="218" t="s">
        <v>218</v>
      </c>
      <c r="G183" s="15"/>
      <c r="H183" s="217" t="s">
        <v>1</v>
      </c>
      <c r="I183" s="219"/>
      <c r="J183" s="15"/>
      <c r="K183" s="15"/>
      <c r="L183" s="216"/>
      <c r="M183" s="220"/>
      <c r="N183" s="221"/>
      <c r="O183" s="221"/>
      <c r="P183" s="221"/>
      <c r="Q183" s="221"/>
      <c r="R183" s="221"/>
      <c r="S183" s="221"/>
      <c r="T183" s="22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17" t="s">
        <v>144</v>
      </c>
      <c r="AU183" s="217" t="s">
        <v>142</v>
      </c>
      <c r="AV183" s="15" t="s">
        <v>84</v>
      </c>
      <c r="AW183" s="15" t="s">
        <v>33</v>
      </c>
      <c r="AX183" s="15" t="s">
        <v>76</v>
      </c>
      <c r="AY183" s="217" t="s">
        <v>135</v>
      </c>
    </row>
    <row r="184" s="13" customFormat="1">
      <c r="A184" s="13"/>
      <c r="B184" s="199"/>
      <c r="C184" s="13"/>
      <c r="D184" s="200" t="s">
        <v>144</v>
      </c>
      <c r="E184" s="201" t="s">
        <v>1</v>
      </c>
      <c r="F184" s="202" t="s">
        <v>219</v>
      </c>
      <c r="G184" s="13"/>
      <c r="H184" s="203">
        <v>4.7060000000000004</v>
      </c>
      <c r="I184" s="204"/>
      <c r="J184" s="13"/>
      <c r="K184" s="13"/>
      <c r="L184" s="199"/>
      <c r="M184" s="205"/>
      <c r="N184" s="206"/>
      <c r="O184" s="206"/>
      <c r="P184" s="206"/>
      <c r="Q184" s="206"/>
      <c r="R184" s="206"/>
      <c r="S184" s="206"/>
      <c r="T184" s="20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1" t="s">
        <v>144</v>
      </c>
      <c r="AU184" s="201" t="s">
        <v>142</v>
      </c>
      <c r="AV184" s="13" t="s">
        <v>142</v>
      </c>
      <c r="AW184" s="13" t="s">
        <v>33</v>
      </c>
      <c r="AX184" s="13" t="s">
        <v>76</v>
      </c>
      <c r="AY184" s="201" t="s">
        <v>135</v>
      </c>
    </row>
    <row r="185" s="13" customFormat="1">
      <c r="A185" s="13"/>
      <c r="B185" s="199"/>
      <c r="C185" s="13"/>
      <c r="D185" s="200" t="s">
        <v>144</v>
      </c>
      <c r="E185" s="201" t="s">
        <v>1</v>
      </c>
      <c r="F185" s="202" t="s">
        <v>220</v>
      </c>
      <c r="G185" s="13"/>
      <c r="H185" s="203">
        <v>1.5600000000000001</v>
      </c>
      <c r="I185" s="204"/>
      <c r="J185" s="13"/>
      <c r="K185" s="13"/>
      <c r="L185" s="199"/>
      <c r="M185" s="205"/>
      <c r="N185" s="206"/>
      <c r="O185" s="206"/>
      <c r="P185" s="206"/>
      <c r="Q185" s="206"/>
      <c r="R185" s="206"/>
      <c r="S185" s="206"/>
      <c r="T185" s="20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01" t="s">
        <v>144</v>
      </c>
      <c r="AU185" s="201" t="s">
        <v>142</v>
      </c>
      <c r="AV185" s="13" t="s">
        <v>142</v>
      </c>
      <c r="AW185" s="13" t="s">
        <v>33</v>
      </c>
      <c r="AX185" s="13" t="s">
        <v>76</v>
      </c>
      <c r="AY185" s="201" t="s">
        <v>135</v>
      </c>
    </row>
    <row r="186" s="15" customFormat="1">
      <c r="A186" s="15"/>
      <c r="B186" s="216"/>
      <c r="C186" s="15"/>
      <c r="D186" s="200" t="s">
        <v>144</v>
      </c>
      <c r="E186" s="217" t="s">
        <v>1</v>
      </c>
      <c r="F186" s="218" t="s">
        <v>221</v>
      </c>
      <c r="G186" s="15"/>
      <c r="H186" s="217" t="s">
        <v>1</v>
      </c>
      <c r="I186" s="219"/>
      <c r="J186" s="15"/>
      <c r="K186" s="15"/>
      <c r="L186" s="216"/>
      <c r="M186" s="220"/>
      <c r="N186" s="221"/>
      <c r="O186" s="221"/>
      <c r="P186" s="221"/>
      <c r="Q186" s="221"/>
      <c r="R186" s="221"/>
      <c r="S186" s="221"/>
      <c r="T186" s="22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7" t="s">
        <v>144</v>
      </c>
      <c r="AU186" s="217" t="s">
        <v>142</v>
      </c>
      <c r="AV186" s="15" t="s">
        <v>84</v>
      </c>
      <c r="AW186" s="15" t="s">
        <v>33</v>
      </c>
      <c r="AX186" s="15" t="s">
        <v>76</v>
      </c>
      <c r="AY186" s="217" t="s">
        <v>135</v>
      </c>
    </row>
    <row r="187" s="13" customFormat="1">
      <c r="A187" s="13"/>
      <c r="B187" s="199"/>
      <c r="C187" s="13"/>
      <c r="D187" s="200" t="s">
        <v>144</v>
      </c>
      <c r="E187" s="201" t="s">
        <v>1</v>
      </c>
      <c r="F187" s="202" t="s">
        <v>222</v>
      </c>
      <c r="G187" s="13"/>
      <c r="H187" s="203">
        <v>7.29</v>
      </c>
      <c r="I187" s="204"/>
      <c r="J187" s="13"/>
      <c r="K187" s="13"/>
      <c r="L187" s="199"/>
      <c r="M187" s="205"/>
      <c r="N187" s="206"/>
      <c r="O187" s="206"/>
      <c r="P187" s="206"/>
      <c r="Q187" s="206"/>
      <c r="R187" s="206"/>
      <c r="S187" s="206"/>
      <c r="T187" s="20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1" t="s">
        <v>144</v>
      </c>
      <c r="AU187" s="201" t="s">
        <v>142</v>
      </c>
      <c r="AV187" s="13" t="s">
        <v>142</v>
      </c>
      <c r="AW187" s="13" t="s">
        <v>33</v>
      </c>
      <c r="AX187" s="13" t="s">
        <v>76</v>
      </c>
      <c r="AY187" s="201" t="s">
        <v>135</v>
      </c>
    </row>
    <row r="188" s="14" customFormat="1">
      <c r="A188" s="14"/>
      <c r="B188" s="208"/>
      <c r="C188" s="14"/>
      <c r="D188" s="200" t="s">
        <v>144</v>
      </c>
      <c r="E188" s="209" t="s">
        <v>1</v>
      </c>
      <c r="F188" s="210" t="s">
        <v>154</v>
      </c>
      <c r="G188" s="14"/>
      <c r="H188" s="211">
        <v>13.556000000000001</v>
      </c>
      <c r="I188" s="212"/>
      <c r="J188" s="14"/>
      <c r="K188" s="14"/>
      <c r="L188" s="208"/>
      <c r="M188" s="213"/>
      <c r="N188" s="214"/>
      <c r="O188" s="214"/>
      <c r="P188" s="214"/>
      <c r="Q188" s="214"/>
      <c r="R188" s="214"/>
      <c r="S188" s="214"/>
      <c r="T188" s="21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9" t="s">
        <v>144</v>
      </c>
      <c r="AU188" s="209" t="s">
        <v>142</v>
      </c>
      <c r="AV188" s="14" t="s">
        <v>141</v>
      </c>
      <c r="AW188" s="14" t="s">
        <v>33</v>
      </c>
      <c r="AX188" s="14" t="s">
        <v>84</v>
      </c>
      <c r="AY188" s="209" t="s">
        <v>135</v>
      </c>
    </row>
    <row r="189" s="2" customFormat="1" ht="21.75" customHeight="1">
      <c r="A189" s="37"/>
      <c r="B189" s="184"/>
      <c r="C189" s="185" t="s">
        <v>223</v>
      </c>
      <c r="D189" s="185" t="s">
        <v>137</v>
      </c>
      <c r="E189" s="186" t="s">
        <v>224</v>
      </c>
      <c r="F189" s="187" t="s">
        <v>225</v>
      </c>
      <c r="G189" s="188" t="s">
        <v>140</v>
      </c>
      <c r="H189" s="189">
        <v>18.771999999999998</v>
      </c>
      <c r="I189" s="190"/>
      <c r="J189" s="191">
        <f>ROUND(I189*H189,2)</f>
        <v>0</v>
      </c>
      <c r="K189" s="192"/>
      <c r="L189" s="38"/>
      <c r="M189" s="193" t="s">
        <v>1</v>
      </c>
      <c r="N189" s="194" t="s">
        <v>42</v>
      </c>
      <c r="O189" s="76"/>
      <c r="P189" s="195">
        <f>O189*H189</f>
        <v>0</v>
      </c>
      <c r="Q189" s="195">
        <v>0</v>
      </c>
      <c r="R189" s="195">
        <f>Q189*H189</f>
        <v>0</v>
      </c>
      <c r="S189" s="195">
        <v>0.00014999999999999999</v>
      </c>
      <c r="T189" s="196">
        <f>S189*H189</f>
        <v>0.0028157999999999994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7" t="s">
        <v>213</v>
      </c>
      <c r="AT189" s="197" t="s">
        <v>137</v>
      </c>
      <c r="AU189" s="197" t="s">
        <v>142</v>
      </c>
      <c r="AY189" s="18" t="s">
        <v>135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8" t="s">
        <v>142</v>
      </c>
      <c r="BK189" s="198">
        <f>ROUND(I189*H189,2)</f>
        <v>0</v>
      </c>
      <c r="BL189" s="18" t="s">
        <v>213</v>
      </c>
      <c r="BM189" s="197" t="s">
        <v>226</v>
      </c>
    </row>
    <row r="190" s="15" customFormat="1">
      <c r="A190" s="15"/>
      <c r="B190" s="216"/>
      <c r="C190" s="15"/>
      <c r="D190" s="200" t="s">
        <v>144</v>
      </c>
      <c r="E190" s="217" t="s">
        <v>1</v>
      </c>
      <c r="F190" s="218" t="s">
        <v>227</v>
      </c>
      <c r="G190" s="15"/>
      <c r="H190" s="217" t="s">
        <v>1</v>
      </c>
      <c r="I190" s="219"/>
      <c r="J190" s="15"/>
      <c r="K190" s="15"/>
      <c r="L190" s="216"/>
      <c r="M190" s="220"/>
      <c r="N190" s="221"/>
      <c r="O190" s="221"/>
      <c r="P190" s="221"/>
      <c r="Q190" s="221"/>
      <c r="R190" s="221"/>
      <c r="S190" s="221"/>
      <c r="T190" s="22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17" t="s">
        <v>144</v>
      </c>
      <c r="AU190" s="217" t="s">
        <v>142</v>
      </c>
      <c r="AV190" s="15" t="s">
        <v>84</v>
      </c>
      <c r="AW190" s="15" t="s">
        <v>33</v>
      </c>
      <c r="AX190" s="15" t="s">
        <v>76</v>
      </c>
      <c r="AY190" s="217" t="s">
        <v>135</v>
      </c>
    </row>
    <row r="191" s="13" customFormat="1">
      <c r="A191" s="13"/>
      <c r="B191" s="199"/>
      <c r="C191" s="13"/>
      <c r="D191" s="200" t="s">
        <v>144</v>
      </c>
      <c r="E191" s="201" t="s">
        <v>1</v>
      </c>
      <c r="F191" s="202" t="s">
        <v>228</v>
      </c>
      <c r="G191" s="13"/>
      <c r="H191" s="203">
        <v>9.4120000000000008</v>
      </c>
      <c r="I191" s="204"/>
      <c r="J191" s="13"/>
      <c r="K191" s="13"/>
      <c r="L191" s="199"/>
      <c r="M191" s="205"/>
      <c r="N191" s="206"/>
      <c r="O191" s="206"/>
      <c r="P191" s="206"/>
      <c r="Q191" s="206"/>
      <c r="R191" s="206"/>
      <c r="S191" s="206"/>
      <c r="T191" s="20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01" t="s">
        <v>144</v>
      </c>
      <c r="AU191" s="201" t="s">
        <v>142</v>
      </c>
      <c r="AV191" s="13" t="s">
        <v>142</v>
      </c>
      <c r="AW191" s="13" t="s">
        <v>33</v>
      </c>
      <c r="AX191" s="13" t="s">
        <v>76</v>
      </c>
      <c r="AY191" s="201" t="s">
        <v>135</v>
      </c>
    </row>
    <row r="192" s="13" customFormat="1">
      <c r="A192" s="13"/>
      <c r="B192" s="199"/>
      <c r="C192" s="13"/>
      <c r="D192" s="200" t="s">
        <v>144</v>
      </c>
      <c r="E192" s="201" t="s">
        <v>1</v>
      </c>
      <c r="F192" s="202" t="s">
        <v>220</v>
      </c>
      <c r="G192" s="13"/>
      <c r="H192" s="203">
        <v>1.5600000000000001</v>
      </c>
      <c r="I192" s="204"/>
      <c r="J192" s="13"/>
      <c r="K192" s="13"/>
      <c r="L192" s="199"/>
      <c r="M192" s="205"/>
      <c r="N192" s="206"/>
      <c r="O192" s="206"/>
      <c r="P192" s="206"/>
      <c r="Q192" s="206"/>
      <c r="R192" s="206"/>
      <c r="S192" s="206"/>
      <c r="T192" s="20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01" t="s">
        <v>144</v>
      </c>
      <c r="AU192" s="201" t="s">
        <v>142</v>
      </c>
      <c r="AV192" s="13" t="s">
        <v>142</v>
      </c>
      <c r="AW192" s="13" t="s">
        <v>33</v>
      </c>
      <c r="AX192" s="13" t="s">
        <v>76</v>
      </c>
      <c r="AY192" s="201" t="s">
        <v>135</v>
      </c>
    </row>
    <row r="193" s="13" customFormat="1">
      <c r="A193" s="13"/>
      <c r="B193" s="199"/>
      <c r="C193" s="13"/>
      <c r="D193" s="200" t="s">
        <v>144</v>
      </c>
      <c r="E193" s="201" t="s">
        <v>1</v>
      </c>
      <c r="F193" s="202" t="s">
        <v>229</v>
      </c>
      <c r="G193" s="13"/>
      <c r="H193" s="203">
        <v>7.7999999999999998</v>
      </c>
      <c r="I193" s="204"/>
      <c r="J193" s="13"/>
      <c r="K193" s="13"/>
      <c r="L193" s="199"/>
      <c r="M193" s="205"/>
      <c r="N193" s="206"/>
      <c r="O193" s="206"/>
      <c r="P193" s="206"/>
      <c r="Q193" s="206"/>
      <c r="R193" s="206"/>
      <c r="S193" s="206"/>
      <c r="T193" s="20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01" t="s">
        <v>144</v>
      </c>
      <c r="AU193" s="201" t="s">
        <v>142</v>
      </c>
      <c r="AV193" s="13" t="s">
        <v>142</v>
      </c>
      <c r="AW193" s="13" t="s">
        <v>33</v>
      </c>
      <c r="AX193" s="13" t="s">
        <v>76</v>
      </c>
      <c r="AY193" s="201" t="s">
        <v>135</v>
      </c>
    </row>
    <row r="194" s="14" customFormat="1">
      <c r="A194" s="14"/>
      <c r="B194" s="208"/>
      <c r="C194" s="14"/>
      <c r="D194" s="200" t="s">
        <v>144</v>
      </c>
      <c r="E194" s="209" t="s">
        <v>1</v>
      </c>
      <c r="F194" s="210" t="s">
        <v>154</v>
      </c>
      <c r="G194" s="14"/>
      <c r="H194" s="211">
        <v>18.772000000000002</v>
      </c>
      <c r="I194" s="212"/>
      <c r="J194" s="14"/>
      <c r="K194" s="14"/>
      <c r="L194" s="208"/>
      <c r="M194" s="213"/>
      <c r="N194" s="214"/>
      <c r="O194" s="214"/>
      <c r="P194" s="214"/>
      <c r="Q194" s="214"/>
      <c r="R194" s="214"/>
      <c r="S194" s="214"/>
      <c r="T194" s="21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9" t="s">
        <v>144</v>
      </c>
      <c r="AU194" s="209" t="s">
        <v>142</v>
      </c>
      <c r="AV194" s="14" t="s">
        <v>141</v>
      </c>
      <c r="AW194" s="14" t="s">
        <v>33</v>
      </c>
      <c r="AX194" s="14" t="s">
        <v>84</v>
      </c>
      <c r="AY194" s="209" t="s">
        <v>135</v>
      </c>
    </row>
    <row r="195" s="2" customFormat="1" ht="21.75" customHeight="1">
      <c r="A195" s="37"/>
      <c r="B195" s="184"/>
      <c r="C195" s="185" t="s">
        <v>230</v>
      </c>
      <c r="D195" s="185" t="s">
        <v>137</v>
      </c>
      <c r="E195" s="186" t="s">
        <v>231</v>
      </c>
      <c r="F195" s="187" t="s">
        <v>232</v>
      </c>
      <c r="G195" s="188" t="s">
        <v>140</v>
      </c>
      <c r="H195" s="189">
        <v>72.275000000000006</v>
      </c>
      <c r="I195" s="190"/>
      <c r="J195" s="191">
        <f>ROUND(I195*H195,2)</f>
        <v>0</v>
      </c>
      <c r="K195" s="192"/>
      <c r="L195" s="38"/>
      <c r="M195" s="193" t="s">
        <v>1</v>
      </c>
      <c r="N195" s="194" t="s">
        <v>42</v>
      </c>
      <c r="O195" s="76"/>
      <c r="P195" s="195">
        <f>O195*H195</f>
        <v>0</v>
      </c>
      <c r="Q195" s="195">
        <v>4.0000000000000003E-05</v>
      </c>
      <c r="R195" s="195">
        <f>Q195*H195</f>
        <v>0.0028910000000000003</v>
      </c>
      <c r="S195" s="195">
        <v>0</v>
      </c>
      <c r="T195" s="19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7" t="s">
        <v>141</v>
      </c>
      <c r="AT195" s="197" t="s">
        <v>137</v>
      </c>
      <c r="AU195" s="197" t="s">
        <v>142</v>
      </c>
      <c r="AY195" s="18" t="s">
        <v>135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8" t="s">
        <v>142</v>
      </c>
      <c r="BK195" s="198">
        <f>ROUND(I195*H195,2)</f>
        <v>0</v>
      </c>
      <c r="BL195" s="18" t="s">
        <v>141</v>
      </c>
      <c r="BM195" s="197" t="s">
        <v>233</v>
      </c>
    </row>
    <row r="196" s="13" customFormat="1">
      <c r="A196" s="13"/>
      <c r="B196" s="199"/>
      <c r="C196" s="13"/>
      <c r="D196" s="200" t="s">
        <v>144</v>
      </c>
      <c r="E196" s="201" t="s">
        <v>1</v>
      </c>
      <c r="F196" s="202" t="s">
        <v>188</v>
      </c>
      <c r="G196" s="13"/>
      <c r="H196" s="203">
        <v>22.274999999999999</v>
      </c>
      <c r="I196" s="204"/>
      <c r="J196" s="13"/>
      <c r="K196" s="13"/>
      <c r="L196" s="199"/>
      <c r="M196" s="205"/>
      <c r="N196" s="206"/>
      <c r="O196" s="206"/>
      <c r="P196" s="206"/>
      <c r="Q196" s="206"/>
      <c r="R196" s="206"/>
      <c r="S196" s="206"/>
      <c r="T196" s="20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01" t="s">
        <v>144</v>
      </c>
      <c r="AU196" s="201" t="s">
        <v>142</v>
      </c>
      <c r="AV196" s="13" t="s">
        <v>142</v>
      </c>
      <c r="AW196" s="13" t="s">
        <v>33</v>
      </c>
      <c r="AX196" s="13" t="s">
        <v>76</v>
      </c>
      <c r="AY196" s="201" t="s">
        <v>135</v>
      </c>
    </row>
    <row r="197" s="15" customFormat="1">
      <c r="A197" s="15"/>
      <c r="B197" s="216"/>
      <c r="C197" s="15"/>
      <c r="D197" s="200" t="s">
        <v>144</v>
      </c>
      <c r="E197" s="217" t="s">
        <v>1</v>
      </c>
      <c r="F197" s="218" t="s">
        <v>234</v>
      </c>
      <c r="G197" s="15"/>
      <c r="H197" s="217" t="s">
        <v>1</v>
      </c>
      <c r="I197" s="219"/>
      <c r="J197" s="15"/>
      <c r="K197" s="15"/>
      <c r="L197" s="216"/>
      <c r="M197" s="220"/>
      <c r="N197" s="221"/>
      <c r="O197" s="221"/>
      <c r="P197" s="221"/>
      <c r="Q197" s="221"/>
      <c r="R197" s="221"/>
      <c r="S197" s="221"/>
      <c r="T197" s="22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17" t="s">
        <v>144</v>
      </c>
      <c r="AU197" s="217" t="s">
        <v>142</v>
      </c>
      <c r="AV197" s="15" t="s">
        <v>84</v>
      </c>
      <c r="AW197" s="15" t="s">
        <v>33</v>
      </c>
      <c r="AX197" s="15" t="s">
        <v>76</v>
      </c>
      <c r="AY197" s="217" t="s">
        <v>135</v>
      </c>
    </row>
    <row r="198" s="13" customFormat="1">
      <c r="A198" s="13"/>
      <c r="B198" s="199"/>
      <c r="C198" s="13"/>
      <c r="D198" s="200" t="s">
        <v>144</v>
      </c>
      <c r="E198" s="201" t="s">
        <v>1</v>
      </c>
      <c r="F198" s="202" t="s">
        <v>195</v>
      </c>
      <c r="G198" s="13"/>
      <c r="H198" s="203">
        <v>50</v>
      </c>
      <c r="I198" s="204"/>
      <c r="J198" s="13"/>
      <c r="K198" s="13"/>
      <c r="L198" s="199"/>
      <c r="M198" s="205"/>
      <c r="N198" s="206"/>
      <c r="O198" s="206"/>
      <c r="P198" s="206"/>
      <c r="Q198" s="206"/>
      <c r="R198" s="206"/>
      <c r="S198" s="206"/>
      <c r="T198" s="20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01" t="s">
        <v>144</v>
      </c>
      <c r="AU198" s="201" t="s">
        <v>142</v>
      </c>
      <c r="AV198" s="13" t="s">
        <v>142</v>
      </c>
      <c r="AW198" s="13" t="s">
        <v>33</v>
      </c>
      <c r="AX198" s="13" t="s">
        <v>76</v>
      </c>
      <c r="AY198" s="201" t="s">
        <v>135</v>
      </c>
    </row>
    <row r="199" s="14" customFormat="1">
      <c r="A199" s="14"/>
      <c r="B199" s="208"/>
      <c r="C199" s="14"/>
      <c r="D199" s="200" t="s">
        <v>144</v>
      </c>
      <c r="E199" s="209" t="s">
        <v>1</v>
      </c>
      <c r="F199" s="210" t="s">
        <v>154</v>
      </c>
      <c r="G199" s="14"/>
      <c r="H199" s="211">
        <v>72.275000000000006</v>
      </c>
      <c r="I199" s="212"/>
      <c r="J199" s="14"/>
      <c r="K199" s="14"/>
      <c r="L199" s="208"/>
      <c r="M199" s="213"/>
      <c r="N199" s="214"/>
      <c r="O199" s="214"/>
      <c r="P199" s="214"/>
      <c r="Q199" s="214"/>
      <c r="R199" s="214"/>
      <c r="S199" s="214"/>
      <c r="T199" s="21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9" t="s">
        <v>144</v>
      </c>
      <c r="AU199" s="209" t="s">
        <v>142</v>
      </c>
      <c r="AV199" s="14" t="s">
        <v>141</v>
      </c>
      <c r="AW199" s="14" t="s">
        <v>33</v>
      </c>
      <c r="AX199" s="14" t="s">
        <v>84</v>
      </c>
      <c r="AY199" s="209" t="s">
        <v>135</v>
      </c>
    </row>
    <row r="200" s="2" customFormat="1" ht="16.5" customHeight="1">
      <c r="A200" s="37"/>
      <c r="B200" s="184"/>
      <c r="C200" s="185" t="s">
        <v>235</v>
      </c>
      <c r="D200" s="185" t="s">
        <v>137</v>
      </c>
      <c r="E200" s="186" t="s">
        <v>236</v>
      </c>
      <c r="F200" s="187" t="s">
        <v>237</v>
      </c>
      <c r="G200" s="188" t="s">
        <v>140</v>
      </c>
      <c r="H200" s="189">
        <v>31.550999999999998</v>
      </c>
      <c r="I200" s="190"/>
      <c r="J200" s="191">
        <f>ROUND(I200*H200,2)</f>
        <v>0</v>
      </c>
      <c r="K200" s="192"/>
      <c r="L200" s="38"/>
      <c r="M200" s="193" t="s">
        <v>1</v>
      </c>
      <c r="N200" s="194" t="s">
        <v>42</v>
      </c>
      <c r="O200" s="76"/>
      <c r="P200" s="195">
        <f>O200*H200</f>
        <v>0</v>
      </c>
      <c r="Q200" s="195">
        <v>0</v>
      </c>
      <c r="R200" s="195">
        <f>Q200*H200</f>
        <v>0</v>
      </c>
      <c r="S200" s="195">
        <v>0.10000000000000001</v>
      </c>
      <c r="T200" s="196">
        <f>S200*H200</f>
        <v>3.1551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7" t="s">
        <v>141</v>
      </c>
      <c r="AT200" s="197" t="s">
        <v>137</v>
      </c>
      <c r="AU200" s="197" t="s">
        <v>142</v>
      </c>
      <c r="AY200" s="18" t="s">
        <v>135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8" t="s">
        <v>142</v>
      </c>
      <c r="BK200" s="198">
        <f>ROUND(I200*H200,2)</f>
        <v>0</v>
      </c>
      <c r="BL200" s="18" t="s">
        <v>141</v>
      </c>
      <c r="BM200" s="197" t="s">
        <v>238</v>
      </c>
    </row>
    <row r="201" s="13" customFormat="1">
      <c r="A201" s="13"/>
      <c r="B201" s="199"/>
      <c r="C201" s="13"/>
      <c r="D201" s="200" t="s">
        <v>144</v>
      </c>
      <c r="E201" s="201" t="s">
        <v>1</v>
      </c>
      <c r="F201" s="202" t="s">
        <v>239</v>
      </c>
      <c r="G201" s="13"/>
      <c r="H201" s="203">
        <v>31.550999999999998</v>
      </c>
      <c r="I201" s="204"/>
      <c r="J201" s="13"/>
      <c r="K201" s="13"/>
      <c r="L201" s="199"/>
      <c r="M201" s="205"/>
      <c r="N201" s="206"/>
      <c r="O201" s="206"/>
      <c r="P201" s="206"/>
      <c r="Q201" s="206"/>
      <c r="R201" s="206"/>
      <c r="S201" s="206"/>
      <c r="T201" s="20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01" t="s">
        <v>144</v>
      </c>
      <c r="AU201" s="201" t="s">
        <v>142</v>
      </c>
      <c r="AV201" s="13" t="s">
        <v>142</v>
      </c>
      <c r="AW201" s="13" t="s">
        <v>33</v>
      </c>
      <c r="AX201" s="13" t="s">
        <v>84</v>
      </c>
      <c r="AY201" s="201" t="s">
        <v>135</v>
      </c>
    </row>
    <row r="202" s="2" customFormat="1" ht="16.5" customHeight="1">
      <c r="A202" s="37"/>
      <c r="B202" s="184"/>
      <c r="C202" s="185" t="s">
        <v>240</v>
      </c>
      <c r="D202" s="185" t="s">
        <v>137</v>
      </c>
      <c r="E202" s="186" t="s">
        <v>241</v>
      </c>
      <c r="F202" s="187" t="s">
        <v>242</v>
      </c>
      <c r="G202" s="188" t="s">
        <v>140</v>
      </c>
      <c r="H202" s="189">
        <v>4.931</v>
      </c>
      <c r="I202" s="190"/>
      <c r="J202" s="191">
        <f>ROUND(I202*H202,2)</f>
        <v>0</v>
      </c>
      <c r="K202" s="192"/>
      <c r="L202" s="38"/>
      <c r="M202" s="193" t="s">
        <v>1</v>
      </c>
      <c r="N202" s="194" t="s">
        <v>42</v>
      </c>
      <c r="O202" s="76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7" t="s">
        <v>141</v>
      </c>
      <c r="AT202" s="197" t="s">
        <v>137</v>
      </c>
      <c r="AU202" s="197" t="s">
        <v>142</v>
      </c>
      <c r="AY202" s="18" t="s">
        <v>135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8" t="s">
        <v>142</v>
      </c>
      <c r="BK202" s="198">
        <f>ROUND(I202*H202,2)</f>
        <v>0</v>
      </c>
      <c r="BL202" s="18" t="s">
        <v>141</v>
      </c>
      <c r="BM202" s="197" t="s">
        <v>243</v>
      </c>
    </row>
    <row r="203" s="13" customFormat="1">
      <c r="A203" s="13"/>
      <c r="B203" s="199"/>
      <c r="C203" s="13"/>
      <c r="D203" s="200" t="s">
        <v>144</v>
      </c>
      <c r="E203" s="201" t="s">
        <v>1</v>
      </c>
      <c r="F203" s="202" t="s">
        <v>244</v>
      </c>
      <c r="G203" s="13"/>
      <c r="H203" s="203">
        <v>1.103</v>
      </c>
      <c r="I203" s="204"/>
      <c r="J203" s="13"/>
      <c r="K203" s="13"/>
      <c r="L203" s="199"/>
      <c r="M203" s="205"/>
      <c r="N203" s="206"/>
      <c r="O203" s="206"/>
      <c r="P203" s="206"/>
      <c r="Q203" s="206"/>
      <c r="R203" s="206"/>
      <c r="S203" s="206"/>
      <c r="T203" s="20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01" t="s">
        <v>144</v>
      </c>
      <c r="AU203" s="201" t="s">
        <v>142</v>
      </c>
      <c r="AV203" s="13" t="s">
        <v>142</v>
      </c>
      <c r="AW203" s="13" t="s">
        <v>33</v>
      </c>
      <c r="AX203" s="13" t="s">
        <v>76</v>
      </c>
      <c r="AY203" s="201" t="s">
        <v>135</v>
      </c>
    </row>
    <row r="204" s="13" customFormat="1">
      <c r="A204" s="13"/>
      <c r="B204" s="199"/>
      <c r="C204" s="13"/>
      <c r="D204" s="200" t="s">
        <v>144</v>
      </c>
      <c r="E204" s="201" t="s">
        <v>1</v>
      </c>
      <c r="F204" s="202" t="s">
        <v>245</v>
      </c>
      <c r="G204" s="13"/>
      <c r="H204" s="203">
        <v>3.8279999999999998</v>
      </c>
      <c r="I204" s="204"/>
      <c r="J204" s="13"/>
      <c r="K204" s="13"/>
      <c r="L204" s="199"/>
      <c r="M204" s="205"/>
      <c r="N204" s="206"/>
      <c r="O204" s="206"/>
      <c r="P204" s="206"/>
      <c r="Q204" s="206"/>
      <c r="R204" s="206"/>
      <c r="S204" s="206"/>
      <c r="T204" s="20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01" t="s">
        <v>144</v>
      </c>
      <c r="AU204" s="201" t="s">
        <v>142</v>
      </c>
      <c r="AV204" s="13" t="s">
        <v>142</v>
      </c>
      <c r="AW204" s="13" t="s">
        <v>33</v>
      </c>
      <c r="AX204" s="13" t="s">
        <v>76</v>
      </c>
      <c r="AY204" s="201" t="s">
        <v>135</v>
      </c>
    </row>
    <row r="205" s="14" customFormat="1">
      <c r="A205" s="14"/>
      <c r="B205" s="208"/>
      <c r="C205" s="14"/>
      <c r="D205" s="200" t="s">
        <v>144</v>
      </c>
      <c r="E205" s="209" t="s">
        <v>1</v>
      </c>
      <c r="F205" s="210" t="s">
        <v>154</v>
      </c>
      <c r="G205" s="14"/>
      <c r="H205" s="211">
        <v>4.931</v>
      </c>
      <c r="I205" s="212"/>
      <c r="J205" s="14"/>
      <c r="K205" s="14"/>
      <c r="L205" s="208"/>
      <c r="M205" s="213"/>
      <c r="N205" s="214"/>
      <c r="O205" s="214"/>
      <c r="P205" s="214"/>
      <c r="Q205" s="214"/>
      <c r="R205" s="214"/>
      <c r="S205" s="214"/>
      <c r="T205" s="21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9" t="s">
        <v>144</v>
      </c>
      <c r="AU205" s="209" t="s">
        <v>142</v>
      </c>
      <c r="AV205" s="14" t="s">
        <v>141</v>
      </c>
      <c r="AW205" s="14" t="s">
        <v>33</v>
      </c>
      <c r="AX205" s="14" t="s">
        <v>84</v>
      </c>
      <c r="AY205" s="209" t="s">
        <v>135</v>
      </c>
    </row>
    <row r="206" s="2" customFormat="1" ht="16.5" customHeight="1">
      <c r="A206" s="37"/>
      <c r="B206" s="184"/>
      <c r="C206" s="185" t="s">
        <v>7</v>
      </c>
      <c r="D206" s="185" t="s">
        <v>137</v>
      </c>
      <c r="E206" s="186" t="s">
        <v>246</v>
      </c>
      <c r="F206" s="187" t="s">
        <v>247</v>
      </c>
      <c r="G206" s="188" t="s">
        <v>140</v>
      </c>
      <c r="H206" s="189">
        <v>1.3999999999999999</v>
      </c>
      <c r="I206" s="190"/>
      <c r="J206" s="191">
        <f>ROUND(I206*H206,2)</f>
        <v>0</v>
      </c>
      <c r="K206" s="192"/>
      <c r="L206" s="38"/>
      <c r="M206" s="193" t="s">
        <v>1</v>
      </c>
      <c r="N206" s="194" t="s">
        <v>42</v>
      </c>
      <c r="O206" s="76"/>
      <c r="P206" s="195">
        <f>O206*H206</f>
        <v>0</v>
      </c>
      <c r="Q206" s="195">
        <v>0</v>
      </c>
      <c r="R206" s="195">
        <f>Q206*H206</f>
        <v>0</v>
      </c>
      <c r="S206" s="195">
        <v>0.087999999999999995</v>
      </c>
      <c r="T206" s="196">
        <f>S206*H206</f>
        <v>0.12319999999999999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7" t="s">
        <v>141</v>
      </c>
      <c r="AT206" s="197" t="s">
        <v>137</v>
      </c>
      <c r="AU206" s="197" t="s">
        <v>142</v>
      </c>
      <c r="AY206" s="18" t="s">
        <v>135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8" t="s">
        <v>142</v>
      </c>
      <c r="BK206" s="198">
        <f>ROUND(I206*H206,2)</f>
        <v>0</v>
      </c>
      <c r="BL206" s="18" t="s">
        <v>141</v>
      </c>
      <c r="BM206" s="197" t="s">
        <v>248</v>
      </c>
    </row>
    <row r="207" s="15" customFormat="1">
      <c r="A207" s="15"/>
      <c r="B207" s="216"/>
      <c r="C207" s="15"/>
      <c r="D207" s="200" t="s">
        <v>144</v>
      </c>
      <c r="E207" s="217" t="s">
        <v>1</v>
      </c>
      <c r="F207" s="218" t="s">
        <v>249</v>
      </c>
      <c r="G207" s="15"/>
      <c r="H207" s="217" t="s">
        <v>1</v>
      </c>
      <c r="I207" s="219"/>
      <c r="J207" s="15"/>
      <c r="K207" s="15"/>
      <c r="L207" s="216"/>
      <c r="M207" s="220"/>
      <c r="N207" s="221"/>
      <c r="O207" s="221"/>
      <c r="P207" s="221"/>
      <c r="Q207" s="221"/>
      <c r="R207" s="221"/>
      <c r="S207" s="221"/>
      <c r="T207" s="22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17" t="s">
        <v>144</v>
      </c>
      <c r="AU207" s="217" t="s">
        <v>142</v>
      </c>
      <c r="AV207" s="15" t="s">
        <v>84</v>
      </c>
      <c r="AW207" s="15" t="s">
        <v>33</v>
      </c>
      <c r="AX207" s="15" t="s">
        <v>76</v>
      </c>
      <c r="AY207" s="217" t="s">
        <v>135</v>
      </c>
    </row>
    <row r="208" s="13" customFormat="1">
      <c r="A208" s="13"/>
      <c r="B208" s="199"/>
      <c r="C208" s="13"/>
      <c r="D208" s="200" t="s">
        <v>144</v>
      </c>
      <c r="E208" s="201" t="s">
        <v>1</v>
      </c>
      <c r="F208" s="202" t="s">
        <v>250</v>
      </c>
      <c r="G208" s="13"/>
      <c r="H208" s="203">
        <v>1.3999999999999999</v>
      </c>
      <c r="I208" s="204"/>
      <c r="J208" s="13"/>
      <c r="K208" s="13"/>
      <c r="L208" s="199"/>
      <c r="M208" s="205"/>
      <c r="N208" s="206"/>
      <c r="O208" s="206"/>
      <c r="P208" s="206"/>
      <c r="Q208" s="206"/>
      <c r="R208" s="206"/>
      <c r="S208" s="206"/>
      <c r="T208" s="20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01" t="s">
        <v>144</v>
      </c>
      <c r="AU208" s="201" t="s">
        <v>142</v>
      </c>
      <c r="AV208" s="13" t="s">
        <v>142</v>
      </c>
      <c r="AW208" s="13" t="s">
        <v>33</v>
      </c>
      <c r="AX208" s="13" t="s">
        <v>84</v>
      </c>
      <c r="AY208" s="201" t="s">
        <v>135</v>
      </c>
    </row>
    <row r="209" s="12" customFormat="1" ht="22.8" customHeight="1">
      <c r="A209" s="12"/>
      <c r="B209" s="171"/>
      <c r="C209" s="12"/>
      <c r="D209" s="172" t="s">
        <v>75</v>
      </c>
      <c r="E209" s="182" t="s">
        <v>251</v>
      </c>
      <c r="F209" s="182" t="s">
        <v>252</v>
      </c>
      <c r="G209" s="12"/>
      <c r="H209" s="12"/>
      <c r="I209" s="174"/>
      <c r="J209" s="183">
        <f>BK209</f>
        <v>0</v>
      </c>
      <c r="K209" s="12"/>
      <c r="L209" s="171"/>
      <c r="M209" s="176"/>
      <c r="N209" s="177"/>
      <c r="O209" s="177"/>
      <c r="P209" s="178">
        <f>SUM(P210:P216)</f>
        <v>0</v>
      </c>
      <c r="Q209" s="177"/>
      <c r="R209" s="178">
        <f>SUM(R210:R216)</f>
        <v>0</v>
      </c>
      <c r="S209" s="177"/>
      <c r="T209" s="179">
        <f>SUM(T210:T216)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72" t="s">
        <v>84</v>
      </c>
      <c r="AT209" s="180" t="s">
        <v>75</v>
      </c>
      <c r="AU209" s="180" t="s">
        <v>84</v>
      </c>
      <c r="AY209" s="172" t="s">
        <v>135</v>
      </c>
      <c r="BK209" s="181">
        <f>SUM(BK210:BK216)</f>
        <v>0</v>
      </c>
    </row>
    <row r="210" s="2" customFormat="1" ht="21.75" customHeight="1">
      <c r="A210" s="37"/>
      <c r="B210" s="184"/>
      <c r="C210" s="185" t="s">
        <v>253</v>
      </c>
      <c r="D210" s="185" t="s">
        <v>137</v>
      </c>
      <c r="E210" s="186" t="s">
        <v>254</v>
      </c>
      <c r="F210" s="187" t="s">
        <v>255</v>
      </c>
      <c r="G210" s="188" t="s">
        <v>256</v>
      </c>
      <c r="H210" s="189">
        <v>3.7719999999999998</v>
      </c>
      <c r="I210" s="190"/>
      <c r="J210" s="191">
        <f>ROUND(I210*H210,2)</f>
        <v>0</v>
      </c>
      <c r="K210" s="192"/>
      <c r="L210" s="38"/>
      <c r="M210" s="193" t="s">
        <v>1</v>
      </c>
      <c r="N210" s="194" t="s">
        <v>42</v>
      </c>
      <c r="O210" s="76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7" t="s">
        <v>141</v>
      </c>
      <c r="AT210" s="197" t="s">
        <v>137</v>
      </c>
      <c r="AU210" s="197" t="s">
        <v>142</v>
      </c>
      <c r="AY210" s="18" t="s">
        <v>135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8" t="s">
        <v>142</v>
      </c>
      <c r="BK210" s="198">
        <f>ROUND(I210*H210,2)</f>
        <v>0</v>
      </c>
      <c r="BL210" s="18" t="s">
        <v>141</v>
      </c>
      <c r="BM210" s="197" t="s">
        <v>257</v>
      </c>
    </row>
    <row r="211" s="2" customFormat="1" ht="21.75" customHeight="1">
      <c r="A211" s="37"/>
      <c r="B211" s="184"/>
      <c r="C211" s="185" t="s">
        <v>258</v>
      </c>
      <c r="D211" s="185" t="s">
        <v>137</v>
      </c>
      <c r="E211" s="186" t="s">
        <v>259</v>
      </c>
      <c r="F211" s="187" t="s">
        <v>260</v>
      </c>
      <c r="G211" s="188" t="s">
        <v>256</v>
      </c>
      <c r="H211" s="189">
        <v>188.59999999999999</v>
      </c>
      <c r="I211" s="190"/>
      <c r="J211" s="191">
        <f>ROUND(I211*H211,2)</f>
        <v>0</v>
      </c>
      <c r="K211" s="192"/>
      <c r="L211" s="38"/>
      <c r="M211" s="193" t="s">
        <v>1</v>
      </c>
      <c r="N211" s="194" t="s">
        <v>42</v>
      </c>
      <c r="O211" s="76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7" t="s">
        <v>141</v>
      </c>
      <c r="AT211" s="197" t="s">
        <v>137</v>
      </c>
      <c r="AU211" s="197" t="s">
        <v>142</v>
      </c>
      <c r="AY211" s="18" t="s">
        <v>135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8" t="s">
        <v>142</v>
      </c>
      <c r="BK211" s="198">
        <f>ROUND(I211*H211,2)</f>
        <v>0</v>
      </c>
      <c r="BL211" s="18" t="s">
        <v>141</v>
      </c>
      <c r="BM211" s="197" t="s">
        <v>261</v>
      </c>
    </row>
    <row r="212" s="13" customFormat="1">
      <c r="A212" s="13"/>
      <c r="B212" s="199"/>
      <c r="C212" s="13"/>
      <c r="D212" s="200" t="s">
        <v>144</v>
      </c>
      <c r="E212" s="13"/>
      <c r="F212" s="202" t="s">
        <v>262</v>
      </c>
      <c r="G212" s="13"/>
      <c r="H212" s="203">
        <v>188.59999999999999</v>
      </c>
      <c r="I212" s="204"/>
      <c r="J212" s="13"/>
      <c r="K212" s="13"/>
      <c r="L212" s="199"/>
      <c r="M212" s="205"/>
      <c r="N212" s="206"/>
      <c r="O212" s="206"/>
      <c r="P212" s="206"/>
      <c r="Q212" s="206"/>
      <c r="R212" s="206"/>
      <c r="S212" s="206"/>
      <c r="T212" s="20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01" t="s">
        <v>144</v>
      </c>
      <c r="AU212" s="201" t="s">
        <v>142</v>
      </c>
      <c r="AV212" s="13" t="s">
        <v>142</v>
      </c>
      <c r="AW212" s="13" t="s">
        <v>3</v>
      </c>
      <c r="AX212" s="13" t="s">
        <v>84</v>
      </c>
      <c r="AY212" s="201" t="s">
        <v>135</v>
      </c>
    </row>
    <row r="213" s="2" customFormat="1" ht="21.75" customHeight="1">
      <c r="A213" s="37"/>
      <c r="B213" s="184"/>
      <c r="C213" s="185" t="s">
        <v>263</v>
      </c>
      <c r="D213" s="185" t="s">
        <v>137</v>
      </c>
      <c r="E213" s="186" t="s">
        <v>264</v>
      </c>
      <c r="F213" s="187" t="s">
        <v>265</v>
      </c>
      <c r="G213" s="188" t="s">
        <v>256</v>
      </c>
      <c r="H213" s="189">
        <v>3.7719999999999998</v>
      </c>
      <c r="I213" s="190"/>
      <c r="J213" s="191">
        <f>ROUND(I213*H213,2)</f>
        <v>0</v>
      </c>
      <c r="K213" s="192"/>
      <c r="L213" s="38"/>
      <c r="M213" s="193" t="s">
        <v>1</v>
      </c>
      <c r="N213" s="194" t="s">
        <v>42</v>
      </c>
      <c r="O213" s="76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7" t="s">
        <v>141</v>
      </c>
      <c r="AT213" s="197" t="s">
        <v>137</v>
      </c>
      <c r="AU213" s="197" t="s">
        <v>142</v>
      </c>
      <c r="AY213" s="18" t="s">
        <v>135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8" t="s">
        <v>142</v>
      </c>
      <c r="BK213" s="198">
        <f>ROUND(I213*H213,2)</f>
        <v>0</v>
      </c>
      <c r="BL213" s="18" t="s">
        <v>141</v>
      </c>
      <c r="BM213" s="197" t="s">
        <v>266</v>
      </c>
    </row>
    <row r="214" s="2" customFormat="1" ht="21.75" customHeight="1">
      <c r="A214" s="37"/>
      <c r="B214" s="184"/>
      <c r="C214" s="185" t="s">
        <v>267</v>
      </c>
      <c r="D214" s="185" t="s">
        <v>137</v>
      </c>
      <c r="E214" s="186" t="s">
        <v>268</v>
      </c>
      <c r="F214" s="187" t="s">
        <v>269</v>
      </c>
      <c r="G214" s="188" t="s">
        <v>256</v>
      </c>
      <c r="H214" s="189">
        <v>33.948</v>
      </c>
      <c r="I214" s="190"/>
      <c r="J214" s="191">
        <f>ROUND(I214*H214,2)</f>
        <v>0</v>
      </c>
      <c r="K214" s="192"/>
      <c r="L214" s="38"/>
      <c r="M214" s="193" t="s">
        <v>1</v>
      </c>
      <c r="N214" s="194" t="s">
        <v>42</v>
      </c>
      <c r="O214" s="76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7" t="s">
        <v>141</v>
      </c>
      <c r="AT214" s="197" t="s">
        <v>137</v>
      </c>
      <c r="AU214" s="197" t="s">
        <v>142</v>
      </c>
      <c r="AY214" s="18" t="s">
        <v>135</v>
      </c>
      <c r="BE214" s="198">
        <f>IF(N214="základní",J214,0)</f>
        <v>0</v>
      </c>
      <c r="BF214" s="198">
        <f>IF(N214="snížená",J214,0)</f>
        <v>0</v>
      </c>
      <c r="BG214" s="198">
        <f>IF(N214="zákl. přenesená",J214,0)</f>
        <v>0</v>
      </c>
      <c r="BH214" s="198">
        <f>IF(N214="sníž. přenesená",J214,0)</f>
        <v>0</v>
      </c>
      <c r="BI214" s="198">
        <f>IF(N214="nulová",J214,0)</f>
        <v>0</v>
      </c>
      <c r="BJ214" s="18" t="s">
        <v>142</v>
      </c>
      <c r="BK214" s="198">
        <f>ROUND(I214*H214,2)</f>
        <v>0</v>
      </c>
      <c r="BL214" s="18" t="s">
        <v>141</v>
      </c>
      <c r="BM214" s="197" t="s">
        <v>270</v>
      </c>
    </row>
    <row r="215" s="13" customFormat="1">
      <c r="A215" s="13"/>
      <c r="B215" s="199"/>
      <c r="C215" s="13"/>
      <c r="D215" s="200" t="s">
        <v>144</v>
      </c>
      <c r="E215" s="13"/>
      <c r="F215" s="202" t="s">
        <v>271</v>
      </c>
      <c r="G215" s="13"/>
      <c r="H215" s="203">
        <v>33.948</v>
      </c>
      <c r="I215" s="204"/>
      <c r="J215" s="13"/>
      <c r="K215" s="13"/>
      <c r="L215" s="199"/>
      <c r="M215" s="205"/>
      <c r="N215" s="206"/>
      <c r="O215" s="206"/>
      <c r="P215" s="206"/>
      <c r="Q215" s="206"/>
      <c r="R215" s="206"/>
      <c r="S215" s="206"/>
      <c r="T215" s="20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01" t="s">
        <v>144</v>
      </c>
      <c r="AU215" s="201" t="s">
        <v>142</v>
      </c>
      <c r="AV215" s="13" t="s">
        <v>142</v>
      </c>
      <c r="AW215" s="13" t="s">
        <v>3</v>
      </c>
      <c r="AX215" s="13" t="s">
        <v>84</v>
      </c>
      <c r="AY215" s="201" t="s">
        <v>135</v>
      </c>
    </row>
    <row r="216" s="2" customFormat="1" ht="21.75" customHeight="1">
      <c r="A216" s="37"/>
      <c r="B216" s="184"/>
      <c r="C216" s="185" t="s">
        <v>272</v>
      </c>
      <c r="D216" s="185" t="s">
        <v>137</v>
      </c>
      <c r="E216" s="186" t="s">
        <v>273</v>
      </c>
      <c r="F216" s="187" t="s">
        <v>274</v>
      </c>
      <c r="G216" s="188" t="s">
        <v>256</v>
      </c>
      <c r="H216" s="189">
        <v>3.7719999999999998</v>
      </c>
      <c r="I216" s="190"/>
      <c r="J216" s="191">
        <f>ROUND(I216*H216,2)</f>
        <v>0</v>
      </c>
      <c r="K216" s="192"/>
      <c r="L216" s="38"/>
      <c r="M216" s="193" t="s">
        <v>1</v>
      </c>
      <c r="N216" s="194" t="s">
        <v>42</v>
      </c>
      <c r="O216" s="76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7" t="s">
        <v>141</v>
      </c>
      <c r="AT216" s="197" t="s">
        <v>137</v>
      </c>
      <c r="AU216" s="197" t="s">
        <v>142</v>
      </c>
      <c r="AY216" s="18" t="s">
        <v>135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8" t="s">
        <v>142</v>
      </c>
      <c r="BK216" s="198">
        <f>ROUND(I216*H216,2)</f>
        <v>0</v>
      </c>
      <c r="BL216" s="18" t="s">
        <v>141</v>
      </c>
      <c r="BM216" s="197" t="s">
        <v>275</v>
      </c>
    </row>
    <row r="217" s="12" customFormat="1" ht="22.8" customHeight="1">
      <c r="A217" s="12"/>
      <c r="B217" s="171"/>
      <c r="C217" s="12"/>
      <c r="D217" s="172" t="s">
        <v>75</v>
      </c>
      <c r="E217" s="182" t="s">
        <v>276</v>
      </c>
      <c r="F217" s="182" t="s">
        <v>277</v>
      </c>
      <c r="G217" s="12"/>
      <c r="H217" s="12"/>
      <c r="I217" s="174"/>
      <c r="J217" s="183">
        <f>BK217</f>
        <v>0</v>
      </c>
      <c r="K217" s="12"/>
      <c r="L217" s="171"/>
      <c r="M217" s="176"/>
      <c r="N217" s="177"/>
      <c r="O217" s="177"/>
      <c r="P217" s="178">
        <f>SUM(P218:P220)</f>
        <v>0</v>
      </c>
      <c r="Q217" s="177"/>
      <c r="R217" s="178">
        <f>SUM(R218:R220)</f>
        <v>0</v>
      </c>
      <c r="S217" s="177"/>
      <c r="T217" s="179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72" t="s">
        <v>84</v>
      </c>
      <c r="AT217" s="180" t="s">
        <v>75</v>
      </c>
      <c r="AU217" s="180" t="s">
        <v>84</v>
      </c>
      <c r="AY217" s="172" t="s">
        <v>135</v>
      </c>
      <c r="BK217" s="181">
        <f>SUM(BK218:BK220)</f>
        <v>0</v>
      </c>
    </row>
    <row r="218" s="2" customFormat="1" ht="16.5" customHeight="1">
      <c r="A218" s="37"/>
      <c r="B218" s="184"/>
      <c r="C218" s="185" t="s">
        <v>278</v>
      </c>
      <c r="D218" s="185" t="s">
        <v>137</v>
      </c>
      <c r="E218" s="186" t="s">
        <v>279</v>
      </c>
      <c r="F218" s="187" t="s">
        <v>280</v>
      </c>
      <c r="G218" s="188" t="s">
        <v>256</v>
      </c>
      <c r="H218" s="189">
        <v>0.84699999999999998</v>
      </c>
      <c r="I218" s="190"/>
      <c r="J218" s="191">
        <f>ROUND(I218*H218,2)</f>
        <v>0</v>
      </c>
      <c r="K218" s="192"/>
      <c r="L218" s="38"/>
      <c r="M218" s="193" t="s">
        <v>1</v>
      </c>
      <c r="N218" s="194" t="s">
        <v>42</v>
      </c>
      <c r="O218" s="76"/>
      <c r="P218" s="195">
        <f>O218*H218</f>
        <v>0</v>
      </c>
      <c r="Q218" s="195">
        <v>0</v>
      </c>
      <c r="R218" s="195">
        <f>Q218*H218</f>
        <v>0</v>
      </c>
      <c r="S218" s="195">
        <v>0</v>
      </c>
      <c r="T218" s="196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7" t="s">
        <v>141</v>
      </c>
      <c r="AT218" s="197" t="s">
        <v>137</v>
      </c>
      <c r="AU218" s="197" t="s">
        <v>142</v>
      </c>
      <c r="AY218" s="18" t="s">
        <v>135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18" t="s">
        <v>142</v>
      </c>
      <c r="BK218" s="198">
        <f>ROUND(I218*H218,2)</f>
        <v>0</v>
      </c>
      <c r="BL218" s="18" t="s">
        <v>141</v>
      </c>
      <c r="BM218" s="197" t="s">
        <v>281</v>
      </c>
    </row>
    <row r="219" s="2" customFormat="1" ht="21.75" customHeight="1">
      <c r="A219" s="37"/>
      <c r="B219" s="184"/>
      <c r="C219" s="185" t="s">
        <v>282</v>
      </c>
      <c r="D219" s="185" t="s">
        <v>137</v>
      </c>
      <c r="E219" s="186" t="s">
        <v>283</v>
      </c>
      <c r="F219" s="187" t="s">
        <v>284</v>
      </c>
      <c r="G219" s="188" t="s">
        <v>256</v>
      </c>
      <c r="H219" s="189">
        <v>0.84699999999999998</v>
      </c>
      <c r="I219" s="190"/>
      <c r="J219" s="191">
        <f>ROUND(I219*H219,2)</f>
        <v>0</v>
      </c>
      <c r="K219" s="192"/>
      <c r="L219" s="38"/>
      <c r="M219" s="193" t="s">
        <v>1</v>
      </c>
      <c r="N219" s="194" t="s">
        <v>42</v>
      </c>
      <c r="O219" s="76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7" t="s">
        <v>141</v>
      </c>
      <c r="AT219" s="197" t="s">
        <v>137</v>
      </c>
      <c r="AU219" s="197" t="s">
        <v>142</v>
      </c>
      <c r="AY219" s="18" t="s">
        <v>135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18" t="s">
        <v>142</v>
      </c>
      <c r="BK219" s="198">
        <f>ROUND(I219*H219,2)</f>
        <v>0</v>
      </c>
      <c r="BL219" s="18" t="s">
        <v>141</v>
      </c>
      <c r="BM219" s="197" t="s">
        <v>285</v>
      </c>
    </row>
    <row r="220" s="2" customFormat="1" ht="21.75" customHeight="1">
      <c r="A220" s="37"/>
      <c r="B220" s="184"/>
      <c r="C220" s="185" t="s">
        <v>286</v>
      </c>
      <c r="D220" s="185" t="s">
        <v>137</v>
      </c>
      <c r="E220" s="186" t="s">
        <v>287</v>
      </c>
      <c r="F220" s="187" t="s">
        <v>288</v>
      </c>
      <c r="G220" s="188" t="s">
        <v>256</v>
      </c>
      <c r="H220" s="189">
        <v>0.84699999999999998</v>
      </c>
      <c r="I220" s="190"/>
      <c r="J220" s="191">
        <f>ROUND(I220*H220,2)</f>
        <v>0</v>
      </c>
      <c r="K220" s="192"/>
      <c r="L220" s="38"/>
      <c r="M220" s="193" t="s">
        <v>1</v>
      </c>
      <c r="N220" s="194" t="s">
        <v>42</v>
      </c>
      <c r="O220" s="76"/>
      <c r="P220" s="195">
        <f>O220*H220</f>
        <v>0</v>
      </c>
      <c r="Q220" s="195">
        <v>0</v>
      </c>
      <c r="R220" s="195">
        <f>Q220*H220</f>
        <v>0</v>
      </c>
      <c r="S220" s="195">
        <v>0</v>
      </c>
      <c r="T220" s="19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7" t="s">
        <v>141</v>
      </c>
      <c r="AT220" s="197" t="s">
        <v>137</v>
      </c>
      <c r="AU220" s="197" t="s">
        <v>142</v>
      </c>
      <c r="AY220" s="18" t="s">
        <v>135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18" t="s">
        <v>142</v>
      </c>
      <c r="BK220" s="198">
        <f>ROUND(I220*H220,2)</f>
        <v>0</v>
      </c>
      <c r="BL220" s="18" t="s">
        <v>141</v>
      </c>
      <c r="BM220" s="197" t="s">
        <v>289</v>
      </c>
    </row>
    <row r="221" s="12" customFormat="1" ht="25.92" customHeight="1">
      <c r="A221" s="12"/>
      <c r="B221" s="171"/>
      <c r="C221" s="12"/>
      <c r="D221" s="172" t="s">
        <v>75</v>
      </c>
      <c r="E221" s="173" t="s">
        <v>290</v>
      </c>
      <c r="F221" s="173" t="s">
        <v>291</v>
      </c>
      <c r="G221" s="12"/>
      <c r="H221" s="12"/>
      <c r="I221" s="174"/>
      <c r="J221" s="175">
        <f>BK221</f>
        <v>0</v>
      </c>
      <c r="K221" s="12"/>
      <c r="L221" s="171"/>
      <c r="M221" s="176"/>
      <c r="N221" s="177"/>
      <c r="O221" s="177"/>
      <c r="P221" s="178">
        <f>P222+P252+P263+P275+P287+P307+P311+P332+P340+P361+P382+P392+P405+P423+P429</f>
        <v>0</v>
      </c>
      <c r="Q221" s="177"/>
      <c r="R221" s="178">
        <f>R222+R252+R263+R275+R287+R307+R311+R332+R340+R361+R382+R392+R405+R423+R429</f>
        <v>2.6244568299999997</v>
      </c>
      <c r="S221" s="177"/>
      <c r="T221" s="179">
        <f>T222+T252+T263+T275+T287+T307+T311+T332+T340+T361+T382+T392+T405+T423+T429</f>
        <v>0.46692897999999999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72" t="s">
        <v>142</v>
      </c>
      <c r="AT221" s="180" t="s">
        <v>75</v>
      </c>
      <c r="AU221" s="180" t="s">
        <v>76</v>
      </c>
      <c r="AY221" s="172" t="s">
        <v>135</v>
      </c>
      <c r="BK221" s="181">
        <f>BK222+BK252+BK263+BK275+BK287+BK307+BK311+BK332+BK340+BK361+BK382+BK392+BK405+BK423+BK429</f>
        <v>0</v>
      </c>
    </row>
    <row r="222" s="12" customFormat="1" ht="22.8" customHeight="1">
      <c r="A222" s="12"/>
      <c r="B222" s="171"/>
      <c r="C222" s="12"/>
      <c r="D222" s="172" t="s">
        <v>75</v>
      </c>
      <c r="E222" s="182" t="s">
        <v>292</v>
      </c>
      <c r="F222" s="182" t="s">
        <v>293</v>
      </c>
      <c r="G222" s="12"/>
      <c r="H222" s="12"/>
      <c r="I222" s="174"/>
      <c r="J222" s="183">
        <f>BK222</f>
        <v>0</v>
      </c>
      <c r="K222" s="12"/>
      <c r="L222" s="171"/>
      <c r="M222" s="176"/>
      <c r="N222" s="177"/>
      <c r="O222" s="177"/>
      <c r="P222" s="178">
        <f>SUM(P223:P251)</f>
        <v>0</v>
      </c>
      <c r="Q222" s="177"/>
      <c r="R222" s="178">
        <f>SUM(R223:R251)</f>
        <v>0.038881320000000004</v>
      </c>
      <c r="S222" s="177"/>
      <c r="T222" s="179">
        <f>SUM(T223:T251)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72" t="s">
        <v>142</v>
      </c>
      <c r="AT222" s="180" t="s">
        <v>75</v>
      </c>
      <c r="AU222" s="180" t="s">
        <v>84</v>
      </c>
      <c r="AY222" s="172" t="s">
        <v>135</v>
      </c>
      <c r="BK222" s="181">
        <f>SUM(BK223:BK251)</f>
        <v>0</v>
      </c>
    </row>
    <row r="223" s="2" customFormat="1" ht="21.75" customHeight="1">
      <c r="A223" s="37"/>
      <c r="B223" s="184"/>
      <c r="C223" s="185" t="s">
        <v>294</v>
      </c>
      <c r="D223" s="185" t="s">
        <v>137</v>
      </c>
      <c r="E223" s="186" t="s">
        <v>295</v>
      </c>
      <c r="F223" s="187" t="s">
        <v>296</v>
      </c>
      <c r="G223" s="188" t="s">
        <v>140</v>
      </c>
      <c r="H223" s="189">
        <v>4.194</v>
      </c>
      <c r="I223" s="190"/>
      <c r="J223" s="191">
        <f>ROUND(I223*H223,2)</f>
        <v>0</v>
      </c>
      <c r="K223" s="192"/>
      <c r="L223" s="38"/>
      <c r="M223" s="193" t="s">
        <v>1</v>
      </c>
      <c r="N223" s="194" t="s">
        <v>42</v>
      </c>
      <c r="O223" s="76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7" t="s">
        <v>213</v>
      </c>
      <c r="AT223" s="197" t="s">
        <v>137</v>
      </c>
      <c r="AU223" s="197" t="s">
        <v>142</v>
      </c>
      <c r="AY223" s="18" t="s">
        <v>135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8" t="s">
        <v>142</v>
      </c>
      <c r="BK223" s="198">
        <f>ROUND(I223*H223,2)</f>
        <v>0</v>
      </c>
      <c r="BL223" s="18" t="s">
        <v>213</v>
      </c>
      <c r="BM223" s="197" t="s">
        <v>297</v>
      </c>
    </row>
    <row r="224" s="13" customFormat="1">
      <c r="A224" s="13"/>
      <c r="B224" s="199"/>
      <c r="C224" s="13"/>
      <c r="D224" s="200" t="s">
        <v>144</v>
      </c>
      <c r="E224" s="201" t="s">
        <v>1</v>
      </c>
      <c r="F224" s="202" t="s">
        <v>298</v>
      </c>
      <c r="G224" s="13"/>
      <c r="H224" s="203">
        <v>0.96799999999999997</v>
      </c>
      <c r="I224" s="204"/>
      <c r="J224" s="13"/>
      <c r="K224" s="13"/>
      <c r="L224" s="199"/>
      <c r="M224" s="205"/>
      <c r="N224" s="206"/>
      <c r="O224" s="206"/>
      <c r="P224" s="206"/>
      <c r="Q224" s="206"/>
      <c r="R224" s="206"/>
      <c r="S224" s="206"/>
      <c r="T224" s="20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01" t="s">
        <v>144</v>
      </c>
      <c r="AU224" s="201" t="s">
        <v>142</v>
      </c>
      <c r="AV224" s="13" t="s">
        <v>142</v>
      </c>
      <c r="AW224" s="13" t="s">
        <v>33</v>
      </c>
      <c r="AX224" s="13" t="s">
        <v>76</v>
      </c>
      <c r="AY224" s="201" t="s">
        <v>135</v>
      </c>
    </row>
    <row r="225" s="13" customFormat="1">
      <c r="A225" s="13"/>
      <c r="B225" s="199"/>
      <c r="C225" s="13"/>
      <c r="D225" s="200" t="s">
        <v>144</v>
      </c>
      <c r="E225" s="201" t="s">
        <v>1</v>
      </c>
      <c r="F225" s="202" t="s">
        <v>152</v>
      </c>
      <c r="G225" s="13"/>
      <c r="H225" s="203">
        <v>3.226</v>
      </c>
      <c r="I225" s="204"/>
      <c r="J225" s="13"/>
      <c r="K225" s="13"/>
      <c r="L225" s="199"/>
      <c r="M225" s="205"/>
      <c r="N225" s="206"/>
      <c r="O225" s="206"/>
      <c r="P225" s="206"/>
      <c r="Q225" s="206"/>
      <c r="R225" s="206"/>
      <c r="S225" s="206"/>
      <c r="T225" s="20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01" t="s">
        <v>144</v>
      </c>
      <c r="AU225" s="201" t="s">
        <v>142</v>
      </c>
      <c r="AV225" s="13" t="s">
        <v>142</v>
      </c>
      <c r="AW225" s="13" t="s">
        <v>33</v>
      </c>
      <c r="AX225" s="13" t="s">
        <v>76</v>
      </c>
      <c r="AY225" s="201" t="s">
        <v>135</v>
      </c>
    </row>
    <row r="226" s="14" customFormat="1">
      <c r="A226" s="14"/>
      <c r="B226" s="208"/>
      <c r="C226" s="14"/>
      <c r="D226" s="200" t="s">
        <v>144</v>
      </c>
      <c r="E226" s="209" t="s">
        <v>1</v>
      </c>
      <c r="F226" s="210" t="s">
        <v>154</v>
      </c>
      <c r="G226" s="14"/>
      <c r="H226" s="211">
        <v>4.194</v>
      </c>
      <c r="I226" s="212"/>
      <c r="J226" s="14"/>
      <c r="K226" s="14"/>
      <c r="L226" s="208"/>
      <c r="M226" s="213"/>
      <c r="N226" s="214"/>
      <c r="O226" s="214"/>
      <c r="P226" s="214"/>
      <c r="Q226" s="214"/>
      <c r="R226" s="214"/>
      <c r="S226" s="214"/>
      <c r="T226" s="21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9" t="s">
        <v>144</v>
      </c>
      <c r="AU226" s="209" t="s">
        <v>142</v>
      </c>
      <c r="AV226" s="14" t="s">
        <v>141</v>
      </c>
      <c r="AW226" s="14" t="s">
        <v>33</v>
      </c>
      <c r="AX226" s="14" t="s">
        <v>84</v>
      </c>
      <c r="AY226" s="209" t="s">
        <v>135</v>
      </c>
    </row>
    <row r="227" s="2" customFormat="1" ht="21.75" customHeight="1">
      <c r="A227" s="37"/>
      <c r="B227" s="184"/>
      <c r="C227" s="185" t="s">
        <v>299</v>
      </c>
      <c r="D227" s="185" t="s">
        <v>137</v>
      </c>
      <c r="E227" s="186" t="s">
        <v>300</v>
      </c>
      <c r="F227" s="187" t="s">
        <v>301</v>
      </c>
      <c r="G227" s="188" t="s">
        <v>140</v>
      </c>
      <c r="H227" s="189">
        <v>8.391</v>
      </c>
      <c r="I227" s="190"/>
      <c r="J227" s="191">
        <f>ROUND(I227*H227,2)</f>
        <v>0</v>
      </c>
      <c r="K227" s="192"/>
      <c r="L227" s="38"/>
      <c r="M227" s="193" t="s">
        <v>1</v>
      </c>
      <c r="N227" s="194" t="s">
        <v>42</v>
      </c>
      <c r="O227" s="76"/>
      <c r="P227" s="195">
        <f>O227*H227</f>
        <v>0</v>
      </c>
      <c r="Q227" s="195">
        <v>0</v>
      </c>
      <c r="R227" s="195">
        <f>Q227*H227</f>
        <v>0</v>
      </c>
      <c r="S227" s="195">
        <v>0</v>
      </c>
      <c r="T227" s="19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7" t="s">
        <v>213</v>
      </c>
      <c r="AT227" s="197" t="s">
        <v>137</v>
      </c>
      <c r="AU227" s="197" t="s">
        <v>142</v>
      </c>
      <c r="AY227" s="18" t="s">
        <v>135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18" t="s">
        <v>142</v>
      </c>
      <c r="BK227" s="198">
        <f>ROUND(I227*H227,2)</f>
        <v>0</v>
      </c>
      <c r="BL227" s="18" t="s">
        <v>213</v>
      </c>
      <c r="BM227" s="197" t="s">
        <v>302</v>
      </c>
    </row>
    <row r="228" s="13" customFormat="1">
      <c r="A228" s="13"/>
      <c r="B228" s="199"/>
      <c r="C228" s="13"/>
      <c r="D228" s="200" t="s">
        <v>144</v>
      </c>
      <c r="E228" s="201" t="s">
        <v>1</v>
      </c>
      <c r="F228" s="202" t="s">
        <v>303</v>
      </c>
      <c r="G228" s="13"/>
      <c r="H228" s="203">
        <v>0.60099999999999998</v>
      </c>
      <c r="I228" s="204"/>
      <c r="J228" s="13"/>
      <c r="K228" s="13"/>
      <c r="L228" s="199"/>
      <c r="M228" s="205"/>
      <c r="N228" s="206"/>
      <c r="O228" s="206"/>
      <c r="P228" s="206"/>
      <c r="Q228" s="206"/>
      <c r="R228" s="206"/>
      <c r="S228" s="206"/>
      <c r="T228" s="20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01" t="s">
        <v>144</v>
      </c>
      <c r="AU228" s="201" t="s">
        <v>142</v>
      </c>
      <c r="AV228" s="13" t="s">
        <v>142</v>
      </c>
      <c r="AW228" s="13" t="s">
        <v>33</v>
      </c>
      <c r="AX228" s="13" t="s">
        <v>76</v>
      </c>
      <c r="AY228" s="201" t="s">
        <v>135</v>
      </c>
    </row>
    <row r="229" s="13" customFormat="1">
      <c r="A229" s="13"/>
      <c r="B229" s="199"/>
      <c r="C229" s="13"/>
      <c r="D229" s="200" t="s">
        <v>144</v>
      </c>
      <c r="E229" s="201" t="s">
        <v>1</v>
      </c>
      <c r="F229" s="202" t="s">
        <v>304</v>
      </c>
      <c r="G229" s="13"/>
      <c r="H229" s="203">
        <v>6</v>
      </c>
      <c r="I229" s="204"/>
      <c r="J229" s="13"/>
      <c r="K229" s="13"/>
      <c r="L229" s="199"/>
      <c r="M229" s="205"/>
      <c r="N229" s="206"/>
      <c r="O229" s="206"/>
      <c r="P229" s="206"/>
      <c r="Q229" s="206"/>
      <c r="R229" s="206"/>
      <c r="S229" s="206"/>
      <c r="T229" s="20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01" t="s">
        <v>144</v>
      </c>
      <c r="AU229" s="201" t="s">
        <v>142</v>
      </c>
      <c r="AV229" s="13" t="s">
        <v>142</v>
      </c>
      <c r="AW229" s="13" t="s">
        <v>33</v>
      </c>
      <c r="AX229" s="13" t="s">
        <v>76</v>
      </c>
      <c r="AY229" s="201" t="s">
        <v>135</v>
      </c>
    </row>
    <row r="230" s="13" customFormat="1">
      <c r="A230" s="13"/>
      <c r="B230" s="199"/>
      <c r="C230" s="13"/>
      <c r="D230" s="200" t="s">
        <v>144</v>
      </c>
      <c r="E230" s="201" t="s">
        <v>1</v>
      </c>
      <c r="F230" s="202" t="s">
        <v>305</v>
      </c>
      <c r="G230" s="13"/>
      <c r="H230" s="203">
        <v>0.95999999999999996</v>
      </c>
      <c r="I230" s="204"/>
      <c r="J230" s="13"/>
      <c r="K230" s="13"/>
      <c r="L230" s="199"/>
      <c r="M230" s="205"/>
      <c r="N230" s="206"/>
      <c r="O230" s="206"/>
      <c r="P230" s="206"/>
      <c r="Q230" s="206"/>
      <c r="R230" s="206"/>
      <c r="S230" s="206"/>
      <c r="T230" s="20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01" t="s">
        <v>144</v>
      </c>
      <c r="AU230" s="201" t="s">
        <v>142</v>
      </c>
      <c r="AV230" s="13" t="s">
        <v>142</v>
      </c>
      <c r="AW230" s="13" t="s">
        <v>33</v>
      </c>
      <c r="AX230" s="13" t="s">
        <v>76</v>
      </c>
      <c r="AY230" s="201" t="s">
        <v>135</v>
      </c>
    </row>
    <row r="231" s="13" customFormat="1">
      <c r="A231" s="13"/>
      <c r="B231" s="199"/>
      <c r="C231" s="13"/>
      <c r="D231" s="200" t="s">
        <v>144</v>
      </c>
      <c r="E231" s="201" t="s">
        <v>1</v>
      </c>
      <c r="F231" s="202" t="s">
        <v>306</v>
      </c>
      <c r="G231" s="13"/>
      <c r="H231" s="203">
        <v>0.82999999999999996</v>
      </c>
      <c r="I231" s="204"/>
      <c r="J231" s="13"/>
      <c r="K231" s="13"/>
      <c r="L231" s="199"/>
      <c r="M231" s="205"/>
      <c r="N231" s="206"/>
      <c r="O231" s="206"/>
      <c r="P231" s="206"/>
      <c r="Q231" s="206"/>
      <c r="R231" s="206"/>
      <c r="S231" s="206"/>
      <c r="T231" s="20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01" t="s">
        <v>144</v>
      </c>
      <c r="AU231" s="201" t="s">
        <v>142</v>
      </c>
      <c r="AV231" s="13" t="s">
        <v>142</v>
      </c>
      <c r="AW231" s="13" t="s">
        <v>33</v>
      </c>
      <c r="AX231" s="13" t="s">
        <v>76</v>
      </c>
      <c r="AY231" s="201" t="s">
        <v>135</v>
      </c>
    </row>
    <row r="232" s="14" customFormat="1">
      <c r="A232" s="14"/>
      <c r="B232" s="208"/>
      <c r="C232" s="14"/>
      <c r="D232" s="200" t="s">
        <v>144</v>
      </c>
      <c r="E232" s="209" t="s">
        <v>1</v>
      </c>
      <c r="F232" s="210" t="s">
        <v>154</v>
      </c>
      <c r="G232" s="14"/>
      <c r="H232" s="211">
        <v>8.391</v>
      </c>
      <c r="I232" s="212"/>
      <c r="J232" s="14"/>
      <c r="K232" s="14"/>
      <c r="L232" s="208"/>
      <c r="M232" s="213"/>
      <c r="N232" s="214"/>
      <c r="O232" s="214"/>
      <c r="P232" s="214"/>
      <c r="Q232" s="214"/>
      <c r="R232" s="214"/>
      <c r="S232" s="214"/>
      <c r="T232" s="21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9" t="s">
        <v>144</v>
      </c>
      <c r="AU232" s="209" t="s">
        <v>142</v>
      </c>
      <c r="AV232" s="14" t="s">
        <v>141</v>
      </c>
      <c r="AW232" s="14" t="s">
        <v>33</v>
      </c>
      <c r="AX232" s="14" t="s">
        <v>84</v>
      </c>
      <c r="AY232" s="209" t="s">
        <v>135</v>
      </c>
    </row>
    <row r="233" s="2" customFormat="1" ht="21.75" customHeight="1">
      <c r="A233" s="37"/>
      <c r="B233" s="184"/>
      <c r="C233" s="223" t="s">
        <v>307</v>
      </c>
      <c r="D233" s="223" t="s">
        <v>206</v>
      </c>
      <c r="E233" s="224" t="s">
        <v>308</v>
      </c>
      <c r="F233" s="225" t="s">
        <v>309</v>
      </c>
      <c r="G233" s="226" t="s">
        <v>310</v>
      </c>
      <c r="H233" s="227">
        <v>37.755000000000003</v>
      </c>
      <c r="I233" s="228"/>
      <c r="J233" s="229">
        <f>ROUND(I233*H233,2)</f>
        <v>0</v>
      </c>
      <c r="K233" s="230"/>
      <c r="L233" s="231"/>
      <c r="M233" s="232" t="s">
        <v>1</v>
      </c>
      <c r="N233" s="233" t="s">
        <v>42</v>
      </c>
      <c r="O233" s="76"/>
      <c r="P233" s="195">
        <f>O233*H233</f>
        <v>0</v>
      </c>
      <c r="Q233" s="195">
        <v>0.001</v>
      </c>
      <c r="R233" s="195">
        <f>Q233*H233</f>
        <v>0.037755000000000004</v>
      </c>
      <c r="S233" s="195">
        <v>0</v>
      </c>
      <c r="T233" s="19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7" t="s">
        <v>307</v>
      </c>
      <c r="AT233" s="197" t="s">
        <v>206</v>
      </c>
      <c r="AU233" s="197" t="s">
        <v>142</v>
      </c>
      <c r="AY233" s="18" t="s">
        <v>135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8" t="s">
        <v>142</v>
      </c>
      <c r="BK233" s="198">
        <f>ROUND(I233*H233,2)</f>
        <v>0</v>
      </c>
      <c r="BL233" s="18" t="s">
        <v>213</v>
      </c>
      <c r="BM233" s="197" t="s">
        <v>311</v>
      </c>
    </row>
    <row r="234" s="15" customFormat="1">
      <c r="A234" s="15"/>
      <c r="B234" s="216"/>
      <c r="C234" s="15"/>
      <c r="D234" s="200" t="s">
        <v>144</v>
      </c>
      <c r="E234" s="217" t="s">
        <v>1</v>
      </c>
      <c r="F234" s="218" t="s">
        <v>312</v>
      </c>
      <c r="G234" s="15"/>
      <c r="H234" s="217" t="s">
        <v>1</v>
      </c>
      <c r="I234" s="219"/>
      <c r="J234" s="15"/>
      <c r="K234" s="15"/>
      <c r="L234" s="216"/>
      <c r="M234" s="220"/>
      <c r="N234" s="221"/>
      <c r="O234" s="221"/>
      <c r="P234" s="221"/>
      <c r="Q234" s="221"/>
      <c r="R234" s="221"/>
      <c r="S234" s="221"/>
      <c r="T234" s="222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17" t="s">
        <v>144</v>
      </c>
      <c r="AU234" s="217" t="s">
        <v>142</v>
      </c>
      <c r="AV234" s="15" t="s">
        <v>84</v>
      </c>
      <c r="AW234" s="15" t="s">
        <v>33</v>
      </c>
      <c r="AX234" s="15" t="s">
        <v>76</v>
      </c>
      <c r="AY234" s="217" t="s">
        <v>135</v>
      </c>
    </row>
    <row r="235" s="13" customFormat="1">
      <c r="A235" s="13"/>
      <c r="B235" s="199"/>
      <c r="C235" s="13"/>
      <c r="D235" s="200" t="s">
        <v>144</v>
      </c>
      <c r="E235" s="201" t="s">
        <v>1</v>
      </c>
      <c r="F235" s="202" t="s">
        <v>313</v>
      </c>
      <c r="G235" s="13"/>
      <c r="H235" s="203">
        <v>37.755000000000003</v>
      </c>
      <c r="I235" s="204"/>
      <c r="J235" s="13"/>
      <c r="K235" s="13"/>
      <c r="L235" s="199"/>
      <c r="M235" s="205"/>
      <c r="N235" s="206"/>
      <c r="O235" s="206"/>
      <c r="P235" s="206"/>
      <c r="Q235" s="206"/>
      <c r="R235" s="206"/>
      <c r="S235" s="206"/>
      <c r="T235" s="20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01" t="s">
        <v>144</v>
      </c>
      <c r="AU235" s="201" t="s">
        <v>142</v>
      </c>
      <c r="AV235" s="13" t="s">
        <v>142</v>
      </c>
      <c r="AW235" s="13" t="s">
        <v>33</v>
      </c>
      <c r="AX235" s="13" t="s">
        <v>84</v>
      </c>
      <c r="AY235" s="201" t="s">
        <v>135</v>
      </c>
    </row>
    <row r="236" s="2" customFormat="1" ht="21.75" customHeight="1">
      <c r="A236" s="37"/>
      <c r="B236" s="184"/>
      <c r="C236" s="185" t="s">
        <v>314</v>
      </c>
      <c r="D236" s="185" t="s">
        <v>137</v>
      </c>
      <c r="E236" s="186" t="s">
        <v>315</v>
      </c>
      <c r="F236" s="187" t="s">
        <v>316</v>
      </c>
      <c r="G236" s="188" t="s">
        <v>140</v>
      </c>
      <c r="H236" s="189">
        <v>12.585000000000001</v>
      </c>
      <c r="I236" s="190"/>
      <c r="J236" s="191">
        <f>ROUND(I236*H236,2)</f>
        <v>0</v>
      </c>
      <c r="K236" s="192"/>
      <c r="L236" s="38"/>
      <c r="M236" s="193" t="s">
        <v>1</v>
      </c>
      <c r="N236" s="194" t="s">
        <v>42</v>
      </c>
      <c r="O236" s="76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7" t="s">
        <v>213</v>
      </c>
      <c r="AT236" s="197" t="s">
        <v>137</v>
      </c>
      <c r="AU236" s="197" t="s">
        <v>142</v>
      </c>
      <c r="AY236" s="18" t="s">
        <v>135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8" t="s">
        <v>142</v>
      </c>
      <c r="BK236" s="198">
        <f>ROUND(I236*H236,2)</f>
        <v>0</v>
      </c>
      <c r="BL236" s="18" t="s">
        <v>213</v>
      </c>
      <c r="BM236" s="197" t="s">
        <v>317</v>
      </c>
    </row>
    <row r="237" s="13" customFormat="1">
      <c r="A237" s="13"/>
      <c r="B237" s="199"/>
      <c r="C237" s="13"/>
      <c r="D237" s="200" t="s">
        <v>144</v>
      </c>
      <c r="E237" s="201" t="s">
        <v>1</v>
      </c>
      <c r="F237" s="202" t="s">
        <v>318</v>
      </c>
      <c r="G237" s="13"/>
      <c r="H237" s="203">
        <v>12.585000000000001</v>
      </c>
      <c r="I237" s="204"/>
      <c r="J237" s="13"/>
      <c r="K237" s="13"/>
      <c r="L237" s="199"/>
      <c r="M237" s="205"/>
      <c r="N237" s="206"/>
      <c r="O237" s="206"/>
      <c r="P237" s="206"/>
      <c r="Q237" s="206"/>
      <c r="R237" s="206"/>
      <c r="S237" s="206"/>
      <c r="T237" s="20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01" t="s">
        <v>144</v>
      </c>
      <c r="AU237" s="201" t="s">
        <v>142</v>
      </c>
      <c r="AV237" s="13" t="s">
        <v>142</v>
      </c>
      <c r="AW237" s="13" t="s">
        <v>33</v>
      </c>
      <c r="AX237" s="13" t="s">
        <v>84</v>
      </c>
      <c r="AY237" s="201" t="s">
        <v>135</v>
      </c>
    </row>
    <row r="238" s="2" customFormat="1" ht="21.75" customHeight="1">
      <c r="A238" s="37"/>
      <c r="B238" s="184"/>
      <c r="C238" s="185" t="s">
        <v>319</v>
      </c>
      <c r="D238" s="185" t="s">
        <v>137</v>
      </c>
      <c r="E238" s="186" t="s">
        <v>320</v>
      </c>
      <c r="F238" s="187" t="s">
        <v>321</v>
      </c>
      <c r="G238" s="188" t="s">
        <v>322</v>
      </c>
      <c r="H238" s="189">
        <v>17.065000000000001</v>
      </c>
      <c r="I238" s="190"/>
      <c r="J238" s="191">
        <f>ROUND(I238*H238,2)</f>
        <v>0</v>
      </c>
      <c r="K238" s="192"/>
      <c r="L238" s="38"/>
      <c r="M238" s="193" t="s">
        <v>1</v>
      </c>
      <c r="N238" s="194" t="s">
        <v>42</v>
      </c>
      <c r="O238" s="76"/>
      <c r="P238" s="195">
        <f>O238*H238</f>
        <v>0</v>
      </c>
      <c r="Q238" s="195">
        <v>0</v>
      </c>
      <c r="R238" s="195">
        <f>Q238*H238</f>
        <v>0</v>
      </c>
      <c r="S238" s="195">
        <v>0</v>
      </c>
      <c r="T238" s="19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7" t="s">
        <v>213</v>
      </c>
      <c r="AT238" s="197" t="s">
        <v>137</v>
      </c>
      <c r="AU238" s="197" t="s">
        <v>142</v>
      </c>
      <c r="AY238" s="18" t="s">
        <v>135</v>
      </c>
      <c r="BE238" s="198">
        <f>IF(N238="základní",J238,0)</f>
        <v>0</v>
      </c>
      <c r="BF238" s="198">
        <f>IF(N238="snížená",J238,0)</f>
        <v>0</v>
      </c>
      <c r="BG238" s="198">
        <f>IF(N238="zákl. přenesená",J238,0)</f>
        <v>0</v>
      </c>
      <c r="BH238" s="198">
        <f>IF(N238="sníž. přenesená",J238,0)</f>
        <v>0</v>
      </c>
      <c r="BI238" s="198">
        <f>IF(N238="nulová",J238,0)</f>
        <v>0</v>
      </c>
      <c r="BJ238" s="18" t="s">
        <v>142</v>
      </c>
      <c r="BK238" s="198">
        <f>ROUND(I238*H238,2)</f>
        <v>0</v>
      </c>
      <c r="BL238" s="18" t="s">
        <v>213</v>
      </c>
      <c r="BM238" s="197" t="s">
        <v>323</v>
      </c>
    </row>
    <row r="239" s="13" customFormat="1">
      <c r="A239" s="13"/>
      <c r="B239" s="199"/>
      <c r="C239" s="13"/>
      <c r="D239" s="200" t="s">
        <v>144</v>
      </c>
      <c r="E239" s="201" t="s">
        <v>1</v>
      </c>
      <c r="F239" s="202" t="s">
        <v>324</v>
      </c>
      <c r="G239" s="13"/>
      <c r="H239" s="203">
        <v>3.0049999999999999</v>
      </c>
      <c r="I239" s="204"/>
      <c r="J239" s="13"/>
      <c r="K239" s="13"/>
      <c r="L239" s="199"/>
      <c r="M239" s="205"/>
      <c r="N239" s="206"/>
      <c r="O239" s="206"/>
      <c r="P239" s="206"/>
      <c r="Q239" s="206"/>
      <c r="R239" s="206"/>
      <c r="S239" s="206"/>
      <c r="T239" s="20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1" t="s">
        <v>144</v>
      </c>
      <c r="AU239" s="201" t="s">
        <v>142</v>
      </c>
      <c r="AV239" s="13" t="s">
        <v>142</v>
      </c>
      <c r="AW239" s="13" t="s">
        <v>33</v>
      </c>
      <c r="AX239" s="13" t="s">
        <v>76</v>
      </c>
      <c r="AY239" s="201" t="s">
        <v>135</v>
      </c>
    </row>
    <row r="240" s="13" customFormat="1">
      <c r="A240" s="13"/>
      <c r="B240" s="199"/>
      <c r="C240" s="13"/>
      <c r="D240" s="200" t="s">
        <v>144</v>
      </c>
      <c r="E240" s="201" t="s">
        <v>1</v>
      </c>
      <c r="F240" s="202" t="s">
        <v>325</v>
      </c>
      <c r="G240" s="13"/>
      <c r="H240" s="203">
        <v>4.9500000000000002</v>
      </c>
      <c r="I240" s="204"/>
      <c r="J240" s="13"/>
      <c r="K240" s="13"/>
      <c r="L240" s="199"/>
      <c r="M240" s="205"/>
      <c r="N240" s="206"/>
      <c r="O240" s="206"/>
      <c r="P240" s="206"/>
      <c r="Q240" s="206"/>
      <c r="R240" s="206"/>
      <c r="S240" s="206"/>
      <c r="T240" s="20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01" t="s">
        <v>144</v>
      </c>
      <c r="AU240" s="201" t="s">
        <v>142</v>
      </c>
      <c r="AV240" s="13" t="s">
        <v>142</v>
      </c>
      <c r="AW240" s="13" t="s">
        <v>33</v>
      </c>
      <c r="AX240" s="13" t="s">
        <v>76</v>
      </c>
      <c r="AY240" s="201" t="s">
        <v>135</v>
      </c>
    </row>
    <row r="241" s="13" customFormat="1">
      <c r="A241" s="13"/>
      <c r="B241" s="199"/>
      <c r="C241" s="13"/>
      <c r="D241" s="200" t="s">
        <v>144</v>
      </c>
      <c r="E241" s="201" t="s">
        <v>1</v>
      </c>
      <c r="F241" s="202" t="s">
        <v>326</v>
      </c>
      <c r="G241" s="13"/>
      <c r="H241" s="203">
        <v>3.9100000000000001</v>
      </c>
      <c r="I241" s="204"/>
      <c r="J241" s="13"/>
      <c r="K241" s="13"/>
      <c r="L241" s="199"/>
      <c r="M241" s="205"/>
      <c r="N241" s="206"/>
      <c r="O241" s="206"/>
      <c r="P241" s="206"/>
      <c r="Q241" s="206"/>
      <c r="R241" s="206"/>
      <c r="S241" s="206"/>
      <c r="T241" s="20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01" t="s">
        <v>144</v>
      </c>
      <c r="AU241" s="201" t="s">
        <v>142</v>
      </c>
      <c r="AV241" s="13" t="s">
        <v>142</v>
      </c>
      <c r="AW241" s="13" t="s">
        <v>33</v>
      </c>
      <c r="AX241" s="13" t="s">
        <v>76</v>
      </c>
      <c r="AY241" s="201" t="s">
        <v>135</v>
      </c>
    </row>
    <row r="242" s="13" customFormat="1">
      <c r="A242" s="13"/>
      <c r="B242" s="199"/>
      <c r="C242" s="13"/>
      <c r="D242" s="200" t="s">
        <v>144</v>
      </c>
      <c r="E242" s="201" t="s">
        <v>1</v>
      </c>
      <c r="F242" s="202" t="s">
        <v>327</v>
      </c>
      <c r="G242" s="13"/>
      <c r="H242" s="203">
        <v>1.2</v>
      </c>
      <c r="I242" s="204"/>
      <c r="J242" s="13"/>
      <c r="K242" s="13"/>
      <c r="L242" s="199"/>
      <c r="M242" s="205"/>
      <c r="N242" s="206"/>
      <c r="O242" s="206"/>
      <c r="P242" s="206"/>
      <c r="Q242" s="206"/>
      <c r="R242" s="206"/>
      <c r="S242" s="206"/>
      <c r="T242" s="20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01" t="s">
        <v>144</v>
      </c>
      <c r="AU242" s="201" t="s">
        <v>142</v>
      </c>
      <c r="AV242" s="13" t="s">
        <v>142</v>
      </c>
      <c r="AW242" s="13" t="s">
        <v>33</v>
      </c>
      <c r="AX242" s="13" t="s">
        <v>76</v>
      </c>
      <c r="AY242" s="201" t="s">
        <v>135</v>
      </c>
    </row>
    <row r="243" s="13" customFormat="1">
      <c r="A243" s="13"/>
      <c r="B243" s="199"/>
      <c r="C243" s="13"/>
      <c r="D243" s="200" t="s">
        <v>144</v>
      </c>
      <c r="E243" s="201" t="s">
        <v>1</v>
      </c>
      <c r="F243" s="202" t="s">
        <v>328</v>
      </c>
      <c r="G243" s="13"/>
      <c r="H243" s="203">
        <v>0.80000000000000004</v>
      </c>
      <c r="I243" s="204"/>
      <c r="J243" s="13"/>
      <c r="K243" s="13"/>
      <c r="L243" s="199"/>
      <c r="M243" s="205"/>
      <c r="N243" s="206"/>
      <c r="O243" s="206"/>
      <c r="P243" s="206"/>
      <c r="Q243" s="206"/>
      <c r="R243" s="206"/>
      <c r="S243" s="206"/>
      <c r="T243" s="20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01" t="s">
        <v>144</v>
      </c>
      <c r="AU243" s="201" t="s">
        <v>142</v>
      </c>
      <c r="AV243" s="13" t="s">
        <v>142</v>
      </c>
      <c r="AW243" s="13" t="s">
        <v>33</v>
      </c>
      <c r="AX243" s="13" t="s">
        <v>76</v>
      </c>
      <c r="AY243" s="201" t="s">
        <v>135</v>
      </c>
    </row>
    <row r="244" s="13" customFormat="1">
      <c r="A244" s="13"/>
      <c r="B244" s="199"/>
      <c r="C244" s="13"/>
      <c r="D244" s="200" t="s">
        <v>144</v>
      </c>
      <c r="E244" s="201" t="s">
        <v>1</v>
      </c>
      <c r="F244" s="202" t="s">
        <v>329</v>
      </c>
      <c r="G244" s="13"/>
      <c r="H244" s="203">
        <v>0.40000000000000002</v>
      </c>
      <c r="I244" s="204"/>
      <c r="J244" s="13"/>
      <c r="K244" s="13"/>
      <c r="L244" s="199"/>
      <c r="M244" s="205"/>
      <c r="N244" s="206"/>
      <c r="O244" s="206"/>
      <c r="P244" s="206"/>
      <c r="Q244" s="206"/>
      <c r="R244" s="206"/>
      <c r="S244" s="206"/>
      <c r="T244" s="20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01" t="s">
        <v>144</v>
      </c>
      <c r="AU244" s="201" t="s">
        <v>142</v>
      </c>
      <c r="AV244" s="13" t="s">
        <v>142</v>
      </c>
      <c r="AW244" s="13" t="s">
        <v>33</v>
      </c>
      <c r="AX244" s="13" t="s">
        <v>76</v>
      </c>
      <c r="AY244" s="201" t="s">
        <v>135</v>
      </c>
    </row>
    <row r="245" s="13" customFormat="1">
      <c r="A245" s="13"/>
      <c r="B245" s="199"/>
      <c r="C245" s="13"/>
      <c r="D245" s="200" t="s">
        <v>144</v>
      </c>
      <c r="E245" s="201" t="s">
        <v>1</v>
      </c>
      <c r="F245" s="202" t="s">
        <v>330</v>
      </c>
      <c r="G245" s="13"/>
      <c r="H245" s="203">
        <v>2.7999999999999998</v>
      </c>
      <c r="I245" s="204"/>
      <c r="J245" s="13"/>
      <c r="K245" s="13"/>
      <c r="L245" s="199"/>
      <c r="M245" s="205"/>
      <c r="N245" s="206"/>
      <c r="O245" s="206"/>
      <c r="P245" s="206"/>
      <c r="Q245" s="206"/>
      <c r="R245" s="206"/>
      <c r="S245" s="206"/>
      <c r="T245" s="20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01" t="s">
        <v>144</v>
      </c>
      <c r="AU245" s="201" t="s">
        <v>142</v>
      </c>
      <c r="AV245" s="13" t="s">
        <v>142</v>
      </c>
      <c r="AW245" s="13" t="s">
        <v>33</v>
      </c>
      <c r="AX245" s="13" t="s">
        <v>76</v>
      </c>
      <c r="AY245" s="201" t="s">
        <v>135</v>
      </c>
    </row>
    <row r="246" s="14" customFormat="1">
      <c r="A246" s="14"/>
      <c r="B246" s="208"/>
      <c r="C246" s="14"/>
      <c r="D246" s="200" t="s">
        <v>144</v>
      </c>
      <c r="E246" s="209" t="s">
        <v>1</v>
      </c>
      <c r="F246" s="210" t="s">
        <v>154</v>
      </c>
      <c r="G246" s="14"/>
      <c r="H246" s="211">
        <v>17.065000000000001</v>
      </c>
      <c r="I246" s="212"/>
      <c r="J246" s="14"/>
      <c r="K246" s="14"/>
      <c r="L246" s="208"/>
      <c r="M246" s="213"/>
      <c r="N246" s="214"/>
      <c r="O246" s="214"/>
      <c r="P246" s="214"/>
      <c r="Q246" s="214"/>
      <c r="R246" s="214"/>
      <c r="S246" s="214"/>
      <c r="T246" s="21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9" t="s">
        <v>144</v>
      </c>
      <c r="AU246" s="209" t="s">
        <v>142</v>
      </c>
      <c r="AV246" s="14" t="s">
        <v>141</v>
      </c>
      <c r="AW246" s="14" t="s">
        <v>33</v>
      </c>
      <c r="AX246" s="14" t="s">
        <v>84</v>
      </c>
      <c r="AY246" s="209" t="s">
        <v>135</v>
      </c>
    </row>
    <row r="247" s="2" customFormat="1" ht="21.75" customHeight="1">
      <c r="A247" s="37"/>
      <c r="B247" s="184"/>
      <c r="C247" s="185" t="s">
        <v>331</v>
      </c>
      <c r="D247" s="185" t="s">
        <v>137</v>
      </c>
      <c r="E247" s="186" t="s">
        <v>332</v>
      </c>
      <c r="F247" s="187" t="s">
        <v>333</v>
      </c>
      <c r="G247" s="188" t="s">
        <v>203</v>
      </c>
      <c r="H247" s="189">
        <v>10</v>
      </c>
      <c r="I247" s="190"/>
      <c r="J247" s="191">
        <f>ROUND(I247*H247,2)</f>
        <v>0</v>
      </c>
      <c r="K247" s="192"/>
      <c r="L247" s="38"/>
      <c r="M247" s="193" t="s">
        <v>1</v>
      </c>
      <c r="N247" s="194" t="s">
        <v>42</v>
      </c>
      <c r="O247" s="76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7" t="s">
        <v>213</v>
      </c>
      <c r="AT247" s="197" t="s">
        <v>137</v>
      </c>
      <c r="AU247" s="197" t="s">
        <v>142</v>
      </c>
      <c r="AY247" s="18" t="s">
        <v>135</v>
      </c>
      <c r="BE247" s="198">
        <f>IF(N247="základní",J247,0)</f>
        <v>0</v>
      </c>
      <c r="BF247" s="198">
        <f>IF(N247="snížená",J247,0)</f>
        <v>0</v>
      </c>
      <c r="BG247" s="198">
        <f>IF(N247="zákl. přenesená",J247,0)</f>
        <v>0</v>
      </c>
      <c r="BH247" s="198">
        <f>IF(N247="sníž. přenesená",J247,0)</f>
        <v>0</v>
      </c>
      <c r="BI247" s="198">
        <f>IF(N247="nulová",J247,0)</f>
        <v>0</v>
      </c>
      <c r="BJ247" s="18" t="s">
        <v>142</v>
      </c>
      <c r="BK247" s="198">
        <f>ROUND(I247*H247,2)</f>
        <v>0</v>
      </c>
      <c r="BL247" s="18" t="s">
        <v>213</v>
      </c>
      <c r="BM247" s="197" t="s">
        <v>334</v>
      </c>
    </row>
    <row r="248" s="2" customFormat="1" ht="16.5" customHeight="1">
      <c r="A248" s="37"/>
      <c r="B248" s="184"/>
      <c r="C248" s="223" t="s">
        <v>335</v>
      </c>
      <c r="D248" s="223" t="s">
        <v>206</v>
      </c>
      <c r="E248" s="224" t="s">
        <v>336</v>
      </c>
      <c r="F248" s="225" t="s">
        <v>337</v>
      </c>
      <c r="G248" s="226" t="s">
        <v>322</v>
      </c>
      <c r="H248" s="227">
        <v>18.771999999999998</v>
      </c>
      <c r="I248" s="228"/>
      <c r="J248" s="229">
        <f>ROUND(I248*H248,2)</f>
        <v>0</v>
      </c>
      <c r="K248" s="230"/>
      <c r="L248" s="231"/>
      <c r="M248" s="232" t="s">
        <v>1</v>
      </c>
      <c r="N248" s="233" t="s">
        <v>42</v>
      </c>
      <c r="O248" s="76"/>
      <c r="P248" s="195">
        <f>O248*H248</f>
        <v>0</v>
      </c>
      <c r="Q248" s="195">
        <v>6.0000000000000002E-05</v>
      </c>
      <c r="R248" s="195">
        <f>Q248*H248</f>
        <v>0.0011263199999999999</v>
      </c>
      <c r="S248" s="195">
        <v>0</v>
      </c>
      <c r="T248" s="196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7" t="s">
        <v>307</v>
      </c>
      <c r="AT248" s="197" t="s">
        <v>206</v>
      </c>
      <c r="AU248" s="197" t="s">
        <v>142</v>
      </c>
      <c r="AY248" s="18" t="s">
        <v>135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18" t="s">
        <v>142</v>
      </c>
      <c r="BK248" s="198">
        <f>ROUND(I248*H248,2)</f>
        <v>0</v>
      </c>
      <c r="BL248" s="18" t="s">
        <v>213</v>
      </c>
      <c r="BM248" s="197" t="s">
        <v>338</v>
      </c>
    </row>
    <row r="249" s="13" customFormat="1">
      <c r="A249" s="13"/>
      <c r="B249" s="199"/>
      <c r="C249" s="13"/>
      <c r="D249" s="200" t="s">
        <v>144</v>
      </c>
      <c r="E249" s="201" t="s">
        <v>1</v>
      </c>
      <c r="F249" s="202" t="s">
        <v>339</v>
      </c>
      <c r="G249" s="13"/>
      <c r="H249" s="203">
        <v>18.771999999999998</v>
      </c>
      <c r="I249" s="204"/>
      <c r="J249" s="13"/>
      <c r="K249" s="13"/>
      <c r="L249" s="199"/>
      <c r="M249" s="205"/>
      <c r="N249" s="206"/>
      <c r="O249" s="206"/>
      <c r="P249" s="206"/>
      <c r="Q249" s="206"/>
      <c r="R249" s="206"/>
      <c r="S249" s="206"/>
      <c r="T249" s="20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01" t="s">
        <v>144</v>
      </c>
      <c r="AU249" s="201" t="s">
        <v>142</v>
      </c>
      <c r="AV249" s="13" t="s">
        <v>142</v>
      </c>
      <c r="AW249" s="13" t="s">
        <v>33</v>
      </c>
      <c r="AX249" s="13" t="s">
        <v>84</v>
      </c>
      <c r="AY249" s="201" t="s">
        <v>135</v>
      </c>
    </row>
    <row r="250" s="2" customFormat="1" ht="21.75" customHeight="1">
      <c r="A250" s="37"/>
      <c r="B250" s="184"/>
      <c r="C250" s="185" t="s">
        <v>340</v>
      </c>
      <c r="D250" s="185" t="s">
        <v>137</v>
      </c>
      <c r="E250" s="186" t="s">
        <v>341</v>
      </c>
      <c r="F250" s="187" t="s">
        <v>342</v>
      </c>
      <c r="G250" s="188" t="s">
        <v>256</v>
      </c>
      <c r="H250" s="189">
        <v>0.039</v>
      </c>
      <c r="I250" s="190"/>
      <c r="J250" s="191">
        <f>ROUND(I250*H250,2)</f>
        <v>0</v>
      </c>
      <c r="K250" s="192"/>
      <c r="L250" s="38"/>
      <c r="M250" s="193" t="s">
        <v>1</v>
      </c>
      <c r="N250" s="194" t="s">
        <v>42</v>
      </c>
      <c r="O250" s="76"/>
      <c r="P250" s="195">
        <f>O250*H250</f>
        <v>0</v>
      </c>
      <c r="Q250" s="195">
        <v>0</v>
      </c>
      <c r="R250" s="195">
        <f>Q250*H250</f>
        <v>0</v>
      </c>
      <c r="S250" s="195">
        <v>0</v>
      </c>
      <c r="T250" s="19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7" t="s">
        <v>213</v>
      </c>
      <c r="AT250" s="197" t="s">
        <v>137</v>
      </c>
      <c r="AU250" s="197" t="s">
        <v>142</v>
      </c>
      <c r="AY250" s="18" t="s">
        <v>135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18" t="s">
        <v>142</v>
      </c>
      <c r="BK250" s="198">
        <f>ROUND(I250*H250,2)</f>
        <v>0</v>
      </c>
      <c r="BL250" s="18" t="s">
        <v>213</v>
      </c>
      <c r="BM250" s="197" t="s">
        <v>343</v>
      </c>
    </row>
    <row r="251" s="2" customFormat="1" ht="21.75" customHeight="1">
      <c r="A251" s="37"/>
      <c r="B251" s="184"/>
      <c r="C251" s="185" t="s">
        <v>344</v>
      </c>
      <c r="D251" s="185" t="s">
        <v>137</v>
      </c>
      <c r="E251" s="186" t="s">
        <v>345</v>
      </c>
      <c r="F251" s="187" t="s">
        <v>346</v>
      </c>
      <c r="G251" s="188" t="s">
        <v>256</v>
      </c>
      <c r="H251" s="189">
        <v>0.039</v>
      </c>
      <c r="I251" s="190"/>
      <c r="J251" s="191">
        <f>ROUND(I251*H251,2)</f>
        <v>0</v>
      </c>
      <c r="K251" s="192"/>
      <c r="L251" s="38"/>
      <c r="M251" s="193" t="s">
        <v>1</v>
      </c>
      <c r="N251" s="194" t="s">
        <v>42</v>
      </c>
      <c r="O251" s="76"/>
      <c r="P251" s="195">
        <f>O251*H251</f>
        <v>0</v>
      </c>
      <c r="Q251" s="195">
        <v>0</v>
      </c>
      <c r="R251" s="195">
        <f>Q251*H251</f>
        <v>0</v>
      </c>
      <c r="S251" s="195">
        <v>0</v>
      </c>
      <c r="T251" s="196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7" t="s">
        <v>213</v>
      </c>
      <c r="AT251" s="197" t="s">
        <v>137</v>
      </c>
      <c r="AU251" s="197" t="s">
        <v>142</v>
      </c>
      <c r="AY251" s="18" t="s">
        <v>135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8" t="s">
        <v>142</v>
      </c>
      <c r="BK251" s="198">
        <f>ROUND(I251*H251,2)</f>
        <v>0</v>
      </c>
      <c r="BL251" s="18" t="s">
        <v>213</v>
      </c>
      <c r="BM251" s="197" t="s">
        <v>347</v>
      </c>
    </row>
    <row r="252" s="12" customFormat="1" ht="22.8" customHeight="1">
      <c r="A252" s="12"/>
      <c r="B252" s="171"/>
      <c r="C252" s="12"/>
      <c r="D252" s="172" t="s">
        <v>75</v>
      </c>
      <c r="E252" s="182" t="s">
        <v>348</v>
      </c>
      <c r="F252" s="182" t="s">
        <v>349</v>
      </c>
      <c r="G252" s="12"/>
      <c r="H252" s="12"/>
      <c r="I252" s="174"/>
      <c r="J252" s="183">
        <f>BK252</f>
        <v>0</v>
      </c>
      <c r="K252" s="12"/>
      <c r="L252" s="171"/>
      <c r="M252" s="176"/>
      <c r="N252" s="177"/>
      <c r="O252" s="177"/>
      <c r="P252" s="178">
        <f>SUM(P253:P262)</f>
        <v>0</v>
      </c>
      <c r="Q252" s="177"/>
      <c r="R252" s="178">
        <f>SUM(R253:R262)</f>
        <v>0.0083000000000000001</v>
      </c>
      <c r="S252" s="177"/>
      <c r="T252" s="179">
        <f>SUM(T253:T262)</f>
        <v>0.021179999999999997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72" t="s">
        <v>142</v>
      </c>
      <c r="AT252" s="180" t="s">
        <v>75</v>
      </c>
      <c r="AU252" s="180" t="s">
        <v>84</v>
      </c>
      <c r="AY252" s="172" t="s">
        <v>135</v>
      </c>
      <c r="BK252" s="181">
        <f>SUM(BK253:BK262)</f>
        <v>0</v>
      </c>
    </row>
    <row r="253" s="2" customFormat="1" ht="16.5" customHeight="1">
      <c r="A253" s="37"/>
      <c r="B253" s="184"/>
      <c r="C253" s="185" t="s">
        <v>350</v>
      </c>
      <c r="D253" s="185" t="s">
        <v>137</v>
      </c>
      <c r="E253" s="186" t="s">
        <v>351</v>
      </c>
      <c r="F253" s="187" t="s">
        <v>352</v>
      </c>
      <c r="G253" s="188" t="s">
        <v>322</v>
      </c>
      <c r="H253" s="189">
        <v>6</v>
      </c>
      <c r="I253" s="190"/>
      <c r="J253" s="191">
        <f>ROUND(I253*H253,2)</f>
        <v>0</v>
      </c>
      <c r="K253" s="192"/>
      <c r="L253" s="38"/>
      <c r="M253" s="193" t="s">
        <v>1</v>
      </c>
      <c r="N253" s="194" t="s">
        <v>42</v>
      </c>
      <c r="O253" s="76"/>
      <c r="P253" s="195">
        <f>O253*H253</f>
        <v>0</v>
      </c>
      <c r="Q253" s="195">
        <v>0</v>
      </c>
      <c r="R253" s="195">
        <f>Q253*H253</f>
        <v>0</v>
      </c>
      <c r="S253" s="195">
        <v>0.00198</v>
      </c>
      <c r="T253" s="196">
        <f>S253*H253</f>
        <v>0.01188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7" t="s">
        <v>213</v>
      </c>
      <c r="AT253" s="197" t="s">
        <v>137</v>
      </c>
      <c r="AU253" s="197" t="s">
        <v>142</v>
      </c>
      <c r="AY253" s="18" t="s">
        <v>135</v>
      </c>
      <c r="BE253" s="198">
        <f>IF(N253="základní",J253,0)</f>
        <v>0</v>
      </c>
      <c r="BF253" s="198">
        <f>IF(N253="snížená",J253,0)</f>
        <v>0</v>
      </c>
      <c r="BG253" s="198">
        <f>IF(N253="zákl. přenesená",J253,0)</f>
        <v>0</v>
      </c>
      <c r="BH253" s="198">
        <f>IF(N253="sníž. přenesená",J253,0)</f>
        <v>0</v>
      </c>
      <c r="BI253" s="198">
        <f>IF(N253="nulová",J253,0)</f>
        <v>0</v>
      </c>
      <c r="BJ253" s="18" t="s">
        <v>142</v>
      </c>
      <c r="BK253" s="198">
        <f>ROUND(I253*H253,2)</f>
        <v>0</v>
      </c>
      <c r="BL253" s="18" t="s">
        <v>213</v>
      </c>
      <c r="BM253" s="197" t="s">
        <v>353</v>
      </c>
    </row>
    <row r="254" s="2" customFormat="1" ht="16.5" customHeight="1">
      <c r="A254" s="37"/>
      <c r="B254" s="184"/>
      <c r="C254" s="185" t="s">
        <v>354</v>
      </c>
      <c r="D254" s="185" t="s">
        <v>137</v>
      </c>
      <c r="E254" s="186" t="s">
        <v>355</v>
      </c>
      <c r="F254" s="187" t="s">
        <v>356</v>
      </c>
      <c r="G254" s="188" t="s">
        <v>322</v>
      </c>
      <c r="H254" s="189">
        <v>2</v>
      </c>
      <c r="I254" s="190"/>
      <c r="J254" s="191">
        <f>ROUND(I254*H254,2)</f>
        <v>0</v>
      </c>
      <c r="K254" s="192"/>
      <c r="L254" s="38"/>
      <c r="M254" s="193" t="s">
        <v>1</v>
      </c>
      <c r="N254" s="194" t="s">
        <v>42</v>
      </c>
      <c r="O254" s="76"/>
      <c r="P254" s="195">
        <f>O254*H254</f>
        <v>0</v>
      </c>
      <c r="Q254" s="195">
        <v>0.0017700000000000001</v>
      </c>
      <c r="R254" s="195">
        <f>Q254*H254</f>
        <v>0.0035400000000000002</v>
      </c>
      <c r="S254" s="195">
        <v>0</v>
      </c>
      <c r="T254" s="196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7" t="s">
        <v>213</v>
      </c>
      <c r="AT254" s="197" t="s">
        <v>137</v>
      </c>
      <c r="AU254" s="197" t="s">
        <v>142</v>
      </c>
      <c r="AY254" s="18" t="s">
        <v>135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18" t="s">
        <v>142</v>
      </c>
      <c r="BK254" s="198">
        <f>ROUND(I254*H254,2)</f>
        <v>0</v>
      </c>
      <c r="BL254" s="18" t="s">
        <v>213</v>
      </c>
      <c r="BM254" s="197" t="s">
        <v>357</v>
      </c>
    </row>
    <row r="255" s="2" customFormat="1" ht="16.5" customHeight="1">
      <c r="A255" s="37"/>
      <c r="B255" s="184"/>
      <c r="C255" s="185" t="s">
        <v>358</v>
      </c>
      <c r="D255" s="185" t="s">
        <v>137</v>
      </c>
      <c r="E255" s="186" t="s">
        <v>359</v>
      </c>
      <c r="F255" s="187" t="s">
        <v>360</v>
      </c>
      <c r="G255" s="188" t="s">
        <v>322</v>
      </c>
      <c r="H255" s="189">
        <v>7</v>
      </c>
      <c r="I255" s="190"/>
      <c r="J255" s="191">
        <f>ROUND(I255*H255,2)</f>
        <v>0</v>
      </c>
      <c r="K255" s="192"/>
      <c r="L255" s="38"/>
      <c r="M255" s="193" t="s">
        <v>1</v>
      </c>
      <c r="N255" s="194" t="s">
        <v>42</v>
      </c>
      <c r="O255" s="76"/>
      <c r="P255" s="195">
        <f>O255*H255</f>
        <v>0</v>
      </c>
      <c r="Q255" s="195">
        <v>0.00046000000000000001</v>
      </c>
      <c r="R255" s="195">
        <f>Q255*H255</f>
        <v>0.0032200000000000002</v>
      </c>
      <c r="S255" s="195">
        <v>0</v>
      </c>
      <c r="T255" s="196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7" t="s">
        <v>213</v>
      </c>
      <c r="AT255" s="197" t="s">
        <v>137</v>
      </c>
      <c r="AU255" s="197" t="s">
        <v>142</v>
      </c>
      <c r="AY255" s="18" t="s">
        <v>135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18" t="s">
        <v>142</v>
      </c>
      <c r="BK255" s="198">
        <f>ROUND(I255*H255,2)</f>
        <v>0</v>
      </c>
      <c r="BL255" s="18" t="s">
        <v>213</v>
      </c>
      <c r="BM255" s="197" t="s">
        <v>361</v>
      </c>
    </row>
    <row r="256" s="2" customFormat="1" ht="16.5" customHeight="1">
      <c r="A256" s="37"/>
      <c r="B256" s="184"/>
      <c r="C256" s="185" t="s">
        <v>362</v>
      </c>
      <c r="D256" s="185" t="s">
        <v>137</v>
      </c>
      <c r="E256" s="186" t="s">
        <v>363</v>
      </c>
      <c r="F256" s="187" t="s">
        <v>364</v>
      </c>
      <c r="G256" s="188" t="s">
        <v>322</v>
      </c>
      <c r="H256" s="189">
        <v>2</v>
      </c>
      <c r="I256" s="190"/>
      <c r="J256" s="191">
        <f>ROUND(I256*H256,2)</f>
        <v>0</v>
      </c>
      <c r="K256" s="192"/>
      <c r="L256" s="38"/>
      <c r="M256" s="193" t="s">
        <v>1</v>
      </c>
      <c r="N256" s="194" t="s">
        <v>42</v>
      </c>
      <c r="O256" s="76"/>
      <c r="P256" s="195">
        <f>O256*H256</f>
        <v>0</v>
      </c>
      <c r="Q256" s="195">
        <v>0.00076999999999999996</v>
      </c>
      <c r="R256" s="195">
        <f>Q256*H256</f>
        <v>0.0015399999999999999</v>
      </c>
      <c r="S256" s="195">
        <v>0</v>
      </c>
      <c r="T256" s="196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7" t="s">
        <v>213</v>
      </c>
      <c r="AT256" s="197" t="s">
        <v>137</v>
      </c>
      <c r="AU256" s="197" t="s">
        <v>142</v>
      </c>
      <c r="AY256" s="18" t="s">
        <v>135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18" t="s">
        <v>142</v>
      </c>
      <c r="BK256" s="198">
        <f>ROUND(I256*H256,2)</f>
        <v>0</v>
      </c>
      <c r="BL256" s="18" t="s">
        <v>213</v>
      </c>
      <c r="BM256" s="197" t="s">
        <v>365</v>
      </c>
    </row>
    <row r="257" s="2" customFormat="1" ht="16.5" customHeight="1">
      <c r="A257" s="37"/>
      <c r="B257" s="184"/>
      <c r="C257" s="185" t="s">
        <v>366</v>
      </c>
      <c r="D257" s="185" t="s">
        <v>137</v>
      </c>
      <c r="E257" s="186" t="s">
        <v>367</v>
      </c>
      <c r="F257" s="187" t="s">
        <v>368</v>
      </c>
      <c r="G257" s="188" t="s">
        <v>203</v>
      </c>
      <c r="H257" s="189">
        <v>3</v>
      </c>
      <c r="I257" s="190"/>
      <c r="J257" s="191">
        <f>ROUND(I257*H257,2)</f>
        <v>0</v>
      </c>
      <c r="K257" s="192"/>
      <c r="L257" s="38"/>
      <c r="M257" s="193" t="s">
        <v>1</v>
      </c>
      <c r="N257" s="194" t="s">
        <v>42</v>
      </c>
      <c r="O257" s="76"/>
      <c r="P257" s="195">
        <f>O257*H257</f>
        <v>0</v>
      </c>
      <c r="Q257" s="195">
        <v>0</v>
      </c>
      <c r="R257" s="195">
        <f>Q257*H257</f>
        <v>0</v>
      </c>
      <c r="S257" s="195">
        <v>0.0030999999999999999</v>
      </c>
      <c r="T257" s="196">
        <f>S257*H257</f>
        <v>0.0092999999999999992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7" t="s">
        <v>213</v>
      </c>
      <c r="AT257" s="197" t="s">
        <v>137</v>
      </c>
      <c r="AU257" s="197" t="s">
        <v>142</v>
      </c>
      <c r="AY257" s="18" t="s">
        <v>135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18" t="s">
        <v>142</v>
      </c>
      <c r="BK257" s="198">
        <f>ROUND(I257*H257,2)</f>
        <v>0</v>
      </c>
      <c r="BL257" s="18" t="s">
        <v>213</v>
      </c>
      <c r="BM257" s="197" t="s">
        <v>369</v>
      </c>
    </row>
    <row r="258" s="15" customFormat="1">
      <c r="A258" s="15"/>
      <c r="B258" s="216"/>
      <c r="C258" s="15"/>
      <c r="D258" s="200" t="s">
        <v>144</v>
      </c>
      <c r="E258" s="217" t="s">
        <v>1</v>
      </c>
      <c r="F258" s="218" t="s">
        <v>370</v>
      </c>
      <c r="G258" s="15"/>
      <c r="H258" s="217" t="s">
        <v>1</v>
      </c>
      <c r="I258" s="219"/>
      <c r="J258" s="15"/>
      <c r="K258" s="15"/>
      <c r="L258" s="216"/>
      <c r="M258" s="220"/>
      <c r="N258" s="221"/>
      <c r="O258" s="221"/>
      <c r="P258" s="221"/>
      <c r="Q258" s="221"/>
      <c r="R258" s="221"/>
      <c r="S258" s="221"/>
      <c r="T258" s="22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17" t="s">
        <v>144</v>
      </c>
      <c r="AU258" s="217" t="s">
        <v>142</v>
      </c>
      <c r="AV258" s="15" t="s">
        <v>84</v>
      </c>
      <c r="AW258" s="15" t="s">
        <v>33</v>
      </c>
      <c r="AX258" s="15" t="s">
        <v>76</v>
      </c>
      <c r="AY258" s="217" t="s">
        <v>135</v>
      </c>
    </row>
    <row r="259" s="13" customFormat="1">
      <c r="A259" s="13"/>
      <c r="B259" s="199"/>
      <c r="C259" s="13"/>
      <c r="D259" s="200" t="s">
        <v>144</v>
      </c>
      <c r="E259" s="201" t="s">
        <v>1</v>
      </c>
      <c r="F259" s="202" t="s">
        <v>81</v>
      </c>
      <c r="G259" s="13"/>
      <c r="H259" s="203">
        <v>3</v>
      </c>
      <c r="I259" s="204"/>
      <c r="J259" s="13"/>
      <c r="K259" s="13"/>
      <c r="L259" s="199"/>
      <c r="M259" s="205"/>
      <c r="N259" s="206"/>
      <c r="O259" s="206"/>
      <c r="P259" s="206"/>
      <c r="Q259" s="206"/>
      <c r="R259" s="206"/>
      <c r="S259" s="206"/>
      <c r="T259" s="20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01" t="s">
        <v>144</v>
      </c>
      <c r="AU259" s="201" t="s">
        <v>142</v>
      </c>
      <c r="AV259" s="13" t="s">
        <v>142</v>
      </c>
      <c r="AW259" s="13" t="s">
        <v>33</v>
      </c>
      <c r="AX259" s="13" t="s">
        <v>84</v>
      </c>
      <c r="AY259" s="201" t="s">
        <v>135</v>
      </c>
    </row>
    <row r="260" s="2" customFormat="1" ht="16.5" customHeight="1">
      <c r="A260" s="37"/>
      <c r="B260" s="184"/>
      <c r="C260" s="185" t="s">
        <v>371</v>
      </c>
      <c r="D260" s="185" t="s">
        <v>137</v>
      </c>
      <c r="E260" s="186" t="s">
        <v>372</v>
      </c>
      <c r="F260" s="187" t="s">
        <v>373</v>
      </c>
      <c r="G260" s="188" t="s">
        <v>322</v>
      </c>
      <c r="H260" s="189">
        <v>11</v>
      </c>
      <c r="I260" s="190"/>
      <c r="J260" s="191">
        <f>ROUND(I260*H260,2)</f>
        <v>0</v>
      </c>
      <c r="K260" s="192"/>
      <c r="L260" s="38"/>
      <c r="M260" s="193" t="s">
        <v>1</v>
      </c>
      <c r="N260" s="194" t="s">
        <v>42</v>
      </c>
      <c r="O260" s="76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7" t="s">
        <v>213</v>
      </c>
      <c r="AT260" s="197" t="s">
        <v>137</v>
      </c>
      <c r="AU260" s="197" t="s">
        <v>142</v>
      </c>
      <c r="AY260" s="18" t="s">
        <v>135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8" t="s">
        <v>142</v>
      </c>
      <c r="BK260" s="198">
        <f>ROUND(I260*H260,2)</f>
        <v>0</v>
      </c>
      <c r="BL260" s="18" t="s">
        <v>213</v>
      </c>
      <c r="BM260" s="197" t="s">
        <v>374</v>
      </c>
    </row>
    <row r="261" s="2" customFormat="1" ht="21.75" customHeight="1">
      <c r="A261" s="37"/>
      <c r="B261" s="184"/>
      <c r="C261" s="185" t="s">
        <v>375</v>
      </c>
      <c r="D261" s="185" t="s">
        <v>137</v>
      </c>
      <c r="E261" s="186" t="s">
        <v>376</v>
      </c>
      <c r="F261" s="187" t="s">
        <v>377</v>
      </c>
      <c r="G261" s="188" t="s">
        <v>256</v>
      </c>
      <c r="H261" s="189">
        <v>0.0080000000000000002</v>
      </c>
      <c r="I261" s="190"/>
      <c r="J261" s="191">
        <f>ROUND(I261*H261,2)</f>
        <v>0</v>
      </c>
      <c r="K261" s="192"/>
      <c r="L261" s="38"/>
      <c r="M261" s="193" t="s">
        <v>1</v>
      </c>
      <c r="N261" s="194" t="s">
        <v>42</v>
      </c>
      <c r="O261" s="76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7" t="s">
        <v>213</v>
      </c>
      <c r="AT261" s="197" t="s">
        <v>137</v>
      </c>
      <c r="AU261" s="197" t="s">
        <v>142</v>
      </c>
      <c r="AY261" s="18" t="s">
        <v>135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18" t="s">
        <v>142</v>
      </c>
      <c r="BK261" s="198">
        <f>ROUND(I261*H261,2)</f>
        <v>0</v>
      </c>
      <c r="BL261" s="18" t="s">
        <v>213</v>
      </c>
      <c r="BM261" s="197" t="s">
        <v>378</v>
      </c>
    </row>
    <row r="262" s="2" customFormat="1" ht="21.75" customHeight="1">
      <c r="A262" s="37"/>
      <c r="B262" s="184"/>
      <c r="C262" s="185" t="s">
        <v>379</v>
      </c>
      <c r="D262" s="185" t="s">
        <v>137</v>
      </c>
      <c r="E262" s="186" t="s">
        <v>380</v>
      </c>
      <c r="F262" s="187" t="s">
        <v>381</v>
      </c>
      <c r="G262" s="188" t="s">
        <v>256</v>
      </c>
      <c r="H262" s="189">
        <v>0.0080000000000000002</v>
      </c>
      <c r="I262" s="190"/>
      <c r="J262" s="191">
        <f>ROUND(I262*H262,2)</f>
        <v>0</v>
      </c>
      <c r="K262" s="192"/>
      <c r="L262" s="38"/>
      <c r="M262" s="193" t="s">
        <v>1</v>
      </c>
      <c r="N262" s="194" t="s">
        <v>42</v>
      </c>
      <c r="O262" s="76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7" t="s">
        <v>213</v>
      </c>
      <c r="AT262" s="197" t="s">
        <v>137</v>
      </c>
      <c r="AU262" s="197" t="s">
        <v>142</v>
      </c>
      <c r="AY262" s="18" t="s">
        <v>135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18" t="s">
        <v>142</v>
      </c>
      <c r="BK262" s="198">
        <f>ROUND(I262*H262,2)</f>
        <v>0</v>
      </c>
      <c r="BL262" s="18" t="s">
        <v>213</v>
      </c>
      <c r="BM262" s="197" t="s">
        <v>382</v>
      </c>
    </row>
    <row r="263" s="12" customFormat="1" ht="22.8" customHeight="1">
      <c r="A263" s="12"/>
      <c r="B263" s="171"/>
      <c r="C263" s="12"/>
      <c r="D263" s="172" t="s">
        <v>75</v>
      </c>
      <c r="E263" s="182" t="s">
        <v>383</v>
      </c>
      <c r="F263" s="182" t="s">
        <v>384</v>
      </c>
      <c r="G263" s="12"/>
      <c r="H263" s="12"/>
      <c r="I263" s="174"/>
      <c r="J263" s="183">
        <f>BK263</f>
        <v>0</v>
      </c>
      <c r="K263" s="12"/>
      <c r="L263" s="171"/>
      <c r="M263" s="176"/>
      <c r="N263" s="177"/>
      <c r="O263" s="177"/>
      <c r="P263" s="178">
        <f>SUM(P264:P274)</f>
        <v>0</v>
      </c>
      <c r="Q263" s="177"/>
      <c r="R263" s="178">
        <f>SUM(R264:R274)</f>
        <v>0.02018</v>
      </c>
      <c r="S263" s="177"/>
      <c r="T263" s="179">
        <f>SUM(T264:T274)</f>
        <v>0.0027999999999999995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72" t="s">
        <v>142</v>
      </c>
      <c r="AT263" s="180" t="s">
        <v>75</v>
      </c>
      <c r="AU263" s="180" t="s">
        <v>84</v>
      </c>
      <c r="AY263" s="172" t="s">
        <v>135</v>
      </c>
      <c r="BK263" s="181">
        <f>SUM(BK264:BK274)</f>
        <v>0</v>
      </c>
    </row>
    <row r="264" s="2" customFormat="1" ht="16.5" customHeight="1">
      <c r="A264" s="37"/>
      <c r="B264" s="184"/>
      <c r="C264" s="185" t="s">
        <v>385</v>
      </c>
      <c r="D264" s="185" t="s">
        <v>137</v>
      </c>
      <c r="E264" s="186" t="s">
        <v>386</v>
      </c>
      <c r="F264" s="187" t="s">
        <v>387</v>
      </c>
      <c r="G264" s="188" t="s">
        <v>322</v>
      </c>
      <c r="H264" s="189">
        <v>10</v>
      </c>
      <c r="I264" s="190"/>
      <c r="J264" s="191">
        <f>ROUND(I264*H264,2)</f>
        <v>0</v>
      </c>
      <c r="K264" s="192"/>
      <c r="L264" s="38"/>
      <c r="M264" s="193" t="s">
        <v>1</v>
      </c>
      <c r="N264" s="194" t="s">
        <v>42</v>
      </c>
      <c r="O264" s="76"/>
      <c r="P264" s="195">
        <f>O264*H264</f>
        <v>0</v>
      </c>
      <c r="Q264" s="195">
        <v>0</v>
      </c>
      <c r="R264" s="195">
        <f>Q264*H264</f>
        <v>0</v>
      </c>
      <c r="S264" s="195">
        <v>0.00027999999999999998</v>
      </c>
      <c r="T264" s="196">
        <f>S264*H264</f>
        <v>0.0027999999999999995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7" t="s">
        <v>213</v>
      </c>
      <c r="AT264" s="197" t="s">
        <v>137</v>
      </c>
      <c r="AU264" s="197" t="s">
        <v>142</v>
      </c>
      <c r="AY264" s="18" t="s">
        <v>135</v>
      </c>
      <c r="BE264" s="198">
        <f>IF(N264="základní",J264,0)</f>
        <v>0</v>
      </c>
      <c r="BF264" s="198">
        <f>IF(N264="snížená",J264,0)</f>
        <v>0</v>
      </c>
      <c r="BG264" s="198">
        <f>IF(N264="zákl. přenesená",J264,0)</f>
        <v>0</v>
      </c>
      <c r="BH264" s="198">
        <f>IF(N264="sníž. přenesená",J264,0)</f>
        <v>0</v>
      </c>
      <c r="BI264" s="198">
        <f>IF(N264="nulová",J264,0)</f>
        <v>0</v>
      </c>
      <c r="BJ264" s="18" t="s">
        <v>142</v>
      </c>
      <c r="BK264" s="198">
        <f>ROUND(I264*H264,2)</f>
        <v>0</v>
      </c>
      <c r="BL264" s="18" t="s">
        <v>213</v>
      </c>
      <c r="BM264" s="197" t="s">
        <v>388</v>
      </c>
    </row>
    <row r="265" s="2" customFormat="1" ht="21.75" customHeight="1">
      <c r="A265" s="37"/>
      <c r="B265" s="184"/>
      <c r="C265" s="185" t="s">
        <v>389</v>
      </c>
      <c r="D265" s="185" t="s">
        <v>137</v>
      </c>
      <c r="E265" s="186" t="s">
        <v>390</v>
      </c>
      <c r="F265" s="187" t="s">
        <v>391</v>
      </c>
      <c r="G265" s="188" t="s">
        <v>322</v>
      </c>
      <c r="H265" s="189">
        <v>20</v>
      </c>
      <c r="I265" s="190"/>
      <c r="J265" s="191">
        <f>ROUND(I265*H265,2)</f>
        <v>0</v>
      </c>
      <c r="K265" s="192"/>
      <c r="L265" s="38"/>
      <c r="M265" s="193" t="s">
        <v>1</v>
      </c>
      <c r="N265" s="194" t="s">
        <v>42</v>
      </c>
      <c r="O265" s="76"/>
      <c r="P265" s="195">
        <f>O265*H265</f>
        <v>0</v>
      </c>
      <c r="Q265" s="195">
        <v>0.00042000000000000002</v>
      </c>
      <c r="R265" s="195">
        <f>Q265*H265</f>
        <v>0.0084000000000000012</v>
      </c>
      <c r="S265" s="195">
        <v>0</v>
      </c>
      <c r="T265" s="196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7" t="s">
        <v>213</v>
      </c>
      <c r="AT265" s="197" t="s">
        <v>137</v>
      </c>
      <c r="AU265" s="197" t="s">
        <v>142</v>
      </c>
      <c r="AY265" s="18" t="s">
        <v>135</v>
      </c>
      <c r="BE265" s="198">
        <f>IF(N265="základní",J265,0)</f>
        <v>0</v>
      </c>
      <c r="BF265" s="198">
        <f>IF(N265="snížená",J265,0)</f>
        <v>0</v>
      </c>
      <c r="BG265" s="198">
        <f>IF(N265="zákl. přenesená",J265,0)</f>
        <v>0</v>
      </c>
      <c r="BH265" s="198">
        <f>IF(N265="sníž. přenesená",J265,0)</f>
        <v>0</v>
      </c>
      <c r="BI265" s="198">
        <f>IF(N265="nulová",J265,0)</f>
        <v>0</v>
      </c>
      <c r="BJ265" s="18" t="s">
        <v>142</v>
      </c>
      <c r="BK265" s="198">
        <f>ROUND(I265*H265,2)</f>
        <v>0</v>
      </c>
      <c r="BL265" s="18" t="s">
        <v>213</v>
      </c>
      <c r="BM265" s="197" t="s">
        <v>392</v>
      </c>
    </row>
    <row r="266" s="2" customFormat="1" ht="21.75" customHeight="1">
      <c r="A266" s="37"/>
      <c r="B266" s="184"/>
      <c r="C266" s="223" t="s">
        <v>393</v>
      </c>
      <c r="D266" s="223" t="s">
        <v>206</v>
      </c>
      <c r="E266" s="224" t="s">
        <v>394</v>
      </c>
      <c r="F266" s="225" t="s">
        <v>395</v>
      </c>
      <c r="G266" s="226" t="s">
        <v>322</v>
      </c>
      <c r="H266" s="227">
        <v>7</v>
      </c>
      <c r="I266" s="228"/>
      <c r="J266" s="229">
        <f>ROUND(I266*H266,2)</f>
        <v>0</v>
      </c>
      <c r="K266" s="230"/>
      <c r="L266" s="231"/>
      <c r="M266" s="232" t="s">
        <v>1</v>
      </c>
      <c r="N266" s="233" t="s">
        <v>42</v>
      </c>
      <c r="O266" s="76"/>
      <c r="P266" s="195">
        <f>O266*H266</f>
        <v>0</v>
      </c>
      <c r="Q266" s="195">
        <v>0.00011</v>
      </c>
      <c r="R266" s="195">
        <f>Q266*H266</f>
        <v>0.00077000000000000007</v>
      </c>
      <c r="S266" s="195">
        <v>0</v>
      </c>
      <c r="T266" s="196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7" t="s">
        <v>307</v>
      </c>
      <c r="AT266" s="197" t="s">
        <v>206</v>
      </c>
      <c r="AU266" s="197" t="s">
        <v>142</v>
      </c>
      <c r="AY266" s="18" t="s">
        <v>135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18" t="s">
        <v>142</v>
      </c>
      <c r="BK266" s="198">
        <f>ROUND(I266*H266,2)</f>
        <v>0</v>
      </c>
      <c r="BL266" s="18" t="s">
        <v>213</v>
      </c>
      <c r="BM266" s="197" t="s">
        <v>396</v>
      </c>
    </row>
    <row r="267" s="2" customFormat="1" ht="21.75" customHeight="1">
      <c r="A267" s="37"/>
      <c r="B267" s="184"/>
      <c r="C267" s="223" t="s">
        <v>195</v>
      </c>
      <c r="D267" s="223" t="s">
        <v>206</v>
      </c>
      <c r="E267" s="224" t="s">
        <v>397</v>
      </c>
      <c r="F267" s="225" t="s">
        <v>398</v>
      </c>
      <c r="G267" s="226" t="s">
        <v>322</v>
      </c>
      <c r="H267" s="227">
        <v>7</v>
      </c>
      <c r="I267" s="228"/>
      <c r="J267" s="229">
        <f>ROUND(I267*H267,2)</f>
        <v>0</v>
      </c>
      <c r="K267" s="230"/>
      <c r="L267" s="231"/>
      <c r="M267" s="232" t="s">
        <v>1</v>
      </c>
      <c r="N267" s="233" t="s">
        <v>42</v>
      </c>
      <c r="O267" s="76"/>
      <c r="P267" s="195">
        <f>O267*H267</f>
        <v>0</v>
      </c>
      <c r="Q267" s="195">
        <v>0.00017000000000000001</v>
      </c>
      <c r="R267" s="195">
        <f>Q267*H267</f>
        <v>0.0011900000000000001</v>
      </c>
      <c r="S267" s="195">
        <v>0</v>
      </c>
      <c r="T267" s="196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7" t="s">
        <v>307</v>
      </c>
      <c r="AT267" s="197" t="s">
        <v>206</v>
      </c>
      <c r="AU267" s="197" t="s">
        <v>142</v>
      </c>
      <c r="AY267" s="18" t="s">
        <v>135</v>
      </c>
      <c r="BE267" s="198">
        <f>IF(N267="základní",J267,0)</f>
        <v>0</v>
      </c>
      <c r="BF267" s="198">
        <f>IF(N267="snížená",J267,0)</f>
        <v>0</v>
      </c>
      <c r="BG267" s="198">
        <f>IF(N267="zákl. přenesená",J267,0)</f>
        <v>0</v>
      </c>
      <c r="BH267" s="198">
        <f>IF(N267="sníž. přenesená",J267,0)</f>
        <v>0</v>
      </c>
      <c r="BI267" s="198">
        <f>IF(N267="nulová",J267,0)</f>
        <v>0</v>
      </c>
      <c r="BJ267" s="18" t="s">
        <v>142</v>
      </c>
      <c r="BK267" s="198">
        <f>ROUND(I267*H267,2)</f>
        <v>0</v>
      </c>
      <c r="BL267" s="18" t="s">
        <v>213</v>
      </c>
      <c r="BM267" s="197" t="s">
        <v>399</v>
      </c>
    </row>
    <row r="268" s="2" customFormat="1" ht="21.75" customHeight="1">
      <c r="A268" s="37"/>
      <c r="B268" s="184"/>
      <c r="C268" s="223" t="s">
        <v>400</v>
      </c>
      <c r="D268" s="223" t="s">
        <v>206</v>
      </c>
      <c r="E268" s="224" t="s">
        <v>401</v>
      </c>
      <c r="F268" s="225" t="s">
        <v>402</v>
      </c>
      <c r="G268" s="226" t="s">
        <v>322</v>
      </c>
      <c r="H268" s="227">
        <v>6</v>
      </c>
      <c r="I268" s="228"/>
      <c r="J268" s="229">
        <f>ROUND(I268*H268,2)</f>
        <v>0</v>
      </c>
      <c r="K268" s="230"/>
      <c r="L268" s="231"/>
      <c r="M268" s="232" t="s">
        <v>1</v>
      </c>
      <c r="N268" s="233" t="s">
        <v>42</v>
      </c>
      <c r="O268" s="76"/>
      <c r="P268" s="195">
        <f>O268*H268</f>
        <v>0</v>
      </c>
      <c r="Q268" s="195">
        <v>0.00027</v>
      </c>
      <c r="R268" s="195">
        <f>Q268*H268</f>
        <v>0.0016199999999999999</v>
      </c>
      <c r="S268" s="195">
        <v>0</v>
      </c>
      <c r="T268" s="196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7" t="s">
        <v>307</v>
      </c>
      <c r="AT268" s="197" t="s">
        <v>206</v>
      </c>
      <c r="AU268" s="197" t="s">
        <v>142</v>
      </c>
      <c r="AY268" s="18" t="s">
        <v>135</v>
      </c>
      <c r="BE268" s="198">
        <f>IF(N268="základní",J268,0)</f>
        <v>0</v>
      </c>
      <c r="BF268" s="198">
        <f>IF(N268="snížená",J268,0)</f>
        <v>0</v>
      </c>
      <c r="BG268" s="198">
        <f>IF(N268="zákl. přenesená",J268,0)</f>
        <v>0</v>
      </c>
      <c r="BH268" s="198">
        <f>IF(N268="sníž. přenesená",J268,0)</f>
        <v>0</v>
      </c>
      <c r="BI268" s="198">
        <f>IF(N268="nulová",J268,0)</f>
        <v>0</v>
      </c>
      <c r="BJ268" s="18" t="s">
        <v>142</v>
      </c>
      <c r="BK268" s="198">
        <f>ROUND(I268*H268,2)</f>
        <v>0</v>
      </c>
      <c r="BL268" s="18" t="s">
        <v>213</v>
      </c>
      <c r="BM268" s="197" t="s">
        <v>403</v>
      </c>
    </row>
    <row r="269" s="2" customFormat="1" ht="21.75" customHeight="1">
      <c r="A269" s="37"/>
      <c r="B269" s="184"/>
      <c r="C269" s="185" t="s">
        <v>404</v>
      </c>
      <c r="D269" s="185" t="s">
        <v>137</v>
      </c>
      <c r="E269" s="186" t="s">
        <v>405</v>
      </c>
      <c r="F269" s="187" t="s">
        <v>406</v>
      </c>
      <c r="G269" s="188" t="s">
        <v>407</v>
      </c>
      <c r="H269" s="189">
        <v>1</v>
      </c>
      <c r="I269" s="190"/>
      <c r="J269" s="191">
        <f>ROUND(I269*H269,2)</f>
        <v>0</v>
      </c>
      <c r="K269" s="192"/>
      <c r="L269" s="38"/>
      <c r="M269" s="193" t="s">
        <v>1</v>
      </c>
      <c r="N269" s="194" t="s">
        <v>42</v>
      </c>
      <c r="O269" s="76"/>
      <c r="P269" s="195">
        <f>O269*H269</f>
        <v>0</v>
      </c>
      <c r="Q269" s="195">
        <v>0</v>
      </c>
      <c r="R269" s="195">
        <f>Q269*H269</f>
        <v>0</v>
      </c>
      <c r="S269" s="195">
        <v>0</v>
      </c>
      <c r="T269" s="196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7" t="s">
        <v>213</v>
      </c>
      <c r="AT269" s="197" t="s">
        <v>137</v>
      </c>
      <c r="AU269" s="197" t="s">
        <v>142</v>
      </c>
      <c r="AY269" s="18" t="s">
        <v>135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8" t="s">
        <v>142</v>
      </c>
      <c r="BK269" s="198">
        <f>ROUND(I269*H269,2)</f>
        <v>0</v>
      </c>
      <c r="BL269" s="18" t="s">
        <v>213</v>
      </c>
      <c r="BM269" s="197" t="s">
        <v>408</v>
      </c>
    </row>
    <row r="270" s="2" customFormat="1" ht="21.75" customHeight="1">
      <c r="A270" s="37"/>
      <c r="B270" s="184"/>
      <c r="C270" s="185" t="s">
        <v>409</v>
      </c>
      <c r="D270" s="185" t="s">
        <v>137</v>
      </c>
      <c r="E270" s="186" t="s">
        <v>410</v>
      </c>
      <c r="F270" s="187" t="s">
        <v>411</v>
      </c>
      <c r="G270" s="188" t="s">
        <v>407</v>
      </c>
      <c r="H270" s="189">
        <v>1</v>
      </c>
      <c r="I270" s="190"/>
      <c r="J270" s="191">
        <f>ROUND(I270*H270,2)</f>
        <v>0</v>
      </c>
      <c r="K270" s="192"/>
      <c r="L270" s="38"/>
      <c r="M270" s="193" t="s">
        <v>1</v>
      </c>
      <c r="N270" s="194" t="s">
        <v>42</v>
      </c>
      <c r="O270" s="76"/>
      <c r="P270" s="195">
        <f>O270*H270</f>
        <v>0</v>
      </c>
      <c r="Q270" s="195">
        <v>0</v>
      </c>
      <c r="R270" s="195">
        <f>Q270*H270</f>
        <v>0</v>
      </c>
      <c r="S270" s="195">
        <v>0</v>
      </c>
      <c r="T270" s="196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7" t="s">
        <v>213</v>
      </c>
      <c r="AT270" s="197" t="s">
        <v>137</v>
      </c>
      <c r="AU270" s="197" t="s">
        <v>142</v>
      </c>
      <c r="AY270" s="18" t="s">
        <v>135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18" t="s">
        <v>142</v>
      </c>
      <c r="BK270" s="198">
        <f>ROUND(I270*H270,2)</f>
        <v>0</v>
      </c>
      <c r="BL270" s="18" t="s">
        <v>213</v>
      </c>
      <c r="BM270" s="197" t="s">
        <v>412</v>
      </c>
    </row>
    <row r="271" s="2" customFormat="1" ht="21.75" customHeight="1">
      <c r="A271" s="37"/>
      <c r="B271" s="184"/>
      <c r="C271" s="185" t="s">
        <v>413</v>
      </c>
      <c r="D271" s="185" t="s">
        <v>137</v>
      </c>
      <c r="E271" s="186" t="s">
        <v>414</v>
      </c>
      <c r="F271" s="187" t="s">
        <v>415</v>
      </c>
      <c r="G271" s="188" t="s">
        <v>322</v>
      </c>
      <c r="H271" s="189">
        <v>20</v>
      </c>
      <c r="I271" s="190"/>
      <c r="J271" s="191">
        <f>ROUND(I271*H271,2)</f>
        <v>0</v>
      </c>
      <c r="K271" s="192"/>
      <c r="L271" s="38"/>
      <c r="M271" s="193" t="s">
        <v>1</v>
      </c>
      <c r="N271" s="194" t="s">
        <v>42</v>
      </c>
      <c r="O271" s="76"/>
      <c r="P271" s="195">
        <f>O271*H271</f>
        <v>0</v>
      </c>
      <c r="Q271" s="195">
        <v>0.00040000000000000002</v>
      </c>
      <c r="R271" s="195">
        <f>Q271*H271</f>
        <v>0.0080000000000000002</v>
      </c>
      <c r="S271" s="195">
        <v>0</v>
      </c>
      <c r="T271" s="196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7" t="s">
        <v>213</v>
      </c>
      <c r="AT271" s="197" t="s">
        <v>137</v>
      </c>
      <c r="AU271" s="197" t="s">
        <v>142</v>
      </c>
      <c r="AY271" s="18" t="s">
        <v>135</v>
      </c>
      <c r="BE271" s="198">
        <f>IF(N271="základní",J271,0)</f>
        <v>0</v>
      </c>
      <c r="BF271" s="198">
        <f>IF(N271="snížená",J271,0)</f>
        <v>0</v>
      </c>
      <c r="BG271" s="198">
        <f>IF(N271="zákl. přenesená",J271,0)</f>
        <v>0</v>
      </c>
      <c r="BH271" s="198">
        <f>IF(N271="sníž. přenesená",J271,0)</f>
        <v>0</v>
      </c>
      <c r="BI271" s="198">
        <f>IF(N271="nulová",J271,0)</f>
        <v>0</v>
      </c>
      <c r="BJ271" s="18" t="s">
        <v>142</v>
      </c>
      <c r="BK271" s="198">
        <f>ROUND(I271*H271,2)</f>
        <v>0</v>
      </c>
      <c r="BL271" s="18" t="s">
        <v>213</v>
      </c>
      <c r="BM271" s="197" t="s">
        <v>416</v>
      </c>
    </row>
    <row r="272" s="2" customFormat="1" ht="16.5" customHeight="1">
      <c r="A272" s="37"/>
      <c r="B272" s="184"/>
      <c r="C272" s="185" t="s">
        <v>417</v>
      </c>
      <c r="D272" s="185" t="s">
        <v>137</v>
      </c>
      <c r="E272" s="186" t="s">
        <v>418</v>
      </c>
      <c r="F272" s="187" t="s">
        <v>419</v>
      </c>
      <c r="G272" s="188" t="s">
        <v>322</v>
      </c>
      <c r="H272" s="189">
        <v>20</v>
      </c>
      <c r="I272" s="190"/>
      <c r="J272" s="191">
        <f>ROUND(I272*H272,2)</f>
        <v>0</v>
      </c>
      <c r="K272" s="192"/>
      <c r="L272" s="38"/>
      <c r="M272" s="193" t="s">
        <v>1</v>
      </c>
      <c r="N272" s="194" t="s">
        <v>42</v>
      </c>
      <c r="O272" s="76"/>
      <c r="P272" s="195">
        <f>O272*H272</f>
        <v>0</v>
      </c>
      <c r="Q272" s="195">
        <v>1.0000000000000001E-05</v>
      </c>
      <c r="R272" s="195">
        <f>Q272*H272</f>
        <v>0.00020000000000000001</v>
      </c>
      <c r="S272" s="195">
        <v>0</v>
      </c>
      <c r="T272" s="196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7" t="s">
        <v>213</v>
      </c>
      <c r="AT272" s="197" t="s">
        <v>137</v>
      </c>
      <c r="AU272" s="197" t="s">
        <v>142</v>
      </c>
      <c r="AY272" s="18" t="s">
        <v>135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8" t="s">
        <v>142</v>
      </c>
      <c r="BK272" s="198">
        <f>ROUND(I272*H272,2)</f>
        <v>0</v>
      </c>
      <c r="BL272" s="18" t="s">
        <v>213</v>
      </c>
      <c r="BM272" s="197" t="s">
        <v>420</v>
      </c>
    </row>
    <row r="273" s="2" customFormat="1" ht="21.75" customHeight="1">
      <c r="A273" s="37"/>
      <c r="B273" s="184"/>
      <c r="C273" s="185" t="s">
        <v>421</v>
      </c>
      <c r="D273" s="185" t="s">
        <v>137</v>
      </c>
      <c r="E273" s="186" t="s">
        <v>422</v>
      </c>
      <c r="F273" s="187" t="s">
        <v>423</v>
      </c>
      <c r="G273" s="188" t="s">
        <v>256</v>
      </c>
      <c r="H273" s="189">
        <v>0.02</v>
      </c>
      <c r="I273" s="190"/>
      <c r="J273" s="191">
        <f>ROUND(I273*H273,2)</f>
        <v>0</v>
      </c>
      <c r="K273" s="192"/>
      <c r="L273" s="38"/>
      <c r="M273" s="193" t="s">
        <v>1</v>
      </c>
      <c r="N273" s="194" t="s">
        <v>42</v>
      </c>
      <c r="O273" s="76"/>
      <c r="P273" s="195">
        <f>O273*H273</f>
        <v>0</v>
      </c>
      <c r="Q273" s="195">
        <v>0</v>
      </c>
      <c r="R273" s="195">
        <f>Q273*H273</f>
        <v>0</v>
      </c>
      <c r="S273" s="195">
        <v>0</v>
      </c>
      <c r="T273" s="196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7" t="s">
        <v>213</v>
      </c>
      <c r="AT273" s="197" t="s">
        <v>137</v>
      </c>
      <c r="AU273" s="197" t="s">
        <v>142</v>
      </c>
      <c r="AY273" s="18" t="s">
        <v>135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18" t="s">
        <v>142</v>
      </c>
      <c r="BK273" s="198">
        <f>ROUND(I273*H273,2)</f>
        <v>0</v>
      </c>
      <c r="BL273" s="18" t="s">
        <v>213</v>
      </c>
      <c r="BM273" s="197" t="s">
        <v>424</v>
      </c>
    </row>
    <row r="274" s="2" customFormat="1" ht="21.75" customHeight="1">
      <c r="A274" s="37"/>
      <c r="B274" s="184"/>
      <c r="C274" s="185" t="s">
        <v>425</v>
      </c>
      <c r="D274" s="185" t="s">
        <v>137</v>
      </c>
      <c r="E274" s="186" t="s">
        <v>426</v>
      </c>
      <c r="F274" s="187" t="s">
        <v>427</v>
      </c>
      <c r="G274" s="188" t="s">
        <v>256</v>
      </c>
      <c r="H274" s="189">
        <v>0.02</v>
      </c>
      <c r="I274" s="190"/>
      <c r="J274" s="191">
        <f>ROUND(I274*H274,2)</f>
        <v>0</v>
      </c>
      <c r="K274" s="192"/>
      <c r="L274" s="38"/>
      <c r="M274" s="193" t="s">
        <v>1</v>
      </c>
      <c r="N274" s="194" t="s">
        <v>42</v>
      </c>
      <c r="O274" s="76"/>
      <c r="P274" s="195">
        <f>O274*H274</f>
        <v>0</v>
      </c>
      <c r="Q274" s="195">
        <v>0</v>
      </c>
      <c r="R274" s="195">
        <f>Q274*H274</f>
        <v>0</v>
      </c>
      <c r="S274" s="195">
        <v>0</v>
      </c>
      <c r="T274" s="196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7" t="s">
        <v>213</v>
      </c>
      <c r="AT274" s="197" t="s">
        <v>137</v>
      </c>
      <c r="AU274" s="197" t="s">
        <v>142</v>
      </c>
      <c r="AY274" s="18" t="s">
        <v>135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8" t="s">
        <v>142</v>
      </c>
      <c r="BK274" s="198">
        <f>ROUND(I274*H274,2)</f>
        <v>0</v>
      </c>
      <c r="BL274" s="18" t="s">
        <v>213</v>
      </c>
      <c r="BM274" s="197" t="s">
        <v>428</v>
      </c>
    </row>
    <row r="275" s="12" customFormat="1" ht="22.8" customHeight="1">
      <c r="A275" s="12"/>
      <c r="B275" s="171"/>
      <c r="C275" s="12"/>
      <c r="D275" s="172" t="s">
        <v>75</v>
      </c>
      <c r="E275" s="182" t="s">
        <v>429</v>
      </c>
      <c r="F275" s="182" t="s">
        <v>430</v>
      </c>
      <c r="G275" s="12"/>
      <c r="H275" s="12"/>
      <c r="I275" s="174"/>
      <c r="J275" s="183">
        <f>BK275</f>
        <v>0</v>
      </c>
      <c r="K275" s="12"/>
      <c r="L275" s="171"/>
      <c r="M275" s="176"/>
      <c r="N275" s="177"/>
      <c r="O275" s="177"/>
      <c r="P275" s="178">
        <f>SUM(P276:P286)</f>
        <v>0</v>
      </c>
      <c r="Q275" s="177"/>
      <c r="R275" s="178">
        <f>SUM(R276:R286)</f>
        <v>0.0031499999999999996</v>
      </c>
      <c r="S275" s="177"/>
      <c r="T275" s="179">
        <f>SUM(T276:T286)</f>
        <v>0.00645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72" t="s">
        <v>142</v>
      </c>
      <c r="AT275" s="180" t="s">
        <v>75</v>
      </c>
      <c r="AU275" s="180" t="s">
        <v>84</v>
      </c>
      <c r="AY275" s="172" t="s">
        <v>135</v>
      </c>
      <c r="BK275" s="181">
        <f>SUM(BK276:BK286)</f>
        <v>0</v>
      </c>
    </row>
    <row r="276" s="2" customFormat="1" ht="21.75" customHeight="1">
      <c r="A276" s="37"/>
      <c r="B276" s="184"/>
      <c r="C276" s="185" t="s">
        <v>431</v>
      </c>
      <c r="D276" s="185" t="s">
        <v>137</v>
      </c>
      <c r="E276" s="186" t="s">
        <v>432</v>
      </c>
      <c r="F276" s="187" t="s">
        <v>433</v>
      </c>
      <c r="G276" s="188" t="s">
        <v>322</v>
      </c>
      <c r="H276" s="189">
        <v>3</v>
      </c>
      <c r="I276" s="190"/>
      <c r="J276" s="191">
        <f>ROUND(I276*H276,2)</f>
        <v>0</v>
      </c>
      <c r="K276" s="192"/>
      <c r="L276" s="38"/>
      <c r="M276" s="193" t="s">
        <v>1</v>
      </c>
      <c r="N276" s="194" t="s">
        <v>42</v>
      </c>
      <c r="O276" s="76"/>
      <c r="P276" s="195">
        <f>O276*H276</f>
        <v>0</v>
      </c>
      <c r="Q276" s="195">
        <v>0.00011</v>
      </c>
      <c r="R276" s="195">
        <f>Q276*H276</f>
        <v>0.00033</v>
      </c>
      <c r="S276" s="195">
        <v>0.00215</v>
      </c>
      <c r="T276" s="196">
        <f>S276*H276</f>
        <v>0.00645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7" t="s">
        <v>213</v>
      </c>
      <c r="AT276" s="197" t="s">
        <v>137</v>
      </c>
      <c r="AU276" s="197" t="s">
        <v>142</v>
      </c>
      <c r="AY276" s="18" t="s">
        <v>135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18" t="s">
        <v>142</v>
      </c>
      <c r="BK276" s="198">
        <f>ROUND(I276*H276,2)</f>
        <v>0</v>
      </c>
      <c r="BL276" s="18" t="s">
        <v>213</v>
      </c>
      <c r="BM276" s="197" t="s">
        <v>434</v>
      </c>
    </row>
    <row r="277" s="2" customFormat="1" ht="21.75" customHeight="1">
      <c r="A277" s="37"/>
      <c r="B277" s="184"/>
      <c r="C277" s="185" t="s">
        <v>435</v>
      </c>
      <c r="D277" s="185" t="s">
        <v>137</v>
      </c>
      <c r="E277" s="186" t="s">
        <v>436</v>
      </c>
      <c r="F277" s="187" t="s">
        <v>437</v>
      </c>
      <c r="G277" s="188" t="s">
        <v>322</v>
      </c>
      <c r="H277" s="189">
        <v>1</v>
      </c>
      <c r="I277" s="190"/>
      <c r="J277" s="191">
        <f>ROUND(I277*H277,2)</f>
        <v>0</v>
      </c>
      <c r="K277" s="192"/>
      <c r="L277" s="38"/>
      <c r="M277" s="193" t="s">
        <v>1</v>
      </c>
      <c r="N277" s="194" t="s">
        <v>42</v>
      </c>
      <c r="O277" s="76"/>
      <c r="P277" s="195">
        <f>O277*H277</f>
        <v>0</v>
      </c>
      <c r="Q277" s="195">
        <v>0.00059999999999999995</v>
      </c>
      <c r="R277" s="195">
        <f>Q277*H277</f>
        <v>0.00059999999999999995</v>
      </c>
      <c r="S277" s="195">
        <v>0</v>
      </c>
      <c r="T277" s="196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7" t="s">
        <v>213</v>
      </c>
      <c r="AT277" s="197" t="s">
        <v>137</v>
      </c>
      <c r="AU277" s="197" t="s">
        <v>142</v>
      </c>
      <c r="AY277" s="18" t="s">
        <v>135</v>
      </c>
      <c r="BE277" s="198">
        <f>IF(N277="základní",J277,0)</f>
        <v>0</v>
      </c>
      <c r="BF277" s="198">
        <f>IF(N277="snížená",J277,0)</f>
        <v>0</v>
      </c>
      <c r="BG277" s="198">
        <f>IF(N277="zákl. přenesená",J277,0)</f>
        <v>0</v>
      </c>
      <c r="BH277" s="198">
        <f>IF(N277="sníž. přenesená",J277,0)</f>
        <v>0</v>
      </c>
      <c r="BI277" s="198">
        <f>IF(N277="nulová",J277,0)</f>
        <v>0</v>
      </c>
      <c r="BJ277" s="18" t="s">
        <v>142</v>
      </c>
      <c r="BK277" s="198">
        <f>ROUND(I277*H277,2)</f>
        <v>0</v>
      </c>
      <c r="BL277" s="18" t="s">
        <v>213</v>
      </c>
      <c r="BM277" s="197" t="s">
        <v>438</v>
      </c>
    </row>
    <row r="278" s="15" customFormat="1">
      <c r="A278" s="15"/>
      <c r="B278" s="216"/>
      <c r="C278" s="15"/>
      <c r="D278" s="200" t="s">
        <v>144</v>
      </c>
      <c r="E278" s="217" t="s">
        <v>1</v>
      </c>
      <c r="F278" s="218" t="s">
        <v>439</v>
      </c>
      <c r="G278" s="15"/>
      <c r="H278" s="217" t="s">
        <v>1</v>
      </c>
      <c r="I278" s="219"/>
      <c r="J278" s="15"/>
      <c r="K278" s="15"/>
      <c r="L278" s="216"/>
      <c r="M278" s="220"/>
      <c r="N278" s="221"/>
      <c r="O278" s="221"/>
      <c r="P278" s="221"/>
      <c r="Q278" s="221"/>
      <c r="R278" s="221"/>
      <c r="S278" s="221"/>
      <c r="T278" s="22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17" t="s">
        <v>144</v>
      </c>
      <c r="AU278" s="217" t="s">
        <v>142</v>
      </c>
      <c r="AV278" s="15" t="s">
        <v>84</v>
      </c>
      <c r="AW278" s="15" t="s">
        <v>33</v>
      </c>
      <c r="AX278" s="15" t="s">
        <v>76</v>
      </c>
      <c r="AY278" s="217" t="s">
        <v>135</v>
      </c>
    </row>
    <row r="279" s="13" customFormat="1">
      <c r="A279" s="13"/>
      <c r="B279" s="199"/>
      <c r="C279" s="13"/>
      <c r="D279" s="200" t="s">
        <v>144</v>
      </c>
      <c r="E279" s="201" t="s">
        <v>1</v>
      </c>
      <c r="F279" s="202" t="s">
        <v>84</v>
      </c>
      <c r="G279" s="13"/>
      <c r="H279" s="203">
        <v>1</v>
      </c>
      <c r="I279" s="204"/>
      <c r="J279" s="13"/>
      <c r="K279" s="13"/>
      <c r="L279" s="199"/>
      <c r="M279" s="205"/>
      <c r="N279" s="206"/>
      <c r="O279" s="206"/>
      <c r="P279" s="206"/>
      <c r="Q279" s="206"/>
      <c r="R279" s="206"/>
      <c r="S279" s="206"/>
      <c r="T279" s="20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01" t="s">
        <v>144</v>
      </c>
      <c r="AU279" s="201" t="s">
        <v>142</v>
      </c>
      <c r="AV279" s="13" t="s">
        <v>142</v>
      </c>
      <c r="AW279" s="13" t="s">
        <v>33</v>
      </c>
      <c r="AX279" s="13" t="s">
        <v>84</v>
      </c>
      <c r="AY279" s="201" t="s">
        <v>135</v>
      </c>
    </row>
    <row r="280" s="2" customFormat="1" ht="21.75" customHeight="1">
      <c r="A280" s="37"/>
      <c r="B280" s="184"/>
      <c r="C280" s="185" t="s">
        <v>440</v>
      </c>
      <c r="D280" s="185" t="s">
        <v>137</v>
      </c>
      <c r="E280" s="186" t="s">
        <v>441</v>
      </c>
      <c r="F280" s="187" t="s">
        <v>442</v>
      </c>
      <c r="G280" s="188" t="s">
        <v>322</v>
      </c>
      <c r="H280" s="189">
        <v>3</v>
      </c>
      <c r="I280" s="190"/>
      <c r="J280" s="191">
        <f>ROUND(I280*H280,2)</f>
        <v>0</v>
      </c>
      <c r="K280" s="192"/>
      <c r="L280" s="38"/>
      <c r="M280" s="193" t="s">
        <v>1</v>
      </c>
      <c r="N280" s="194" t="s">
        <v>42</v>
      </c>
      <c r="O280" s="76"/>
      <c r="P280" s="195">
        <f>O280*H280</f>
        <v>0</v>
      </c>
      <c r="Q280" s="195">
        <v>0.00054000000000000001</v>
      </c>
      <c r="R280" s="195">
        <f>Q280*H280</f>
        <v>0.0016199999999999999</v>
      </c>
      <c r="S280" s="195">
        <v>0</v>
      </c>
      <c r="T280" s="196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7" t="s">
        <v>213</v>
      </c>
      <c r="AT280" s="197" t="s">
        <v>137</v>
      </c>
      <c r="AU280" s="197" t="s">
        <v>142</v>
      </c>
      <c r="AY280" s="18" t="s">
        <v>135</v>
      </c>
      <c r="BE280" s="198">
        <f>IF(N280="základní",J280,0)</f>
        <v>0</v>
      </c>
      <c r="BF280" s="198">
        <f>IF(N280="snížená",J280,0)</f>
        <v>0</v>
      </c>
      <c r="BG280" s="198">
        <f>IF(N280="zákl. přenesená",J280,0)</f>
        <v>0</v>
      </c>
      <c r="BH280" s="198">
        <f>IF(N280="sníž. přenesená",J280,0)</f>
        <v>0</v>
      </c>
      <c r="BI280" s="198">
        <f>IF(N280="nulová",J280,0)</f>
        <v>0</v>
      </c>
      <c r="BJ280" s="18" t="s">
        <v>142</v>
      </c>
      <c r="BK280" s="198">
        <f>ROUND(I280*H280,2)</f>
        <v>0</v>
      </c>
      <c r="BL280" s="18" t="s">
        <v>213</v>
      </c>
      <c r="BM280" s="197" t="s">
        <v>443</v>
      </c>
    </row>
    <row r="281" s="2" customFormat="1" ht="21.75" customHeight="1">
      <c r="A281" s="37"/>
      <c r="B281" s="184"/>
      <c r="C281" s="185" t="s">
        <v>444</v>
      </c>
      <c r="D281" s="185" t="s">
        <v>137</v>
      </c>
      <c r="E281" s="186" t="s">
        <v>445</v>
      </c>
      <c r="F281" s="187" t="s">
        <v>446</v>
      </c>
      <c r="G281" s="188" t="s">
        <v>407</v>
      </c>
      <c r="H281" s="189">
        <v>1</v>
      </c>
      <c r="I281" s="190"/>
      <c r="J281" s="191">
        <f>ROUND(I281*H281,2)</f>
        <v>0</v>
      </c>
      <c r="K281" s="192"/>
      <c r="L281" s="38"/>
      <c r="M281" s="193" t="s">
        <v>1</v>
      </c>
      <c r="N281" s="194" t="s">
        <v>42</v>
      </c>
      <c r="O281" s="76"/>
      <c r="P281" s="195">
        <f>O281*H281</f>
        <v>0</v>
      </c>
      <c r="Q281" s="195">
        <v>0.00059999999999999995</v>
      </c>
      <c r="R281" s="195">
        <f>Q281*H281</f>
        <v>0.00059999999999999995</v>
      </c>
      <c r="S281" s="195">
        <v>0</v>
      </c>
      <c r="T281" s="196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7" t="s">
        <v>213</v>
      </c>
      <c r="AT281" s="197" t="s">
        <v>137</v>
      </c>
      <c r="AU281" s="197" t="s">
        <v>142</v>
      </c>
      <c r="AY281" s="18" t="s">
        <v>135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18" t="s">
        <v>142</v>
      </c>
      <c r="BK281" s="198">
        <f>ROUND(I281*H281,2)</f>
        <v>0</v>
      </c>
      <c r="BL281" s="18" t="s">
        <v>213</v>
      </c>
      <c r="BM281" s="197" t="s">
        <v>447</v>
      </c>
    </row>
    <row r="282" s="2" customFormat="1" ht="16.5" customHeight="1">
      <c r="A282" s="37"/>
      <c r="B282" s="184"/>
      <c r="C282" s="185" t="s">
        <v>448</v>
      </c>
      <c r="D282" s="185" t="s">
        <v>137</v>
      </c>
      <c r="E282" s="186" t="s">
        <v>449</v>
      </c>
      <c r="F282" s="187" t="s">
        <v>450</v>
      </c>
      <c r="G282" s="188" t="s">
        <v>203</v>
      </c>
      <c r="H282" s="189">
        <v>2</v>
      </c>
      <c r="I282" s="190"/>
      <c r="J282" s="191">
        <f>ROUND(I282*H282,2)</f>
        <v>0</v>
      </c>
      <c r="K282" s="192"/>
      <c r="L282" s="38"/>
      <c r="M282" s="193" t="s">
        <v>1</v>
      </c>
      <c r="N282" s="194" t="s">
        <v>42</v>
      </c>
      <c r="O282" s="76"/>
      <c r="P282" s="195">
        <f>O282*H282</f>
        <v>0</v>
      </c>
      <c r="Q282" s="195">
        <v>0</v>
      </c>
      <c r="R282" s="195">
        <f>Q282*H282</f>
        <v>0</v>
      </c>
      <c r="S282" s="195">
        <v>0</v>
      </c>
      <c r="T282" s="196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7" t="s">
        <v>213</v>
      </c>
      <c r="AT282" s="197" t="s">
        <v>137</v>
      </c>
      <c r="AU282" s="197" t="s">
        <v>142</v>
      </c>
      <c r="AY282" s="18" t="s">
        <v>135</v>
      </c>
      <c r="BE282" s="198">
        <f>IF(N282="základní",J282,0)</f>
        <v>0</v>
      </c>
      <c r="BF282" s="198">
        <f>IF(N282="snížená",J282,0)</f>
        <v>0</v>
      </c>
      <c r="BG282" s="198">
        <f>IF(N282="zákl. přenesená",J282,0)</f>
        <v>0</v>
      </c>
      <c r="BH282" s="198">
        <f>IF(N282="sníž. přenesená",J282,0)</f>
        <v>0</v>
      </c>
      <c r="BI282" s="198">
        <f>IF(N282="nulová",J282,0)</f>
        <v>0</v>
      </c>
      <c r="BJ282" s="18" t="s">
        <v>142</v>
      </c>
      <c r="BK282" s="198">
        <f>ROUND(I282*H282,2)</f>
        <v>0</v>
      </c>
      <c r="BL282" s="18" t="s">
        <v>213</v>
      </c>
      <c r="BM282" s="197" t="s">
        <v>451</v>
      </c>
    </row>
    <row r="283" s="2" customFormat="1" ht="16.5" customHeight="1">
      <c r="A283" s="37"/>
      <c r="B283" s="184"/>
      <c r="C283" s="185" t="s">
        <v>452</v>
      </c>
      <c r="D283" s="185" t="s">
        <v>137</v>
      </c>
      <c r="E283" s="186" t="s">
        <v>453</v>
      </c>
      <c r="F283" s="187" t="s">
        <v>454</v>
      </c>
      <c r="G283" s="188" t="s">
        <v>322</v>
      </c>
      <c r="H283" s="189">
        <v>3</v>
      </c>
      <c r="I283" s="190"/>
      <c r="J283" s="191">
        <f>ROUND(I283*H283,2)</f>
        <v>0</v>
      </c>
      <c r="K283" s="192"/>
      <c r="L283" s="38"/>
      <c r="M283" s="193" t="s">
        <v>1</v>
      </c>
      <c r="N283" s="194" t="s">
        <v>42</v>
      </c>
      <c r="O283" s="76"/>
      <c r="P283" s="195">
        <f>O283*H283</f>
        <v>0</v>
      </c>
      <c r="Q283" s="195">
        <v>0</v>
      </c>
      <c r="R283" s="195">
        <f>Q283*H283</f>
        <v>0</v>
      </c>
      <c r="S283" s="195">
        <v>0</v>
      </c>
      <c r="T283" s="196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7" t="s">
        <v>213</v>
      </c>
      <c r="AT283" s="197" t="s">
        <v>137</v>
      </c>
      <c r="AU283" s="197" t="s">
        <v>142</v>
      </c>
      <c r="AY283" s="18" t="s">
        <v>135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18" t="s">
        <v>142</v>
      </c>
      <c r="BK283" s="198">
        <f>ROUND(I283*H283,2)</f>
        <v>0</v>
      </c>
      <c r="BL283" s="18" t="s">
        <v>213</v>
      </c>
      <c r="BM283" s="197" t="s">
        <v>455</v>
      </c>
    </row>
    <row r="284" s="2" customFormat="1" ht="16.5" customHeight="1">
      <c r="A284" s="37"/>
      <c r="B284" s="184"/>
      <c r="C284" s="185" t="s">
        <v>456</v>
      </c>
      <c r="D284" s="185" t="s">
        <v>137</v>
      </c>
      <c r="E284" s="186" t="s">
        <v>457</v>
      </c>
      <c r="F284" s="187" t="s">
        <v>458</v>
      </c>
      <c r="G284" s="188" t="s">
        <v>203</v>
      </c>
      <c r="H284" s="189">
        <v>1</v>
      </c>
      <c r="I284" s="190"/>
      <c r="J284" s="191">
        <f>ROUND(I284*H284,2)</f>
        <v>0</v>
      </c>
      <c r="K284" s="192"/>
      <c r="L284" s="38"/>
      <c r="M284" s="193" t="s">
        <v>1</v>
      </c>
      <c r="N284" s="194" t="s">
        <v>42</v>
      </c>
      <c r="O284" s="76"/>
      <c r="P284" s="195">
        <f>O284*H284</f>
        <v>0</v>
      </c>
      <c r="Q284" s="195">
        <v>0</v>
      </c>
      <c r="R284" s="195">
        <f>Q284*H284</f>
        <v>0</v>
      </c>
      <c r="S284" s="195">
        <v>0</v>
      </c>
      <c r="T284" s="196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7" t="s">
        <v>213</v>
      </c>
      <c r="AT284" s="197" t="s">
        <v>137</v>
      </c>
      <c r="AU284" s="197" t="s">
        <v>142</v>
      </c>
      <c r="AY284" s="18" t="s">
        <v>135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18" t="s">
        <v>142</v>
      </c>
      <c r="BK284" s="198">
        <f>ROUND(I284*H284,2)</f>
        <v>0</v>
      </c>
      <c r="BL284" s="18" t="s">
        <v>213</v>
      </c>
      <c r="BM284" s="197" t="s">
        <v>459</v>
      </c>
    </row>
    <row r="285" s="2" customFormat="1" ht="21.75" customHeight="1">
      <c r="A285" s="37"/>
      <c r="B285" s="184"/>
      <c r="C285" s="185" t="s">
        <v>460</v>
      </c>
      <c r="D285" s="185" t="s">
        <v>137</v>
      </c>
      <c r="E285" s="186" t="s">
        <v>461</v>
      </c>
      <c r="F285" s="187" t="s">
        <v>462</v>
      </c>
      <c r="G285" s="188" t="s">
        <v>256</v>
      </c>
      <c r="H285" s="189">
        <v>0.0030000000000000001</v>
      </c>
      <c r="I285" s="190"/>
      <c r="J285" s="191">
        <f>ROUND(I285*H285,2)</f>
        <v>0</v>
      </c>
      <c r="K285" s="192"/>
      <c r="L285" s="38"/>
      <c r="M285" s="193" t="s">
        <v>1</v>
      </c>
      <c r="N285" s="194" t="s">
        <v>42</v>
      </c>
      <c r="O285" s="76"/>
      <c r="P285" s="195">
        <f>O285*H285</f>
        <v>0</v>
      </c>
      <c r="Q285" s="195">
        <v>0</v>
      </c>
      <c r="R285" s="195">
        <f>Q285*H285</f>
        <v>0</v>
      </c>
      <c r="S285" s="195">
        <v>0</v>
      </c>
      <c r="T285" s="196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7" t="s">
        <v>213</v>
      </c>
      <c r="AT285" s="197" t="s">
        <v>137</v>
      </c>
      <c r="AU285" s="197" t="s">
        <v>142</v>
      </c>
      <c r="AY285" s="18" t="s">
        <v>135</v>
      </c>
      <c r="BE285" s="198">
        <f>IF(N285="základní",J285,0)</f>
        <v>0</v>
      </c>
      <c r="BF285" s="198">
        <f>IF(N285="snížená",J285,0)</f>
        <v>0</v>
      </c>
      <c r="BG285" s="198">
        <f>IF(N285="zákl. přenesená",J285,0)</f>
        <v>0</v>
      </c>
      <c r="BH285" s="198">
        <f>IF(N285="sníž. přenesená",J285,0)</f>
        <v>0</v>
      </c>
      <c r="BI285" s="198">
        <f>IF(N285="nulová",J285,0)</f>
        <v>0</v>
      </c>
      <c r="BJ285" s="18" t="s">
        <v>142</v>
      </c>
      <c r="BK285" s="198">
        <f>ROUND(I285*H285,2)</f>
        <v>0</v>
      </c>
      <c r="BL285" s="18" t="s">
        <v>213</v>
      </c>
      <c r="BM285" s="197" t="s">
        <v>463</v>
      </c>
    </row>
    <row r="286" s="2" customFormat="1" ht="21.75" customHeight="1">
      <c r="A286" s="37"/>
      <c r="B286" s="184"/>
      <c r="C286" s="185" t="s">
        <v>464</v>
      </c>
      <c r="D286" s="185" t="s">
        <v>137</v>
      </c>
      <c r="E286" s="186" t="s">
        <v>465</v>
      </c>
      <c r="F286" s="187" t="s">
        <v>466</v>
      </c>
      <c r="G286" s="188" t="s">
        <v>256</v>
      </c>
      <c r="H286" s="189">
        <v>0.0030000000000000001</v>
      </c>
      <c r="I286" s="190"/>
      <c r="J286" s="191">
        <f>ROUND(I286*H286,2)</f>
        <v>0</v>
      </c>
      <c r="K286" s="192"/>
      <c r="L286" s="38"/>
      <c r="M286" s="193" t="s">
        <v>1</v>
      </c>
      <c r="N286" s="194" t="s">
        <v>42</v>
      </c>
      <c r="O286" s="76"/>
      <c r="P286" s="195">
        <f>O286*H286</f>
        <v>0</v>
      </c>
      <c r="Q286" s="195">
        <v>0</v>
      </c>
      <c r="R286" s="195">
        <f>Q286*H286</f>
        <v>0</v>
      </c>
      <c r="S286" s="195">
        <v>0</v>
      </c>
      <c r="T286" s="196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7" t="s">
        <v>213</v>
      </c>
      <c r="AT286" s="197" t="s">
        <v>137</v>
      </c>
      <c r="AU286" s="197" t="s">
        <v>142</v>
      </c>
      <c r="AY286" s="18" t="s">
        <v>135</v>
      </c>
      <c r="BE286" s="198">
        <f>IF(N286="základní",J286,0)</f>
        <v>0</v>
      </c>
      <c r="BF286" s="198">
        <f>IF(N286="snížená",J286,0)</f>
        <v>0</v>
      </c>
      <c r="BG286" s="198">
        <f>IF(N286="zákl. přenesená",J286,0)</f>
        <v>0</v>
      </c>
      <c r="BH286" s="198">
        <f>IF(N286="sníž. přenesená",J286,0)</f>
        <v>0</v>
      </c>
      <c r="BI286" s="198">
        <f>IF(N286="nulová",J286,0)</f>
        <v>0</v>
      </c>
      <c r="BJ286" s="18" t="s">
        <v>142</v>
      </c>
      <c r="BK286" s="198">
        <f>ROUND(I286*H286,2)</f>
        <v>0</v>
      </c>
      <c r="BL286" s="18" t="s">
        <v>213</v>
      </c>
      <c r="BM286" s="197" t="s">
        <v>467</v>
      </c>
    </row>
    <row r="287" s="12" customFormat="1" ht="22.8" customHeight="1">
      <c r="A287" s="12"/>
      <c r="B287" s="171"/>
      <c r="C287" s="12"/>
      <c r="D287" s="172" t="s">
        <v>75</v>
      </c>
      <c r="E287" s="182" t="s">
        <v>468</v>
      </c>
      <c r="F287" s="182" t="s">
        <v>469</v>
      </c>
      <c r="G287" s="12"/>
      <c r="H287" s="12"/>
      <c r="I287" s="174"/>
      <c r="J287" s="183">
        <f>BK287</f>
        <v>0</v>
      </c>
      <c r="K287" s="12"/>
      <c r="L287" s="171"/>
      <c r="M287" s="176"/>
      <c r="N287" s="177"/>
      <c r="O287" s="177"/>
      <c r="P287" s="178">
        <f>SUM(P288:P306)</f>
        <v>0</v>
      </c>
      <c r="Q287" s="177"/>
      <c r="R287" s="178">
        <f>SUM(R288:R306)</f>
        <v>0.065110000000000015</v>
      </c>
      <c r="S287" s="177"/>
      <c r="T287" s="179">
        <f>SUM(T288:T306)</f>
        <v>0.07775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72" t="s">
        <v>142</v>
      </c>
      <c r="AT287" s="180" t="s">
        <v>75</v>
      </c>
      <c r="AU287" s="180" t="s">
        <v>84</v>
      </c>
      <c r="AY287" s="172" t="s">
        <v>135</v>
      </c>
      <c r="BK287" s="181">
        <f>SUM(BK288:BK306)</f>
        <v>0</v>
      </c>
    </row>
    <row r="288" s="2" customFormat="1" ht="16.5" customHeight="1">
      <c r="A288" s="37"/>
      <c r="B288" s="184"/>
      <c r="C288" s="185" t="s">
        <v>470</v>
      </c>
      <c r="D288" s="185" t="s">
        <v>137</v>
      </c>
      <c r="E288" s="186" t="s">
        <v>471</v>
      </c>
      <c r="F288" s="187" t="s">
        <v>472</v>
      </c>
      <c r="G288" s="188" t="s">
        <v>407</v>
      </c>
      <c r="H288" s="189">
        <v>1</v>
      </c>
      <c r="I288" s="190"/>
      <c r="J288" s="191">
        <f>ROUND(I288*H288,2)</f>
        <v>0</v>
      </c>
      <c r="K288" s="192"/>
      <c r="L288" s="38"/>
      <c r="M288" s="193" t="s">
        <v>1</v>
      </c>
      <c r="N288" s="194" t="s">
        <v>42</v>
      </c>
      <c r="O288" s="76"/>
      <c r="P288" s="195">
        <f>O288*H288</f>
        <v>0</v>
      </c>
      <c r="Q288" s="195">
        <v>0</v>
      </c>
      <c r="R288" s="195">
        <f>Q288*H288</f>
        <v>0</v>
      </c>
      <c r="S288" s="195">
        <v>0.01933</v>
      </c>
      <c r="T288" s="196">
        <f>S288*H288</f>
        <v>0.01933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7" t="s">
        <v>213</v>
      </c>
      <c r="AT288" s="197" t="s">
        <v>137</v>
      </c>
      <c r="AU288" s="197" t="s">
        <v>142</v>
      </c>
      <c r="AY288" s="18" t="s">
        <v>135</v>
      </c>
      <c r="BE288" s="198">
        <f>IF(N288="základní",J288,0)</f>
        <v>0</v>
      </c>
      <c r="BF288" s="198">
        <f>IF(N288="snížená",J288,0)</f>
        <v>0</v>
      </c>
      <c r="BG288" s="198">
        <f>IF(N288="zákl. přenesená",J288,0)</f>
        <v>0</v>
      </c>
      <c r="BH288" s="198">
        <f>IF(N288="sníž. přenesená",J288,0)</f>
        <v>0</v>
      </c>
      <c r="BI288" s="198">
        <f>IF(N288="nulová",J288,0)</f>
        <v>0</v>
      </c>
      <c r="BJ288" s="18" t="s">
        <v>142</v>
      </c>
      <c r="BK288" s="198">
        <f>ROUND(I288*H288,2)</f>
        <v>0</v>
      </c>
      <c r="BL288" s="18" t="s">
        <v>213</v>
      </c>
      <c r="BM288" s="197" t="s">
        <v>473</v>
      </c>
    </row>
    <row r="289" s="2" customFormat="1" ht="21.75" customHeight="1">
      <c r="A289" s="37"/>
      <c r="B289" s="184"/>
      <c r="C289" s="185" t="s">
        <v>474</v>
      </c>
      <c r="D289" s="185" t="s">
        <v>137</v>
      </c>
      <c r="E289" s="186" t="s">
        <v>475</v>
      </c>
      <c r="F289" s="187" t="s">
        <v>476</v>
      </c>
      <c r="G289" s="188" t="s">
        <v>407</v>
      </c>
      <c r="H289" s="189">
        <v>1</v>
      </c>
      <c r="I289" s="190"/>
      <c r="J289" s="191">
        <f>ROUND(I289*H289,2)</f>
        <v>0</v>
      </c>
      <c r="K289" s="192"/>
      <c r="L289" s="38"/>
      <c r="M289" s="193" t="s">
        <v>1</v>
      </c>
      <c r="N289" s="194" t="s">
        <v>42</v>
      </c>
      <c r="O289" s="76"/>
      <c r="P289" s="195">
        <f>O289*H289</f>
        <v>0</v>
      </c>
      <c r="Q289" s="195">
        <v>0.013820000000000001</v>
      </c>
      <c r="R289" s="195">
        <f>Q289*H289</f>
        <v>0.013820000000000001</v>
      </c>
      <c r="S289" s="195">
        <v>0</v>
      </c>
      <c r="T289" s="196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7" t="s">
        <v>213</v>
      </c>
      <c r="AT289" s="197" t="s">
        <v>137</v>
      </c>
      <c r="AU289" s="197" t="s">
        <v>142</v>
      </c>
      <c r="AY289" s="18" t="s">
        <v>135</v>
      </c>
      <c r="BE289" s="198">
        <f>IF(N289="základní",J289,0)</f>
        <v>0</v>
      </c>
      <c r="BF289" s="198">
        <f>IF(N289="snížená",J289,0)</f>
        <v>0</v>
      </c>
      <c r="BG289" s="198">
        <f>IF(N289="zákl. přenesená",J289,0)</f>
        <v>0</v>
      </c>
      <c r="BH289" s="198">
        <f>IF(N289="sníž. přenesená",J289,0)</f>
        <v>0</v>
      </c>
      <c r="BI289" s="198">
        <f>IF(N289="nulová",J289,0)</f>
        <v>0</v>
      </c>
      <c r="BJ289" s="18" t="s">
        <v>142</v>
      </c>
      <c r="BK289" s="198">
        <f>ROUND(I289*H289,2)</f>
        <v>0</v>
      </c>
      <c r="BL289" s="18" t="s">
        <v>213</v>
      </c>
      <c r="BM289" s="197" t="s">
        <v>477</v>
      </c>
    </row>
    <row r="290" s="2" customFormat="1" ht="16.5" customHeight="1">
      <c r="A290" s="37"/>
      <c r="B290" s="184"/>
      <c r="C290" s="185" t="s">
        <v>478</v>
      </c>
      <c r="D290" s="185" t="s">
        <v>137</v>
      </c>
      <c r="E290" s="186" t="s">
        <v>479</v>
      </c>
      <c r="F290" s="187" t="s">
        <v>480</v>
      </c>
      <c r="G290" s="188" t="s">
        <v>407</v>
      </c>
      <c r="H290" s="189">
        <v>1</v>
      </c>
      <c r="I290" s="190"/>
      <c r="J290" s="191">
        <f>ROUND(I290*H290,2)</f>
        <v>0</v>
      </c>
      <c r="K290" s="192"/>
      <c r="L290" s="38"/>
      <c r="M290" s="193" t="s">
        <v>1</v>
      </c>
      <c r="N290" s="194" t="s">
        <v>42</v>
      </c>
      <c r="O290" s="76"/>
      <c r="P290" s="195">
        <f>O290*H290</f>
        <v>0</v>
      </c>
      <c r="Q290" s="195">
        <v>0</v>
      </c>
      <c r="R290" s="195">
        <f>Q290*H290</f>
        <v>0</v>
      </c>
      <c r="S290" s="195">
        <v>0.019460000000000002</v>
      </c>
      <c r="T290" s="196">
        <f>S290*H290</f>
        <v>0.019460000000000002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7" t="s">
        <v>213</v>
      </c>
      <c r="AT290" s="197" t="s">
        <v>137</v>
      </c>
      <c r="AU290" s="197" t="s">
        <v>142</v>
      </c>
      <c r="AY290" s="18" t="s">
        <v>135</v>
      </c>
      <c r="BE290" s="198">
        <f>IF(N290="základní",J290,0)</f>
        <v>0</v>
      </c>
      <c r="BF290" s="198">
        <f>IF(N290="snížená",J290,0)</f>
        <v>0</v>
      </c>
      <c r="BG290" s="198">
        <f>IF(N290="zákl. přenesená",J290,0)</f>
        <v>0</v>
      </c>
      <c r="BH290" s="198">
        <f>IF(N290="sníž. přenesená",J290,0)</f>
        <v>0</v>
      </c>
      <c r="BI290" s="198">
        <f>IF(N290="nulová",J290,0)</f>
        <v>0</v>
      </c>
      <c r="BJ290" s="18" t="s">
        <v>142</v>
      </c>
      <c r="BK290" s="198">
        <f>ROUND(I290*H290,2)</f>
        <v>0</v>
      </c>
      <c r="BL290" s="18" t="s">
        <v>213</v>
      </c>
      <c r="BM290" s="197" t="s">
        <v>481</v>
      </c>
    </row>
    <row r="291" s="2" customFormat="1" ht="21.75" customHeight="1">
      <c r="A291" s="37"/>
      <c r="B291" s="184"/>
      <c r="C291" s="185" t="s">
        <v>482</v>
      </c>
      <c r="D291" s="185" t="s">
        <v>137</v>
      </c>
      <c r="E291" s="186" t="s">
        <v>483</v>
      </c>
      <c r="F291" s="187" t="s">
        <v>484</v>
      </c>
      <c r="G291" s="188" t="s">
        <v>407</v>
      </c>
      <c r="H291" s="189">
        <v>1</v>
      </c>
      <c r="I291" s="190"/>
      <c r="J291" s="191">
        <f>ROUND(I291*H291,2)</f>
        <v>0</v>
      </c>
      <c r="K291" s="192"/>
      <c r="L291" s="38"/>
      <c r="M291" s="193" t="s">
        <v>1</v>
      </c>
      <c r="N291" s="194" t="s">
        <v>42</v>
      </c>
      <c r="O291" s="76"/>
      <c r="P291" s="195">
        <f>O291*H291</f>
        <v>0</v>
      </c>
      <c r="Q291" s="195">
        <v>0.01375</v>
      </c>
      <c r="R291" s="195">
        <f>Q291*H291</f>
        <v>0.01375</v>
      </c>
      <c r="S291" s="195">
        <v>0</v>
      </c>
      <c r="T291" s="196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7" t="s">
        <v>213</v>
      </c>
      <c r="AT291" s="197" t="s">
        <v>137</v>
      </c>
      <c r="AU291" s="197" t="s">
        <v>142</v>
      </c>
      <c r="AY291" s="18" t="s">
        <v>135</v>
      </c>
      <c r="BE291" s="198">
        <f>IF(N291="základní",J291,0)</f>
        <v>0</v>
      </c>
      <c r="BF291" s="198">
        <f>IF(N291="snížená",J291,0)</f>
        <v>0</v>
      </c>
      <c r="BG291" s="198">
        <f>IF(N291="zákl. přenesená",J291,0)</f>
        <v>0</v>
      </c>
      <c r="BH291" s="198">
        <f>IF(N291="sníž. přenesená",J291,0)</f>
        <v>0</v>
      </c>
      <c r="BI291" s="198">
        <f>IF(N291="nulová",J291,0)</f>
        <v>0</v>
      </c>
      <c r="BJ291" s="18" t="s">
        <v>142</v>
      </c>
      <c r="BK291" s="198">
        <f>ROUND(I291*H291,2)</f>
        <v>0</v>
      </c>
      <c r="BL291" s="18" t="s">
        <v>213</v>
      </c>
      <c r="BM291" s="197" t="s">
        <v>485</v>
      </c>
    </row>
    <row r="292" s="2" customFormat="1" ht="16.5" customHeight="1">
      <c r="A292" s="37"/>
      <c r="B292" s="184"/>
      <c r="C292" s="185" t="s">
        <v>486</v>
      </c>
      <c r="D292" s="185" t="s">
        <v>137</v>
      </c>
      <c r="E292" s="186" t="s">
        <v>487</v>
      </c>
      <c r="F292" s="187" t="s">
        <v>488</v>
      </c>
      <c r="G292" s="188" t="s">
        <v>407</v>
      </c>
      <c r="H292" s="189">
        <v>1</v>
      </c>
      <c r="I292" s="190"/>
      <c r="J292" s="191">
        <f>ROUND(I292*H292,2)</f>
        <v>0</v>
      </c>
      <c r="K292" s="192"/>
      <c r="L292" s="38"/>
      <c r="M292" s="193" t="s">
        <v>1</v>
      </c>
      <c r="N292" s="194" t="s">
        <v>42</v>
      </c>
      <c r="O292" s="76"/>
      <c r="P292" s="195">
        <f>O292*H292</f>
        <v>0</v>
      </c>
      <c r="Q292" s="195">
        <v>0</v>
      </c>
      <c r="R292" s="195">
        <f>Q292*H292</f>
        <v>0</v>
      </c>
      <c r="S292" s="195">
        <v>0.032899999999999999</v>
      </c>
      <c r="T292" s="196">
        <f>S292*H292</f>
        <v>0.032899999999999999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7" t="s">
        <v>213</v>
      </c>
      <c r="AT292" s="197" t="s">
        <v>137</v>
      </c>
      <c r="AU292" s="197" t="s">
        <v>142</v>
      </c>
      <c r="AY292" s="18" t="s">
        <v>135</v>
      </c>
      <c r="BE292" s="198">
        <f>IF(N292="základní",J292,0)</f>
        <v>0</v>
      </c>
      <c r="BF292" s="198">
        <f>IF(N292="snížená",J292,0)</f>
        <v>0</v>
      </c>
      <c r="BG292" s="198">
        <f>IF(N292="zákl. přenesená",J292,0)</f>
        <v>0</v>
      </c>
      <c r="BH292" s="198">
        <f>IF(N292="sníž. přenesená",J292,0)</f>
        <v>0</v>
      </c>
      <c r="BI292" s="198">
        <f>IF(N292="nulová",J292,0)</f>
        <v>0</v>
      </c>
      <c r="BJ292" s="18" t="s">
        <v>142</v>
      </c>
      <c r="BK292" s="198">
        <f>ROUND(I292*H292,2)</f>
        <v>0</v>
      </c>
      <c r="BL292" s="18" t="s">
        <v>213</v>
      </c>
      <c r="BM292" s="197" t="s">
        <v>489</v>
      </c>
    </row>
    <row r="293" s="2" customFormat="1" ht="21.75" customHeight="1">
      <c r="A293" s="37"/>
      <c r="B293" s="184"/>
      <c r="C293" s="185" t="s">
        <v>490</v>
      </c>
      <c r="D293" s="185" t="s">
        <v>137</v>
      </c>
      <c r="E293" s="186" t="s">
        <v>491</v>
      </c>
      <c r="F293" s="187" t="s">
        <v>492</v>
      </c>
      <c r="G293" s="188" t="s">
        <v>407</v>
      </c>
      <c r="H293" s="189">
        <v>1</v>
      </c>
      <c r="I293" s="190"/>
      <c r="J293" s="191">
        <f>ROUND(I293*H293,2)</f>
        <v>0</v>
      </c>
      <c r="K293" s="192"/>
      <c r="L293" s="38"/>
      <c r="M293" s="193" t="s">
        <v>1</v>
      </c>
      <c r="N293" s="194" t="s">
        <v>42</v>
      </c>
      <c r="O293" s="76"/>
      <c r="P293" s="195">
        <f>O293*H293</f>
        <v>0</v>
      </c>
      <c r="Q293" s="195">
        <v>0.019990000000000001</v>
      </c>
      <c r="R293" s="195">
        <f>Q293*H293</f>
        <v>0.019990000000000001</v>
      </c>
      <c r="S293" s="195">
        <v>0</v>
      </c>
      <c r="T293" s="196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7" t="s">
        <v>213</v>
      </c>
      <c r="AT293" s="197" t="s">
        <v>137</v>
      </c>
      <c r="AU293" s="197" t="s">
        <v>142</v>
      </c>
      <c r="AY293" s="18" t="s">
        <v>135</v>
      </c>
      <c r="BE293" s="198">
        <f>IF(N293="základní",J293,0)</f>
        <v>0</v>
      </c>
      <c r="BF293" s="198">
        <f>IF(N293="snížená",J293,0)</f>
        <v>0</v>
      </c>
      <c r="BG293" s="198">
        <f>IF(N293="zákl. přenesená",J293,0)</f>
        <v>0</v>
      </c>
      <c r="BH293" s="198">
        <f>IF(N293="sníž. přenesená",J293,0)</f>
        <v>0</v>
      </c>
      <c r="BI293" s="198">
        <f>IF(N293="nulová",J293,0)</f>
        <v>0</v>
      </c>
      <c r="BJ293" s="18" t="s">
        <v>142</v>
      </c>
      <c r="BK293" s="198">
        <f>ROUND(I293*H293,2)</f>
        <v>0</v>
      </c>
      <c r="BL293" s="18" t="s">
        <v>213</v>
      </c>
      <c r="BM293" s="197" t="s">
        <v>493</v>
      </c>
    </row>
    <row r="294" s="2" customFormat="1" ht="16.5" customHeight="1">
      <c r="A294" s="37"/>
      <c r="B294" s="184"/>
      <c r="C294" s="185" t="s">
        <v>494</v>
      </c>
      <c r="D294" s="185" t="s">
        <v>137</v>
      </c>
      <c r="E294" s="186" t="s">
        <v>495</v>
      </c>
      <c r="F294" s="187" t="s">
        <v>496</v>
      </c>
      <c r="G294" s="188" t="s">
        <v>203</v>
      </c>
      <c r="H294" s="189">
        <v>6</v>
      </c>
      <c r="I294" s="190"/>
      <c r="J294" s="191">
        <f>ROUND(I294*H294,2)</f>
        <v>0</v>
      </c>
      <c r="K294" s="192"/>
      <c r="L294" s="38"/>
      <c r="M294" s="193" t="s">
        <v>1</v>
      </c>
      <c r="N294" s="194" t="s">
        <v>42</v>
      </c>
      <c r="O294" s="76"/>
      <c r="P294" s="195">
        <f>O294*H294</f>
        <v>0</v>
      </c>
      <c r="Q294" s="195">
        <v>0</v>
      </c>
      <c r="R294" s="195">
        <f>Q294*H294</f>
        <v>0</v>
      </c>
      <c r="S294" s="195">
        <v>0.00048999999999999998</v>
      </c>
      <c r="T294" s="196">
        <f>S294*H294</f>
        <v>0.0029399999999999999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7" t="s">
        <v>213</v>
      </c>
      <c r="AT294" s="197" t="s">
        <v>137</v>
      </c>
      <c r="AU294" s="197" t="s">
        <v>142</v>
      </c>
      <c r="AY294" s="18" t="s">
        <v>135</v>
      </c>
      <c r="BE294" s="198">
        <f>IF(N294="základní",J294,0)</f>
        <v>0</v>
      </c>
      <c r="BF294" s="198">
        <f>IF(N294="snížená",J294,0)</f>
        <v>0</v>
      </c>
      <c r="BG294" s="198">
        <f>IF(N294="zákl. přenesená",J294,0)</f>
        <v>0</v>
      </c>
      <c r="BH294" s="198">
        <f>IF(N294="sníž. přenesená",J294,0)</f>
        <v>0</v>
      </c>
      <c r="BI294" s="198">
        <f>IF(N294="nulová",J294,0)</f>
        <v>0</v>
      </c>
      <c r="BJ294" s="18" t="s">
        <v>142</v>
      </c>
      <c r="BK294" s="198">
        <f>ROUND(I294*H294,2)</f>
        <v>0</v>
      </c>
      <c r="BL294" s="18" t="s">
        <v>213</v>
      </c>
      <c r="BM294" s="197" t="s">
        <v>497</v>
      </c>
    </row>
    <row r="295" s="2" customFormat="1" ht="16.5" customHeight="1">
      <c r="A295" s="37"/>
      <c r="B295" s="184"/>
      <c r="C295" s="185" t="s">
        <v>498</v>
      </c>
      <c r="D295" s="185" t="s">
        <v>137</v>
      </c>
      <c r="E295" s="186" t="s">
        <v>499</v>
      </c>
      <c r="F295" s="187" t="s">
        <v>500</v>
      </c>
      <c r="G295" s="188" t="s">
        <v>407</v>
      </c>
      <c r="H295" s="189">
        <v>6</v>
      </c>
      <c r="I295" s="190"/>
      <c r="J295" s="191">
        <f>ROUND(I295*H295,2)</f>
        <v>0</v>
      </c>
      <c r="K295" s="192"/>
      <c r="L295" s="38"/>
      <c r="M295" s="193" t="s">
        <v>1</v>
      </c>
      <c r="N295" s="194" t="s">
        <v>42</v>
      </c>
      <c r="O295" s="76"/>
      <c r="P295" s="195">
        <f>O295*H295</f>
        <v>0</v>
      </c>
      <c r="Q295" s="195">
        <v>0.00189</v>
      </c>
      <c r="R295" s="195">
        <f>Q295*H295</f>
        <v>0.011339999999999999</v>
      </c>
      <c r="S295" s="195">
        <v>0</v>
      </c>
      <c r="T295" s="196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7" t="s">
        <v>213</v>
      </c>
      <c r="AT295" s="197" t="s">
        <v>137</v>
      </c>
      <c r="AU295" s="197" t="s">
        <v>142</v>
      </c>
      <c r="AY295" s="18" t="s">
        <v>135</v>
      </c>
      <c r="BE295" s="198">
        <f>IF(N295="základní",J295,0)</f>
        <v>0</v>
      </c>
      <c r="BF295" s="198">
        <f>IF(N295="snížená",J295,0)</f>
        <v>0</v>
      </c>
      <c r="BG295" s="198">
        <f>IF(N295="zákl. přenesená",J295,0)</f>
        <v>0</v>
      </c>
      <c r="BH295" s="198">
        <f>IF(N295="sníž. přenesená",J295,0)</f>
        <v>0</v>
      </c>
      <c r="BI295" s="198">
        <f>IF(N295="nulová",J295,0)</f>
        <v>0</v>
      </c>
      <c r="BJ295" s="18" t="s">
        <v>142</v>
      </c>
      <c r="BK295" s="198">
        <f>ROUND(I295*H295,2)</f>
        <v>0</v>
      </c>
      <c r="BL295" s="18" t="s">
        <v>213</v>
      </c>
      <c r="BM295" s="197" t="s">
        <v>501</v>
      </c>
    </row>
    <row r="296" s="2" customFormat="1" ht="16.5" customHeight="1">
      <c r="A296" s="37"/>
      <c r="B296" s="184"/>
      <c r="C296" s="185" t="s">
        <v>502</v>
      </c>
      <c r="D296" s="185" t="s">
        <v>137</v>
      </c>
      <c r="E296" s="186" t="s">
        <v>503</v>
      </c>
      <c r="F296" s="187" t="s">
        <v>504</v>
      </c>
      <c r="G296" s="188" t="s">
        <v>407</v>
      </c>
      <c r="H296" s="189">
        <v>2</v>
      </c>
      <c r="I296" s="190"/>
      <c r="J296" s="191">
        <f>ROUND(I296*H296,2)</f>
        <v>0</v>
      </c>
      <c r="K296" s="192"/>
      <c r="L296" s="38"/>
      <c r="M296" s="193" t="s">
        <v>1</v>
      </c>
      <c r="N296" s="194" t="s">
        <v>42</v>
      </c>
      <c r="O296" s="76"/>
      <c r="P296" s="195">
        <f>O296*H296</f>
        <v>0</v>
      </c>
      <c r="Q296" s="195">
        <v>0</v>
      </c>
      <c r="R296" s="195">
        <f>Q296*H296</f>
        <v>0</v>
      </c>
      <c r="S296" s="195">
        <v>0.00156</v>
      </c>
      <c r="T296" s="196">
        <f>S296*H296</f>
        <v>0.0031199999999999999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7" t="s">
        <v>213</v>
      </c>
      <c r="AT296" s="197" t="s">
        <v>137</v>
      </c>
      <c r="AU296" s="197" t="s">
        <v>142</v>
      </c>
      <c r="AY296" s="18" t="s">
        <v>135</v>
      </c>
      <c r="BE296" s="198">
        <f>IF(N296="základní",J296,0)</f>
        <v>0</v>
      </c>
      <c r="BF296" s="198">
        <f>IF(N296="snížená",J296,0)</f>
        <v>0</v>
      </c>
      <c r="BG296" s="198">
        <f>IF(N296="zákl. přenesená",J296,0)</f>
        <v>0</v>
      </c>
      <c r="BH296" s="198">
        <f>IF(N296="sníž. přenesená",J296,0)</f>
        <v>0</v>
      </c>
      <c r="BI296" s="198">
        <f>IF(N296="nulová",J296,0)</f>
        <v>0</v>
      </c>
      <c r="BJ296" s="18" t="s">
        <v>142</v>
      </c>
      <c r="BK296" s="198">
        <f>ROUND(I296*H296,2)</f>
        <v>0</v>
      </c>
      <c r="BL296" s="18" t="s">
        <v>213</v>
      </c>
      <c r="BM296" s="197" t="s">
        <v>505</v>
      </c>
    </row>
    <row r="297" s="2" customFormat="1" ht="16.5" customHeight="1">
      <c r="A297" s="37"/>
      <c r="B297" s="184"/>
      <c r="C297" s="185" t="s">
        <v>506</v>
      </c>
      <c r="D297" s="185" t="s">
        <v>137</v>
      </c>
      <c r="E297" s="186" t="s">
        <v>507</v>
      </c>
      <c r="F297" s="187" t="s">
        <v>508</v>
      </c>
      <c r="G297" s="188" t="s">
        <v>407</v>
      </c>
      <c r="H297" s="189">
        <v>1</v>
      </c>
      <c r="I297" s="190"/>
      <c r="J297" s="191">
        <f>ROUND(I297*H297,2)</f>
        <v>0</v>
      </c>
      <c r="K297" s="192"/>
      <c r="L297" s="38"/>
      <c r="M297" s="193" t="s">
        <v>1</v>
      </c>
      <c r="N297" s="194" t="s">
        <v>42</v>
      </c>
      <c r="O297" s="76"/>
      <c r="P297" s="195">
        <f>O297*H297</f>
        <v>0</v>
      </c>
      <c r="Q297" s="195">
        <v>0.0018</v>
      </c>
      <c r="R297" s="195">
        <f>Q297*H297</f>
        <v>0.0018</v>
      </c>
      <c r="S297" s="195">
        <v>0</v>
      </c>
      <c r="T297" s="196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7" t="s">
        <v>213</v>
      </c>
      <c r="AT297" s="197" t="s">
        <v>137</v>
      </c>
      <c r="AU297" s="197" t="s">
        <v>142</v>
      </c>
      <c r="AY297" s="18" t="s">
        <v>135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18" t="s">
        <v>142</v>
      </c>
      <c r="BK297" s="198">
        <f>ROUND(I297*H297,2)</f>
        <v>0</v>
      </c>
      <c r="BL297" s="18" t="s">
        <v>213</v>
      </c>
      <c r="BM297" s="197" t="s">
        <v>509</v>
      </c>
    </row>
    <row r="298" s="2" customFormat="1" ht="21.75" customHeight="1">
      <c r="A298" s="37"/>
      <c r="B298" s="184"/>
      <c r="C298" s="185" t="s">
        <v>510</v>
      </c>
      <c r="D298" s="185" t="s">
        <v>137</v>
      </c>
      <c r="E298" s="186" t="s">
        <v>511</v>
      </c>
      <c r="F298" s="187" t="s">
        <v>512</v>
      </c>
      <c r="G298" s="188" t="s">
        <v>407</v>
      </c>
      <c r="H298" s="189">
        <v>1</v>
      </c>
      <c r="I298" s="190"/>
      <c r="J298" s="191">
        <f>ROUND(I298*H298,2)</f>
        <v>0</v>
      </c>
      <c r="K298" s="192"/>
      <c r="L298" s="38"/>
      <c r="M298" s="193" t="s">
        <v>1</v>
      </c>
      <c r="N298" s="194" t="s">
        <v>42</v>
      </c>
      <c r="O298" s="76"/>
      <c r="P298" s="195">
        <f>O298*H298</f>
        <v>0</v>
      </c>
      <c r="Q298" s="195">
        <v>0.0019599999999999999</v>
      </c>
      <c r="R298" s="195">
        <f>Q298*H298</f>
        <v>0.0019599999999999999</v>
      </c>
      <c r="S298" s="195">
        <v>0</v>
      </c>
      <c r="T298" s="196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7" t="s">
        <v>213</v>
      </c>
      <c r="AT298" s="197" t="s">
        <v>137</v>
      </c>
      <c r="AU298" s="197" t="s">
        <v>142</v>
      </c>
      <c r="AY298" s="18" t="s">
        <v>135</v>
      </c>
      <c r="BE298" s="198">
        <f>IF(N298="základní",J298,0)</f>
        <v>0</v>
      </c>
      <c r="BF298" s="198">
        <f>IF(N298="snížená",J298,0)</f>
        <v>0</v>
      </c>
      <c r="BG298" s="198">
        <f>IF(N298="zákl. přenesená",J298,0)</f>
        <v>0</v>
      </c>
      <c r="BH298" s="198">
        <f>IF(N298="sníž. přenesená",J298,0)</f>
        <v>0</v>
      </c>
      <c r="BI298" s="198">
        <f>IF(N298="nulová",J298,0)</f>
        <v>0</v>
      </c>
      <c r="BJ298" s="18" t="s">
        <v>142</v>
      </c>
      <c r="BK298" s="198">
        <f>ROUND(I298*H298,2)</f>
        <v>0</v>
      </c>
      <c r="BL298" s="18" t="s">
        <v>213</v>
      </c>
      <c r="BM298" s="197" t="s">
        <v>513</v>
      </c>
    </row>
    <row r="299" s="2" customFormat="1" ht="21.75" customHeight="1">
      <c r="A299" s="37"/>
      <c r="B299" s="184"/>
      <c r="C299" s="185" t="s">
        <v>514</v>
      </c>
      <c r="D299" s="185" t="s">
        <v>137</v>
      </c>
      <c r="E299" s="186" t="s">
        <v>515</v>
      </c>
      <c r="F299" s="187" t="s">
        <v>516</v>
      </c>
      <c r="G299" s="188" t="s">
        <v>203</v>
      </c>
      <c r="H299" s="189">
        <v>1</v>
      </c>
      <c r="I299" s="190"/>
      <c r="J299" s="191">
        <f>ROUND(I299*H299,2)</f>
        <v>0</v>
      </c>
      <c r="K299" s="192"/>
      <c r="L299" s="38"/>
      <c r="M299" s="193" t="s">
        <v>1</v>
      </c>
      <c r="N299" s="194" t="s">
        <v>42</v>
      </c>
      <c r="O299" s="76"/>
      <c r="P299" s="195">
        <f>O299*H299</f>
        <v>0</v>
      </c>
      <c r="Q299" s="195">
        <v>0.0012800000000000001</v>
      </c>
      <c r="R299" s="195">
        <f>Q299*H299</f>
        <v>0.0012800000000000001</v>
      </c>
      <c r="S299" s="195">
        <v>0</v>
      </c>
      <c r="T299" s="196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7" t="s">
        <v>213</v>
      </c>
      <c r="AT299" s="197" t="s">
        <v>137</v>
      </c>
      <c r="AU299" s="197" t="s">
        <v>142</v>
      </c>
      <c r="AY299" s="18" t="s">
        <v>135</v>
      </c>
      <c r="BE299" s="198">
        <f>IF(N299="základní",J299,0)</f>
        <v>0</v>
      </c>
      <c r="BF299" s="198">
        <f>IF(N299="snížená",J299,0)</f>
        <v>0</v>
      </c>
      <c r="BG299" s="198">
        <f>IF(N299="zákl. přenesená",J299,0)</f>
        <v>0</v>
      </c>
      <c r="BH299" s="198">
        <f>IF(N299="sníž. přenesená",J299,0)</f>
        <v>0</v>
      </c>
      <c r="BI299" s="198">
        <f>IF(N299="nulová",J299,0)</f>
        <v>0</v>
      </c>
      <c r="BJ299" s="18" t="s">
        <v>142</v>
      </c>
      <c r="BK299" s="198">
        <f>ROUND(I299*H299,2)</f>
        <v>0</v>
      </c>
      <c r="BL299" s="18" t="s">
        <v>213</v>
      </c>
      <c r="BM299" s="197" t="s">
        <v>517</v>
      </c>
    </row>
    <row r="300" s="2" customFormat="1" ht="16.5" customHeight="1">
      <c r="A300" s="37"/>
      <c r="B300" s="184"/>
      <c r="C300" s="185" t="s">
        <v>518</v>
      </c>
      <c r="D300" s="185" t="s">
        <v>137</v>
      </c>
      <c r="E300" s="186" t="s">
        <v>519</v>
      </c>
      <c r="F300" s="187" t="s">
        <v>520</v>
      </c>
      <c r="G300" s="188" t="s">
        <v>203</v>
      </c>
      <c r="H300" s="189">
        <v>3</v>
      </c>
      <c r="I300" s="190"/>
      <c r="J300" s="191">
        <f>ROUND(I300*H300,2)</f>
        <v>0</v>
      </c>
      <c r="K300" s="192"/>
      <c r="L300" s="38"/>
      <c r="M300" s="193" t="s">
        <v>1</v>
      </c>
      <c r="N300" s="194" t="s">
        <v>42</v>
      </c>
      <c r="O300" s="76"/>
      <c r="P300" s="195">
        <f>O300*H300</f>
        <v>0</v>
      </c>
      <c r="Q300" s="195">
        <v>0.00013999999999999999</v>
      </c>
      <c r="R300" s="195">
        <f>Q300*H300</f>
        <v>0.00041999999999999996</v>
      </c>
      <c r="S300" s="195">
        <v>0</v>
      </c>
      <c r="T300" s="196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7" t="s">
        <v>213</v>
      </c>
      <c r="AT300" s="197" t="s">
        <v>137</v>
      </c>
      <c r="AU300" s="197" t="s">
        <v>142</v>
      </c>
      <c r="AY300" s="18" t="s">
        <v>135</v>
      </c>
      <c r="BE300" s="198">
        <f>IF(N300="základní",J300,0)</f>
        <v>0</v>
      </c>
      <c r="BF300" s="198">
        <f>IF(N300="snížená",J300,0)</f>
        <v>0</v>
      </c>
      <c r="BG300" s="198">
        <f>IF(N300="zákl. přenesená",J300,0)</f>
        <v>0</v>
      </c>
      <c r="BH300" s="198">
        <f>IF(N300="sníž. přenesená",J300,0)</f>
        <v>0</v>
      </c>
      <c r="BI300" s="198">
        <f>IF(N300="nulová",J300,0)</f>
        <v>0</v>
      </c>
      <c r="BJ300" s="18" t="s">
        <v>142</v>
      </c>
      <c r="BK300" s="198">
        <f>ROUND(I300*H300,2)</f>
        <v>0</v>
      </c>
      <c r="BL300" s="18" t="s">
        <v>213</v>
      </c>
      <c r="BM300" s="197" t="s">
        <v>521</v>
      </c>
    </row>
    <row r="301" s="2" customFormat="1" ht="21.75" customHeight="1">
      <c r="A301" s="37"/>
      <c r="B301" s="184"/>
      <c r="C301" s="223" t="s">
        <v>522</v>
      </c>
      <c r="D301" s="223" t="s">
        <v>206</v>
      </c>
      <c r="E301" s="224" t="s">
        <v>523</v>
      </c>
      <c r="F301" s="225" t="s">
        <v>524</v>
      </c>
      <c r="G301" s="226" t="s">
        <v>203</v>
      </c>
      <c r="H301" s="227">
        <v>1</v>
      </c>
      <c r="I301" s="228"/>
      <c r="J301" s="229">
        <f>ROUND(I301*H301,2)</f>
        <v>0</v>
      </c>
      <c r="K301" s="230"/>
      <c r="L301" s="231"/>
      <c r="M301" s="232" t="s">
        <v>1</v>
      </c>
      <c r="N301" s="233" t="s">
        <v>42</v>
      </c>
      <c r="O301" s="76"/>
      <c r="P301" s="195">
        <f>O301*H301</f>
        <v>0</v>
      </c>
      <c r="Q301" s="195">
        <v>0.00044000000000000002</v>
      </c>
      <c r="R301" s="195">
        <f>Q301*H301</f>
        <v>0.00044000000000000002</v>
      </c>
      <c r="S301" s="195">
        <v>0</v>
      </c>
      <c r="T301" s="196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7" t="s">
        <v>307</v>
      </c>
      <c r="AT301" s="197" t="s">
        <v>206</v>
      </c>
      <c r="AU301" s="197" t="s">
        <v>142</v>
      </c>
      <c r="AY301" s="18" t="s">
        <v>135</v>
      </c>
      <c r="BE301" s="198">
        <f>IF(N301="základní",J301,0)</f>
        <v>0</v>
      </c>
      <c r="BF301" s="198">
        <f>IF(N301="snížená",J301,0)</f>
        <v>0</v>
      </c>
      <c r="BG301" s="198">
        <f>IF(N301="zákl. přenesená",J301,0)</f>
        <v>0</v>
      </c>
      <c r="BH301" s="198">
        <f>IF(N301="sníž. přenesená",J301,0)</f>
        <v>0</v>
      </c>
      <c r="BI301" s="198">
        <f>IF(N301="nulová",J301,0)</f>
        <v>0</v>
      </c>
      <c r="BJ301" s="18" t="s">
        <v>142</v>
      </c>
      <c r="BK301" s="198">
        <f>ROUND(I301*H301,2)</f>
        <v>0</v>
      </c>
      <c r="BL301" s="18" t="s">
        <v>213</v>
      </c>
      <c r="BM301" s="197" t="s">
        <v>525</v>
      </c>
    </row>
    <row r="302" s="2" customFormat="1" ht="21.75" customHeight="1">
      <c r="A302" s="37"/>
      <c r="B302" s="184"/>
      <c r="C302" s="223" t="s">
        <v>526</v>
      </c>
      <c r="D302" s="223" t="s">
        <v>206</v>
      </c>
      <c r="E302" s="224" t="s">
        <v>527</v>
      </c>
      <c r="F302" s="225" t="s">
        <v>528</v>
      </c>
      <c r="G302" s="226" t="s">
        <v>203</v>
      </c>
      <c r="H302" s="227">
        <v>1</v>
      </c>
      <c r="I302" s="228"/>
      <c r="J302" s="229">
        <f>ROUND(I302*H302,2)</f>
        <v>0</v>
      </c>
      <c r="K302" s="230"/>
      <c r="L302" s="231"/>
      <c r="M302" s="232" t="s">
        <v>1</v>
      </c>
      <c r="N302" s="233" t="s">
        <v>42</v>
      </c>
      <c r="O302" s="76"/>
      <c r="P302" s="195">
        <f>O302*H302</f>
        <v>0</v>
      </c>
      <c r="Q302" s="195">
        <v>0</v>
      </c>
      <c r="R302" s="195">
        <f>Q302*H302</f>
        <v>0</v>
      </c>
      <c r="S302" s="195">
        <v>0</v>
      </c>
      <c r="T302" s="196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7" t="s">
        <v>307</v>
      </c>
      <c r="AT302" s="197" t="s">
        <v>206</v>
      </c>
      <c r="AU302" s="197" t="s">
        <v>142</v>
      </c>
      <c r="AY302" s="18" t="s">
        <v>135</v>
      </c>
      <c r="BE302" s="198">
        <f>IF(N302="základní",J302,0)</f>
        <v>0</v>
      </c>
      <c r="BF302" s="198">
        <f>IF(N302="snížená",J302,0)</f>
        <v>0</v>
      </c>
      <c r="BG302" s="198">
        <f>IF(N302="zákl. přenesená",J302,0)</f>
        <v>0</v>
      </c>
      <c r="BH302" s="198">
        <f>IF(N302="sníž. přenesená",J302,0)</f>
        <v>0</v>
      </c>
      <c r="BI302" s="198">
        <f>IF(N302="nulová",J302,0)</f>
        <v>0</v>
      </c>
      <c r="BJ302" s="18" t="s">
        <v>142</v>
      </c>
      <c r="BK302" s="198">
        <f>ROUND(I302*H302,2)</f>
        <v>0</v>
      </c>
      <c r="BL302" s="18" t="s">
        <v>213</v>
      </c>
      <c r="BM302" s="197" t="s">
        <v>529</v>
      </c>
    </row>
    <row r="303" s="2" customFormat="1" ht="16.5" customHeight="1">
      <c r="A303" s="37"/>
      <c r="B303" s="184"/>
      <c r="C303" s="185" t="s">
        <v>530</v>
      </c>
      <c r="D303" s="185" t="s">
        <v>137</v>
      </c>
      <c r="E303" s="186" t="s">
        <v>531</v>
      </c>
      <c r="F303" s="187" t="s">
        <v>532</v>
      </c>
      <c r="G303" s="188" t="s">
        <v>203</v>
      </c>
      <c r="H303" s="189">
        <v>1</v>
      </c>
      <c r="I303" s="190"/>
      <c r="J303" s="191">
        <f>ROUND(I303*H303,2)</f>
        <v>0</v>
      </c>
      <c r="K303" s="192"/>
      <c r="L303" s="38"/>
      <c r="M303" s="193" t="s">
        <v>1</v>
      </c>
      <c r="N303" s="194" t="s">
        <v>42</v>
      </c>
      <c r="O303" s="76"/>
      <c r="P303" s="195">
        <f>O303*H303</f>
        <v>0</v>
      </c>
      <c r="Q303" s="195">
        <v>0.00031</v>
      </c>
      <c r="R303" s="195">
        <f>Q303*H303</f>
        <v>0.00031</v>
      </c>
      <c r="S303" s="195">
        <v>0</v>
      </c>
      <c r="T303" s="196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7" t="s">
        <v>213</v>
      </c>
      <c r="AT303" s="197" t="s">
        <v>137</v>
      </c>
      <c r="AU303" s="197" t="s">
        <v>142</v>
      </c>
      <c r="AY303" s="18" t="s">
        <v>135</v>
      </c>
      <c r="BE303" s="198">
        <f>IF(N303="základní",J303,0)</f>
        <v>0</v>
      </c>
      <c r="BF303" s="198">
        <f>IF(N303="snížená",J303,0)</f>
        <v>0</v>
      </c>
      <c r="BG303" s="198">
        <f>IF(N303="zákl. přenesená",J303,0)</f>
        <v>0</v>
      </c>
      <c r="BH303" s="198">
        <f>IF(N303="sníž. přenesená",J303,0)</f>
        <v>0</v>
      </c>
      <c r="BI303" s="198">
        <f>IF(N303="nulová",J303,0)</f>
        <v>0</v>
      </c>
      <c r="BJ303" s="18" t="s">
        <v>142</v>
      </c>
      <c r="BK303" s="198">
        <f>ROUND(I303*H303,2)</f>
        <v>0</v>
      </c>
      <c r="BL303" s="18" t="s">
        <v>213</v>
      </c>
      <c r="BM303" s="197" t="s">
        <v>533</v>
      </c>
    </row>
    <row r="304" s="2" customFormat="1" ht="21.75" customHeight="1">
      <c r="A304" s="37"/>
      <c r="B304" s="184"/>
      <c r="C304" s="185" t="s">
        <v>534</v>
      </c>
      <c r="D304" s="185" t="s">
        <v>137</v>
      </c>
      <c r="E304" s="186" t="s">
        <v>535</v>
      </c>
      <c r="F304" s="187" t="s">
        <v>536</v>
      </c>
      <c r="G304" s="188" t="s">
        <v>256</v>
      </c>
      <c r="H304" s="189">
        <v>0.065000000000000002</v>
      </c>
      <c r="I304" s="190"/>
      <c r="J304" s="191">
        <f>ROUND(I304*H304,2)</f>
        <v>0</v>
      </c>
      <c r="K304" s="192"/>
      <c r="L304" s="38"/>
      <c r="M304" s="193" t="s">
        <v>1</v>
      </c>
      <c r="N304" s="194" t="s">
        <v>42</v>
      </c>
      <c r="O304" s="76"/>
      <c r="P304" s="195">
        <f>O304*H304</f>
        <v>0</v>
      </c>
      <c r="Q304" s="195">
        <v>0</v>
      </c>
      <c r="R304" s="195">
        <f>Q304*H304</f>
        <v>0</v>
      </c>
      <c r="S304" s="195">
        <v>0</v>
      </c>
      <c r="T304" s="19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7" t="s">
        <v>213</v>
      </c>
      <c r="AT304" s="197" t="s">
        <v>137</v>
      </c>
      <c r="AU304" s="197" t="s">
        <v>142</v>
      </c>
      <c r="AY304" s="18" t="s">
        <v>135</v>
      </c>
      <c r="BE304" s="198">
        <f>IF(N304="základní",J304,0)</f>
        <v>0</v>
      </c>
      <c r="BF304" s="198">
        <f>IF(N304="snížená",J304,0)</f>
        <v>0</v>
      </c>
      <c r="BG304" s="198">
        <f>IF(N304="zákl. přenesená",J304,0)</f>
        <v>0</v>
      </c>
      <c r="BH304" s="198">
        <f>IF(N304="sníž. přenesená",J304,0)</f>
        <v>0</v>
      </c>
      <c r="BI304" s="198">
        <f>IF(N304="nulová",J304,0)</f>
        <v>0</v>
      </c>
      <c r="BJ304" s="18" t="s">
        <v>142</v>
      </c>
      <c r="BK304" s="198">
        <f>ROUND(I304*H304,2)</f>
        <v>0</v>
      </c>
      <c r="BL304" s="18" t="s">
        <v>213</v>
      </c>
      <c r="BM304" s="197" t="s">
        <v>537</v>
      </c>
    </row>
    <row r="305" s="2" customFormat="1" ht="21.75" customHeight="1">
      <c r="A305" s="37"/>
      <c r="B305" s="184"/>
      <c r="C305" s="185" t="s">
        <v>538</v>
      </c>
      <c r="D305" s="185" t="s">
        <v>137</v>
      </c>
      <c r="E305" s="186" t="s">
        <v>539</v>
      </c>
      <c r="F305" s="187" t="s">
        <v>540</v>
      </c>
      <c r="G305" s="188" t="s">
        <v>256</v>
      </c>
      <c r="H305" s="189">
        <v>0.065000000000000002</v>
      </c>
      <c r="I305" s="190"/>
      <c r="J305" s="191">
        <f>ROUND(I305*H305,2)</f>
        <v>0</v>
      </c>
      <c r="K305" s="192"/>
      <c r="L305" s="38"/>
      <c r="M305" s="193" t="s">
        <v>1</v>
      </c>
      <c r="N305" s="194" t="s">
        <v>42</v>
      </c>
      <c r="O305" s="76"/>
      <c r="P305" s="195">
        <f>O305*H305</f>
        <v>0</v>
      </c>
      <c r="Q305" s="195">
        <v>0</v>
      </c>
      <c r="R305" s="195">
        <f>Q305*H305</f>
        <v>0</v>
      </c>
      <c r="S305" s="195">
        <v>0</v>
      </c>
      <c r="T305" s="196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7" t="s">
        <v>213</v>
      </c>
      <c r="AT305" s="197" t="s">
        <v>137</v>
      </c>
      <c r="AU305" s="197" t="s">
        <v>142</v>
      </c>
      <c r="AY305" s="18" t="s">
        <v>135</v>
      </c>
      <c r="BE305" s="198">
        <f>IF(N305="základní",J305,0)</f>
        <v>0</v>
      </c>
      <c r="BF305" s="198">
        <f>IF(N305="snížená",J305,0)</f>
        <v>0</v>
      </c>
      <c r="BG305" s="198">
        <f>IF(N305="zákl. přenesená",J305,0)</f>
        <v>0</v>
      </c>
      <c r="BH305" s="198">
        <f>IF(N305="sníž. přenesená",J305,0)</f>
        <v>0</v>
      </c>
      <c r="BI305" s="198">
        <f>IF(N305="nulová",J305,0)</f>
        <v>0</v>
      </c>
      <c r="BJ305" s="18" t="s">
        <v>142</v>
      </c>
      <c r="BK305" s="198">
        <f>ROUND(I305*H305,2)</f>
        <v>0</v>
      </c>
      <c r="BL305" s="18" t="s">
        <v>213</v>
      </c>
      <c r="BM305" s="197" t="s">
        <v>541</v>
      </c>
    </row>
    <row r="306" s="2" customFormat="1" ht="33" customHeight="1">
      <c r="A306" s="37"/>
      <c r="B306" s="184"/>
      <c r="C306" s="185" t="s">
        <v>542</v>
      </c>
      <c r="D306" s="185" t="s">
        <v>137</v>
      </c>
      <c r="E306" s="186" t="s">
        <v>543</v>
      </c>
      <c r="F306" s="187" t="s">
        <v>544</v>
      </c>
      <c r="G306" s="188" t="s">
        <v>545</v>
      </c>
      <c r="H306" s="189">
        <v>1</v>
      </c>
      <c r="I306" s="190"/>
      <c r="J306" s="191">
        <f>ROUND(I306*H306,2)</f>
        <v>0</v>
      </c>
      <c r="K306" s="192"/>
      <c r="L306" s="38"/>
      <c r="M306" s="193" t="s">
        <v>1</v>
      </c>
      <c r="N306" s="194" t="s">
        <v>42</v>
      </c>
      <c r="O306" s="76"/>
      <c r="P306" s="195">
        <f>O306*H306</f>
        <v>0</v>
      </c>
      <c r="Q306" s="195">
        <v>0</v>
      </c>
      <c r="R306" s="195">
        <f>Q306*H306</f>
        <v>0</v>
      </c>
      <c r="S306" s="195">
        <v>0</v>
      </c>
      <c r="T306" s="19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7" t="s">
        <v>213</v>
      </c>
      <c r="AT306" s="197" t="s">
        <v>137</v>
      </c>
      <c r="AU306" s="197" t="s">
        <v>142</v>
      </c>
      <c r="AY306" s="18" t="s">
        <v>135</v>
      </c>
      <c r="BE306" s="198">
        <f>IF(N306="základní",J306,0)</f>
        <v>0</v>
      </c>
      <c r="BF306" s="198">
        <f>IF(N306="snížená",J306,0)</f>
        <v>0</v>
      </c>
      <c r="BG306" s="198">
        <f>IF(N306="zákl. přenesená",J306,0)</f>
        <v>0</v>
      </c>
      <c r="BH306" s="198">
        <f>IF(N306="sníž. přenesená",J306,0)</f>
        <v>0</v>
      </c>
      <c r="BI306" s="198">
        <f>IF(N306="nulová",J306,0)</f>
        <v>0</v>
      </c>
      <c r="BJ306" s="18" t="s">
        <v>142</v>
      </c>
      <c r="BK306" s="198">
        <f>ROUND(I306*H306,2)</f>
        <v>0</v>
      </c>
      <c r="BL306" s="18" t="s">
        <v>213</v>
      </c>
      <c r="BM306" s="197" t="s">
        <v>546</v>
      </c>
    </row>
    <row r="307" s="12" customFormat="1" ht="22.8" customHeight="1">
      <c r="A307" s="12"/>
      <c r="B307" s="171"/>
      <c r="C307" s="12"/>
      <c r="D307" s="172" t="s">
        <v>75</v>
      </c>
      <c r="E307" s="182" t="s">
        <v>547</v>
      </c>
      <c r="F307" s="182" t="s">
        <v>548</v>
      </c>
      <c r="G307" s="12"/>
      <c r="H307" s="12"/>
      <c r="I307" s="174"/>
      <c r="J307" s="183">
        <f>BK307</f>
        <v>0</v>
      </c>
      <c r="K307" s="12"/>
      <c r="L307" s="171"/>
      <c r="M307" s="176"/>
      <c r="N307" s="177"/>
      <c r="O307" s="177"/>
      <c r="P307" s="178">
        <f>SUM(P308:P310)</f>
        <v>0</v>
      </c>
      <c r="Q307" s="177"/>
      <c r="R307" s="178">
        <f>SUM(R308:R310)</f>
        <v>0.012</v>
      </c>
      <c r="S307" s="177"/>
      <c r="T307" s="179">
        <f>SUM(T308:T310)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72" t="s">
        <v>142</v>
      </c>
      <c r="AT307" s="180" t="s">
        <v>75</v>
      </c>
      <c r="AU307" s="180" t="s">
        <v>84</v>
      </c>
      <c r="AY307" s="172" t="s">
        <v>135</v>
      </c>
      <c r="BK307" s="181">
        <f>SUM(BK308:BK310)</f>
        <v>0</v>
      </c>
    </row>
    <row r="308" s="2" customFormat="1" ht="21.75" customHeight="1">
      <c r="A308" s="37"/>
      <c r="B308" s="184"/>
      <c r="C308" s="185" t="s">
        <v>549</v>
      </c>
      <c r="D308" s="185" t="s">
        <v>137</v>
      </c>
      <c r="E308" s="186" t="s">
        <v>550</v>
      </c>
      <c r="F308" s="187" t="s">
        <v>551</v>
      </c>
      <c r="G308" s="188" t="s">
        <v>407</v>
      </c>
      <c r="H308" s="189">
        <v>1</v>
      </c>
      <c r="I308" s="190"/>
      <c r="J308" s="191">
        <f>ROUND(I308*H308,2)</f>
        <v>0</v>
      </c>
      <c r="K308" s="192"/>
      <c r="L308" s="38"/>
      <c r="M308" s="193" t="s">
        <v>1</v>
      </c>
      <c r="N308" s="194" t="s">
        <v>42</v>
      </c>
      <c r="O308" s="76"/>
      <c r="P308" s="195">
        <f>O308*H308</f>
        <v>0</v>
      </c>
      <c r="Q308" s="195">
        <v>0.012</v>
      </c>
      <c r="R308" s="195">
        <f>Q308*H308</f>
        <v>0.012</v>
      </c>
      <c r="S308" s="195">
        <v>0</v>
      </c>
      <c r="T308" s="196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7" t="s">
        <v>213</v>
      </c>
      <c r="AT308" s="197" t="s">
        <v>137</v>
      </c>
      <c r="AU308" s="197" t="s">
        <v>142</v>
      </c>
      <c r="AY308" s="18" t="s">
        <v>135</v>
      </c>
      <c r="BE308" s="198">
        <f>IF(N308="základní",J308,0)</f>
        <v>0</v>
      </c>
      <c r="BF308" s="198">
        <f>IF(N308="snížená",J308,0)</f>
        <v>0</v>
      </c>
      <c r="BG308" s="198">
        <f>IF(N308="zákl. přenesená",J308,0)</f>
        <v>0</v>
      </c>
      <c r="BH308" s="198">
        <f>IF(N308="sníž. přenesená",J308,0)</f>
        <v>0</v>
      </c>
      <c r="BI308" s="198">
        <f>IF(N308="nulová",J308,0)</f>
        <v>0</v>
      </c>
      <c r="BJ308" s="18" t="s">
        <v>142</v>
      </c>
      <c r="BK308" s="198">
        <f>ROUND(I308*H308,2)</f>
        <v>0</v>
      </c>
      <c r="BL308" s="18" t="s">
        <v>213</v>
      </c>
      <c r="BM308" s="197" t="s">
        <v>552</v>
      </c>
    </row>
    <row r="309" s="2" customFormat="1" ht="21.75" customHeight="1">
      <c r="A309" s="37"/>
      <c r="B309" s="184"/>
      <c r="C309" s="185" t="s">
        <v>553</v>
      </c>
      <c r="D309" s="185" t="s">
        <v>137</v>
      </c>
      <c r="E309" s="186" t="s">
        <v>554</v>
      </c>
      <c r="F309" s="187" t="s">
        <v>555</v>
      </c>
      <c r="G309" s="188" t="s">
        <v>256</v>
      </c>
      <c r="H309" s="189">
        <v>0.012</v>
      </c>
      <c r="I309" s="190"/>
      <c r="J309" s="191">
        <f>ROUND(I309*H309,2)</f>
        <v>0</v>
      </c>
      <c r="K309" s="192"/>
      <c r="L309" s="38"/>
      <c r="M309" s="193" t="s">
        <v>1</v>
      </c>
      <c r="N309" s="194" t="s">
        <v>42</v>
      </c>
      <c r="O309" s="76"/>
      <c r="P309" s="195">
        <f>O309*H309</f>
        <v>0</v>
      </c>
      <c r="Q309" s="195">
        <v>0</v>
      </c>
      <c r="R309" s="195">
        <f>Q309*H309</f>
        <v>0</v>
      </c>
      <c r="S309" s="195">
        <v>0</v>
      </c>
      <c r="T309" s="196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7" t="s">
        <v>213</v>
      </c>
      <c r="AT309" s="197" t="s">
        <v>137</v>
      </c>
      <c r="AU309" s="197" t="s">
        <v>142</v>
      </c>
      <c r="AY309" s="18" t="s">
        <v>135</v>
      </c>
      <c r="BE309" s="198">
        <f>IF(N309="základní",J309,0)</f>
        <v>0</v>
      </c>
      <c r="BF309" s="198">
        <f>IF(N309="snížená",J309,0)</f>
        <v>0</v>
      </c>
      <c r="BG309" s="198">
        <f>IF(N309="zákl. přenesená",J309,0)</f>
        <v>0</v>
      </c>
      <c r="BH309" s="198">
        <f>IF(N309="sníž. přenesená",J309,0)</f>
        <v>0</v>
      </c>
      <c r="BI309" s="198">
        <f>IF(N309="nulová",J309,0)</f>
        <v>0</v>
      </c>
      <c r="BJ309" s="18" t="s">
        <v>142</v>
      </c>
      <c r="BK309" s="198">
        <f>ROUND(I309*H309,2)</f>
        <v>0</v>
      </c>
      <c r="BL309" s="18" t="s">
        <v>213</v>
      </c>
      <c r="BM309" s="197" t="s">
        <v>556</v>
      </c>
    </row>
    <row r="310" s="2" customFormat="1" ht="21.75" customHeight="1">
      <c r="A310" s="37"/>
      <c r="B310" s="184"/>
      <c r="C310" s="185" t="s">
        <v>557</v>
      </c>
      <c r="D310" s="185" t="s">
        <v>137</v>
      </c>
      <c r="E310" s="186" t="s">
        <v>558</v>
      </c>
      <c r="F310" s="187" t="s">
        <v>559</v>
      </c>
      <c r="G310" s="188" t="s">
        <v>256</v>
      </c>
      <c r="H310" s="189">
        <v>0.012</v>
      </c>
      <c r="I310" s="190"/>
      <c r="J310" s="191">
        <f>ROUND(I310*H310,2)</f>
        <v>0</v>
      </c>
      <c r="K310" s="192"/>
      <c r="L310" s="38"/>
      <c r="M310" s="193" t="s">
        <v>1</v>
      </c>
      <c r="N310" s="194" t="s">
        <v>42</v>
      </c>
      <c r="O310" s="76"/>
      <c r="P310" s="195">
        <f>O310*H310</f>
        <v>0</v>
      </c>
      <c r="Q310" s="195">
        <v>0</v>
      </c>
      <c r="R310" s="195">
        <f>Q310*H310</f>
        <v>0</v>
      </c>
      <c r="S310" s="195">
        <v>0</v>
      </c>
      <c r="T310" s="196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7" t="s">
        <v>213</v>
      </c>
      <c r="AT310" s="197" t="s">
        <v>137</v>
      </c>
      <c r="AU310" s="197" t="s">
        <v>142</v>
      </c>
      <c r="AY310" s="18" t="s">
        <v>135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18" t="s">
        <v>142</v>
      </c>
      <c r="BK310" s="198">
        <f>ROUND(I310*H310,2)</f>
        <v>0</v>
      </c>
      <c r="BL310" s="18" t="s">
        <v>213</v>
      </c>
      <c r="BM310" s="197" t="s">
        <v>560</v>
      </c>
    </row>
    <row r="311" s="12" customFormat="1" ht="22.8" customHeight="1">
      <c r="A311" s="12"/>
      <c r="B311" s="171"/>
      <c r="C311" s="12"/>
      <c r="D311" s="172" t="s">
        <v>75</v>
      </c>
      <c r="E311" s="182" t="s">
        <v>561</v>
      </c>
      <c r="F311" s="182" t="s">
        <v>562</v>
      </c>
      <c r="G311" s="12"/>
      <c r="H311" s="12"/>
      <c r="I311" s="174"/>
      <c r="J311" s="183">
        <f>BK311</f>
        <v>0</v>
      </c>
      <c r="K311" s="12"/>
      <c r="L311" s="171"/>
      <c r="M311" s="176"/>
      <c r="N311" s="177"/>
      <c r="O311" s="177"/>
      <c r="P311" s="178">
        <f>SUM(P312:P331)</f>
        <v>0</v>
      </c>
      <c r="Q311" s="177"/>
      <c r="R311" s="178">
        <f>SUM(R312:R331)</f>
        <v>0.074469999999999995</v>
      </c>
      <c r="S311" s="177"/>
      <c r="T311" s="179">
        <f>SUM(T312:T331)</f>
        <v>0.057250000000000002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72" t="s">
        <v>142</v>
      </c>
      <c r="AT311" s="180" t="s">
        <v>75</v>
      </c>
      <c r="AU311" s="180" t="s">
        <v>84</v>
      </c>
      <c r="AY311" s="172" t="s">
        <v>135</v>
      </c>
      <c r="BK311" s="181">
        <f>SUM(BK312:BK331)</f>
        <v>0</v>
      </c>
    </row>
    <row r="312" s="2" customFormat="1" ht="16.5" customHeight="1">
      <c r="A312" s="37"/>
      <c r="B312" s="184"/>
      <c r="C312" s="185" t="s">
        <v>563</v>
      </c>
      <c r="D312" s="185" t="s">
        <v>137</v>
      </c>
      <c r="E312" s="186" t="s">
        <v>564</v>
      </c>
      <c r="F312" s="187" t="s">
        <v>565</v>
      </c>
      <c r="G312" s="188" t="s">
        <v>203</v>
      </c>
      <c r="H312" s="189">
        <v>1</v>
      </c>
      <c r="I312" s="190"/>
      <c r="J312" s="191">
        <f>ROUND(I312*H312,2)</f>
        <v>0</v>
      </c>
      <c r="K312" s="192"/>
      <c r="L312" s="38"/>
      <c r="M312" s="193" t="s">
        <v>1</v>
      </c>
      <c r="N312" s="194" t="s">
        <v>42</v>
      </c>
      <c r="O312" s="76"/>
      <c r="P312" s="195">
        <f>O312*H312</f>
        <v>0</v>
      </c>
      <c r="Q312" s="195">
        <v>0.0017700000000000001</v>
      </c>
      <c r="R312" s="195">
        <f>Q312*H312</f>
        <v>0.0017700000000000001</v>
      </c>
      <c r="S312" s="195">
        <v>0.057250000000000002</v>
      </c>
      <c r="T312" s="196">
        <f>S312*H312</f>
        <v>0.057250000000000002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7" t="s">
        <v>213</v>
      </c>
      <c r="AT312" s="197" t="s">
        <v>137</v>
      </c>
      <c r="AU312" s="197" t="s">
        <v>142</v>
      </c>
      <c r="AY312" s="18" t="s">
        <v>135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18" t="s">
        <v>142</v>
      </c>
      <c r="BK312" s="198">
        <f>ROUND(I312*H312,2)</f>
        <v>0</v>
      </c>
      <c r="BL312" s="18" t="s">
        <v>213</v>
      </c>
      <c r="BM312" s="197" t="s">
        <v>566</v>
      </c>
    </row>
    <row r="313" s="2" customFormat="1" ht="16.5" customHeight="1">
      <c r="A313" s="37"/>
      <c r="B313" s="184"/>
      <c r="C313" s="185" t="s">
        <v>567</v>
      </c>
      <c r="D313" s="185" t="s">
        <v>137</v>
      </c>
      <c r="E313" s="186" t="s">
        <v>568</v>
      </c>
      <c r="F313" s="187" t="s">
        <v>569</v>
      </c>
      <c r="G313" s="188" t="s">
        <v>203</v>
      </c>
      <c r="H313" s="189">
        <v>2</v>
      </c>
      <c r="I313" s="190"/>
      <c r="J313" s="191">
        <f>ROUND(I313*H313,2)</f>
        <v>0</v>
      </c>
      <c r="K313" s="192"/>
      <c r="L313" s="38"/>
      <c r="M313" s="193" t="s">
        <v>1</v>
      </c>
      <c r="N313" s="194" t="s">
        <v>42</v>
      </c>
      <c r="O313" s="76"/>
      <c r="P313" s="195">
        <f>O313*H313</f>
        <v>0</v>
      </c>
      <c r="Q313" s="195">
        <v>0</v>
      </c>
      <c r="R313" s="195">
        <f>Q313*H313</f>
        <v>0</v>
      </c>
      <c r="S313" s="195">
        <v>0</v>
      </c>
      <c r="T313" s="196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7" t="s">
        <v>213</v>
      </c>
      <c r="AT313" s="197" t="s">
        <v>137</v>
      </c>
      <c r="AU313" s="197" t="s">
        <v>142</v>
      </c>
      <c r="AY313" s="18" t="s">
        <v>135</v>
      </c>
      <c r="BE313" s="198">
        <f>IF(N313="základní",J313,0)</f>
        <v>0</v>
      </c>
      <c r="BF313" s="198">
        <f>IF(N313="snížená",J313,0)</f>
        <v>0</v>
      </c>
      <c r="BG313" s="198">
        <f>IF(N313="zákl. přenesená",J313,0)</f>
        <v>0</v>
      </c>
      <c r="BH313" s="198">
        <f>IF(N313="sníž. přenesená",J313,0)</f>
        <v>0</v>
      </c>
      <c r="BI313" s="198">
        <f>IF(N313="nulová",J313,0)</f>
        <v>0</v>
      </c>
      <c r="BJ313" s="18" t="s">
        <v>142</v>
      </c>
      <c r="BK313" s="198">
        <f>ROUND(I313*H313,2)</f>
        <v>0</v>
      </c>
      <c r="BL313" s="18" t="s">
        <v>213</v>
      </c>
      <c r="BM313" s="197" t="s">
        <v>570</v>
      </c>
    </row>
    <row r="314" s="2" customFormat="1" ht="21.75" customHeight="1">
      <c r="A314" s="37"/>
      <c r="B314" s="184"/>
      <c r="C314" s="223" t="s">
        <v>571</v>
      </c>
      <c r="D314" s="223" t="s">
        <v>206</v>
      </c>
      <c r="E314" s="224" t="s">
        <v>572</v>
      </c>
      <c r="F314" s="225" t="s">
        <v>573</v>
      </c>
      <c r="G314" s="226" t="s">
        <v>203</v>
      </c>
      <c r="H314" s="227">
        <v>2</v>
      </c>
      <c r="I314" s="228"/>
      <c r="J314" s="229">
        <f>ROUND(I314*H314,2)</f>
        <v>0</v>
      </c>
      <c r="K314" s="230"/>
      <c r="L314" s="231"/>
      <c r="M314" s="232" t="s">
        <v>1</v>
      </c>
      <c r="N314" s="233" t="s">
        <v>42</v>
      </c>
      <c r="O314" s="76"/>
      <c r="P314" s="195">
        <f>O314*H314</f>
        <v>0</v>
      </c>
      <c r="Q314" s="195">
        <v>2.0000000000000002E-05</v>
      </c>
      <c r="R314" s="195">
        <f>Q314*H314</f>
        <v>4.0000000000000003E-05</v>
      </c>
      <c r="S314" s="195">
        <v>0</v>
      </c>
      <c r="T314" s="196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7" t="s">
        <v>307</v>
      </c>
      <c r="AT314" s="197" t="s">
        <v>206</v>
      </c>
      <c r="AU314" s="197" t="s">
        <v>142</v>
      </c>
      <c r="AY314" s="18" t="s">
        <v>135</v>
      </c>
      <c r="BE314" s="198">
        <f>IF(N314="základní",J314,0)</f>
        <v>0</v>
      </c>
      <c r="BF314" s="198">
        <f>IF(N314="snížená",J314,0)</f>
        <v>0</v>
      </c>
      <c r="BG314" s="198">
        <f>IF(N314="zákl. přenesená",J314,0)</f>
        <v>0</v>
      </c>
      <c r="BH314" s="198">
        <f>IF(N314="sníž. přenesená",J314,0)</f>
        <v>0</v>
      </c>
      <c r="BI314" s="198">
        <f>IF(N314="nulová",J314,0)</f>
        <v>0</v>
      </c>
      <c r="BJ314" s="18" t="s">
        <v>142</v>
      </c>
      <c r="BK314" s="198">
        <f>ROUND(I314*H314,2)</f>
        <v>0</v>
      </c>
      <c r="BL314" s="18" t="s">
        <v>213</v>
      </c>
      <c r="BM314" s="197" t="s">
        <v>574</v>
      </c>
    </row>
    <row r="315" s="2" customFormat="1" ht="21.75" customHeight="1">
      <c r="A315" s="37"/>
      <c r="B315" s="184"/>
      <c r="C315" s="185" t="s">
        <v>575</v>
      </c>
      <c r="D315" s="185" t="s">
        <v>137</v>
      </c>
      <c r="E315" s="186" t="s">
        <v>576</v>
      </c>
      <c r="F315" s="187" t="s">
        <v>577</v>
      </c>
      <c r="G315" s="188" t="s">
        <v>322</v>
      </c>
      <c r="H315" s="189">
        <v>80</v>
      </c>
      <c r="I315" s="190"/>
      <c r="J315" s="191">
        <f>ROUND(I315*H315,2)</f>
        <v>0</v>
      </c>
      <c r="K315" s="192"/>
      <c r="L315" s="38"/>
      <c r="M315" s="193" t="s">
        <v>1</v>
      </c>
      <c r="N315" s="194" t="s">
        <v>42</v>
      </c>
      <c r="O315" s="76"/>
      <c r="P315" s="195">
        <f>O315*H315</f>
        <v>0</v>
      </c>
      <c r="Q315" s="195">
        <v>0</v>
      </c>
      <c r="R315" s="195">
        <f>Q315*H315</f>
        <v>0</v>
      </c>
      <c r="S315" s="195">
        <v>0</v>
      </c>
      <c r="T315" s="196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7" t="s">
        <v>213</v>
      </c>
      <c r="AT315" s="197" t="s">
        <v>137</v>
      </c>
      <c r="AU315" s="197" t="s">
        <v>142</v>
      </c>
      <c r="AY315" s="18" t="s">
        <v>135</v>
      </c>
      <c r="BE315" s="198">
        <f>IF(N315="základní",J315,0)</f>
        <v>0</v>
      </c>
      <c r="BF315" s="198">
        <f>IF(N315="snížená",J315,0)</f>
        <v>0</v>
      </c>
      <c r="BG315" s="198">
        <f>IF(N315="zákl. přenesená",J315,0)</f>
        <v>0</v>
      </c>
      <c r="BH315" s="198">
        <f>IF(N315="sníž. přenesená",J315,0)</f>
        <v>0</v>
      </c>
      <c r="BI315" s="198">
        <f>IF(N315="nulová",J315,0)</f>
        <v>0</v>
      </c>
      <c r="BJ315" s="18" t="s">
        <v>142</v>
      </c>
      <c r="BK315" s="198">
        <f>ROUND(I315*H315,2)</f>
        <v>0</v>
      </c>
      <c r="BL315" s="18" t="s">
        <v>213</v>
      </c>
      <c r="BM315" s="197" t="s">
        <v>578</v>
      </c>
    </row>
    <row r="316" s="2" customFormat="1" ht="16.5" customHeight="1">
      <c r="A316" s="37"/>
      <c r="B316" s="184"/>
      <c r="C316" s="223" t="s">
        <v>579</v>
      </c>
      <c r="D316" s="223" t="s">
        <v>206</v>
      </c>
      <c r="E316" s="224" t="s">
        <v>580</v>
      </c>
      <c r="F316" s="225" t="s">
        <v>581</v>
      </c>
      <c r="G316" s="226" t="s">
        <v>322</v>
      </c>
      <c r="H316" s="227">
        <v>40</v>
      </c>
      <c r="I316" s="228"/>
      <c r="J316" s="229">
        <f>ROUND(I316*H316,2)</f>
        <v>0</v>
      </c>
      <c r="K316" s="230"/>
      <c r="L316" s="231"/>
      <c r="M316" s="232" t="s">
        <v>1</v>
      </c>
      <c r="N316" s="233" t="s">
        <v>42</v>
      </c>
      <c r="O316" s="76"/>
      <c r="P316" s="195">
        <f>O316*H316</f>
        <v>0</v>
      </c>
      <c r="Q316" s="195">
        <v>0.00017000000000000001</v>
      </c>
      <c r="R316" s="195">
        <f>Q316*H316</f>
        <v>0.0068000000000000005</v>
      </c>
      <c r="S316" s="195">
        <v>0</v>
      </c>
      <c r="T316" s="196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7" t="s">
        <v>307</v>
      </c>
      <c r="AT316" s="197" t="s">
        <v>206</v>
      </c>
      <c r="AU316" s="197" t="s">
        <v>142</v>
      </c>
      <c r="AY316" s="18" t="s">
        <v>135</v>
      </c>
      <c r="BE316" s="198">
        <f>IF(N316="základní",J316,0)</f>
        <v>0</v>
      </c>
      <c r="BF316" s="198">
        <f>IF(N316="snížená",J316,0)</f>
        <v>0</v>
      </c>
      <c r="BG316" s="198">
        <f>IF(N316="zákl. přenesená",J316,0)</f>
        <v>0</v>
      </c>
      <c r="BH316" s="198">
        <f>IF(N316="sníž. přenesená",J316,0)</f>
        <v>0</v>
      </c>
      <c r="BI316" s="198">
        <f>IF(N316="nulová",J316,0)</f>
        <v>0</v>
      </c>
      <c r="BJ316" s="18" t="s">
        <v>142</v>
      </c>
      <c r="BK316" s="198">
        <f>ROUND(I316*H316,2)</f>
        <v>0</v>
      </c>
      <c r="BL316" s="18" t="s">
        <v>213</v>
      </c>
      <c r="BM316" s="197" t="s">
        <v>582</v>
      </c>
    </row>
    <row r="317" s="2" customFormat="1" ht="16.5" customHeight="1">
      <c r="A317" s="37"/>
      <c r="B317" s="184"/>
      <c r="C317" s="223" t="s">
        <v>583</v>
      </c>
      <c r="D317" s="223" t="s">
        <v>206</v>
      </c>
      <c r="E317" s="224" t="s">
        <v>584</v>
      </c>
      <c r="F317" s="225" t="s">
        <v>585</v>
      </c>
      <c r="G317" s="226" t="s">
        <v>322</v>
      </c>
      <c r="H317" s="227">
        <v>5</v>
      </c>
      <c r="I317" s="228"/>
      <c r="J317" s="229">
        <f>ROUND(I317*H317,2)</f>
        <v>0</v>
      </c>
      <c r="K317" s="230"/>
      <c r="L317" s="231"/>
      <c r="M317" s="232" t="s">
        <v>1</v>
      </c>
      <c r="N317" s="233" t="s">
        <v>42</v>
      </c>
      <c r="O317" s="76"/>
      <c r="P317" s="195">
        <f>O317*H317</f>
        <v>0</v>
      </c>
      <c r="Q317" s="195">
        <v>0.00027999999999999998</v>
      </c>
      <c r="R317" s="195">
        <f>Q317*H317</f>
        <v>0.0013999999999999998</v>
      </c>
      <c r="S317" s="195">
        <v>0</v>
      </c>
      <c r="T317" s="196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7" t="s">
        <v>307</v>
      </c>
      <c r="AT317" s="197" t="s">
        <v>206</v>
      </c>
      <c r="AU317" s="197" t="s">
        <v>142</v>
      </c>
      <c r="AY317" s="18" t="s">
        <v>135</v>
      </c>
      <c r="BE317" s="198">
        <f>IF(N317="základní",J317,0)</f>
        <v>0</v>
      </c>
      <c r="BF317" s="198">
        <f>IF(N317="snížená",J317,0)</f>
        <v>0</v>
      </c>
      <c r="BG317" s="198">
        <f>IF(N317="zákl. přenesená",J317,0)</f>
        <v>0</v>
      </c>
      <c r="BH317" s="198">
        <f>IF(N317="sníž. přenesená",J317,0)</f>
        <v>0</v>
      </c>
      <c r="BI317" s="198">
        <f>IF(N317="nulová",J317,0)</f>
        <v>0</v>
      </c>
      <c r="BJ317" s="18" t="s">
        <v>142</v>
      </c>
      <c r="BK317" s="198">
        <f>ROUND(I317*H317,2)</f>
        <v>0</v>
      </c>
      <c r="BL317" s="18" t="s">
        <v>213</v>
      </c>
      <c r="BM317" s="197" t="s">
        <v>586</v>
      </c>
    </row>
    <row r="318" s="2" customFormat="1" ht="21.75" customHeight="1">
      <c r="A318" s="37"/>
      <c r="B318" s="184"/>
      <c r="C318" s="185" t="s">
        <v>587</v>
      </c>
      <c r="D318" s="185" t="s">
        <v>137</v>
      </c>
      <c r="E318" s="186" t="s">
        <v>588</v>
      </c>
      <c r="F318" s="187" t="s">
        <v>589</v>
      </c>
      <c r="G318" s="188" t="s">
        <v>203</v>
      </c>
      <c r="H318" s="189">
        <v>1</v>
      </c>
      <c r="I318" s="190"/>
      <c r="J318" s="191">
        <f>ROUND(I318*H318,2)</f>
        <v>0</v>
      </c>
      <c r="K318" s="192"/>
      <c r="L318" s="38"/>
      <c r="M318" s="193" t="s">
        <v>1</v>
      </c>
      <c r="N318" s="194" t="s">
        <v>42</v>
      </c>
      <c r="O318" s="76"/>
      <c r="P318" s="195">
        <f>O318*H318</f>
        <v>0</v>
      </c>
      <c r="Q318" s="195">
        <v>0</v>
      </c>
      <c r="R318" s="195">
        <f>Q318*H318</f>
        <v>0</v>
      </c>
      <c r="S318" s="195">
        <v>0</v>
      </c>
      <c r="T318" s="196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7" t="s">
        <v>213</v>
      </c>
      <c r="AT318" s="197" t="s">
        <v>137</v>
      </c>
      <c r="AU318" s="197" t="s">
        <v>142</v>
      </c>
      <c r="AY318" s="18" t="s">
        <v>135</v>
      </c>
      <c r="BE318" s="198">
        <f>IF(N318="základní",J318,0)</f>
        <v>0</v>
      </c>
      <c r="BF318" s="198">
        <f>IF(N318="snížená",J318,0)</f>
        <v>0</v>
      </c>
      <c r="BG318" s="198">
        <f>IF(N318="zákl. přenesená",J318,0)</f>
        <v>0</v>
      </c>
      <c r="BH318" s="198">
        <f>IF(N318="sníž. přenesená",J318,0)</f>
        <v>0</v>
      </c>
      <c r="BI318" s="198">
        <f>IF(N318="nulová",J318,0)</f>
        <v>0</v>
      </c>
      <c r="BJ318" s="18" t="s">
        <v>142</v>
      </c>
      <c r="BK318" s="198">
        <f>ROUND(I318*H318,2)</f>
        <v>0</v>
      </c>
      <c r="BL318" s="18" t="s">
        <v>213</v>
      </c>
      <c r="BM318" s="197" t="s">
        <v>590</v>
      </c>
    </row>
    <row r="319" s="2" customFormat="1" ht="21.75" customHeight="1">
      <c r="A319" s="37"/>
      <c r="B319" s="184"/>
      <c r="C319" s="223" t="s">
        <v>591</v>
      </c>
      <c r="D319" s="223" t="s">
        <v>206</v>
      </c>
      <c r="E319" s="224" t="s">
        <v>592</v>
      </c>
      <c r="F319" s="225" t="s">
        <v>593</v>
      </c>
      <c r="G319" s="226" t="s">
        <v>203</v>
      </c>
      <c r="H319" s="227">
        <v>1</v>
      </c>
      <c r="I319" s="228"/>
      <c r="J319" s="229">
        <f>ROUND(I319*H319,2)</f>
        <v>0</v>
      </c>
      <c r="K319" s="230"/>
      <c r="L319" s="231"/>
      <c r="M319" s="232" t="s">
        <v>1</v>
      </c>
      <c r="N319" s="233" t="s">
        <v>42</v>
      </c>
      <c r="O319" s="76"/>
      <c r="P319" s="195">
        <f>O319*H319</f>
        <v>0</v>
      </c>
      <c r="Q319" s="195">
        <v>0.016899999999999998</v>
      </c>
      <c r="R319" s="195">
        <f>Q319*H319</f>
        <v>0.016899999999999998</v>
      </c>
      <c r="S319" s="195">
        <v>0</v>
      </c>
      <c r="T319" s="196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7" t="s">
        <v>307</v>
      </c>
      <c r="AT319" s="197" t="s">
        <v>206</v>
      </c>
      <c r="AU319" s="197" t="s">
        <v>142</v>
      </c>
      <c r="AY319" s="18" t="s">
        <v>135</v>
      </c>
      <c r="BE319" s="198">
        <f>IF(N319="základní",J319,0)</f>
        <v>0</v>
      </c>
      <c r="BF319" s="198">
        <f>IF(N319="snížená",J319,0)</f>
        <v>0</v>
      </c>
      <c r="BG319" s="198">
        <f>IF(N319="zákl. přenesená",J319,0)</f>
        <v>0</v>
      </c>
      <c r="BH319" s="198">
        <f>IF(N319="sníž. přenesená",J319,0)</f>
        <v>0</v>
      </c>
      <c r="BI319" s="198">
        <f>IF(N319="nulová",J319,0)</f>
        <v>0</v>
      </c>
      <c r="BJ319" s="18" t="s">
        <v>142</v>
      </c>
      <c r="BK319" s="198">
        <f>ROUND(I319*H319,2)</f>
        <v>0</v>
      </c>
      <c r="BL319" s="18" t="s">
        <v>213</v>
      </c>
      <c r="BM319" s="197" t="s">
        <v>594</v>
      </c>
    </row>
    <row r="320" s="2" customFormat="1" ht="21.75" customHeight="1">
      <c r="A320" s="37"/>
      <c r="B320" s="184"/>
      <c r="C320" s="185" t="s">
        <v>595</v>
      </c>
      <c r="D320" s="185" t="s">
        <v>137</v>
      </c>
      <c r="E320" s="186" t="s">
        <v>596</v>
      </c>
      <c r="F320" s="187" t="s">
        <v>597</v>
      </c>
      <c r="G320" s="188" t="s">
        <v>203</v>
      </c>
      <c r="H320" s="189">
        <v>4</v>
      </c>
      <c r="I320" s="190"/>
      <c r="J320" s="191">
        <f>ROUND(I320*H320,2)</f>
        <v>0</v>
      </c>
      <c r="K320" s="192"/>
      <c r="L320" s="38"/>
      <c r="M320" s="193" t="s">
        <v>1</v>
      </c>
      <c r="N320" s="194" t="s">
        <v>42</v>
      </c>
      <c r="O320" s="76"/>
      <c r="P320" s="195">
        <f>O320*H320</f>
        <v>0</v>
      </c>
      <c r="Q320" s="195">
        <v>0</v>
      </c>
      <c r="R320" s="195">
        <f>Q320*H320</f>
        <v>0</v>
      </c>
      <c r="S320" s="195">
        <v>0</v>
      </c>
      <c r="T320" s="196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7" t="s">
        <v>213</v>
      </c>
      <c r="AT320" s="197" t="s">
        <v>137</v>
      </c>
      <c r="AU320" s="197" t="s">
        <v>142</v>
      </c>
      <c r="AY320" s="18" t="s">
        <v>135</v>
      </c>
      <c r="BE320" s="198">
        <f>IF(N320="základní",J320,0)</f>
        <v>0</v>
      </c>
      <c r="BF320" s="198">
        <f>IF(N320="snížená",J320,0)</f>
        <v>0</v>
      </c>
      <c r="BG320" s="198">
        <f>IF(N320="zákl. přenesená",J320,0)</f>
        <v>0</v>
      </c>
      <c r="BH320" s="198">
        <f>IF(N320="sníž. přenesená",J320,0)</f>
        <v>0</v>
      </c>
      <c r="BI320" s="198">
        <f>IF(N320="nulová",J320,0)</f>
        <v>0</v>
      </c>
      <c r="BJ320" s="18" t="s">
        <v>142</v>
      </c>
      <c r="BK320" s="198">
        <f>ROUND(I320*H320,2)</f>
        <v>0</v>
      </c>
      <c r="BL320" s="18" t="s">
        <v>213</v>
      </c>
      <c r="BM320" s="197" t="s">
        <v>598</v>
      </c>
    </row>
    <row r="321" s="2" customFormat="1" ht="21.75" customHeight="1">
      <c r="A321" s="37"/>
      <c r="B321" s="184"/>
      <c r="C321" s="223" t="s">
        <v>599</v>
      </c>
      <c r="D321" s="223" t="s">
        <v>206</v>
      </c>
      <c r="E321" s="224" t="s">
        <v>600</v>
      </c>
      <c r="F321" s="225" t="s">
        <v>601</v>
      </c>
      <c r="G321" s="226" t="s">
        <v>203</v>
      </c>
      <c r="H321" s="227">
        <v>4</v>
      </c>
      <c r="I321" s="228"/>
      <c r="J321" s="229">
        <f>ROUND(I321*H321,2)</f>
        <v>0</v>
      </c>
      <c r="K321" s="230"/>
      <c r="L321" s="231"/>
      <c r="M321" s="232" t="s">
        <v>1</v>
      </c>
      <c r="N321" s="233" t="s">
        <v>42</v>
      </c>
      <c r="O321" s="76"/>
      <c r="P321" s="195">
        <f>O321*H321</f>
        <v>0</v>
      </c>
      <c r="Q321" s="195">
        <v>0.00010000000000000001</v>
      </c>
      <c r="R321" s="195">
        <f>Q321*H321</f>
        <v>0.00040000000000000002</v>
      </c>
      <c r="S321" s="195">
        <v>0</v>
      </c>
      <c r="T321" s="196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7" t="s">
        <v>307</v>
      </c>
      <c r="AT321" s="197" t="s">
        <v>206</v>
      </c>
      <c r="AU321" s="197" t="s">
        <v>142</v>
      </c>
      <c r="AY321" s="18" t="s">
        <v>135</v>
      </c>
      <c r="BE321" s="198">
        <f>IF(N321="základní",J321,0)</f>
        <v>0</v>
      </c>
      <c r="BF321" s="198">
        <f>IF(N321="snížená",J321,0)</f>
        <v>0</v>
      </c>
      <c r="BG321" s="198">
        <f>IF(N321="zákl. přenesená",J321,0)</f>
        <v>0</v>
      </c>
      <c r="BH321" s="198">
        <f>IF(N321="sníž. přenesená",J321,0)</f>
        <v>0</v>
      </c>
      <c r="BI321" s="198">
        <f>IF(N321="nulová",J321,0)</f>
        <v>0</v>
      </c>
      <c r="BJ321" s="18" t="s">
        <v>142</v>
      </c>
      <c r="BK321" s="198">
        <f>ROUND(I321*H321,2)</f>
        <v>0</v>
      </c>
      <c r="BL321" s="18" t="s">
        <v>213</v>
      </c>
      <c r="BM321" s="197" t="s">
        <v>602</v>
      </c>
    </row>
    <row r="322" s="2" customFormat="1" ht="21.75" customHeight="1">
      <c r="A322" s="37"/>
      <c r="B322" s="184"/>
      <c r="C322" s="185" t="s">
        <v>603</v>
      </c>
      <c r="D322" s="185" t="s">
        <v>137</v>
      </c>
      <c r="E322" s="186" t="s">
        <v>604</v>
      </c>
      <c r="F322" s="187" t="s">
        <v>605</v>
      </c>
      <c r="G322" s="188" t="s">
        <v>203</v>
      </c>
      <c r="H322" s="189">
        <v>8</v>
      </c>
      <c r="I322" s="190"/>
      <c r="J322" s="191">
        <f>ROUND(I322*H322,2)</f>
        <v>0</v>
      </c>
      <c r="K322" s="192"/>
      <c r="L322" s="38"/>
      <c r="M322" s="193" t="s">
        <v>1</v>
      </c>
      <c r="N322" s="194" t="s">
        <v>42</v>
      </c>
      <c r="O322" s="76"/>
      <c r="P322" s="195">
        <f>O322*H322</f>
        <v>0</v>
      </c>
      <c r="Q322" s="195">
        <v>0</v>
      </c>
      <c r="R322" s="195">
        <f>Q322*H322</f>
        <v>0</v>
      </c>
      <c r="S322" s="195">
        <v>0</v>
      </c>
      <c r="T322" s="196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7" t="s">
        <v>213</v>
      </c>
      <c r="AT322" s="197" t="s">
        <v>137</v>
      </c>
      <c r="AU322" s="197" t="s">
        <v>142</v>
      </c>
      <c r="AY322" s="18" t="s">
        <v>135</v>
      </c>
      <c r="BE322" s="198">
        <f>IF(N322="základní",J322,0)</f>
        <v>0</v>
      </c>
      <c r="BF322" s="198">
        <f>IF(N322="snížená",J322,0)</f>
        <v>0</v>
      </c>
      <c r="BG322" s="198">
        <f>IF(N322="zákl. přenesená",J322,0)</f>
        <v>0</v>
      </c>
      <c r="BH322" s="198">
        <f>IF(N322="sníž. přenesená",J322,0)</f>
        <v>0</v>
      </c>
      <c r="BI322" s="198">
        <f>IF(N322="nulová",J322,0)</f>
        <v>0</v>
      </c>
      <c r="BJ322" s="18" t="s">
        <v>142</v>
      </c>
      <c r="BK322" s="198">
        <f>ROUND(I322*H322,2)</f>
        <v>0</v>
      </c>
      <c r="BL322" s="18" t="s">
        <v>213</v>
      </c>
      <c r="BM322" s="197" t="s">
        <v>606</v>
      </c>
    </row>
    <row r="323" s="2" customFormat="1" ht="16.5" customHeight="1">
      <c r="A323" s="37"/>
      <c r="B323" s="184"/>
      <c r="C323" s="223" t="s">
        <v>607</v>
      </c>
      <c r="D323" s="223" t="s">
        <v>206</v>
      </c>
      <c r="E323" s="224" t="s">
        <v>608</v>
      </c>
      <c r="F323" s="225" t="s">
        <v>609</v>
      </c>
      <c r="G323" s="226" t="s">
        <v>203</v>
      </c>
      <c r="H323" s="227">
        <v>8</v>
      </c>
      <c r="I323" s="228"/>
      <c r="J323" s="229">
        <f>ROUND(I323*H323,2)</f>
        <v>0</v>
      </c>
      <c r="K323" s="230"/>
      <c r="L323" s="231"/>
      <c r="M323" s="232" t="s">
        <v>1</v>
      </c>
      <c r="N323" s="233" t="s">
        <v>42</v>
      </c>
      <c r="O323" s="76"/>
      <c r="P323" s="195">
        <f>O323*H323</f>
        <v>0</v>
      </c>
      <c r="Q323" s="195">
        <v>0.00027</v>
      </c>
      <c r="R323" s="195">
        <f>Q323*H323</f>
        <v>0.00216</v>
      </c>
      <c r="S323" s="195">
        <v>0</v>
      </c>
      <c r="T323" s="196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7" t="s">
        <v>307</v>
      </c>
      <c r="AT323" s="197" t="s">
        <v>206</v>
      </c>
      <c r="AU323" s="197" t="s">
        <v>142</v>
      </c>
      <c r="AY323" s="18" t="s">
        <v>135</v>
      </c>
      <c r="BE323" s="198">
        <f>IF(N323="základní",J323,0)</f>
        <v>0</v>
      </c>
      <c r="BF323" s="198">
        <f>IF(N323="snížená",J323,0)</f>
        <v>0</v>
      </c>
      <c r="BG323" s="198">
        <f>IF(N323="zákl. přenesená",J323,0)</f>
        <v>0</v>
      </c>
      <c r="BH323" s="198">
        <f>IF(N323="sníž. přenesená",J323,0)</f>
        <v>0</v>
      </c>
      <c r="BI323" s="198">
        <f>IF(N323="nulová",J323,0)</f>
        <v>0</v>
      </c>
      <c r="BJ323" s="18" t="s">
        <v>142</v>
      </c>
      <c r="BK323" s="198">
        <f>ROUND(I323*H323,2)</f>
        <v>0</v>
      </c>
      <c r="BL323" s="18" t="s">
        <v>213</v>
      </c>
      <c r="BM323" s="197" t="s">
        <v>610</v>
      </c>
    </row>
    <row r="324" s="2" customFormat="1" ht="21.75" customHeight="1">
      <c r="A324" s="37"/>
      <c r="B324" s="184"/>
      <c r="C324" s="185" t="s">
        <v>611</v>
      </c>
      <c r="D324" s="185" t="s">
        <v>137</v>
      </c>
      <c r="E324" s="186" t="s">
        <v>612</v>
      </c>
      <c r="F324" s="187" t="s">
        <v>613</v>
      </c>
      <c r="G324" s="188" t="s">
        <v>203</v>
      </c>
      <c r="H324" s="189">
        <v>4</v>
      </c>
      <c r="I324" s="190"/>
      <c r="J324" s="191">
        <f>ROUND(I324*H324,2)</f>
        <v>0</v>
      </c>
      <c r="K324" s="192"/>
      <c r="L324" s="38"/>
      <c r="M324" s="193" t="s">
        <v>1</v>
      </c>
      <c r="N324" s="194" t="s">
        <v>42</v>
      </c>
      <c r="O324" s="76"/>
      <c r="P324" s="195">
        <f>O324*H324</f>
        <v>0</v>
      </c>
      <c r="Q324" s="195">
        <v>0</v>
      </c>
      <c r="R324" s="195">
        <f>Q324*H324</f>
        <v>0</v>
      </c>
      <c r="S324" s="195">
        <v>0</v>
      </c>
      <c r="T324" s="196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7" t="s">
        <v>213</v>
      </c>
      <c r="AT324" s="197" t="s">
        <v>137</v>
      </c>
      <c r="AU324" s="197" t="s">
        <v>142</v>
      </c>
      <c r="AY324" s="18" t="s">
        <v>135</v>
      </c>
      <c r="BE324" s="198">
        <f>IF(N324="základní",J324,0)</f>
        <v>0</v>
      </c>
      <c r="BF324" s="198">
        <f>IF(N324="snížená",J324,0)</f>
        <v>0</v>
      </c>
      <c r="BG324" s="198">
        <f>IF(N324="zákl. přenesená",J324,0)</f>
        <v>0</v>
      </c>
      <c r="BH324" s="198">
        <f>IF(N324="sníž. přenesená",J324,0)</f>
        <v>0</v>
      </c>
      <c r="BI324" s="198">
        <f>IF(N324="nulová",J324,0)</f>
        <v>0</v>
      </c>
      <c r="BJ324" s="18" t="s">
        <v>142</v>
      </c>
      <c r="BK324" s="198">
        <f>ROUND(I324*H324,2)</f>
        <v>0</v>
      </c>
      <c r="BL324" s="18" t="s">
        <v>213</v>
      </c>
      <c r="BM324" s="197" t="s">
        <v>614</v>
      </c>
    </row>
    <row r="325" s="2" customFormat="1" ht="16.5" customHeight="1">
      <c r="A325" s="37"/>
      <c r="B325" s="184"/>
      <c r="C325" s="223" t="s">
        <v>615</v>
      </c>
      <c r="D325" s="223" t="s">
        <v>206</v>
      </c>
      <c r="E325" s="224" t="s">
        <v>616</v>
      </c>
      <c r="F325" s="225" t="s">
        <v>617</v>
      </c>
      <c r="G325" s="226" t="s">
        <v>203</v>
      </c>
      <c r="H325" s="227">
        <v>2</v>
      </c>
      <c r="I325" s="228"/>
      <c r="J325" s="229">
        <f>ROUND(I325*H325,2)</f>
        <v>0</v>
      </c>
      <c r="K325" s="230"/>
      <c r="L325" s="231"/>
      <c r="M325" s="232" t="s">
        <v>1</v>
      </c>
      <c r="N325" s="233" t="s">
        <v>42</v>
      </c>
      <c r="O325" s="76"/>
      <c r="P325" s="195">
        <f>O325*H325</f>
        <v>0</v>
      </c>
      <c r="Q325" s="195">
        <v>0.00080000000000000004</v>
      </c>
      <c r="R325" s="195">
        <f>Q325*H325</f>
        <v>0.0016000000000000001</v>
      </c>
      <c r="S325" s="195">
        <v>0</v>
      </c>
      <c r="T325" s="19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7" t="s">
        <v>307</v>
      </c>
      <c r="AT325" s="197" t="s">
        <v>206</v>
      </c>
      <c r="AU325" s="197" t="s">
        <v>142</v>
      </c>
      <c r="AY325" s="18" t="s">
        <v>135</v>
      </c>
      <c r="BE325" s="198">
        <f>IF(N325="základní",J325,0)</f>
        <v>0</v>
      </c>
      <c r="BF325" s="198">
        <f>IF(N325="snížená",J325,0)</f>
        <v>0</v>
      </c>
      <c r="BG325" s="198">
        <f>IF(N325="zákl. přenesená",J325,0)</f>
        <v>0</v>
      </c>
      <c r="BH325" s="198">
        <f>IF(N325="sníž. přenesená",J325,0)</f>
        <v>0</v>
      </c>
      <c r="BI325" s="198">
        <f>IF(N325="nulová",J325,0)</f>
        <v>0</v>
      </c>
      <c r="BJ325" s="18" t="s">
        <v>142</v>
      </c>
      <c r="BK325" s="198">
        <f>ROUND(I325*H325,2)</f>
        <v>0</v>
      </c>
      <c r="BL325" s="18" t="s">
        <v>213</v>
      </c>
      <c r="BM325" s="197" t="s">
        <v>618</v>
      </c>
    </row>
    <row r="326" s="2" customFormat="1" ht="21.75" customHeight="1">
      <c r="A326" s="37"/>
      <c r="B326" s="184"/>
      <c r="C326" s="223" t="s">
        <v>619</v>
      </c>
      <c r="D326" s="223" t="s">
        <v>206</v>
      </c>
      <c r="E326" s="224" t="s">
        <v>620</v>
      </c>
      <c r="F326" s="225" t="s">
        <v>621</v>
      </c>
      <c r="G326" s="226" t="s">
        <v>203</v>
      </c>
      <c r="H326" s="227">
        <v>2</v>
      </c>
      <c r="I326" s="228"/>
      <c r="J326" s="229">
        <f>ROUND(I326*H326,2)</f>
        <v>0</v>
      </c>
      <c r="K326" s="230"/>
      <c r="L326" s="231"/>
      <c r="M326" s="232" t="s">
        <v>1</v>
      </c>
      <c r="N326" s="233" t="s">
        <v>42</v>
      </c>
      <c r="O326" s="76"/>
      <c r="P326" s="195">
        <f>O326*H326</f>
        <v>0</v>
      </c>
      <c r="Q326" s="195">
        <v>0.0016000000000000001</v>
      </c>
      <c r="R326" s="195">
        <f>Q326*H326</f>
        <v>0.0032000000000000002</v>
      </c>
      <c r="S326" s="195">
        <v>0</v>
      </c>
      <c r="T326" s="196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7" t="s">
        <v>307</v>
      </c>
      <c r="AT326" s="197" t="s">
        <v>206</v>
      </c>
      <c r="AU326" s="197" t="s">
        <v>142</v>
      </c>
      <c r="AY326" s="18" t="s">
        <v>135</v>
      </c>
      <c r="BE326" s="198">
        <f>IF(N326="základní",J326,0)</f>
        <v>0</v>
      </c>
      <c r="BF326" s="198">
        <f>IF(N326="snížená",J326,0)</f>
        <v>0</v>
      </c>
      <c r="BG326" s="198">
        <f>IF(N326="zákl. přenesená",J326,0)</f>
        <v>0</v>
      </c>
      <c r="BH326" s="198">
        <f>IF(N326="sníž. přenesená",J326,0)</f>
        <v>0</v>
      </c>
      <c r="BI326" s="198">
        <f>IF(N326="nulová",J326,0)</f>
        <v>0</v>
      </c>
      <c r="BJ326" s="18" t="s">
        <v>142</v>
      </c>
      <c r="BK326" s="198">
        <f>ROUND(I326*H326,2)</f>
        <v>0</v>
      </c>
      <c r="BL326" s="18" t="s">
        <v>213</v>
      </c>
      <c r="BM326" s="197" t="s">
        <v>622</v>
      </c>
    </row>
    <row r="327" s="2" customFormat="1" ht="16.5" customHeight="1">
      <c r="A327" s="37"/>
      <c r="B327" s="184"/>
      <c r="C327" s="223" t="s">
        <v>623</v>
      </c>
      <c r="D327" s="223" t="s">
        <v>206</v>
      </c>
      <c r="E327" s="224" t="s">
        <v>624</v>
      </c>
      <c r="F327" s="225" t="s">
        <v>625</v>
      </c>
      <c r="G327" s="226" t="s">
        <v>322</v>
      </c>
      <c r="H327" s="227">
        <v>35</v>
      </c>
      <c r="I327" s="228"/>
      <c r="J327" s="229">
        <f>ROUND(I327*H327,2)</f>
        <v>0</v>
      </c>
      <c r="K327" s="230"/>
      <c r="L327" s="231"/>
      <c r="M327" s="232" t="s">
        <v>1</v>
      </c>
      <c r="N327" s="233" t="s">
        <v>42</v>
      </c>
      <c r="O327" s="76"/>
      <c r="P327" s="195">
        <f>O327*H327</f>
        <v>0</v>
      </c>
      <c r="Q327" s="195">
        <v>0.00012</v>
      </c>
      <c r="R327" s="195">
        <f>Q327*H327</f>
        <v>0.0041999999999999997</v>
      </c>
      <c r="S327" s="195">
        <v>0</v>
      </c>
      <c r="T327" s="19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7" t="s">
        <v>307</v>
      </c>
      <c r="AT327" s="197" t="s">
        <v>206</v>
      </c>
      <c r="AU327" s="197" t="s">
        <v>142</v>
      </c>
      <c r="AY327" s="18" t="s">
        <v>135</v>
      </c>
      <c r="BE327" s="198">
        <f>IF(N327="základní",J327,0)</f>
        <v>0</v>
      </c>
      <c r="BF327" s="198">
        <f>IF(N327="snížená",J327,0)</f>
        <v>0</v>
      </c>
      <c r="BG327" s="198">
        <f>IF(N327="zákl. přenesená",J327,0)</f>
        <v>0</v>
      </c>
      <c r="BH327" s="198">
        <f>IF(N327="sníž. přenesená",J327,0)</f>
        <v>0</v>
      </c>
      <c r="BI327" s="198">
        <f>IF(N327="nulová",J327,0)</f>
        <v>0</v>
      </c>
      <c r="BJ327" s="18" t="s">
        <v>142</v>
      </c>
      <c r="BK327" s="198">
        <f>ROUND(I327*H327,2)</f>
        <v>0</v>
      </c>
      <c r="BL327" s="18" t="s">
        <v>213</v>
      </c>
      <c r="BM327" s="197" t="s">
        <v>626</v>
      </c>
    </row>
    <row r="328" s="2" customFormat="1" ht="21.75" customHeight="1">
      <c r="A328" s="37"/>
      <c r="B328" s="184"/>
      <c r="C328" s="185" t="s">
        <v>627</v>
      </c>
      <c r="D328" s="185" t="s">
        <v>137</v>
      </c>
      <c r="E328" s="186" t="s">
        <v>628</v>
      </c>
      <c r="F328" s="187" t="s">
        <v>629</v>
      </c>
      <c r="G328" s="188" t="s">
        <v>203</v>
      </c>
      <c r="H328" s="189">
        <v>1</v>
      </c>
      <c r="I328" s="190"/>
      <c r="J328" s="191">
        <f>ROUND(I328*H328,2)</f>
        <v>0</v>
      </c>
      <c r="K328" s="192"/>
      <c r="L328" s="38"/>
      <c r="M328" s="193" t="s">
        <v>1</v>
      </c>
      <c r="N328" s="194" t="s">
        <v>42</v>
      </c>
      <c r="O328" s="76"/>
      <c r="P328" s="195">
        <f>O328*H328</f>
        <v>0</v>
      </c>
      <c r="Q328" s="195">
        <v>0</v>
      </c>
      <c r="R328" s="195">
        <f>Q328*H328</f>
        <v>0</v>
      </c>
      <c r="S328" s="195">
        <v>0</v>
      </c>
      <c r="T328" s="19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7" t="s">
        <v>213</v>
      </c>
      <c r="AT328" s="197" t="s">
        <v>137</v>
      </c>
      <c r="AU328" s="197" t="s">
        <v>142</v>
      </c>
      <c r="AY328" s="18" t="s">
        <v>135</v>
      </c>
      <c r="BE328" s="198">
        <f>IF(N328="základní",J328,0)</f>
        <v>0</v>
      </c>
      <c r="BF328" s="198">
        <f>IF(N328="snížená",J328,0)</f>
        <v>0</v>
      </c>
      <c r="BG328" s="198">
        <f>IF(N328="zákl. přenesená",J328,0)</f>
        <v>0</v>
      </c>
      <c r="BH328" s="198">
        <f>IF(N328="sníž. přenesená",J328,0)</f>
        <v>0</v>
      </c>
      <c r="BI328" s="198">
        <f>IF(N328="nulová",J328,0)</f>
        <v>0</v>
      </c>
      <c r="BJ328" s="18" t="s">
        <v>142</v>
      </c>
      <c r="BK328" s="198">
        <f>ROUND(I328*H328,2)</f>
        <v>0</v>
      </c>
      <c r="BL328" s="18" t="s">
        <v>213</v>
      </c>
      <c r="BM328" s="197" t="s">
        <v>630</v>
      </c>
    </row>
    <row r="329" s="2" customFormat="1" ht="16.5" customHeight="1">
      <c r="A329" s="37"/>
      <c r="B329" s="184"/>
      <c r="C329" s="223" t="s">
        <v>631</v>
      </c>
      <c r="D329" s="223" t="s">
        <v>206</v>
      </c>
      <c r="E329" s="224" t="s">
        <v>632</v>
      </c>
      <c r="F329" s="225" t="s">
        <v>633</v>
      </c>
      <c r="G329" s="226" t="s">
        <v>203</v>
      </c>
      <c r="H329" s="227">
        <v>1</v>
      </c>
      <c r="I329" s="228"/>
      <c r="J329" s="229">
        <f>ROUND(I329*H329,2)</f>
        <v>0</v>
      </c>
      <c r="K329" s="230"/>
      <c r="L329" s="231"/>
      <c r="M329" s="232" t="s">
        <v>1</v>
      </c>
      <c r="N329" s="233" t="s">
        <v>42</v>
      </c>
      <c r="O329" s="76"/>
      <c r="P329" s="195">
        <f>O329*H329</f>
        <v>0</v>
      </c>
      <c r="Q329" s="195">
        <v>0.035999999999999997</v>
      </c>
      <c r="R329" s="195">
        <f>Q329*H329</f>
        <v>0.035999999999999997</v>
      </c>
      <c r="S329" s="195">
        <v>0</v>
      </c>
      <c r="T329" s="19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7" t="s">
        <v>307</v>
      </c>
      <c r="AT329" s="197" t="s">
        <v>206</v>
      </c>
      <c r="AU329" s="197" t="s">
        <v>142</v>
      </c>
      <c r="AY329" s="18" t="s">
        <v>135</v>
      </c>
      <c r="BE329" s="198">
        <f>IF(N329="základní",J329,0)</f>
        <v>0</v>
      </c>
      <c r="BF329" s="198">
        <f>IF(N329="snížená",J329,0)</f>
        <v>0</v>
      </c>
      <c r="BG329" s="198">
        <f>IF(N329="zákl. přenesená",J329,0)</f>
        <v>0</v>
      </c>
      <c r="BH329" s="198">
        <f>IF(N329="sníž. přenesená",J329,0)</f>
        <v>0</v>
      </c>
      <c r="BI329" s="198">
        <f>IF(N329="nulová",J329,0)</f>
        <v>0</v>
      </c>
      <c r="BJ329" s="18" t="s">
        <v>142</v>
      </c>
      <c r="BK329" s="198">
        <f>ROUND(I329*H329,2)</f>
        <v>0</v>
      </c>
      <c r="BL329" s="18" t="s">
        <v>213</v>
      </c>
      <c r="BM329" s="197" t="s">
        <v>634</v>
      </c>
    </row>
    <row r="330" s="2" customFormat="1" ht="21.75" customHeight="1">
      <c r="A330" s="37"/>
      <c r="B330" s="184"/>
      <c r="C330" s="185" t="s">
        <v>635</v>
      </c>
      <c r="D330" s="185" t="s">
        <v>137</v>
      </c>
      <c r="E330" s="186" t="s">
        <v>636</v>
      </c>
      <c r="F330" s="187" t="s">
        <v>637</v>
      </c>
      <c r="G330" s="188" t="s">
        <v>256</v>
      </c>
      <c r="H330" s="189">
        <v>0.073999999999999996</v>
      </c>
      <c r="I330" s="190"/>
      <c r="J330" s="191">
        <f>ROUND(I330*H330,2)</f>
        <v>0</v>
      </c>
      <c r="K330" s="192"/>
      <c r="L330" s="38"/>
      <c r="M330" s="193" t="s">
        <v>1</v>
      </c>
      <c r="N330" s="194" t="s">
        <v>42</v>
      </c>
      <c r="O330" s="76"/>
      <c r="P330" s="195">
        <f>O330*H330</f>
        <v>0</v>
      </c>
      <c r="Q330" s="195">
        <v>0</v>
      </c>
      <c r="R330" s="195">
        <f>Q330*H330</f>
        <v>0</v>
      </c>
      <c r="S330" s="195">
        <v>0</v>
      </c>
      <c r="T330" s="196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7" t="s">
        <v>213</v>
      </c>
      <c r="AT330" s="197" t="s">
        <v>137</v>
      </c>
      <c r="AU330" s="197" t="s">
        <v>142</v>
      </c>
      <c r="AY330" s="18" t="s">
        <v>135</v>
      </c>
      <c r="BE330" s="198">
        <f>IF(N330="základní",J330,0)</f>
        <v>0</v>
      </c>
      <c r="BF330" s="198">
        <f>IF(N330="snížená",J330,0)</f>
        <v>0</v>
      </c>
      <c r="BG330" s="198">
        <f>IF(N330="zákl. přenesená",J330,0)</f>
        <v>0</v>
      </c>
      <c r="BH330" s="198">
        <f>IF(N330="sníž. přenesená",J330,0)</f>
        <v>0</v>
      </c>
      <c r="BI330" s="198">
        <f>IF(N330="nulová",J330,0)</f>
        <v>0</v>
      </c>
      <c r="BJ330" s="18" t="s">
        <v>142</v>
      </c>
      <c r="BK330" s="198">
        <f>ROUND(I330*H330,2)</f>
        <v>0</v>
      </c>
      <c r="BL330" s="18" t="s">
        <v>213</v>
      </c>
      <c r="BM330" s="197" t="s">
        <v>638</v>
      </c>
    </row>
    <row r="331" s="2" customFormat="1" ht="21.75" customHeight="1">
      <c r="A331" s="37"/>
      <c r="B331" s="184"/>
      <c r="C331" s="185" t="s">
        <v>639</v>
      </c>
      <c r="D331" s="185" t="s">
        <v>137</v>
      </c>
      <c r="E331" s="186" t="s">
        <v>640</v>
      </c>
      <c r="F331" s="187" t="s">
        <v>641</v>
      </c>
      <c r="G331" s="188" t="s">
        <v>256</v>
      </c>
      <c r="H331" s="189">
        <v>0.073999999999999996</v>
      </c>
      <c r="I331" s="190"/>
      <c r="J331" s="191">
        <f>ROUND(I331*H331,2)</f>
        <v>0</v>
      </c>
      <c r="K331" s="192"/>
      <c r="L331" s="38"/>
      <c r="M331" s="193" t="s">
        <v>1</v>
      </c>
      <c r="N331" s="194" t="s">
        <v>42</v>
      </c>
      <c r="O331" s="76"/>
      <c r="P331" s="195">
        <f>O331*H331</f>
        <v>0</v>
      </c>
      <c r="Q331" s="195">
        <v>0</v>
      </c>
      <c r="R331" s="195">
        <f>Q331*H331</f>
        <v>0</v>
      </c>
      <c r="S331" s="195">
        <v>0</v>
      </c>
      <c r="T331" s="19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7" t="s">
        <v>213</v>
      </c>
      <c r="AT331" s="197" t="s">
        <v>137</v>
      </c>
      <c r="AU331" s="197" t="s">
        <v>142</v>
      </c>
      <c r="AY331" s="18" t="s">
        <v>135</v>
      </c>
      <c r="BE331" s="198">
        <f>IF(N331="základní",J331,0)</f>
        <v>0</v>
      </c>
      <c r="BF331" s="198">
        <f>IF(N331="snížená",J331,0)</f>
        <v>0</v>
      </c>
      <c r="BG331" s="198">
        <f>IF(N331="zákl. přenesená",J331,0)</f>
        <v>0</v>
      </c>
      <c r="BH331" s="198">
        <f>IF(N331="sníž. přenesená",J331,0)</f>
        <v>0</v>
      </c>
      <c r="BI331" s="198">
        <f>IF(N331="nulová",J331,0)</f>
        <v>0</v>
      </c>
      <c r="BJ331" s="18" t="s">
        <v>142</v>
      </c>
      <c r="BK331" s="198">
        <f>ROUND(I331*H331,2)</f>
        <v>0</v>
      </c>
      <c r="BL331" s="18" t="s">
        <v>213</v>
      </c>
      <c r="BM331" s="197" t="s">
        <v>642</v>
      </c>
    </row>
    <row r="332" s="12" customFormat="1" ht="22.8" customHeight="1">
      <c r="A332" s="12"/>
      <c r="B332" s="171"/>
      <c r="C332" s="12"/>
      <c r="D332" s="172" t="s">
        <v>75</v>
      </c>
      <c r="E332" s="182" t="s">
        <v>643</v>
      </c>
      <c r="F332" s="182" t="s">
        <v>644</v>
      </c>
      <c r="G332" s="12"/>
      <c r="H332" s="12"/>
      <c r="I332" s="174"/>
      <c r="J332" s="183">
        <f>BK332</f>
        <v>0</v>
      </c>
      <c r="K332" s="12"/>
      <c r="L332" s="171"/>
      <c r="M332" s="176"/>
      <c r="N332" s="177"/>
      <c r="O332" s="177"/>
      <c r="P332" s="178">
        <f>SUM(P333:P339)</f>
        <v>0</v>
      </c>
      <c r="Q332" s="177"/>
      <c r="R332" s="178">
        <f>SUM(R333:R339)</f>
        <v>0.01</v>
      </c>
      <c r="S332" s="177"/>
      <c r="T332" s="179">
        <f>SUM(T333:T339)</f>
        <v>0.0040000000000000001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172" t="s">
        <v>142</v>
      </c>
      <c r="AT332" s="180" t="s">
        <v>75</v>
      </c>
      <c r="AU332" s="180" t="s">
        <v>84</v>
      </c>
      <c r="AY332" s="172" t="s">
        <v>135</v>
      </c>
      <c r="BK332" s="181">
        <f>SUM(BK333:BK339)</f>
        <v>0</v>
      </c>
    </row>
    <row r="333" s="2" customFormat="1" ht="16.5" customHeight="1">
      <c r="A333" s="37"/>
      <c r="B333" s="184"/>
      <c r="C333" s="185" t="s">
        <v>645</v>
      </c>
      <c r="D333" s="185" t="s">
        <v>137</v>
      </c>
      <c r="E333" s="186" t="s">
        <v>646</v>
      </c>
      <c r="F333" s="187" t="s">
        <v>647</v>
      </c>
      <c r="G333" s="188" t="s">
        <v>203</v>
      </c>
      <c r="H333" s="189">
        <v>2</v>
      </c>
      <c r="I333" s="190"/>
      <c r="J333" s="191">
        <f>ROUND(I333*H333,2)</f>
        <v>0</v>
      </c>
      <c r="K333" s="192"/>
      <c r="L333" s="38"/>
      <c r="M333" s="193" t="s">
        <v>1</v>
      </c>
      <c r="N333" s="194" t="s">
        <v>42</v>
      </c>
      <c r="O333" s="76"/>
      <c r="P333" s="195">
        <f>O333*H333</f>
        <v>0</v>
      </c>
      <c r="Q333" s="195">
        <v>0</v>
      </c>
      <c r="R333" s="195">
        <f>Q333*H333</f>
        <v>0</v>
      </c>
      <c r="S333" s="195">
        <v>0</v>
      </c>
      <c r="T333" s="196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7" t="s">
        <v>213</v>
      </c>
      <c r="AT333" s="197" t="s">
        <v>137</v>
      </c>
      <c r="AU333" s="197" t="s">
        <v>142</v>
      </c>
      <c r="AY333" s="18" t="s">
        <v>135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18" t="s">
        <v>142</v>
      </c>
      <c r="BK333" s="198">
        <f>ROUND(I333*H333,2)</f>
        <v>0</v>
      </c>
      <c r="BL333" s="18" t="s">
        <v>213</v>
      </c>
      <c r="BM333" s="197" t="s">
        <v>648</v>
      </c>
    </row>
    <row r="334" s="2" customFormat="1" ht="16.5" customHeight="1">
      <c r="A334" s="37"/>
      <c r="B334" s="184"/>
      <c r="C334" s="223" t="s">
        <v>649</v>
      </c>
      <c r="D334" s="223" t="s">
        <v>206</v>
      </c>
      <c r="E334" s="224" t="s">
        <v>650</v>
      </c>
      <c r="F334" s="225" t="s">
        <v>651</v>
      </c>
      <c r="G334" s="226" t="s">
        <v>203</v>
      </c>
      <c r="H334" s="227">
        <v>2</v>
      </c>
      <c r="I334" s="228"/>
      <c r="J334" s="229">
        <f>ROUND(I334*H334,2)</f>
        <v>0</v>
      </c>
      <c r="K334" s="230"/>
      <c r="L334" s="231"/>
      <c r="M334" s="232" t="s">
        <v>1</v>
      </c>
      <c r="N334" s="233" t="s">
        <v>42</v>
      </c>
      <c r="O334" s="76"/>
      <c r="P334" s="195">
        <f>O334*H334</f>
        <v>0</v>
      </c>
      <c r="Q334" s="195">
        <v>0.0050000000000000001</v>
      </c>
      <c r="R334" s="195">
        <f>Q334*H334</f>
        <v>0.01</v>
      </c>
      <c r="S334" s="195">
        <v>0</v>
      </c>
      <c r="T334" s="196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7" t="s">
        <v>307</v>
      </c>
      <c r="AT334" s="197" t="s">
        <v>206</v>
      </c>
      <c r="AU334" s="197" t="s">
        <v>142</v>
      </c>
      <c r="AY334" s="18" t="s">
        <v>135</v>
      </c>
      <c r="BE334" s="198">
        <f>IF(N334="základní",J334,0)</f>
        <v>0</v>
      </c>
      <c r="BF334" s="198">
        <f>IF(N334="snížená",J334,0)</f>
        <v>0</v>
      </c>
      <c r="BG334" s="198">
        <f>IF(N334="zákl. přenesená",J334,0)</f>
        <v>0</v>
      </c>
      <c r="BH334" s="198">
        <f>IF(N334="sníž. přenesená",J334,0)</f>
        <v>0</v>
      </c>
      <c r="BI334" s="198">
        <f>IF(N334="nulová",J334,0)</f>
        <v>0</v>
      </c>
      <c r="BJ334" s="18" t="s">
        <v>142</v>
      </c>
      <c r="BK334" s="198">
        <f>ROUND(I334*H334,2)</f>
        <v>0</v>
      </c>
      <c r="BL334" s="18" t="s">
        <v>213</v>
      </c>
      <c r="BM334" s="197" t="s">
        <v>652</v>
      </c>
    </row>
    <row r="335" s="2" customFormat="1" ht="21.75" customHeight="1">
      <c r="A335" s="37"/>
      <c r="B335" s="184"/>
      <c r="C335" s="185" t="s">
        <v>653</v>
      </c>
      <c r="D335" s="185" t="s">
        <v>137</v>
      </c>
      <c r="E335" s="186" t="s">
        <v>654</v>
      </c>
      <c r="F335" s="187" t="s">
        <v>655</v>
      </c>
      <c r="G335" s="188" t="s">
        <v>203</v>
      </c>
      <c r="H335" s="189">
        <v>2</v>
      </c>
      <c r="I335" s="190"/>
      <c r="J335" s="191">
        <f>ROUND(I335*H335,2)</f>
        <v>0</v>
      </c>
      <c r="K335" s="192"/>
      <c r="L335" s="38"/>
      <c r="M335" s="193" t="s">
        <v>1</v>
      </c>
      <c r="N335" s="194" t="s">
        <v>42</v>
      </c>
      <c r="O335" s="76"/>
      <c r="P335" s="195">
        <f>O335*H335</f>
        <v>0</v>
      </c>
      <c r="Q335" s="195">
        <v>0</v>
      </c>
      <c r="R335" s="195">
        <f>Q335*H335</f>
        <v>0</v>
      </c>
      <c r="S335" s="195">
        <v>0.002</v>
      </c>
      <c r="T335" s="196">
        <f>S335*H335</f>
        <v>0.0040000000000000001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7" t="s">
        <v>213</v>
      </c>
      <c r="AT335" s="197" t="s">
        <v>137</v>
      </c>
      <c r="AU335" s="197" t="s">
        <v>142</v>
      </c>
      <c r="AY335" s="18" t="s">
        <v>135</v>
      </c>
      <c r="BE335" s="198">
        <f>IF(N335="základní",J335,0)</f>
        <v>0</v>
      </c>
      <c r="BF335" s="198">
        <f>IF(N335="snížená",J335,0)</f>
        <v>0</v>
      </c>
      <c r="BG335" s="198">
        <f>IF(N335="zákl. přenesená",J335,0)</f>
        <v>0</v>
      </c>
      <c r="BH335" s="198">
        <f>IF(N335="sníž. přenesená",J335,0)</f>
        <v>0</v>
      </c>
      <c r="BI335" s="198">
        <f>IF(N335="nulová",J335,0)</f>
        <v>0</v>
      </c>
      <c r="BJ335" s="18" t="s">
        <v>142</v>
      </c>
      <c r="BK335" s="198">
        <f>ROUND(I335*H335,2)</f>
        <v>0</v>
      </c>
      <c r="BL335" s="18" t="s">
        <v>213</v>
      </c>
      <c r="BM335" s="197" t="s">
        <v>656</v>
      </c>
    </row>
    <row r="336" s="2" customFormat="1" ht="16.5" customHeight="1">
      <c r="A336" s="37"/>
      <c r="B336" s="184"/>
      <c r="C336" s="185" t="s">
        <v>657</v>
      </c>
      <c r="D336" s="185" t="s">
        <v>137</v>
      </c>
      <c r="E336" s="186" t="s">
        <v>658</v>
      </c>
      <c r="F336" s="187" t="s">
        <v>659</v>
      </c>
      <c r="G336" s="188" t="s">
        <v>203</v>
      </c>
      <c r="H336" s="189">
        <v>1</v>
      </c>
      <c r="I336" s="190"/>
      <c r="J336" s="191">
        <f>ROUND(I336*H336,2)</f>
        <v>0</v>
      </c>
      <c r="K336" s="192"/>
      <c r="L336" s="38"/>
      <c r="M336" s="193" t="s">
        <v>1</v>
      </c>
      <c r="N336" s="194" t="s">
        <v>42</v>
      </c>
      <c r="O336" s="76"/>
      <c r="P336" s="195">
        <f>O336*H336</f>
        <v>0</v>
      </c>
      <c r="Q336" s="195">
        <v>0</v>
      </c>
      <c r="R336" s="195">
        <f>Q336*H336</f>
        <v>0</v>
      </c>
      <c r="S336" s="195">
        <v>0</v>
      </c>
      <c r="T336" s="196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7" t="s">
        <v>213</v>
      </c>
      <c r="AT336" s="197" t="s">
        <v>137</v>
      </c>
      <c r="AU336" s="197" t="s">
        <v>142</v>
      </c>
      <c r="AY336" s="18" t="s">
        <v>135</v>
      </c>
      <c r="BE336" s="198">
        <f>IF(N336="základní",J336,0)</f>
        <v>0</v>
      </c>
      <c r="BF336" s="198">
        <f>IF(N336="snížená",J336,0)</f>
        <v>0</v>
      </c>
      <c r="BG336" s="198">
        <f>IF(N336="zákl. přenesená",J336,0)</f>
        <v>0</v>
      </c>
      <c r="BH336" s="198">
        <f>IF(N336="sníž. přenesená",J336,0)</f>
        <v>0</v>
      </c>
      <c r="BI336" s="198">
        <f>IF(N336="nulová",J336,0)</f>
        <v>0</v>
      </c>
      <c r="BJ336" s="18" t="s">
        <v>142</v>
      </c>
      <c r="BK336" s="198">
        <f>ROUND(I336*H336,2)</f>
        <v>0</v>
      </c>
      <c r="BL336" s="18" t="s">
        <v>213</v>
      </c>
      <c r="BM336" s="197" t="s">
        <v>660</v>
      </c>
    </row>
    <row r="337" s="2" customFormat="1" ht="16.5" customHeight="1">
      <c r="A337" s="37"/>
      <c r="B337" s="184"/>
      <c r="C337" s="223" t="s">
        <v>661</v>
      </c>
      <c r="D337" s="223" t="s">
        <v>206</v>
      </c>
      <c r="E337" s="224" t="s">
        <v>75</v>
      </c>
      <c r="F337" s="225" t="s">
        <v>662</v>
      </c>
      <c r="G337" s="226" t="s">
        <v>545</v>
      </c>
      <c r="H337" s="227">
        <v>1</v>
      </c>
      <c r="I337" s="228"/>
      <c r="J337" s="229">
        <f>ROUND(I337*H337,2)</f>
        <v>0</v>
      </c>
      <c r="K337" s="230"/>
      <c r="L337" s="231"/>
      <c r="M337" s="232" t="s">
        <v>1</v>
      </c>
      <c r="N337" s="233" t="s">
        <v>42</v>
      </c>
      <c r="O337" s="76"/>
      <c r="P337" s="195">
        <f>O337*H337</f>
        <v>0</v>
      </c>
      <c r="Q337" s="195">
        <v>0</v>
      </c>
      <c r="R337" s="195">
        <f>Q337*H337</f>
        <v>0</v>
      </c>
      <c r="S337" s="195">
        <v>0</v>
      </c>
      <c r="T337" s="196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7" t="s">
        <v>307</v>
      </c>
      <c r="AT337" s="197" t="s">
        <v>206</v>
      </c>
      <c r="AU337" s="197" t="s">
        <v>142</v>
      </c>
      <c r="AY337" s="18" t="s">
        <v>135</v>
      </c>
      <c r="BE337" s="198">
        <f>IF(N337="základní",J337,0)</f>
        <v>0</v>
      </c>
      <c r="BF337" s="198">
        <f>IF(N337="snížená",J337,0)</f>
        <v>0</v>
      </c>
      <c r="BG337" s="198">
        <f>IF(N337="zákl. přenesená",J337,0)</f>
        <v>0</v>
      </c>
      <c r="BH337" s="198">
        <f>IF(N337="sníž. přenesená",J337,0)</f>
        <v>0</v>
      </c>
      <c r="BI337" s="198">
        <f>IF(N337="nulová",J337,0)</f>
        <v>0</v>
      </c>
      <c r="BJ337" s="18" t="s">
        <v>142</v>
      </c>
      <c r="BK337" s="198">
        <f>ROUND(I337*H337,2)</f>
        <v>0</v>
      </c>
      <c r="BL337" s="18" t="s">
        <v>213</v>
      </c>
      <c r="BM337" s="197" t="s">
        <v>663</v>
      </c>
    </row>
    <row r="338" s="2" customFormat="1" ht="21.75" customHeight="1">
      <c r="A338" s="37"/>
      <c r="B338" s="184"/>
      <c r="C338" s="185" t="s">
        <v>664</v>
      </c>
      <c r="D338" s="185" t="s">
        <v>137</v>
      </c>
      <c r="E338" s="186" t="s">
        <v>665</v>
      </c>
      <c r="F338" s="187" t="s">
        <v>666</v>
      </c>
      <c r="G338" s="188" t="s">
        <v>256</v>
      </c>
      <c r="H338" s="189">
        <v>0.01</v>
      </c>
      <c r="I338" s="190"/>
      <c r="J338" s="191">
        <f>ROUND(I338*H338,2)</f>
        <v>0</v>
      </c>
      <c r="K338" s="192"/>
      <c r="L338" s="38"/>
      <c r="M338" s="193" t="s">
        <v>1</v>
      </c>
      <c r="N338" s="194" t="s">
        <v>42</v>
      </c>
      <c r="O338" s="76"/>
      <c r="P338" s="195">
        <f>O338*H338</f>
        <v>0</v>
      </c>
      <c r="Q338" s="195">
        <v>0</v>
      </c>
      <c r="R338" s="195">
        <f>Q338*H338</f>
        <v>0</v>
      </c>
      <c r="S338" s="195">
        <v>0</v>
      </c>
      <c r="T338" s="19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7" t="s">
        <v>213</v>
      </c>
      <c r="AT338" s="197" t="s">
        <v>137</v>
      </c>
      <c r="AU338" s="197" t="s">
        <v>142</v>
      </c>
      <c r="AY338" s="18" t="s">
        <v>135</v>
      </c>
      <c r="BE338" s="198">
        <f>IF(N338="základní",J338,0)</f>
        <v>0</v>
      </c>
      <c r="BF338" s="198">
        <f>IF(N338="snížená",J338,0)</f>
        <v>0</v>
      </c>
      <c r="BG338" s="198">
        <f>IF(N338="zákl. přenesená",J338,0)</f>
        <v>0</v>
      </c>
      <c r="BH338" s="198">
        <f>IF(N338="sníž. přenesená",J338,0)</f>
        <v>0</v>
      </c>
      <c r="BI338" s="198">
        <f>IF(N338="nulová",J338,0)</f>
        <v>0</v>
      </c>
      <c r="BJ338" s="18" t="s">
        <v>142</v>
      </c>
      <c r="BK338" s="198">
        <f>ROUND(I338*H338,2)</f>
        <v>0</v>
      </c>
      <c r="BL338" s="18" t="s">
        <v>213</v>
      </c>
      <c r="BM338" s="197" t="s">
        <v>667</v>
      </c>
    </row>
    <row r="339" s="2" customFormat="1" ht="21.75" customHeight="1">
      <c r="A339" s="37"/>
      <c r="B339" s="184"/>
      <c r="C339" s="185" t="s">
        <v>668</v>
      </c>
      <c r="D339" s="185" t="s">
        <v>137</v>
      </c>
      <c r="E339" s="186" t="s">
        <v>669</v>
      </c>
      <c r="F339" s="187" t="s">
        <v>670</v>
      </c>
      <c r="G339" s="188" t="s">
        <v>256</v>
      </c>
      <c r="H339" s="189">
        <v>0.01</v>
      </c>
      <c r="I339" s="190"/>
      <c r="J339" s="191">
        <f>ROUND(I339*H339,2)</f>
        <v>0</v>
      </c>
      <c r="K339" s="192"/>
      <c r="L339" s="38"/>
      <c r="M339" s="193" t="s">
        <v>1</v>
      </c>
      <c r="N339" s="194" t="s">
        <v>42</v>
      </c>
      <c r="O339" s="76"/>
      <c r="P339" s="195">
        <f>O339*H339</f>
        <v>0</v>
      </c>
      <c r="Q339" s="195">
        <v>0</v>
      </c>
      <c r="R339" s="195">
        <f>Q339*H339</f>
        <v>0</v>
      </c>
      <c r="S339" s="195">
        <v>0</v>
      </c>
      <c r="T339" s="19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7" t="s">
        <v>213</v>
      </c>
      <c r="AT339" s="197" t="s">
        <v>137</v>
      </c>
      <c r="AU339" s="197" t="s">
        <v>142</v>
      </c>
      <c r="AY339" s="18" t="s">
        <v>135</v>
      </c>
      <c r="BE339" s="198">
        <f>IF(N339="základní",J339,0)</f>
        <v>0</v>
      </c>
      <c r="BF339" s="198">
        <f>IF(N339="snížená",J339,0)</f>
        <v>0</v>
      </c>
      <c r="BG339" s="198">
        <f>IF(N339="zákl. přenesená",J339,0)</f>
        <v>0</v>
      </c>
      <c r="BH339" s="198">
        <f>IF(N339="sníž. přenesená",J339,0)</f>
        <v>0</v>
      </c>
      <c r="BI339" s="198">
        <f>IF(N339="nulová",J339,0)</f>
        <v>0</v>
      </c>
      <c r="BJ339" s="18" t="s">
        <v>142</v>
      </c>
      <c r="BK339" s="198">
        <f>ROUND(I339*H339,2)</f>
        <v>0</v>
      </c>
      <c r="BL339" s="18" t="s">
        <v>213</v>
      </c>
      <c r="BM339" s="197" t="s">
        <v>671</v>
      </c>
    </row>
    <row r="340" s="12" customFormat="1" ht="22.8" customHeight="1">
      <c r="A340" s="12"/>
      <c r="B340" s="171"/>
      <c r="C340" s="12"/>
      <c r="D340" s="172" t="s">
        <v>75</v>
      </c>
      <c r="E340" s="182" t="s">
        <v>672</v>
      </c>
      <c r="F340" s="182" t="s">
        <v>673</v>
      </c>
      <c r="G340" s="12"/>
      <c r="H340" s="12"/>
      <c r="I340" s="174"/>
      <c r="J340" s="183">
        <f>BK340</f>
        <v>0</v>
      </c>
      <c r="K340" s="12"/>
      <c r="L340" s="171"/>
      <c r="M340" s="176"/>
      <c r="N340" s="177"/>
      <c r="O340" s="177"/>
      <c r="P340" s="178">
        <f>SUM(P341:P360)</f>
        <v>0</v>
      </c>
      <c r="Q340" s="177"/>
      <c r="R340" s="178">
        <f>SUM(R341:R360)</f>
        <v>0.77691332999999996</v>
      </c>
      <c r="S340" s="177"/>
      <c r="T340" s="179">
        <f>SUM(T341:T360)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172" t="s">
        <v>142</v>
      </c>
      <c r="AT340" s="180" t="s">
        <v>75</v>
      </c>
      <c r="AU340" s="180" t="s">
        <v>84</v>
      </c>
      <c r="AY340" s="172" t="s">
        <v>135</v>
      </c>
      <c r="BK340" s="181">
        <f>SUM(BK341:BK360)</f>
        <v>0</v>
      </c>
    </row>
    <row r="341" s="2" customFormat="1" ht="21.75" customHeight="1">
      <c r="A341" s="37"/>
      <c r="B341" s="184"/>
      <c r="C341" s="185" t="s">
        <v>674</v>
      </c>
      <c r="D341" s="185" t="s">
        <v>137</v>
      </c>
      <c r="E341" s="186" t="s">
        <v>675</v>
      </c>
      <c r="F341" s="187" t="s">
        <v>676</v>
      </c>
      <c r="G341" s="188" t="s">
        <v>140</v>
      </c>
      <c r="H341" s="189">
        <v>29.263000000000002</v>
      </c>
      <c r="I341" s="190"/>
      <c r="J341" s="191">
        <f>ROUND(I341*H341,2)</f>
        <v>0</v>
      </c>
      <c r="K341" s="192"/>
      <c r="L341" s="38"/>
      <c r="M341" s="193" t="s">
        <v>1</v>
      </c>
      <c r="N341" s="194" t="s">
        <v>42</v>
      </c>
      <c r="O341" s="76"/>
      <c r="P341" s="195">
        <f>O341*H341</f>
        <v>0</v>
      </c>
      <c r="Q341" s="195">
        <v>0.025409999999999999</v>
      </c>
      <c r="R341" s="195">
        <f>Q341*H341</f>
        <v>0.74357282999999996</v>
      </c>
      <c r="S341" s="195">
        <v>0</v>
      </c>
      <c r="T341" s="196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7" t="s">
        <v>213</v>
      </c>
      <c r="AT341" s="197" t="s">
        <v>137</v>
      </c>
      <c r="AU341" s="197" t="s">
        <v>142</v>
      </c>
      <c r="AY341" s="18" t="s">
        <v>135</v>
      </c>
      <c r="BE341" s="198">
        <f>IF(N341="základní",J341,0)</f>
        <v>0</v>
      </c>
      <c r="BF341" s="198">
        <f>IF(N341="snížená",J341,0)</f>
        <v>0</v>
      </c>
      <c r="BG341" s="198">
        <f>IF(N341="zákl. přenesená",J341,0)</f>
        <v>0</v>
      </c>
      <c r="BH341" s="198">
        <f>IF(N341="sníž. přenesená",J341,0)</f>
        <v>0</v>
      </c>
      <c r="BI341" s="198">
        <f>IF(N341="nulová",J341,0)</f>
        <v>0</v>
      </c>
      <c r="BJ341" s="18" t="s">
        <v>142</v>
      </c>
      <c r="BK341" s="198">
        <f>ROUND(I341*H341,2)</f>
        <v>0</v>
      </c>
      <c r="BL341" s="18" t="s">
        <v>213</v>
      </c>
      <c r="BM341" s="197" t="s">
        <v>677</v>
      </c>
    </row>
    <row r="342" s="13" customFormat="1">
      <c r="A342" s="13"/>
      <c r="B342" s="199"/>
      <c r="C342" s="13"/>
      <c r="D342" s="200" t="s">
        <v>144</v>
      </c>
      <c r="E342" s="201" t="s">
        <v>1</v>
      </c>
      <c r="F342" s="202" t="s">
        <v>678</v>
      </c>
      <c r="G342" s="13"/>
      <c r="H342" s="203">
        <v>7.9299999999999997</v>
      </c>
      <c r="I342" s="204"/>
      <c r="J342" s="13"/>
      <c r="K342" s="13"/>
      <c r="L342" s="199"/>
      <c r="M342" s="205"/>
      <c r="N342" s="206"/>
      <c r="O342" s="206"/>
      <c r="P342" s="206"/>
      <c r="Q342" s="206"/>
      <c r="R342" s="206"/>
      <c r="S342" s="206"/>
      <c r="T342" s="20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01" t="s">
        <v>144</v>
      </c>
      <c r="AU342" s="201" t="s">
        <v>142</v>
      </c>
      <c r="AV342" s="13" t="s">
        <v>142</v>
      </c>
      <c r="AW342" s="13" t="s">
        <v>33</v>
      </c>
      <c r="AX342" s="13" t="s">
        <v>76</v>
      </c>
      <c r="AY342" s="201" t="s">
        <v>135</v>
      </c>
    </row>
    <row r="343" s="13" customFormat="1">
      <c r="A343" s="13"/>
      <c r="B343" s="199"/>
      <c r="C343" s="13"/>
      <c r="D343" s="200" t="s">
        <v>144</v>
      </c>
      <c r="E343" s="201" t="s">
        <v>1</v>
      </c>
      <c r="F343" s="202" t="s">
        <v>679</v>
      </c>
      <c r="G343" s="13"/>
      <c r="H343" s="203">
        <v>6.7210000000000001</v>
      </c>
      <c r="I343" s="204"/>
      <c r="J343" s="13"/>
      <c r="K343" s="13"/>
      <c r="L343" s="199"/>
      <c r="M343" s="205"/>
      <c r="N343" s="206"/>
      <c r="O343" s="206"/>
      <c r="P343" s="206"/>
      <c r="Q343" s="206"/>
      <c r="R343" s="206"/>
      <c r="S343" s="206"/>
      <c r="T343" s="20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01" t="s">
        <v>144</v>
      </c>
      <c r="AU343" s="201" t="s">
        <v>142</v>
      </c>
      <c r="AV343" s="13" t="s">
        <v>142</v>
      </c>
      <c r="AW343" s="13" t="s">
        <v>33</v>
      </c>
      <c r="AX343" s="13" t="s">
        <v>76</v>
      </c>
      <c r="AY343" s="201" t="s">
        <v>135</v>
      </c>
    </row>
    <row r="344" s="13" customFormat="1">
      <c r="A344" s="13"/>
      <c r="B344" s="199"/>
      <c r="C344" s="13"/>
      <c r="D344" s="200" t="s">
        <v>144</v>
      </c>
      <c r="E344" s="201" t="s">
        <v>1</v>
      </c>
      <c r="F344" s="202" t="s">
        <v>680</v>
      </c>
      <c r="G344" s="13"/>
      <c r="H344" s="203">
        <v>14.612</v>
      </c>
      <c r="I344" s="204"/>
      <c r="J344" s="13"/>
      <c r="K344" s="13"/>
      <c r="L344" s="199"/>
      <c r="M344" s="205"/>
      <c r="N344" s="206"/>
      <c r="O344" s="206"/>
      <c r="P344" s="206"/>
      <c r="Q344" s="206"/>
      <c r="R344" s="206"/>
      <c r="S344" s="206"/>
      <c r="T344" s="20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01" t="s">
        <v>144</v>
      </c>
      <c r="AU344" s="201" t="s">
        <v>142</v>
      </c>
      <c r="AV344" s="13" t="s">
        <v>142</v>
      </c>
      <c r="AW344" s="13" t="s">
        <v>33</v>
      </c>
      <c r="AX344" s="13" t="s">
        <v>76</v>
      </c>
      <c r="AY344" s="201" t="s">
        <v>135</v>
      </c>
    </row>
    <row r="345" s="14" customFormat="1">
      <c r="A345" s="14"/>
      <c r="B345" s="208"/>
      <c r="C345" s="14"/>
      <c r="D345" s="200" t="s">
        <v>144</v>
      </c>
      <c r="E345" s="209" t="s">
        <v>1</v>
      </c>
      <c r="F345" s="210" t="s">
        <v>154</v>
      </c>
      <c r="G345" s="14"/>
      <c r="H345" s="211">
        <v>29.263000000000002</v>
      </c>
      <c r="I345" s="212"/>
      <c r="J345" s="14"/>
      <c r="K345" s="14"/>
      <c r="L345" s="208"/>
      <c r="M345" s="213"/>
      <c r="N345" s="214"/>
      <c r="O345" s="214"/>
      <c r="P345" s="214"/>
      <c r="Q345" s="214"/>
      <c r="R345" s="214"/>
      <c r="S345" s="214"/>
      <c r="T345" s="21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09" t="s">
        <v>144</v>
      </c>
      <c r="AU345" s="209" t="s">
        <v>142</v>
      </c>
      <c r="AV345" s="14" t="s">
        <v>141</v>
      </c>
      <c r="AW345" s="14" t="s">
        <v>33</v>
      </c>
      <c r="AX345" s="14" t="s">
        <v>84</v>
      </c>
      <c r="AY345" s="209" t="s">
        <v>135</v>
      </c>
    </row>
    <row r="346" s="2" customFormat="1" ht="21.75" customHeight="1">
      <c r="A346" s="37"/>
      <c r="B346" s="184"/>
      <c r="C346" s="185" t="s">
        <v>681</v>
      </c>
      <c r="D346" s="185" t="s">
        <v>137</v>
      </c>
      <c r="E346" s="186" t="s">
        <v>682</v>
      </c>
      <c r="F346" s="187" t="s">
        <v>683</v>
      </c>
      <c r="G346" s="188" t="s">
        <v>322</v>
      </c>
      <c r="H346" s="189">
        <v>28.780000000000001</v>
      </c>
      <c r="I346" s="190"/>
      <c r="J346" s="191">
        <f>ROUND(I346*H346,2)</f>
        <v>0</v>
      </c>
      <c r="K346" s="192"/>
      <c r="L346" s="38"/>
      <c r="M346" s="193" t="s">
        <v>1</v>
      </c>
      <c r="N346" s="194" t="s">
        <v>42</v>
      </c>
      <c r="O346" s="76"/>
      <c r="P346" s="195">
        <f>O346*H346</f>
        <v>0</v>
      </c>
      <c r="Q346" s="195">
        <v>4.0000000000000003E-05</v>
      </c>
      <c r="R346" s="195">
        <f>Q346*H346</f>
        <v>0.0011512000000000002</v>
      </c>
      <c r="S346" s="195">
        <v>0</v>
      </c>
      <c r="T346" s="196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7" t="s">
        <v>213</v>
      </c>
      <c r="AT346" s="197" t="s">
        <v>137</v>
      </c>
      <c r="AU346" s="197" t="s">
        <v>142</v>
      </c>
      <c r="AY346" s="18" t="s">
        <v>135</v>
      </c>
      <c r="BE346" s="198">
        <f>IF(N346="základní",J346,0)</f>
        <v>0</v>
      </c>
      <c r="BF346" s="198">
        <f>IF(N346="snížená",J346,0)</f>
        <v>0</v>
      </c>
      <c r="BG346" s="198">
        <f>IF(N346="zákl. přenesená",J346,0)</f>
        <v>0</v>
      </c>
      <c r="BH346" s="198">
        <f>IF(N346="sníž. přenesená",J346,0)</f>
        <v>0</v>
      </c>
      <c r="BI346" s="198">
        <f>IF(N346="nulová",J346,0)</f>
        <v>0</v>
      </c>
      <c r="BJ346" s="18" t="s">
        <v>142</v>
      </c>
      <c r="BK346" s="198">
        <f>ROUND(I346*H346,2)</f>
        <v>0</v>
      </c>
      <c r="BL346" s="18" t="s">
        <v>213</v>
      </c>
      <c r="BM346" s="197" t="s">
        <v>684</v>
      </c>
    </row>
    <row r="347" s="13" customFormat="1">
      <c r="A347" s="13"/>
      <c r="B347" s="199"/>
      <c r="C347" s="13"/>
      <c r="D347" s="200" t="s">
        <v>144</v>
      </c>
      <c r="E347" s="201" t="s">
        <v>1</v>
      </c>
      <c r="F347" s="202" t="s">
        <v>685</v>
      </c>
      <c r="G347" s="13"/>
      <c r="H347" s="203">
        <v>3.9399999999999999</v>
      </c>
      <c r="I347" s="204"/>
      <c r="J347" s="13"/>
      <c r="K347" s="13"/>
      <c r="L347" s="199"/>
      <c r="M347" s="205"/>
      <c r="N347" s="206"/>
      <c r="O347" s="206"/>
      <c r="P347" s="206"/>
      <c r="Q347" s="206"/>
      <c r="R347" s="206"/>
      <c r="S347" s="206"/>
      <c r="T347" s="20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01" t="s">
        <v>144</v>
      </c>
      <c r="AU347" s="201" t="s">
        <v>142</v>
      </c>
      <c r="AV347" s="13" t="s">
        <v>142</v>
      </c>
      <c r="AW347" s="13" t="s">
        <v>33</v>
      </c>
      <c r="AX347" s="13" t="s">
        <v>76</v>
      </c>
      <c r="AY347" s="201" t="s">
        <v>135</v>
      </c>
    </row>
    <row r="348" s="13" customFormat="1">
      <c r="A348" s="13"/>
      <c r="B348" s="199"/>
      <c r="C348" s="13"/>
      <c r="D348" s="200" t="s">
        <v>144</v>
      </c>
      <c r="E348" s="201" t="s">
        <v>1</v>
      </c>
      <c r="F348" s="202" t="s">
        <v>686</v>
      </c>
      <c r="G348" s="13"/>
      <c r="H348" s="203">
        <v>7.21</v>
      </c>
      <c r="I348" s="204"/>
      <c r="J348" s="13"/>
      <c r="K348" s="13"/>
      <c r="L348" s="199"/>
      <c r="M348" s="205"/>
      <c r="N348" s="206"/>
      <c r="O348" s="206"/>
      <c r="P348" s="206"/>
      <c r="Q348" s="206"/>
      <c r="R348" s="206"/>
      <c r="S348" s="206"/>
      <c r="T348" s="20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01" t="s">
        <v>144</v>
      </c>
      <c r="AU348" s="201" t="s">
        <v>142</v>
      </c>
      <c r="AV348" s="13" t="s">
        <v>142</v>
      </c>
      <c r="AW348" s="13" t="s">
        <v>33</v>
      </c>
      <c r="AX348" s="13" t="s">
        <v>76</v>
      </c>
      <c r="AY348" s="201" t="s">
        <v>135</v>
      </c>
    </row>
    <row r="349" s="13" customFormat="1">
      <c r="A349" s="13"/>
      <c r="B349" s="199"/>
      <c r="C349" s="13"/>
      <c r="D349" s="200" t="s">
        <v>144</v>
      </c>
      <c r="E349" s="201" t="s">
        <v>1</v>
      </c>
      <c r="F349" s="202" t="s">
        <v>687</v>
      </c>
      <c r="G349" s="13"/>
      <c r="H349" s="203">
        <v>9.8300000000000001</v>
      </c>
      <c r="I349" s="204"/>
      <c r="J349" s="13"/>
      <c r="K349" s="13"/>
      <c r="L349" s="199"/>
      <c r="M349" s="205"/>
      <c r="N349" s="206"/>
      <c r="O349" s="206"/>
      <c r="P349" s="206"/>
      <c r="Q349" s="206"/>
      <c r="R349" s="206"/>
      <c r="S349" s="206"/>
      <c r="T349" s="20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01" t="s">
        <v>144</v>
      </c>
      <c r="AU349" s="201" t="s">
        <v>142</v>
      </c>
      <c r="AV349" s="13" t="s">
        <v>142</v>
      </c>
      <c r="AW349" s="13" t="s">
        <v>33</v>
      </c>
      <c r="AX349" s="13" t="s">
        <v>76</v>
      </c>
      <c r="AY349" s="201" t="s">
        <v>135</v>
      </c>
    </row>
    <row r="350" s="13" customFormat="1">
      <c r="A350" s="13"/>
      <c r="B350" s="199"/>
      <c r="C350" s="13"/>
      <c r="D350" s="200" t="s">
        <v>144</v>
      </c>
      <c r="E350" s="201" t="s">
        <v>1</v>
      </c>
      <c r="F350" s="202" t="s">
        <v>688</v>
      </c>
      <c r="G350" s="13"/>
      <c r="H350" s="203">
        <v>7.7999999999999998</v>
      </c>
      <c r="I350" s="204"/>
      <c r="J350" s="13"/>
      <c r="K350" s="13"/>
      <c r="L350" s="199"/>
      <c r="M350" s="205"/>
      <c r="N350" s="206"/>
      <c r="O350" s="206"/>
      <c r="P350" s="206"/>
      <c r="Q350" s="206"/>
      <c r="R350" s="206"/>
      <c r="S350" s="206"/>
      <c r="T350" s="20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01" t="s">
        <v>144</v>
      </c>
      <c r="AU350" s="201" t="s">
        <v>142</v>
      </c>
      <c r="AV350" s="13" t="s">
        <v>142</v>
      </c>
      <c r="AW350" s="13" t="s">
        <v>33</v>
      </c>
      <c r="AX350" s="13" t="s">
        <v>76</v>
      </c>
      <c r="AY350" s="201" t="s">
        <v>135</v>
      </c>
    </row>
    <row r="351" s="14" customFormat="1">
      <c r="A351" s="14"/>
      <c r="B351" s="208"/>
      <c r="C351" s="14"/>
      <c r="D351" s="200" t="s">
        <v>144</v>
      </c>
      <c r="E351" s="209" t="s">
        <v>1</v>
      </c>
      <c r="F351" s="210" t="s">
        <v>154</v>
      </c>
      <c r="G351" s="14"/>
      <c r="H351" s="211">
        <v>28.780000000000001</v>
      </c>
      <c r="I351" s="212"/>
      <c r="J351" s="14"/>
      <c r="K351" s="14"/>
      <c r="L351" s="208"/>
      <c r="M351" s="213"/>
      <c r="N351" s="214"/>
      <c r="O351" s="214"/>
      <c r="P351" s="214"/>
      <c r="Q351" s="214"/>
      <c r="R351" s="214"/>
      <c r="S351" s="214"/>
      <c r="T351" s="21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09" t="s">
        <v>144</v>
      </c>
      <c r="AU351" s="209" t="s">
        <v>142</v>
      </c>
      <c r="AV351" s="14" t="s">
        <v>141</v>
      </c>
      <c r="AW351" s="14" t="s">
        <v>33</v>
      </c>
      <c r="AX351" s="14" t="s">
        <v>84</v>
      </c>
      <c r="AY351" s="209" t="s">
        <v>135</v>
      </c>
    </row>
    <row r="352" s="2" customFormat="1" ht="16.5" customHeight="1">
      <c r="A352" s="37"/>
      <c r="B352" s="184"/>
      <c r="C352" s="185" t="s">
        <v>689</v>
      </c>
      <c r="D352" s="185" t="s">
        <v>137</v>
      </c>
      <c r="E352" s="186" t="s">
        <v>690</v>
      </c>
      <c r="F352" s="187" t="s">
        <v>691</v>
      </c>
      <c r="G352" s="188" t="s">
        <v>140</v>
      </c>
      <c r="H352" s="189">
        <v>29.263000000000002</v>
      </c>
      <c r="I352" s="190"/>
      <c r="J352" s="191">
        <f>ROUND(I352*H352,2)</f>
        <v>0</v>
      </c>
      <c r="K352" s="192"/>
      <c r="L352" s="38"/>
      <c r="M352" s="193" t="s">
        <v>1</v>
      </c>
      <c r="N352" s="194" t="s">
        <v>42</v>
      </c>
      <c r="O352" s="76"/>
      <c r="P352" s="195">
        <f>O352*H352</f>
        <v>0</v>
      </c>
      <c r="Q352" s="195">
        <v>0</v>
      </c>
      <c r="R352" s="195">
        <f>Q352*H352</f>
        <v>0</v>
      </c>
      <c r="S352" s="195">
        <v>0</v>
      </c>
      <c r="T352" s="19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7" t="s">
        <v>213</v>
      </c>
      <c r="AT352" s="197" t="s">
        <v>137</v>
      </c>
      <c r="AU352" s="197" t="s">
        <v>142</v>
      </c>
      <c r="AY352" s="18" t="s">
        <v>135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18" t="s">
        <v>142</v>
      </c>
      <c r="BK352" s="198">
        <f>ROUND(I352*H352,2)</f>
        <v>0</v>
      </c>
      <c r="BL352" s="18" t="s">
        <v>213</v>
      </c>
      <c r="BM352" s="197" t="s">
        <v>692</v>
      </c>
    </row>
    <row r="353" s="2" customFormat="1" ht="21.75" customHeight="1">
      <c r="A353" s="37"/>
      <c r="B353" s="184"/>
      <c r="C353" s="185" t="s">
        <v>693</v>
      </c>
      <c r="D353" s="185" t="s">
        <v>137</v>
      </c>
      <c r="E353" s="186" t="s">
        <v>694</v>
      </c>
      <c r="F353" s="187" t="s">
        <v>695</v>
      </c>
      <c r="G353" s="188" t="s">
        <v>140</v>
      </c>
      <c r="H353" s="189">
        <v>29.263000000000002</v>
      </c>
      <c r="I353" s="190"/>
      <c r="J353" s="191">
        <f>ROUND(I353*H353,2)</f>
        <v>0</v>
      </c>
      <c r="K353" s="192"/>
      <c r="L353" s="38"/>
      <c r="M353" s="193" t="s">
        <v>1</v>
      </c>
      <c r="N353" s="194" t="s">
        <v>42</v>
      </c>
      <c r="O353" s="76"/>
      <c r="P353" s="195">
        <f>O353*H353</f>
        <v>0</v>
      </c>
      <c r="Q353" s="195">
        <v>0.00069999999999999999</v>
      </c>
      <c r="R353" s="195">
        <f>Q353*H353</f>
        <v>0.020484100000000002</v>
      </c>
      <c r="S353" s="195">
        <v>0</v>
      </c>
      <c r="T353" s="196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7" t="s">
        <v>213</v>
      </c>
      <c r="AT353" s="197" t="s">
        <v>137</v>
      </c>
      <c r="AU353" s="197" t="s">
        <v>142</v>
      </c>
      <c r="AY353" s="18" t="s">
        <v>135</v>
      </c>
      <c r="BE353" s="198">
        <f>IF(N353="základní",J353,0)</f>
        <v>0</v>
      </c>
      <c r="BF353" s="198">
        <f>IF(N353="snížená",J353,0)</f>
        <v>0</v>
      </c>
      <c r="BG353" s="198">
        <f>IF(N353="zákl. přenesená",J353,0)</f>
        <v>0</v>
      </c>
      <c r="BH353" s="198">
        <f>IF(N353="sníž. přenesená",J353,0)</f>
        <v>0</v>
      </c>
      <c r="BI353" s="198">
        <f>IF(N353="nulová",J353,0)</f>
        <v>0</v>
      </c>
      <c r="BJ353" s="18" t="s">
        <v>142</v>
      </c>
      <c r="BK353" s="198">
        <f>ROUND(I353*H353,2)</f>
        <v>0</v>
      </c>
      <c r="BL353" s="18" t="s">
        <v>213</v>
      </c>
      <c r="BM353" s="197" t="s">
        <v>696</v>
      </c>
    </row>
    <row r="354" s="2" customFormat="1" ht="16.5" customHeight="1">
      <c r="A354" s="37"/>
      <c r="B354" s="184"/>
      <c r="C354" s="185" t="s">
        <v>697</v>
      </c>
      <c r="D354" s="185" t="s">
        <v>137</v>
      </c>
      <c r="E354" s="186" t="s">
        <v>698</v>
      </c>
      <c r="F354" s="187" t="s">
        <v>699</v>
      </c>
      <c r="G354" s="188" t="s">
        <v>140</v>
      </c>
      <c r="H354" s="189">
        <v>58.526000000000003</v>
      </c>
      <c r="I354" s="190"/>
      <c r="J354" s="191">
        <f>ROUND(I354*H354,2)</f>
        <v>0</v>
      </c>
      <c r="K354" s="192"/>
      <c r="L354" s="38"/>
      <c r="M354" s="193" t="s">
        <v>1</v>
      </c>
      <c r="N354" s="194" t="s">
        <v>42</v>
      </c>
      <c r="O354" s="76"/>
      <c r="P354" s="195">
        <f>O354*H354</f>
        <v>0</v>
      </c>
      <c r="Q354" s="195">
        <v>0.00020000000000000001</v>
      </c>
      <c r="R354" s="195">
        <f>Q354*H354</f>
        <v>0.011705200000000001</v>
      </c>
      <c r="S354" s="195">
        <v>0</v>
      </c>
      <c r="T354" s="196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7" t="s">
        <v>213</v>
      </c>
      <c r="AT354" s="197" t="s">
        <v>137</v>
      </c>
      <c r="AU354" s="197" t="s">
        <v>142</v>
      </c>
      <c r="AY354" s="18" t="s">
        <v>135</v>
      </c>
      <c r="BE354" s="198">
        <f>IF(N354="základní",J354,0)</f>
        <v>0</v>
      </c>
      <c r="BF354" s="198">
        <f>IF(N354="snížená",J354,0)</f>
        <v>0</v>
      </c>
      <c r="BG354" s="198">
        <f>IF(N354="zákl. přenesená",J354,0)</f>
        <v>0</v>
      </c>
      <c r="BH354" s="198">
        <f>IF(N354="sníž. přenesená",J354,0)</f>
        <v>0</v>
      </c>
      <c r="BI354" s="198">
        <f>IF(N354="nulová",J354,0)</f>
        <v>0</v>
      </c>
      <c r="BJ354" s="18" t="s">
        <v>142</v>
      </c>
      <c r="BK354" s="198">
        <f>ROUND(I354*H354,2)</f>
        <v>0</v>
      </c>
      <c r="BL354" s="18" t="s">
        <v>213</v>
      </c>
      <c r="BM354" s="197" t="s">
        <v>700</v>
      </c>
    </row>
    <row r="355" s="13" customFormat="1">
      <c r="A355" s="13"/>
      <c r="B355" s="199"/>
      <c r="C355" s="13"/>
      <c r="D355" s="200" t="s">
        <v>144</v>
      </c>
      <c r="E355" s="201" t="s">
        <v>1</v>
      </c>
      <c r="F355" s="202" t="s">
        <v>701</v>
      </c>
      <c r="G355" s="13"/>
      <c r="H355" s="203">
        <v>58.526000000000003</v>
      </c>
      <c r="I355" s="204"/>
      <c r="J355" s="13"/>
      <c r="K355" s="13"/>
      <c r="L355" s="199"/>
      <c r="M355" s="205"/>
      <c r="N355" s="206"/>
      <c r="O355" s="206"/>
      <c r="P355" s="206"/>
      <c r="Q355" s="206"/>
      <c r="R355" s="206"/>
      <c r="S355" s="206"/>
      <c r="T355" s="20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01" t="s">
        <v>144</v>
      </c>
      <c r="AU355" s="201" t="s">
        <v>142</v>
      </c>
      <c r="AV355" s="13" t="s">
        <v>142</v>
      </c>
      <c r="AW355" s="13" t="s">
        <v>33</v>
      </c>
      <c r="AX355" s="13" t="s">
        <v>76</v>
      </c>
      <c r="AY355" s="201" t="s">
        <v>135</v>
      </c>
    </row>
    <row r="356" s="14" customFormat="1">
      <c r="A356" s="14"/>
      <c r="B356" s="208"/>
      <c r="C356" s="14"/>
      <c r="D356" s="200" t="s">
        <v>144</v>
      </c>
      <c r="E356" s="209" t="s">
        <v>1</v>
      </c>
      <c r="F356" s="210" t="s">
        <v>154</v>
      </c>
      <c r="G356" s="14"/>
      <c r="H356" s="211">
        <v>58.526000000000003</v>
      </c>
      <c r="I356" s="212"/>
      <c r="J356" s="14"/>
      <c r="K356" s="14"/>
      <c r="L356" s="208"/>
      <c r="M356" s="213"/>
      <c r="N356" s="214"/>
      <c r="O356" s="214"/>
      <c r="P356" s="214"/>
      <c r="Q356" s="214"/>
      <c r="R356" s="214"/>
      <c r="S356" s="214"/>
      <c r="T356" s="21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09" t="s">
        <v>144</v>
      </c>
      <c r="AU356" s="209" t="s">
        <v>142</v>
      </c>
      <c r="AV356" s="14" t="s">
        <v>141</v>
      </c>
      <c r="AW356" s="14" t="s">
        <v>33</v>
      </c>
      <c r="AX356" s="14" t="s">
        <v>84</v>
      </c>
      <c r="AY356" s="209" t="s">
        <v>135</v>
      </c>
    </row>
    <row r="357" s="2" customFormat="1" ht="21.75" customHeight="1">
      <c r="A357" s="37"/>
      <c r="B357" s="184"/>
      <c r="C357" s="185" t="s">
        <v>702</v>
      </c>
      <c r="D357" s="185" t="s">
        <v>137</v>
      </c>
      <c r="E357" s="186" t="s">
        <v>703</v>
      </c>
      <c r="F357" s="187" t="s">
        <v>704</v>
      </c>
      <c r="G357" s="188" t="s">
        <v>256</v>
      </c>
      <c r="H357" s="189">
        <v>0.77700000000000002</v>
      </c>
      <c r="I357" s="190"/>
      <c r="J357" s="191">
        <f>ROUND(I357*H357,2)</f>
        <v>0</v>
      </c>
      <c r="K357" s="192"/>
      <c r="L357" s="38"/>
      <c r="M357" s="193" t="s">
        <v>1</v>
      </c>
      <c r="N357" s="194" t="s">
        <v>42</v>
      </c>
      <c r="O357" s="76"/>
      <c r="P357" s="195">
        <f>O357*H357</f>
        <v>0</v>
      </c>
      <c r="Q357" s="195">
        <v>0</v>
      </c>
      <c r="R357" s="195">
        <f>Q357*H357</f>
        <v>0</v>
      </c>
      <c r="S357" s="195">
        <v>0</v>
      </c>
      <c r="T357" s="19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7" t="s">
        <v>213</v>
      </c>
      <c r="AT357" s="197" t="s">
        <v>137</v>
      </c>
      <c r="AU357" s="197" t="s">
        <v>142</v>
      </c>
      <c r="AY357" s="18" t="s">
        <v>135</v>
      </c>
      <c r="BE357" s="198">
        <f>IF(N357="základní",J357,0)</f>
        <v>0</v>
      </c>
      <c r="BF357" s="198">
        <f>IF(N357="snížená",J357,0)</f>
        <v>0</v>
      </c>
      <c r="BG357" s="198">
        <f>IF(N357="zákl. přenesená",J357,0)</f>
        <v>0</v>
      </c>
      <c r="BH357" s="198">
        <f>IF(N357="sníž. přenesená",J357,0)</f>
        <v>0</v>
      </c>
      <c r="BI357" s="198">
        <f>IF(N357="nulová",J357,0)</f>
        <v>0</v>
      </c>
      <c r="BJ357" s="18" t="s">
        <v>142</v>
      </c>
      <c r="BK357" s="198">
        <f>ROUND(I357*H357,2)</f>
        <v>0</v>
      </c>
      <c r="BL357" s="18" t="s">
        <v>213</v>
      </c>
      <c r="BM357" s="197" t="s">
        <v>705</v>
      </c>
    </row>
    <row r="358" s="2" customFormat="1" ht="21.75" customHeight="1">
      <c r="A358" s="37"/>
      <c r="B358" s="184"/>
      <c r="C358" s="185" t="s">
        <v>706</v>
      </c>
      <c r="D358" s="185" t="s">
        <v>137</v>
      </c>
      <c r="E358" s="186" t="s">
        <v>707</v>
      </c>
      <c r="F358" s="187" t="s">
        <v>708</v>
      </c>
      <c r="G358" s="188" t="s">
        <v>256</v>
      </c>
      <c r="H358" s="189">
        <v>0.77700000000000002</v>
      </c>
      <c r="I358" s="190"/>
      <c r="J358" s="191">
        <f>ROUND(I358*H358,2)</f>
        <v>0</v>
      </c>
      <c r="K358" s="192"/>
      <c r="L358" s="38"/>
      <c r="M358" s="193" t="s">
        <v>1</v>
      </c>
      <c r="N358" s="194" t="s">
        <v>42</v>
      </c>
      <c r="O358" s="76"/>
      <c r="P358" s="195">
        <f>O358*H358</f>
        <v>0</v>
      </c>
      <c r="Q358" s="195">
        <v>0</v>
      </c>
      <c r="R358" s="195">
        <f>Q358*H358</f>
        <v>0</v>
      </c>
      <c r="S358" s="195">
        <v>0</v>
      </c>
      <c r="T358" s="196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7" t="s">
        <v>213</v>
      </c>
      <c r="AT358" s="197" t="s">
        <v>137</v>
      </c>
      <c r="AU358" s="197" t="s">
        <v>142</v>
      </c>
      <c r="AY358" s="18" t="s">
        <v>135</v>
      </c>
      <c r="BE358" s="198">
        <f>IF(N358="základní",J358,0)</f>
        <v>0</v>
      </c>
      <c r="BF358" s="198">
        <f>IF(N358="snížená",J358,0)</f>
        <v>0</v>
      </c>
      <c r="BG358" s="198">
        <f>IF(N358="zákl. přenesená",J358,0)</f>
        <v>0</v>
      </c>
      <c r="BH358" s="198">
        <f>IF(N358="sníž. přenesená",J358,0)</f>
        <v>0</v>
      </c>
      <c r="BI358" s="198">
        <f>IF(N358="nulová",J358,0)</f>
        <v>0</v>
      </c>
      <c r="BJ358" s="18" t="s">
        <v>142</v>
      </c>
      <c r="BK358" s="198">
        <f>ROUND(I358*H358,2)</f>
        <v>0</v>
      </c>
      <c r="BL358" s="18" t="s">
        <v>213</v>
      </c>
      <c r="BM358" s="197" t="s">
        <v>709</v>
      </c>
    </row>
    <row r="359" s="2" customFormat="1" ht="21.75" customHeight="1">
      <c r="A359" s="37"/>
      <c r="B359" s="184"/>
      <c r="C359" s="185" t="s">
        <v>710</v>
      </c>
      <c r="D359" s="185" t="s">
        <v>137</v>
      </c>
      <c r="E359" s="186" t="s">
        <v>711</v>
      </c>
      <c r="F359" s="187" t="s">
        <v>712</v>
      </c>
      <c r="G359" s="188" t="s">
        <v>140</v>
      </c>
      <c r="H359" s="189">
        <v>7.7999999999999998</v>
      </c>
      <c r="I359" s="190"/>
      <c r="J359" s="191">
        <f>ROUND(I359*H359,2)</f>
        <v>0</v>
      </c>
      <c r="K359" s="192"/>
      <c r="L359" s="38"/>
      <c r="M359" s="193" t="s">
        <v>1</v>
      </c>
      <c r="N359" s="194" t="s">
        <v>42</v>
      </c>
      <c r="O359" s="76"/>
      <c r="P359" s="195">
        <f>O359*H359</f>
        <v>0</v>
      </c>
      <c r="Q359" s="195">
        <v>0</v>
      </c>
      <c r="R359" s="195">
        <f>Q359*H359</f>
        <v>0</v>
      </c>
      <c r="S359" s="195">
        <v>0</v>
      </c>
      <c r="T359" s="196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97" t="s">
        <v>213</v>
      </c>
      <c r="AT359" s="197" t="s">
        <v>137</v>
      </c>
      <c r="AU359" s="197" t="s">
        <v>142</v>
      </c>
      <c r="AY359" s="18" t="s">
        <v>135</v>
      </c>
      <c r="BE359" s="198">
        <f>IF(N359="základní",J359,0)</f>
        <v>0</v>
      </c>
      <c r="BF359" s="198">
        <f>IF(N359="snížená",J359,0)</f>
        <v>0</v>
      </c>
      <c r="BG359" s="198">
        <f>IF(N359="zákl. přenesená",J359,0)</f>
        <v>0</v>
      </c>
      <c r="BH359" s="198">
        <f>IF(N359="sníž. přenesená",J359,0)</f>
        <v>0</v>
      </c>
      <c r="BI359" s="198">
        <f>IF(N359="nulová",J359,0)</f>
        <v>0</v>
      </c>
      <c r="BJ359" s="18" t="s">
        <v>142</v>
      </c>
      <c r="BK359" s="198">
        <f>ROUND(I359*H359,2)</f>
        <v>0</v>
      </c>
      <c r="BL359" s="18" t="s">
        <v>213</v>
      </c>
      <c r="BM359" s="197" t="s">
        <v>713</v>
      </c>
    </row>
    <row r="360" s="13" customFormat="1">
      <c r="A360" s="13"/>
      <c r="B360" s="199"/>
      <c r="C360" s="13"/>
      <c r="D360" s="200" t="s">
        <v>144</v>
      </c>
      <c r="E360" s="201" t="s">
        <v>1</v>
      </c>
      <c r="F360" s="202" t="s">
        <v>229</v>
      </c>
      <c r="G360" s="13"/>
      <c r="H360" s="203">
        <v>7.7999999999999998</v>
      </c>
      <c r="I360" s="204"/>
      <c r="J360" s="13"/>
      <c r="K360" s="13"/>
      <c r="L360" s="199"/>
      <c r="M360" s="205"/>
      <c r="N360" s="206"/>
      <c r="O360" s="206"/>
      <c r="P360" s="206"/>
      <c r="Q360" s="206"/>
      <c r="R360" s="206"/>
      <c r="S360" s="206"/>
      <c r="T360" s="20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01" t="s">
        <v>144</v>
      </c>
      <c r="AU360" s="201" t="s">
        <v>142</v>
      </c>
      <c r="AV360" s="13" t="s">
        <v>142</v>
      </c>
      <c r="AW360" s="13" t="s">
        <v>33</v>
      </c>
      <c r="AX360" s="13" t="s">
        <v>84</v>
      </c>
      <c r="AY360" s="201" t="s">
        <v>135</v>
      </c>
    </row>
    <row r="361" s="12" customFormat="1" ht="22.8" customHeight="1">
      <c r="A361" s="12"/>
      <c r="B361" s="171"/>
      <c r="C361" s="12"/>
      <c r="D361" s="172" t="s">
        <v>75</v>
      </c>
      <c r="E361" s="182" t="s">
        <v>714</v>
      </c>
      <c r="F361" s="182" t="s">
        <v>715</v>
      </c>
      <c r="G361" s="12"/>
      <c r="H361" s="12"/>
      <c r="I361" s="174"/>
      <c r="J361" s="183">
        <f>BK361</f>
        <v>0</v>
      </c>
      <c r="K361" s="12"/>
      <c r="L361" s="171"/>
      <c r="M361" s="176"/>
      <c r="N361" s="177"/>
      <c r="O361" s="177"/>
      <c r="P361" s="178">
        <f>SUM(P362:P381)</f>
        <v>0</v>
      </c>
      <c r="Q361" s="177"/>
      <c r="R361" s="178">
        <f>SUM(R362:R381)</f>
        <v>0.036999999999999998</v>
      </c>
      <c r="S361" s="177"/>
      <c r="T361" s="179">
        <f>SUM(T362:T381)</f>
        <v>0.26865600000000001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172" t="s">
        <v>142</v>
      </c>
      <c r="AT361" s="180" t="s">
        <v>75</v>
      </c>
      <c r="AU361" s="180" t="s">
        <v>84</v>
      </c>
      <c r="AY361" s="172" t="s">
        <v>135</v>
      </c>
      <c r="BK361" s="181">
        <f>SUM(BK362:BK381)</f>
        <v>0</v>
      </c>
    </row>
    <row r="362" s="2" customFormat="1" ht="21.75" customHeight="1">
      <c r="A362" s="37"/>
      <c r="B362" s="184"/>
      <c r="C362" s="185" t="s">
        <v>716</v>
      </c>
      <c r="D362" s="185" t="s">
        <v>137</v>
      </c>
      <c r="E362" s="186" t="s">
        <v>717</v>
      </c>
      <c r="F362" s="187" t="s">
        <v>718</v>
      </c>
      <c r="G362" s="188" t="s">
        <v>140</v>
      </c>
      <c r="H362" s="189">
        <v>3.8399999999999999</v>
      </c>
      <c r="I362" s="190"/>
      <c r="J362" s="191">
        <f>ROUND(I362*H362,2)</f>
        <v>0</v>
      </c>
      <c r="K362" s="192"/>
      <c r="L362" s="38"/>
      <c r="M362" s="193" t="s">
        <v>1</v>
      </c>
      <c r="N362" s="194" t="s">
        <v>42</v>
      </c>
      <c r="O362" s="76"/>
      <c r="P362" s="195">
        <f>O362*H362</f>
        <v>0</v>
      </c>
      <c r="Q362" s="195">
        <v>0</v>
      </c>
      <c r="R362" s="195">
        <f>Q362*H362</f>
        <v>0</v>
      </c>
      <c r="S362" s="195">
        <v>0.024649999999999998</v>
      </c>
      <c r="T362" s="196">
        <f>S362*H362</f>
        <v>0.09465599999999999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7" t="s">
        <v>213</v>
      </c>
      <c r="AT362" s="197" t="s">
        <v>137</v>
      </c>
      <c r="AU362" s="197" t="s">
        <v>142</v>
      </c>
      <c r="AY362" s="18" t="s">
        <v>135</v>
      </c>
      <c r="BE362" s="198">
        <f>IF(N362="základní",J362,0)</f>
        <v>0</v>
      </c>
      <c r="BF362" s="198">
        <f>IF(N362="snížená",J362,0)</f>
        <v>0</v>
      </c>
      <c r="BG362" s="198">
        <f>IF(N362="zákl. přenesená",J362,0)</f>
        <v>0</v>
      </c>
      <c r="BH362" s="198">
        <f>IF(N362="sníž. přenesená",J362,0)</f>
        <v>0</v>
      </c>
      <c r="BI362" s="198">
        <f>IF(N362="nulová",J362,0)</f>
        <v>0</v>
      </c>
      <c r="BJ362" s="18" t="s">
        <v>142</v>
      </c>
      <c r="BK362" s="198">
        <f>ROUND(I362*H362,2)</f>
        <v>0</v>
      </c>
      <c r="BL362" s="18" t="s">
        <v>213</v>
      </c>
      <c r="BM362" s="197" t="s">
        <v>719</v>
      </c>
    </row>
    <row r="363" s="15" customFormat="1">
      <c r="A363" s="15"/>
      <c r="B363" s="216"/>
      <c r="C363" s="15"/>
      <c r="D363" s="200" t="s">
        <v>144</v>
      </c>
      <c r="E363" s="217" t="s">
        <v>1</v>
      </c>
      <c r="F363" s="218" t="s">
        <v>720</v>
      </c>
      <c r="G363" s="15"/>
      <c r="H363" s="217" t="s">
        <v>1</v>
      </c>
      <c r="I363" s="219"/>
      <c r="J363" s="15"/>
      <c r="K363" s="15"/>
      <c r="L363" s="216"/>
      <c r="M363" s="220"/>
      <c r="N363" s="221"/>
      <c r="O363" s="221"/>
      <c r="P363" s="221"/>
      <c r="Q363" s="221"/>
      <c r="R363" s="221"/>
      <c r="S363" s="221"/>
      <c r="T363" s="22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17" t="s">
        <v>144</v>
      </c>
      <c r="AU363" s="217" t="s">
        <v>142</v>
      </c>
      <c r="AV363" s="15" t="s">
        <v>84</v>
      </c>
      <c r="AW363" s="15" t="s">
        <v>33</v>
      </c>
      <c r="AX363" s="15" t="s">
        <v>76</v>
      </c>
      <c r="AY363" s="217" t="s">
        <v>135</v>
      </c>
    </row>
    <row r="364" s="13" customFormat="1">
      <c r="A364" s="13"/>
      <c r="B364" s="199"/>
      <c r="C364" s="13"/>
      <c r="D364" s="200" t="s">
        <v>144</v>
      </c>
      <c r="E364" s="201" t="s">
        <v>1</v>
      </c>
      <c r="F364" s="202" t="s">
        <v>721</v>
      </c>
      <c r="G364" s="13"/>
      <c r="H364" s="203">
        <v>1.0880000000000001</v>
      </c>
      <c r="I364" s="204"/>
      <c r="J364" s="13"/>
      <c r="K364" s="13"/>
      <c r="L364" s="199"/>
      <c r="M364" s="205"/>
      <c r="N364" s="206"/>
      <c r="O364" s="206"/>
      <c r="P364" s="206"/>
      <c r="Q364" s="206"/>
      <c r="R364" s="206"/>
      <c r="S364" s="206"/>
      <c r="T364" s="20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01" t="s">
        <v>144</v>
      </c>
      <c r="AU364" s="201" t="s">
        <v>142</v>
      </c>
      <c r="AV364" s="13" t="s">
        <v>142</v>
      </c>
      <c r="AW364" s="13" t="s">
        <v>33</v>
      </c>
      <c r="AX364" s="13" t="s">
        <v>76</v>
      </c>
      <c r="AY364" s="201" t="s">
        <v>135</v>
      </c>
    </row>
    <row r="365" s="13" customFormat="1">
      <c r="A365" s="13"/>
      <c r="B365" s="199"/>
      <c r="C365" s="13"/>
      <c r="D365" s="200" t="s">
        <v>144</v>
      </c>
      <c r="E365" s="201" t="s">
        <v>1</v>
      </c>
      <c r="F365" s="202" t="s">
        <v>722</v>
      </c>
      <c r="G365" s="13"/>
      <c r="H365" s="203">
        <v>2.7519999999999998</v>
      </c>
      <c r="I365" s="204"/>
      <c r="J365" s="13"/>
      <c r="K365" s="13"/>
      <c r="L365" s="199"/>
      <c r="M365" s="205"/>
      <c r="N365" s="206"/>
      <c r="O365" s="206"/>
      <c r="P365" s="206"/>
      <c r="Q365" s="206"/>
      <c r="R365" s="206"/>
      <c r="S365" s="206"/>
      <c r="T365" s="20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01" t="s">
        <v>144</v>
      </c>
      <c r="AU365" s="201" t="s">
        <v>142</v>
      </c>
      <c r="AV365" s="13" t="s">
        <v>142</v>
      </c>
      <c r="AW365" s="13" t="s">
        <v>33</v>
      </c>
      <c r="AX365" s="13" t="s">
        <v>76</v>
      </c>
      <c r="AY365" s="201" t="s">
        <v>135</v>
      </c>
    </row>
    <row r="366" s="14" customFormat="1">
      <c r="A366" s="14"/>
      <c r="B366" s="208"/>
      <c r="C366" s="14"/>
      <c r="D366" s="200" t="s">
        <v>144</v>
      </c>
      <c r="E366" s="209" t="s">
        <v>1</v>
      </c>
      <c r="F366" s="210" t="s">
        <v>154</v>
      </c>
      <c r="G366" s="14"/>
      <c r="H366" s="211">
        <v>3.8399999999999999</v>
      </c>
      <c r="I366" s="212"/>
      <c r="J366" s="14"/>
      <c r="K366" s="14"/>
      <c r="L366" s="208"/>
      <c r="M366" s="213"/>
      <c r="N366" s="214"/>
      <c r="O366" s="214"/>
      <c r="P366" s="214"/>
      <c r="Q366" s="214"/>
      <c r="R366" s="214"/>
      <c r="S366" s="214"/>
      <c r="T366" s="21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09" t="s">
        <v>144</v>
      </c>
      <c r="AU366" s="209" t="s">
        <v>142</v>
      </c>
      <c r="AV366" s="14" t="s">
        <v>141</v>
      </c>
      <c r="AW366" s="14" t="s">
        <v>33</v>
      </c>
      <c r="AX366" s="14" t="s">
        <v>84</v>
      </c>
      <c r="AY366" s="209" t="s">
        <v>135</v>
      </c>
    </row>
    <row r="367" s="2" customFormat="1" ht="21.75" customHeight="1">
      <c r="A367" s="37"/>
      <c r="B367" s="184"/>
      <c r="C367" s="185" t="s">
        <v>723</v>
      </c>
      <c r="D367" s="185" t="s">
        <v>137</v>
      </c>
      <c r="E367" s="186" t="s">
        <v>724</v>
      </c>
      <c r="F367" s="187" t="s">
        <v>725</v>
      </c>
      <c r="G367" s="188" t="s">
        <v>203</v>
      </c>
      <c r="H367" s="189">
        <v>2</v>
      </c>
      <c r="I367" s="190"/>
      <c r="J367" s="191">
        <f>ROUND(I367*H367,2)</f>
        <v>0</v>
      </c>
      <c r="K367" s="192"/>
      <c r="L367" s="38"/>
      <c r="M367" s="193" t="s">
        <v>1</v>
      </c>
      <c r="N367" s="194" t="s">
        <v>42</v>
      </c>
      <c r="O367" s="76"/>
      <c r="P367" s="195">
        <f>O367*H367</f>
        <v>0</v>
      </c>
      <c r="Q367" s="195">
        <v>0</v>
      </c>
      <c r="R367" s="195">
        <f>Q367*H367</f>
        <v>0</v>
      </c>
      <c r="S367" s="195">
        <v>0</v>
      </c>
      <c r="T367" s="19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7" t="s">
        <v>213</v>
      </c>
      <c r="AT367" s="197" t="s">
        <v>137</v>
      </c>
      <c r="AU367" s="197" t="s">
        <v>142</v>
      </c>
      <c r="AY367" s="18" t="s">
        <v>135</v>
      </c>
      <c r="BE367" s="198">
        <f>IF(N367="základní",J367,0)</f>
        <v>0</v>
      </c>
      <c r="BF367" s="198">
        <f>IF(N367="snížená",J367,0)</f>
        <v>0</v>
      </c>
      <c r="BG367" s="198">
        <f>IF(N367="zákl. přenesená",J367,0)</f>
        <v>0</v>
      </c>
      <c r="BH367" s="198">
        <f>IF(N367="sníž. přenesená",J367,0)</f>
        <v>0</v>
      </c>
      <c r="BI367" s="198">
        <f>IF(N367="nulová",J367,0)</f>
        <v>0</v>
      </c>
      <c r="BJ367" s="18" t="s">
        <v>142</v>
      </c>
      <c r="BK367" s="198">
        <f>ROUND(I367*H367,2)</f>
        <v>0</v>
      </c>
      <c r="BL367" s="18" t="s">
        <v>213</v>
      </c>
      <c r="BM367" s="197" t="s">
        <v>726</v>
      </c>
    </row>
    <row r="368" s="2" customFormat="1" ht="16.5" customHeight="1">
      <c r="A368" s="37"/>
      <c r="B368" s="184"/>
      <c r="C368" s="223" t="s">
        <v>727</v>
      </c>
      <c r="D368" s="223" t="s">
        <v>206</v>
      </c>
      <c r="E368" s="224" t="s">
        <v>728</v>
      </c>
      <c r="F368" s="225" t="s">
        <v>729</v>
      </c>
      <c r="G368" s="226" t="s">
        <v>203</v>
      </c>
      <c r="H368" s="227">
        <v>2</v>
      </c>
      <c r="I368" s="228"/>
      <c r="J368" s="229">
        <f>ROUND(I368*H368,2)</f>
        <v>0</v>
      </c>
      <c r="K368" s="230"/>
      <c r="L368" s="231"/>
      <c r="M368" s="232" t="s">
        <v>1</v>
      </c>
      <c r="N368" s="233" t="s">
        <v>42</v>
      </c>
      <c r="O368" s="76"/>
      <c r="P368" s="195">
        <f>O368*H368</f>
        <v>0</v>
      </c>
      <c r="Q368" s="195">
        <v>0.0155</v>
      </c>
      <c r="R368" s="195">
        <f>Q368*H368</f>
        <v>0.031</v>
      </c>
      <c r="S368" s="195">
        <v>0</v>
      </c>
      <c r="T368" s="19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7" t="s">
        <v>307</v>
      </c>
      <c r="AT368" s="197" t="s">
        <v>206</v>
      </c>
      <c r="AU368" s="197" t="s">
        <v>142</v>
      </c>
      <c r="AY368" s="18" t="s">
        <v>135</v>
      </c>
      <c r="BE368" s="198">
        <f>IF(N368="základní",J368,0)</f>
        <v>0</v>
      </c>
      <c r="BF368" s="198">
        <f>IF(N368="snížená",J368,0)</f>
        <v>0</v>
      </c>
      <c r="BG368" s="198">
        <f>IF(N368="zákl. přenesená",J368,0)</f>
        <v>0</v>
      </c>
      <c r="BH368" s="198">
        <f>IF(N368="sníž. přenesená",J368,0)</f>
        <v>0</v>
      </c>
      <c r="BI368" s="198">
        <f>IF(N368="nulová",J368,0)</f>
        <v>0</v>
      </c>
      <c r="BJ368" s="18" t="s">
        <v>142</v>
      </c>
      <c r="BK368" s="198">
        <f>ROUND(I368*H368,2)</f>
        <v>0</v>
      </c>
      <c r="BL368" s="18" t="s">
        <v>213</v>
      </c>
      <c r="BM368" s="197" t="s">
        <v>730</v>
      </c>
    </row>
    <row r="369" s="2" customFormat="1" ht="21.75" customHeight="1">
      <c r="A369" s="37"/>
      <c r="B369" s="184"/>
      <c r="C369" s="223" t="s">
        <v>731</v>
      </c>
      <c r="D369" s="223" t="s">
        <v>206</v>
      </c>
      <c r="E369" s="224" t="s">
        <v>732</v>
      </c>
      <c r="F369" s="225" t="s">
        <v>733</v>
      </c>
      <c r="G369" s="226" t="s">
        <v>203</v>
      </c>
      <c r="H369" s="227">
        <v>2</v>
      </c>
      <c r="I369" s="228"/>
      <c r="J369" s="229">
        <f>ROUND(I369*H369,2)</f>
        <v>0</v>
      </c>
      <c r="K369" s="230"/>
      <c r="L369" s="231"/>
      <c r="M369" s="232" t="s">
        <v>1</v>
      </c>
      <c r="N369" s="233" t="s">
        <v>42</v>
      </c>
      <c r="O369" s="76"/>
      <c r="P369" s="195">
        <f>O369*H369</f>
        <v>0</v>
      </c>
      <c r="Q369" s="195">
        <v>0.0011999999999999999</v>
      </c>
      <c r="R369" s="195">
        <f>Q369*H369</f>
        <v>0.0023999999999999998</v>
      </c>
      <c r="S369" s="195">
        <v>0</v>
      </c>
      <c r="T369" s="196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7" t="s">
        <v>307</v>
      </c>
      <c r="AT369" s="197" t="s">
        <v>206</v>
      </c>
      <c r="AU369" s="197" t="s">
        <v>142</v>
      </c>
      <c r="AY369" s="18" t="s">
        <v>135</v>
      </c>
      <c r="BE369" s="198">
        <f>IF(N369="základní",J369,0)</f>
        <v>0</v>
      </c>
      <c r="BF369" s="198">
        <f>IF(N369="snížená",J369,0)</f>
        <v>0</v>
      </c>
      <c r="BG369" s="198">
        <f>IF(N369="zákl. přenesená",J369,0)</f>
        <v>0</v>
      </c>
      <c r="BH369" s="198">
        <f>IF(N369="sníž. přenesená",J369,0)</f>
        <v>0</v>
      </c>
      <c r="BI369" s="198">
        <f>IF(N369="nulová",J369,0)</f>
        <v>0</v>
      </c>
      <c r="BJ369" s="18" t="s">
        <v>142</v>
      </c>
      <c r="BK369" s="198">
        <f>ROUND(I369*H369,2)</f>
        <v>0</v>
      </c>
      <c r="BL369" s="18" t="s">
        <v>213</v>
      </c>
      <c r="BM369" s="197" t="s">
        <v>734</v>
      </c>
    </row>
    <row r="370" s="2" customFormat="1" ht="16.5" customHeight="1">
      <c r="A370" s="37"/>
      <c r="B370" s="184"/>
      <c r="C370" s="185" t="s">
        <v>735</v>
      </c>
      <c r="D370" s="185" t="s">
        <v>137</v>
      </c>
      <c r="E370" s="186" t="s">
        <v>736</v>
      </c>
      <c r="F370" s="187" t="s">
        <v>737</v>
      </c>
      <c r="G370" s="188" t="s">
        <v>203</v>
      </c>
      <c r="H370" s="189">
        <v>2</v>
      </c>
      <c r="I370" s="190"/>
      <c r="J370" s="191">
        <f>ROUND(I370*H370,2)</f>
        <v>0</v>
      </c>
      <c r="K370" s="192"/>
      <c r="L370" s="38"/>
      <c r="M370" s="193" t="s">
        <v>1</v>
      </c>
      <c r="N370" s="194" t="s">
        <v>42</v>
      </c>
      <c r="O370" s="76"/>
      <c r="P370" s="195">
        <f>O370*H370</f>
        <v>0</v>
      </c>
      <c r="Q370" s="195">
        <v>0</v>
      </c>
      <c r="R370" s="195">
        <f>Q370*H370</f>
        <v>0</v>
      </c>
      <c r="S370" s="195">
        <v>0</v>
      </c>
      <c r="T370" s="19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7" t="s">
        <v>213</v>
      </c>
      <c r="AT370" s="197" t="s">
        <v>137</v>
      </c>
      <c r="AU370" s="197" t="s">
        <v>142</v>
      </c>
      <c r="AY370" s="18" t="s">
        <v>135</v>
      </c>
      <c r="BE370" s="198">
        <f>IF(N370="základní",J370,0)</f>
        <v>0</v>
      </c>
      <c r="BF370" s="198">
        <f>IF(N370="snížená",J370,0)</f>
        <v>0</v>
      </c>
      <c r="BG370" s="198">
        <f>IF(N370="zákl. přenesená",J370,0)</f>
        <v>0</v>
      </c>
      <c r="BH370" s="198">
        <f>IF(N370="sníž. přenesená",J370,0)</f>
        <v>0</v>
      </c>
      <c r="BI370" s="198">
        <f>IF(N370="nulová",J370,0)</f>
        <v>0</v>
      </c>
      <c r="BJ370" s="18" t="s">
        <v>142</v>
      </c>
      <c r="BK370" s="198">
        <f>ROUND(I370*H370,2)</f>
        <v>0</v>
      </c>
      <c r="BL370" s="18" t="s">
        <v>213</v>
      </c>
      <c r="BM370" s="197" t="s">
        <v>738</v>
      </c>
    </row>
    <row r="371" s="2" customFormat="1" ht="16.5" customHeight="1">
      <c r="A371" s="37"/>
      <c r="B371" s="184"/>
      <c r="C371" s="223" t="s">
        <v>739</v>
      </c>
      <c r="D371" s="223" t="s">
        <v>206</v>
      </c>
      <c r="E371" s="224" t="s">
        <v>740</v>
      </c>
      <c r="F371" s="225" t="s">
        <v>741</v>
      </c>
      <c r="G371" s="226" t="s">
        <v>203</v>
      </c>
      <c r="H371" s="227">
        <v>2</v>
      </c>
      <c r="I371" s="228"/>
      <c r="J371" s="229">
        <f>ROUND(I371*H371,2)</f>
        <v>0</v>
      </c>
      <c r="K371" s="230"/>
      <c r="L371" s="231"/>
      <c r="M371" s="232" t="s">
        <v>1</v>
      </c>
      <c r="N371" s="233" t="s">
        <v>42</v>
      </c>
      <c r="O371" s="76"/>
      <c r="P371" s="195">
        <f>O371*H371</f>
        <v>0</v>
      </c>
      <c r="Q371" s="195">
        <v>0.00044999999999999999</v>
      </c>
      <c r="R371" s="195">
        <f>Q371*H371</f>
        <v>0.00089999999999999998</v>
      </c>
      <c r="S371" s="195">
        <v>0</v>
      </c>
      <c r="T371" s="196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7" t="s">
        <v>307</v>
      </c>
      <c r="AT371" s="197" t="s">
        <v>206</v>
      </c>
      <c r="AU371" s="197" t="s">
        <v>142</v>
      </c>
      <c r="AY371" s="18" t="s">
        <v>135</v>
      </c>
      <c r="BE371" s="198">
        <f>IF(N371="základní",J371,0)</f>
        <v>0</v>
      </c>
      <c r="BF371" s="198">
        <f>IF(N371="snížená",J371,0)</f>
        <v>0</v>
      </c>
      <c r="BG371" s="198">
        <f>IF(N371="zákl. přenesená",J371,0)</f>
        <v>0</v>
      </c>
      <c r="BH371" s="198">
        <f>IF(N371="sníž. přenesená",J371,0)</f>
        <v>0</v>
      </c>
      <c r="BI371" s="198">
        <f>IF(N371="nulová",J371,0)</f>
        <v>0</v>
      </c>
      <c r="BJ371" s="18" t="s">
        <v>142</v>
      </c>
      <c r="BK371" s="198">
        <f>ROUND(I371*H371,2)</f>
        <v>0</v>
      </c>
      <c r="BL371" s="18" t="s">
        <v>213</v>
      </c>
      <c r="BM371" s="197" t="s">
        <v>742</v>
      </c>
    </row>
    <row r="372" s="2" customFormat="1" ht="21.75" customHeight="1">
      <c r="A372" s="37"/>
      <c r="B372" s="184"/>
      <c r="C372" s="185" t="s">
        <v>743</v>
      </c>
      <c r="D372" s="185" t="s">
        <v>137</v>
      </c>
      <c r="E372" s="186" t="s">
        <v>744</v>
      </c>
      <c r="F372" s="187" t="s">
        <v>745</v>
      </c>
      <c r="G372" s="188" t="s">
        <v>203</v>
      </c>
      <c r="H372" s="189">
        <v>2</v>
      </c>
      <c r="I372" s="190"/>
      <c r="J372" s="191">
        <f>ROUND(I372*H372,2)</f>
        <v>0</v>
      </c>
      <c r="K372" s="192"/>
      <c r="L372" s="38"/>
      <c r="M372" s="193" t="s">
        <v>1</v>
      </c>
      <c r="N372" s="194" t="s">
        <v>42</v>
      </c>
      <c r="O372" s="76"/>
      <c r="P372" s="195">
        <f>O372*H372</f>
        <v>0</v>
      </c>
      <c r="Q372" s="195">
        <v>0</v>
      </c>
      <c r="R372" s="195">
        <f>Q372*H372</f>
        <v>0</v>
      </c>
      <c r="S372" s="195">
        <v>0</v>
      </c>
      <c r="T372" s="196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7" t="s">
        <v>213</v>
      </c>
      <c r="AT372" s="197" t="s">
        <v>137</v>
      </c>
      <c r="AU372" s="197" t="s">
        <v>142</v>
      </c>
      <c r="AY372" s="18" t="s">
        <v>135</v>
      </c>
      <c r="BE372" s="198">
        <f>IF(N372="základní",J372,0)</f>
        <v>0</v>
      </c>
      <c r="BF372" s="198">
        <f>IF(N372="snížená",J372,0)</f>
        <v>0</v>
      </c>
      <c r="BG372" s="198">
        <f>IF(N372="zákl. přenesená",J372,0)</f>
        <v>0</v>
      </c>
      <c r="BH372" s="198">
        <f>IF(N372="sníž. přenesená",J372,0)</f>
        <v>0</v>
      </c>
      <c r="BI372" s="198">
        <f>IF(N372="nulová",J372,0)</f>
        <v>0</v>
      </c>
      <c r="BJ372" s="18" t="s">
        <v>142</v>
      </c>
      <c r="BK372" s="198">
        <f>ROUND(I372*H372,2)</f>
        <v>0</v>
      </c>
      <c r="BL372" s="18" t="s">
        <v>213</v>
      </c>
      <c r="BM372" s="197" t="s">
        <v>746</v>
      </c>
    </row>
    <row r="373" s="2" customFormat="1" ht="16.5" customHeight="1">
      <c r="A373" s="37"/>
      <c r="B373" s="184"/>
      <c r="C373" s="223" t="s">
        <v>747</v>
      </c>
      <c r="D373" s="223" t="s">
        <v>206</v>
      </c>
      <c r="E373" s="224" t="s">
        <v>748</v>
      </c>
      <c r="F373" s="225" t="s">
        <v>749</v>
      </c>
      <c r="G373" s="226" t="s">
        <v>203</v>
      </c>
      <c r="H373" s="227">
        <v>2</v>
      </c>
      <c r="I373" s="228"/>
      <c r="J373" s="229">
        <f>ROUND(I373*H373,2)</f>
        <v>0</v>
      </c>
      <c r="K373" s="230"/>
      <c r="L373" s="231"/>
      <c r="M373" s="232" t="s">
        <v>1</v>
      </c>
      <c r="N373" s="233" t="s">
        <v>42</v>
      </c>
      <c r="O373" s="76"/>
      <c r="P373" s="195">
        <f>O373*H373</f>
        <v>0</v>
      </c>
      <c r="Q373" s="195">
        <v>0.0013500000000000001</v>
      </c>
      <c r="R373" s="195">
        <f>Q373*H373</f>
        <v>0.0027000000000000001</v>
      </c>
      <c r="S373" s="195">
        <v>0</v>
      </c>
      <c r="T373" s="196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7" t="s">
        <v>307</v>
      </c>
      <c r="AT373" s="197" t="s">
        <v>206</v>
      </c>
      <c r="AU373" s="197" t="s">
        <v>142</v>
      </c>
      <c r="AY373" s="18" t="s">
        <v>135</v>
      </c>
      <c r="BE373" s="198">
        <f>IF(N373="základní",J373,0)</f>
        <v>0</v>
      </c>
      <c r="BF373" s="198">
        <f>IF(N373="snížená",J373,0)</f>
        <v>0</v>
      </c>
      <c r="BG373" s="198">
        <f>IF(N373="zákl. přenesená",J373,0)</f>
        <v>0</v>
      </c>
      <c r="BH373" s="198">
        <f>IF(N373="sníž. přenesená",J373,0)</f>
        <v>0</v>
      </c>
      <c r="BI373" s="198">
        <f>IF(N373="nulová",J373,0)</f>
        <v>0</v>
      </c>
      <c r="BJ373" s="18" t="s">
        <v>142</v>
      </c>
      <c r="BK373" s="198">
        <f>ROUND(I373*H373,2)</f>
        <v>0</v>
      </c>
      <c r="BL373" s="18" t="s">
        <v>213</v>
      </c>
      <c r="BM373" s="197" t="s">
        <v>750</v>
      </c>
    </row>
    <row r="374" s="2" customFormat="1" ht="21.75" customHeight="1">
      <c r="A374" s="37"/>
      <c r="B374" s="184"/>
      <c r="C374" s="185" t="s">
        <v>751</v>
      </c>
      <c r="D374" s="185" t="s">
        <v>137</v>
      </c>
      <c r="E374" s="186" t="s">
        <v>752</v>
      </c>
      <c r="F374" s="187" t="s">
        <v>753</v>
      </c>
      <c r="G374" s="188" t="s">
        <v>203</v>
      </c>
      <c r="H374" s="189">
        <v>1</v>
      </c>
      <c r="I374" s="190"/>
      <c r="J374" s="191">
        <f>ROUND(I374*H374,2)</f>
        <v>0</v>
      </c>
      <c r="K374" s="192"/>
      <c r="L374" s="38"/>
      <c r="M374" s="193" t="s">
        <v>1</v>
      </c>
      <c r="N374" s="194" t="s">
        <v>42</v>
      </c>
      <c r="O374" s="76"/>
      <c r="P374" s="195">
        <f>O374*H374</f>
        <v>0</v>
      </c>
      <c r="Q374" s="195">
        <v>0</v>
      </c>
      <c r="R374" s="195">
        <f>Q374*H374</f>
        <v>0</v>
      </c>
      <c r="S374" s="195">
        <v>0.17399999999999999</v>
      </c>
      <c r="T374" s="196">
        <f>S374*H374</f>
        <v>0.17399999999999999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7" t="s">
        <v>213</v>
      </c>
      <c r="AT374" s="197" t="s">
        <v>137</v>
      </c>
      <c r="AU374" s="197" t="s">
        <v>142</v>
      </c>
      <c r="AY374" s="18" t="s">
        <v>135</v>
      </c>
      <c r="BE374" s="198">
        <f>IF(N374="základní",J374,0)</f>
        <v>0</v>
      </c>
      <c r="BF374" s="198">
        <f>IF(N374="snížená",J374,0)</f>
        <v>0</v>
      </c>
      <c r="BG374" s="198">
        <f>IF(N374="zákl. přenesená",J374,0)</f>
        <v>0</v>
      </c>
      <c r="BH374" s="198">
        <f>IF(N374="sníž. přenesená",J374,0)</f>
        <v>0</v>
      </c>
      <c r="BI374" s="198">
        <f>IF(N374="nulová",J374,0)</f>
        <v>0</v>
      </c>
      <c r="BJ374" s="18" t="s">
        <v>142</v>
      </c>
      <c r="BK374" s="198">
        <f>ROUND(I374*H374,2)</f>
        <v>0</v>
      </c>
      <c r="BL374" s="18" t="s">
        <v>213</v>
      </c>
      <c r="BM374" s="197" t="s">
        <v>754</v>
      </c>
    </row>
    <row r="375" s="2" customFormat="1" ht="21.75" customHeight="1">
      <c r="A375" s="37"/>
      <c r="B375" s="184"/>
      <c r="C375" s="185" t="s">
        <v>755</v>
      </c>
      <c r="D375" s="185" t="s">
        <v>137</v>
      </c>
      <c r="E375" s="186" t="s">
        <v>756</v>
      </c>
      <c r="F375" s="187" t="s">
        <v>757</v>
      </c>
      <c r="G375" s="188" t="s">
        <v>256</v>
      </c>
      <c r="H375" s="189">
        <v>0.036999999999999998</v>
      </c>
      <c r="I375" s="190"/>
      <c r="J375" s="191">
        <f>ROUND(I375*H375,2)</f>
        <v>0</v>
      </c>
      <c r="K375" s="192"/>
      <c r="L375" s="38"/>
      <c r="M375" s="193" t="s">
        <v>1</v>
      </c>
      <c r="N375" s="194" t="s">
        <v>42</v>
      </c>
      <c r="O375" s="76"/>
      <c r="P375" s="195">
        <f>O375*H375</f>
        <v>0</v>
      </c>
      <c r="Q375" s="195">
        <v>0</v>
      </c>
      <c r="R375" s="195">
        <f>Q375*H375</f>
        <v>0</v>
      </c>
      <c r="S375" s="195">
        <v>0</v>
      </c>
      <c r="T375" s="196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7" t="s">
        <v>213</v>
      </c>
      <c r="AT375" s="197" t="s">
        <v>137</v>
      </c>
      <c r="AU375" s="197" t="s">
        <v>142</v>
      </c>
      <c r="AY375" s="18" t="s">
        <v>135</v>
      </c>
      <c r="BE375" s="198">
        <f>IF(N375="základní",J375,0)</f>
        <v>0</v>
      </c>
      <c r="BF375" s="198">
        <f>IF(N375="snížená",J375,0)</f>
        <v>0</v>
      </c>
      <c r="BG375" s="198">
        <f>IF(N375="zákl. přenesená",J375,0)</f>
        <v>0</v>
      </c>
      <c r="BH375" s="198">
        <f>IF(N375="sníž. přenesená",J375,0)</f>
        <v>0</v>
      </c>
      <c r="BI375" s="198">
        <f>IF(N375="nulová",J375,0)</f>
        <v>0</v>
      </c>
      <c r="BJ375" s="18" t="s">
        <v>142</v>
      </c>
      <c r="BK375" s="198">
        <f>ROUND(I375*H375,2)</f>
        <v>0</v>
      </c>
      <c r="BL375" s="18" t="s">
        <v>213</v>
      </c>
      <c r="BM375" s="197" t="s">
        <v>758</v>
      </c>
    </row>
    <row r="376" s="2" customFormat="1" ht="21.75" customHeight="1">
      <c r="A376" s="37"/>
      <c r="B376" s="184"/>
      <c r="C376" s="185" t="s">
        <v>759</v>
      </c>
      <c r="D376" s="185" t="s">
        <v>137</v>
      </c>
      <c r="E376" s="186" t="s">
        <v>760</v>
      </c>
      <c r="F376" s="187" t="s">
        <v>761</v>
      </c>
      <c r="G376" s="188" t="s">
        <v>256</v>
      </c>
      <c r="H376" s="189">
        <v>0.036999999999999998</v>
      </c>
      <c r="I376" s="190"/>
      <c r="J376" s="191">
        <f>ROUND(I376*H376,2)</f>
        <v>0</v>
      </c>
      <c r="K376" s="192"/>
      <c r="L376" s="38"/>
      <c r="M376" s="193" t="s">
        <v>1</v>
      </c>
      <c r="N376" s="194" t="s">
        <v>42</v>
      </c>
      <c r="O376" s="76"/>
      <c r="P376" s="195">
        <f>O376*H376</f>
        <v>0</v>
      </c>
      <c r="Q376" s="195">
        <v>0</v>
      </c>
      <c r="R376" s="195">
        <f>Q376*H376</f>
        <v>0</v>
      </c>
      <c r="S376" s="195">
        <v>0</v>
      </c>
      <c r="T376" s="196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7" t="s">
        <v>213</v>
      </c>
      <c r="AT376" s="197" t="s">
        <v>137</v>
      </c>
      <c r="AU376" s="197" t="s">
        <v>142</v>
      </c>
      <c r="AY376" s="18" t="s">
        <v>135</v>
      </c>
      <c r="BE376" s="198">
        <f>IF(N376="základní",J376,0)</f>
        <v>0</v>
      </c>
      <c r="BF376" s="198">
        <f>IF(N376="snížená",J376,0)</f>
        <v>0</v>
      </c>
      <c r="BG376" s="198">
        <f>IF(N376="zákl. přenesená",J376,0)</f>
        <v>0</v>
      </c>
      <c r="BH376" s="198">
        <f>IF(N376="sníž. přenesená",J376,0)</f>
        <v>0</v>
      </c>
      <c r="BI376" s="198">
        <f>IF(N376="nulová",J376,0)</f>
        <v>0</v>
      </c>
      <c r="BJ376" s="18" t="s">
        <v>142</v>
      </c>
      <c r="BK376" s="198">
        <f>ROUND(I376*H376,2)</f>
        <v>0</v>
      </c>
      <c r="BL376" s="18" t="s">
        <v>213</v>
      </c>
      <c r="BM376" s="197" t="s">
        <v>762</v>
      </c>
    </row>
    <row r="377" s="2" customFormat="1" ht="21.75" customHeight="1">
      <c r="A377" s="37"/>
      <c r="B377" s="184"/>
      <c r="C377" s="185" t="s">
        <v>763</v>
      </c>
      <c r="D377" s="185" t="s">
        <v>137</v>
      </c>
      <c r="E377" s="186" t="s">
        <v>764</v>
      </c>
      <c r="F377" s="187" t="s">
        <v>765</v>
      </c>
      <c r="G377" s="188" t="s">
        <v>545</v>
      </c>
      <c r="H377" s="189">
        <v>1</v>
      </c>
      <c r="I377" s="190"/>
      <c r="J377" s="191">
        <f>ROUND(I377*H377,2)</f>
        <v>0</v>
      </c>
      <c r="K377" s="192"/>
      <c r="L377" s="38"/>
      <c r="M377" s="193" t="s">
        <v>1</v>
      </c>
      <c r="N377" s="194" t="s">
        <v>42</v>
      </c>
      <c r="O377" s="76"/>
      <c r="P377" s="195">
        <f>O377*H377</f>
        <v>0</v>
      </c>
      <c r="Q377" s="195">
        <v>0</v>
      </c>
      <c r="R377" s="195">
        <f>Q377*H377</f>
        <v>0</v>
      </c>
      <c r="S377" s="195">
        <v>0</v>
      </c>
      <c r="T377" s="196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7" t="s">
        <v>213</v>
      </c>
      <c r="AT377" s="197" t="s">
        <v>137</v>
      </c>
      <c r="AU377" s="197" t="s">
        <v>142</v>
      </c>
      <c r="AY377" s="18" t="s">
        <v>135</v>
      </c>
      <c r="BE377" s="198">
        <f>IF(N377="základní",J377,0)</f>
        <v>0</v>
      </c>
      <c r="BF377" s="198">
        <f>IF(N377="snížená",J377,0)</f>
        <v>0</v>
      </c>
      <c r="BG377" s="198">
        <f>IF(N377="zákl. přenesená",J377,0)</f>
        <v>0</v>
      </c>
      <c r="BH377" s="198">
        <f>IF(N377="sníž. přenesená",J377,0)</f>
        <v>0</v>
      </c>
      <c r="BI377" s="198">
        <f>IF(N377="nulová",J377,0)</f>
        <v>0</v>
      </c>
      <c r="BJ377" s="18" t="s">
        <v>142</v>
      </c>
      <c r="BK377" s="198">
        <f>ROUND(I377*H377,2)</f>
        <v>0</v>
      </c>
      <c r="BL377" s="18" t="s">
        <v>213</v>
      </c>
      <c r="BM377" s="197" t="s">
        <v>766</v>
      </c>
    </row>
    <row r="378" s="2" customFormat="1" ht="16.5" customHeight="1">
      <c r="A378" s="37"/>
      <c r="B378" s="184"/>
      <c r="C378" s="185" t="s">
        <v>767</v>
      </c>
      <c r="D378" s="185" t="s">
        <v>137</v>
      </c>
      <c r="E378" s="186" t="s">
        <v>768</v>
      </c>
      <c r="F378" s="187" t="s">
        <v>769</v>
      </c>
      <c r="G378" s="188" t="s">
        <v>545</v>
      </c>
      <c r="H378" s="189">
        <v>1</v>
      </c>
      <c r="I378" s="190"/>
      <c r="J378" s="191">
        <f>ROUND(I378*H378,2)</f>
        <v>0</v>
      </c>
      <c r="K378" s="192"/>
      <c r="L378" s="38"/>
      <c r="M378" s="193" t="s">
        <v>1</v>
      </c>
      <c r="N378" s="194" t="s">
        <v>42</v>
      </c>
      <c r="O378" s="76"/>
      <c r="P378" s="195">
        <f>O378*H378</f>
        <v>0</v>
      </c>
      <c r="Q378" s="195">
        <v>0</v>
      </c>
      <c r="R378" s="195">
        <f>Q378*H378</f>
        <v>0</v>
      </c>
      <c r="S378" s="195">
        <v>0</v>
      </c>
      <c r="T378" s="196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7" t="s">
        <v>213</v>
      </c>
      <c r="AT378" s="197" t="s">
        <v>137</v>
      </c>
      <c r="AU378" s="197" t="s">
        <v>142</v>
      </c>
      <c r="AY378" s="18" t="s">
        <v>135</v>
      </c>
      <c r="BE378" s="198">
        <f>IF(N378="základní",J378,0)</f>
        <v>0</v>
      </c>
      <c r="BF378" s="198">
        <f>IF(N378="snížená",J378,0)</f>
        <v>0</v>
      </c>
      <c r="BG378" s="198">
        <f>IF(N378="zákl. přenesená",J378,0)</f>
        <v>0</v>
      </c>
      <c r="BH378" s="198">
        <f>IF(N378="sníž. přenesená",J378,0)</f>
        <v>0</v>
      </c>
      <c r="BI378" s="198">
        <f>IF(N378="nulová",J378,0)</f>
        <v>0</v>
      </c>
      <c r="BJ378" s="18" t="s">
        <v>142</v>
      </c>
      <c r="BK378" s="198">
        <f>ROUND(I378*H378,2)</f>
        <v>0</v>
      </c>
      <c r="BL378" s="18" t="s">
        <v>213</v>
      </c>
      <c r="BM378" s="197" t="s">
        <v>770</v>
      </c>
    </row>
    <row r="379" s="2" customFormat="1" ht="16.5" customHeight="1">
      <c r="A379" s="37"/>
      <c r="B379" s="184"/>
      <c r="C379" s="185" t="s">
        <v>771</v>
      </c>
      <c r="D379" s="185" t="s">
        <v>137</v>
      </c>
      <c r="E379" s="186" t="s">
        <v>772</v>
      </c>
      <c r="F379" s="187" t="s">
        <v>773</v>
      </c>
      <c r="G379" s="188" t="s">
        <v>545</v>
      </c>
      <c r="H379" s="189">
        <v>1</v>
      </c>
      <c r="I379" s="190"/>
      <c r="J379" s="191">
        <f>ROUND(I379*H379,2)</f>
        <v>0</v>
      </c>
      <c r="K379" s="192"/>
      <c r="L379" s="38"/>
      <c r="M379" s="193" t="s">
        <v>1</v>
      </c>
      <c r="N379" s="194" t="s">
        <v>42</v>
      </c>
      <c r="O379" s="76"/>
      <c r="P379" s="195">
        <f>O379*H379</f>
        <v>0</v>
      </c>
      <c r="Q379" s="195">
        <v>0</v>
      </c>
      <c r="R379" s="195">
        <f>Q379*H379</f>
        <v>0</v>
      </c>
      <c r="S379" s="195">
        <v>0</v>
      </c>
      <c r="T379" s="196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7" t="s">
        <v>213</v>
      </c>
      <c r="AT379" s="197" t="s">
        <v>137</v>
      </c>
      <c r="AU379" s="197" t="s">
        <v>142</v>
      </c>
      <c r="AY379" s="18" t="s">
        <v>135</v>
      </c>
      <c r="BE379" s="198">
        <f>IF(N379="základní",J379,0)</f>
        <v>0</v>
      </c>
      <c r="BF379" s="198">
        <f>IF(N379="snížená",J379,0)</f>
        <v>0</v>
      </c>
      <c r="BG379" s="198">
        <f>IF(N379="zákl. přenesená",J379,0)</f>
        <v>0</v>
      </c>
      <c r="BH379" s="198">
        <f>IF(N379="sníž. přenesená",J379,0)</f>
        <v>0</v>
      </c>
      <c r="BI379" s="198">
        <f>IF(N379="nulová",J379,0)</f>
        <v>0</v>
      </c>
      <c r="BJ379" s="18" t="s">
        <v>142</v>
      </c>
      <c r="BK379" s="198">
        <f>ROUND(I379*H379,2)</f>
        <v>0</v>
      </c>
      <c r="BL379" s="18" t="s">
        <v>213</v>
      </c>
      <c r="BM379" s="197" t="s">
        <v>774</v>
      </c>
    </row>
    <row r="380" s="2" customFormat="1" ht="16.5" customHeight="1">
      <c r="A380" s="37"/>
      <c r="B380" s="184"/>
      <c r="C380" s="185" t="s">
        <v>775</v>
      </c>
      <c r="D380" s="185" t="s">
        <v>137</v>
      </c>
      <c r="E380" s="186" t="s">
        <v>776</v>
      </c>
      <c r="F380" s="187" t="s">
        <v>777</v>
      </c>
      <c r="G380" s="188" t="s">
        <v>545</v>
      </c>
      <c r="H380" s="189">
        <v>1</v>
      </c>
      <c r="I380" s="190"/>
      <c r="J380" s="191">
        <f>ROUND(I380*H380,2)</f>
        <v>0</v>
      </c>
      <c r="K380" s="192"/>
      <c r="L380" s="38"/>
      <c r="M380" s="193" t="s">
        <v>1</v>
      </c>
      <c r="N380" s="194" t="s">
        <v>42</v>
      </c>
      <c r="O380" s="76"/>
      <c r="P380" s="195">
        <f>O380*H380</f>
        <v>0</v>
      </c>
      <c r="Q380" s="195">
        <v>0</v>
      </c>
      <c r="R380" s="195">
        <f>Q380*H380</f>
        <v>0</v>
      </c>
      <c r="S380" s="195">
        <v>0</v>
      </c>
      <c r="T380" s="196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7" t="s">
        <v>213</v>
      </c>
      <c r="AT380" s="197" t="s">
        <v>137</v>
      </c>
      <c r="AU380" s="197" t="s">
        <v>142</v>
      </c>
      <c r="AY380" s="18" t="s">
        <v>135</v>
      </c>
      <c r="BE380" s="198">
        <f>IF(N380="základní",J380,0)</f>
        <v>0</v>
      </c>
      <c r="BF380" s="198">
        <f>IF(N380="snížená",J380,0)</f>
        <v>0</v>
      </c>
      <c r="BG380" s="198">
        <f>IF(N380="zákl. přenesená",J380,0)</f>
        <v>0</v>
      </c>
      <c r="BH380" s="198">
        <f>IF(N380="sníž. přenesená",J380,0)</f>
        <v>0</v>
      </c>
      <c r="BI380" s="198">
        <f>IF(N380="nulová",J380,0)</f>
        <v>0</v>
      </c>
      <c r="BJ380" s="18" t="s">
        <v>142</v>
      </c>
      <c r="BK380" s="198">
        <f>ROUND(I380*H380,2)</f>
        <v>0</v>
      </c>
      <c r="BL380" s="18" t="s">
        <v>213</v>
      </c>
      <c r="BM380" s="197" t="s">
        <v>778</v>
      </c>
    </row>
    <row r="381" s="2" customFormat="1" ht="21.75" customHeight="1">
      <c r="A381" s="37"/>
      <c r="B381" s="184"/>
      <c r="C381" s="185" t="s">
        <v>779</v>
      </c>
      <c r="D381" s="185" t="s">
        <v>137</v>
      </c>
      <c r="E381" s="186" t="s">
        <v>780</v>
      </c>
      <c r="F381" s="187" t="s">
        <v>781</v>
      </c>
      <c r="G381" s="188" t="s">
        <v>545</v>
      </c>
      <c r="H381" s="189">
        <v>2</v>
      </c>
      <c r="I381" s="190"/>
      <c r="J381" s="191">
        <f>ROUND(I381*H381,2)</f>
        <v>0</v>
      </c>
      <c r="K381" s="192"/>
      <c r="L381" s="38"/>
      <c r="M381" s="193" t="s">
        <v>1</v>
      </c>
      <c r="N381" s="194" t="s">
        <v>42</v>
      </c>
      <c r="O381" s="76"/>
      <c r="P381" s="195">
        <f>O381*H381</f>
        <v>0</v>
      </c>
      <c r="Q381" s="195">
        <v>0</v>
      </c>
      <c r="R381" s="195">
        <f>Q381*H381</f>
        <v>0</v>
      </c>
      <c r="S381" s="195">
        <v>0</v>
      </c>
      <c r="T381" s="196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7" t="s">
        <v>213</v>
      </c>
      <c r="AT381" s="197" t="s">
        <v>137</v>
      </c>
      <c r="AU381" s="197" t="s">
        <v>142</v>
      </c>
      <c r="AY381" s="18" t="s">
        <v>135</v>
      </c>
      <c r="BE381" s="198">
        <f>IF(N381="základní",J381,0)</f>
        <v>0</v>
      </c>
      <c r="BF381" s="198">
        <f>IF(N381="snížená",J381,0)</f>
        <v>0</v>
      </c>
      <c r="BG381" s="198">
        <f>IF(N381="zákl. přenesená",J381,0)</f>
        <v>0</v>
      </c>
      <c r="BH381" s="198">
        <f>IF(N381="sníž. přenesená",J381,0)</f>
        <v>0</v>
      </c>
      <c r="BI381" s="198">
        <f>IF(N381="nulová",J381,0)</f>
        <v>0</v>
      </c>
      <c r="BJ381" s="18" t="s">
        <v>142</v>
      </c>
      <c r="BK381" s="198">
        <f>ROUND(I381*H381,2)</f>
        <v>0</v>
      </c>
      <c r="BL381" s="18" t="s">
        <v>213</v>
      </c>
      <c r="BM381" s="197" t="s">
        <v>782</v>
      </c>
    </row>
    <row r="382" s="12" customFormat="1" ht="22.8" customHeight="1">
      <c r="A382" s="12"/>
      <c r="B382" s="171"/>
      <c r="C382" s="12"/>
      <c r="D382" s="172" t="s">
        <v>75</v>
      </c>
      <c r="E382" s="182" t="s">
        <v>783</v>
      </c>
      <c r="F382" s="182" t="s">
        <v>784</v>
      </c>
      <c r="G382" s="12"/>
      <c r="H382" s="12"/>
      <c r="I382" s="174"/>
      <c r="J382" s="183">
        <f>BK382</f>
        <v>0</v>
      </c>
      <c r="K382" s="12"/>
      <c r="L382" s="171"/>
      <c r="M382" s="176"/>
      <c r="N382" s="177"/>
      <c r="O382" s="177"/>
      <c r="P382" s="178">
        <f>SUM(P383:P391)</f>
        <v>0</v>
      </c>
      <c r="Q382" s="177"/>
      <c r="R382" s="178">
        <f>SUM(R383:R391)</f>
        <v>0.24781577999999999</v>
      </c>
      <c r="S382" s="177"/>
      <c r="T382" s="179">
        <f>SUM(T383:T391)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72" t="s">
        <v>142</v>
      </c>
      <c r="AT382" s="180" t="s">
        <v>75</v>
      </c>
      <c r="AU382" s="180" t="s">
        <v>84</v>
      </c>
      <c r="AY382" s="172" t="s">
        <v>135</v>
      </c>
      <c r="BK382" s="181">
        <f>SUM(BK383:BK391)</f>
        <v>0</v>
      </c>
    </row>
    <row r="383" s="2" customFormat="1" ht="21.75" customHeight="1">
      <c r="A383" s="37"/>
      <c r="B383" s="184"/>
      <c r="C383" s="185" t="s">
        <v>785</v>
      </c>
      <c r="D383" s="185" t="s">
        <v>137</v>
      </c>
      <c r="E383" s="186" t="s">
        <v>786</v>
      </c>
      <c r="F383" s="187" t="s">
        <v>787</v>
      </c>
      <c r="G383" s="188" t="s">
        <v>140</v>
      </c>
      <c r="H383" s="189">
        <v>4.194</v>
      </c>
      <c r="I383" s="190"/>
      <c r="J383" s="191">
        <f>ROUND(I383*H383,2)</f>
        <v>0</v>
      </c>
      <c r="K383" s="192"/>
      <c r="L383" s="38"/>
      <c r="M383" s="193" t="s">
        <v>1</v>
      </c>
      <c r="N383" s="194" t="s">
        <v>42</v>
      </c>
      <c r="O383" s="76"/>
      <c r="P383" s="195">
        <f>O383*H383</f>
        <v>0</v>
      </c>
      <c r="Q383" s="195">
        <v>0.037670000000000002</v>
      </c>
      <c r="R383" s="195">
        <f>Q383*H383</f>
        <v>0.15798798</v>
      </c>
      <c r="S383" s="195">
        <v>0</v>
      </c>
      <c r="T383" s="196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7" t="s">
        <v>213</v>
      </c>
      <c r="AT383" s="197" t="s">
        <v>137</v>
      </c>
      <c r="AU383" s="197" t="s">
        <v>142</v>
      </c>
      <c r="AY383" s="18" t="s">
        <v>135</v>
      </c>
      <c r="BE383" s="198">
        <f>IF(N383="základní",J383,0)</f>
        <v>0</v>
      </c>
      <c r="BF383" s="198">
        <f>IF(N383="snížená",J383,0)</f>
        <v>0</v>
      </c>
      <c r="BG383" s="198">
        <f>IF(N383="zákl. přenesená",J383,0)</f>
        <v>0</v>
      </c>
      <c r="BH383" s="198">
        <f>IF(N383="sníž. přenesená",J383,0)</f>
        <v>0</v>
      </c>
      <c r="BI383" s="198">
        <f>IF(N383="nulová",J383,0)</f>
        <v>0</v>
      </c>
      <c r="BJ383" s="18" t="s">
        <v>142</v>
      </c>
      <c r="BK383" s="198">
        <f>ROUND(I383*H383,2)</f>
        <v>0</v>
      </c>
      <c r="BL383" s="18" t="s">
        <v>213</v>
      </c>
      <c r="BM383" s="197" t="s">
        <v>788</v>
      </c>
    </row>
    <row r="384" s="13" customFormat="1">
      <c r="A384" s="13"/>
      <c r="B384" s="199"/>
      <c r="C384" s="13"/>
      <c r="D384" s="200" t="s">
        <v>144</v>
      </c>
      <c r="E384" s="201" t="s">
        <v>1</v>
      </c>
      <c r="F384" s="202" t="s">
        <v>151</v>
      </c>
      <c r="G384" s="13"/>
      <c r="H384" s="203">
        <v>0.96799999999999997</v>
      </c>
      <c r="I384" s="204"/>
      <c r="J384" s="13"/>
      <c r="K384" s="13"/>
      <c r="L384" s="199"/>
      <c r="M384" s="205"/>
      <c r="N384" s="206"/>
      <c r="O384" s="206"/>
      <c r="P384" s="206"/>
      <c r="Q384" s="206"/>
      <c r="R384" s="206"/>
      <c r="S384" s="206"/>
      <c r="T384" s="20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01" t="s">
        <v>144</v>
      </c>
      <c r="AU384" s="201" t="s">
        <v>142</v>
      </c>
      <c r="AV384" s="13" t="s">
        <v>142</v>
      </c>
      <c r="AW384" s="13" t="s">
        <v>33</v>
      </c>
      <c r="AX384" s="13" t="s">
        <v>76</v>
      </c>
      <c r="AY384" s="201" t="s">
        <v>135</v>
      </c>
    </row>
    <row r="385" s="13" customFormat="1">
      <c r="A385" s="13"/>
      <c r="B385" s="199"/>
      <c r="C385" s="13"/>
      <c r="D385" s="200" t="s">
        <v>144</v>
      </c>
      <c r="E385" s="201" t="s">
        <v>1</v>
      </c>
      <c r="F385" s="202" t="s">
        <v>152</v>
      </c>
      <c r="G385" s="13"/>
      <c r="H385" s="203">
        <v>3.226</v>
      </c>
      <c r="I385" s="204"/>
      <c r="J385" s="13"/>
      <c r="K385" s="13"/>
      <c r="L385" s="199"/>
      <c r="M385" s="205"/>
      <c r="N385" s="206"/>
      <c r="O385" s="206"/>
      <c r="P385" s="206"/>
      <c r="Q385" s="206"/>
      <c r="R385" s="206"/>
      <c r="S385" s="206"/>
      <c r="T385" s="20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01" t="s">
        <v>144</v>
      </c>
      <c r="AU385" s="201" t="s">
        <v>142</v>
      </c>
      <c r="AV385" s="13" t="s">
        <v>142</v>
      </c>
      <c r="AW385" s="13" t="s">
        <v>33</v>
      </c>
      <c r="AX385" s="13" t="s">
        <v>76</v>
      </c>
      <c r="AY385" s="201" t="s">
        <v>135</v>
      </c>
    </row>
    <row r="386" s="14" customFormat="1">
      <c r="A386" s="14"/>
      <c r="B386" s="208"/>
      <c r="C386" s="14"/>
      <c r="D386" s="200" t="s">
        <v>144</v>
      </c>
      <c r="E386" s="209" t="s">
        <v>1</v>
      </c>
      <c r="F386" s="210" t="s">
        <v>154</v>
      </c>
      <c r="G386" s="14"/>
      <c r="H386" s="211">
        <v>4.194</v>
      </c>
      <c r="I386" s="212"/>
      <c r="J386" s="14"/>
      <c r="K386" s="14"/>
      <c r="L386" s="208"/>
      <c r="M386" s="213"/>
      <c r="N386" s="214"/>
      <c r="O386" s="214"/>
      <c r="P386" s="214"/>
      <c r="Q386" s="214"/>
      <c r="R386" s="214"/>
      <c r="S386" s="214"/>
      <c r="T386" s="21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9" t="s">
        <v>144</v>
      </c>
      <c r="AU386" s="209" t="s">
        <v>142</v>
      </c>
      <c r="AV386" s="14" t="s">
        <v>141</v>
      </c>
      <c r="AW386" s="14" t="s">
        <v>33</v>
      </c>
      <c r="AX386" s="14" t="s">
        <v>84</v>
      </c>
      <c r="AY386" s="209" t="s">
        <v>135</v>
      </c>
    </row>
    <row r="387" s="2" customFormat="1" ht="16.5" customHeight="1">
      <c r="A387" s="37"/>
      <c r="B387" s="184"/>
      <c r="C387" s="185" t="s">
        <v>789</v>
      </c>
      <c r="D387" s="185" t="s">
        <v>137</v>
      </c>
      <c r="E387" s="186" t="s">
        <v>790</v>
      </c>
      <c r="F387" s="187" t="s">
        <v>791</v>
      </c>
      <c r="G387" s="188" t="s">
        <v>140</v>
      </c>
      <c r="H387" s="189">
        <v>4.194</v>
      </c>
      <c r="I387" s="190"/>
      <c r="J387" s="191">
        <f>ROUND(I387*H387,2)</f>
        <v>0</v>
      </c>
      <c r="K387" s="192"/>
      <c r="L387" s="38"/>
      <c r="M387" s="193" t="s">
        <v>1</v>
      </c>
      <c r="N387" s="194" t="s">
        <v>42</v>
      </c>
      <c r="O387" s="76"/>
      <c r="P387" s="195">
        <f>O387*H387</f>
        <v>0</v>
      </c>
      <c r="Q387" s="195">
        <v>0.00029999999999999997</v>
      </c>
      <c r="R387" s="195">
        <f>Q387*H387</f>
        <v>0.0012581999999999999</v>
      </c>
      <c r="S387" s="195">
        <v>0</v>
      </c>
      <c r="T387" s="196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97" t="s">
        <v>213</v>
      </c>
      <c r="AT387" s="197" t="s">
        <v>137</v>
      </c>
      <c r="AU387" s="197" t="s">
        <v>142</v>
      </c>
      <c r="AY387" s="18" t="s">
        <v>135</v>
      </c>
      <c r="BE387" s="198">
        <f>IF(N387="základní",J387,0)</f>
        <v>0</v>
      </c>
      <c r="BF387" s="198">
        <f>IF(N387="snížená",J387,0)</f>
        <v>0</v>
      </c>
      <c r="BG387" s="198">
        <f>IF(N387="zákl. přenesená",J387,0)</f>
        <v>0</v>
      </c>
      <c r="BH387" s="198">
        <f>IF(N387="sníž. přenesená",J387,0)</f>
        <v>0</v>
      </c>
      <c r="BI387" s="198">
        <f>IF(N387="nulová",J387,0)</f>
        <v>0</v>
      </c>
      <c r="BJ387" s="18" t="s">
        <v>142</v>
      </c>
      <c r="BK387" s="198">
        <f>ROUND(I387*H387,2)</f>
        <v>0</v>
      </c>
      <c r="BL387" s="18" t="s">
        <v>213</v>
      </c>
      <c r="BM387" s="197" t="s">
        <v>792</v>
      </c>
    </row>
    <row r="388" s="2" customFormat="1" ht="16.5" customHeight="1">
      <c r="A388" s="37"/>
      <c r="B388" s="184"/>
      <c r="C388" s="223" t="s">
        <v>793</v>
      </c>
      <c r="D388" s="223" t="s">
        <v>206</v>
      </c>
      <c r="E388" s="224" t="s">
        <v>794</v>
      </c>
      <c r="F388" s="225" t="s">
        <v>795</v>
      </c>
      <c r="G388" s="226" t="s">
        <v>140</v>
      </c>
      <c r="H388" s="227">
        <v>4.6130000000000004</v>
      </c>
      <c r="I388" s="228"/>
      <c r="J388" s="229">
        <f>ROUND(I388*H388,2)</f>
        <v>0</v>
      </c>
      <c r="K388" s="230"/>
      <c r="L388" s="231"/>
      <c r="M388" s="232" t="s">
        <v>1</v>
      </c>
      <c r="N388" s="233" t="s">
        <v>42</v>
      </c>
      <c r="O388" s="76"/>
      <c r="P388" s="195">
        <f>O388*H388</f>
        <v>0</v>
      </c>
      <c r="Q388" s="195">
        <v>0.019199999999999998</v>
      </c>
      <c r="R388" s="195">
        <f>Q388*H388</f>
        <v>0.088569599999999998</v>
      </c>
      <c r="S388" s="195">
        <v>0</v>
      </c>
      <c r="T388" s="196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7" t="s">
        <v>307</v>
      </c>
      <c r="AT388" s="197" t="s">
        <v>206</v>
      </c>
      <c r="AU388" s="197" t="s">
        <v>142</v>
      </c>
      <c r="AY388" s="18" t="s">
        <v>135</v>
      </c>
      <c r="BE388" s="198">
        <f>IF(N388="základní",J388,0)</f>
        <v>0</v>
      </c>
      <c r="BF388" s="198">
        <f>IF(N388="snížená",J388,0)</f>
        <v>0</v>
      </c>
      <c r="BG388" s="198">
        <f>IF(N388="zákl. přenesená",J388,0)</f>
        <v>0</v>
      </c>
      <c r="BH388" s="198">
        <f>IF(N388="sníž. přenesená",J388,0)</f>
        <v>0</v>
      </c>
      <c r="BI388" s="198">
        <f>IF(N388="nulová",J388,0)</f>
        <v>0</v>
      </c>
      <c r="BJ388" s="18" t="s">
        <v>142</v>
      </c>
      <c r="BK388" s="198">
        <f>ROUND(I388*H388,2)</f>
        <v>0</v>
      </c>
      <c r="BL388" s="18" t="s">
        <v>213</v>
      </c>
      <c r="BM388" s="197" t="s">
        <v>796</v>
      </c>
    </row>
    <row r="389" s="13" customFormat="1">
      <c r="A389" s="13"/>
      <c r="B389" s="199"/>
      <c r="C389" s="13"/>
      <c r="D389" s="200" t="s">
        <v>144</v>
      </c>
      <c r="E389" s="13"/>
      <c r="F389" s="202" t="s">
        <v>797</v>
      </c>
      <c r="G389" s="13"/>
      <c r="H389" s="203">
        <v>4.6130000000000004</v>
      </c>
      <c r="I389" s="204"/>
      <c r="J389" s="13"/>
      <c r="K389" s="13"/>
      <c r="L389" s="199"/>
      <c r="M389" s="205"/>
      <c r="N389" s="206"/>
      <c r="O389" s="206"/>
      <c r="P389" s="206"/>
      <c r="Q389" s="206"/>
      <c r="R389" s="206"/>
      <c r="S389" s="206"/>
      <c r="T389" s="20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01" t="s">
        <v>144</v>
      </c>
      <c r="AU389" s="201" t="s">
        <v>142</v>
      </c>
      <c r="AV389" s="13" t="s">
        <v>142</v>
      </c>
      <c r="AW389" s="13" t="s">
        <v>3</v>
      </c>
      <c r="AX389" s="13" t="s">
        <v>84</v>
      </c>
      <c r="AY389" s="201" t="s">
        <v>135</v>
      </c>
    </row>
    <row r="390" s="2" customFormat="1" ht="21.75" customHeight="1">
      <c r="A390" s="37"/>
      <c r="B390" s="184"/>
      <c r="C390" s="185" t="s">
        <v>798</v>
      </c>
      <c r="D390" s="185" t="s">
        <v>137</v>
      </c>
      <c r="E390" s="186" t="s">
        <v>799</v>
      </c>
      <c r="F390" s="187" t="s">
        <v>800</v>
      </c>
      <c r="G390" s="188" t="s">
        <v>256</v>
      </c>
      <c r="H390" s="189">
        <v>0.248</v>
      </c>
      <c r="I390" s="190"/>
      <c r="J390" s="191">
        <f>ROUND(I390*H390,2)</f>
        <v>0</v>
      </c>
      <c r="K390" s="192"/>
      <c r="L390" s="38"/>
      <c r="M390" s="193" t="s">
        <v>1</v>
      </c>
      <c r="N390" s="194" t="s">
        <v>42</v>
      </c>
      <c r="O390" s="76"/>
      <c r="P390" s="195">
        <f>O390*H390</f>
        <v>0</v>
      </c>
      <c r="Q390" s="195">
        <v>0</v>
      </c>
      <c r="R390" s="195">
        <f>Q390*H390</f>
        <v>0</v>
      </c>
      <c r="S390" s="195">
        <v>0</v>
      </c>
      <c r="T390" s="196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7" t="s">
        <v>213</v>
      </c>
      <c r="AT390" s="197" t="s">
        <v>137</v>
      </c>
      <c r="AU390" s="197" t="s">
        <v>142</v>
      </c>
      <c r="AY390" s="18" t="s">
        <v>135</v>
      </c>
      <c r="BE390" s="198">
        <f>IF(N390="základní",J390,0)</f>
        <v>0</v>
      </c>
      <c r="BF390" s="198">
        <f>IF(N390="snížená",J390,0)</f>
        <v>0</v>
      </c>
      <c r="BG390" s="198">
        <f>IF(N390="zákl. přenesená",J390,0)</f>
        <v>0</v>
      </c>
      <c r="BH390" s="198">
        <f>IF(N390="sníž. přenesená",J390,0)</f>
        <v>0</v>
      </c>
      <c r="BI390" s="198">
        <f>IF(N390="nulová",J390,0)</f>
        <v>0</v>
      </c>
      <c r="BJ390" s="18" t="s">
        <v>142</v>
      </c>
      <c r="BK390" s="198">
        <f>ROUND(I390*H390,2)</f>
        <v>0</v>
      </c>
      <c r="BL390" s="18" t="s">
        <v>213</v>
      </c>
      <c r="BM390" s="197" t="s">
        <v>801</v>
      </c>
    </row>
    <row r="391" s="2" customFormat="1" ht="21.75" customHeight="1">
      <c r="A391" s="37"/>
      <c r="B391" s="184"/>
      <c r="C391" s="185" t="s">
        <v>802</v>
      </c>
      <c r="D391" s="185" t="s">
        <v>137</v>
      </c>
      <c r="E391" s="186" t="s">
        <v>803</v>
      </c>
      <c r="F391" s="187" t="s">
        <v>804</v>
      </c>
      <c r="G391" s="188" t="s">
        <v>256</v>
      </c>
      <c r="H391" s="189">
        <v>0.248</v>
      </c>
      <c r="I391" s="190"/>
      <c r="J391" s="191">
        <f>ROUND(I391*H391,2)</f>
        <v>0</v>
      </c>
      <c r="K391" s="192"/>
      <c r="L391" s="38"/>
      <c r="M391" s="193" t="s">
        <v>1</v>
      </c>
      <c r="N391" s="194" t="s">
        <v>42</v>
      </c>
      <c r="O391" s="76"/>
      <c r="P391" s="195">
        <f>O391*H391</f>
        <v>0</v>
      </c>
      <c r="Q391" s="195">
        <v>0</v>
      </c>
      <c r="R391" s="195">
        <f>Q391*H391</f>
        <v>0</v>
      </c>
      <c r="S391" s="195">
        <v>0</v>
      </c>
      <c r="T391" s="19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97" t="s">
        <v>213</v>
      </c>
      <c r="AT391" s="197" t="s">
        <v>137</v>
      </c>
      <c r="AU391" s="197" t="s">
        <v>142</v>
      </c>
      <c r="AY391" s="18" t="s">
        <v>135</v>
      </c>
      <c r="BE391" s="198">
        <f>IF(N391="základní",J391,0)</f>
        <v>0</v>
      </c>
      <c r="BF391" s="198">
        <f>IF(N391="snížená",J391,0)</f>
        <v>0</v>
      </c>
      <c r="BG391" s="198">
        <f>IF(N391="zákl. přenesená",J391,0)</f>
        <v>0</v>
      </c>
      <c r="BH391" s="198">
        <f>IF(N391="sníž. přenesená",J391,0)</f>
        <v>0</v>
      </c>
      <c r="BI391" s="198">
        <f>IF(N391="nulová",J391,0)</f>
        <v>0</v>
      </c>
      <c r="BJ391" s="18" t="s">
        <v>142</v>
      </c>
      <c r="BK391" s="198">
        <f>ROUND(I391*H391,2)</f>
        <v>0</v>
      </c>
      <c r="BL391" s="18" t="s">
        <v>213</v>
      </c>
      <c r="BM391" s="197" t="s">
        <v>805</v>
      </c>
    </row>
    <row r="392" s="12" customFormat="1" ht="22.8" customHeight="1">
      <c r="A392" s="12"/>
      <c r="B392" s="171"/>
      <c r="C392" s="12"/>
      <c r="D392" s="172" t="s">
        <v>75</v>
      </c>
      <c r="E392" s="182" t="s">
        <v>806</v>
      </c>
      <c r="F392" s="182" t="s">
        <v>807</v>
      </c>
      <c r="G392" s="12"/>
      <c r="H392" s="12"/>
      <c r="I392" s="174"/>
      <c r="J392" s="183">
        <f>BK392</f>
        <v>0</v>
      </c>
      <c r="K392" s="12"/>
      <c r="L392" s="171"/>
      <c r="M392" s="176"/>
      <c r="N392" s="177"/>
      <c r="O392" s="177"/>
      <c r="P392" s="178">
        <f>SUM(P393:P404)</f>
        <v>0</v>
      </c>
      <c r="Q392" s="177"/>
      <c r="R392" s="178">
        <f>SUM(R393:R404)</f>
        <v>0.00180668</v>
      </c>
      <c r="S392" s="177"/>
      <c r="T392" s="179">
        <f>SUM(T393:T404)</f>
        <v>0.014100000000000001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172" t="s">
        <v>142</v>
      </c>
      <c r="AT392" s="180" t="s">
        <v>75</v>
      </c>
      <c r="AU392" s="180" t="s">
        <v>84</v>
      </c>
      <c r="AY392" s="172" t="s">
        <v>135</v>
      </c>
      <c r="BK392" s="181">
        <f>SUM(BK393:BK404)</f>
        <v>0</v>
      </c>
    </row>
    <row r="393" s="2" customFormat="1" ht="21.75" customHeight="1">
      <c r="A393" s="37"/>
      <c r="B393" s="184"/>
      <c r="C393" s="185" t="s">
        <v>808</v>
      </c>
      <c r="D393" s="185" t="s">
        <v>137</v>
      </c>
      <c r="E393" s="186" t="s">
        <v>809</v>
      </c>
      <c r="F393" s="187" t="s">
        <v>810</v>
      </c>
      <c r="G393" s="188" t="s">
        <v>140</v>
      </c>
      <c r="H393" s="189">
        <v>4.7000000000000002</v>
      </c>
      <c r="I393" s="190"/>
      <c r="J393" s="191">
        <f>ROUND(I393*H393,2)</f>
        <v>0</v>
      </c>
      <c r="K393" s="192"/>
      <c r="L393" s="38"/>
      <c r="M393" s="193" t="s">
        <v>1</v>
      </c>
      <c r="N393" s="194" t="s">
        <v>42</v>
      </c>
      <c r="O393" s="76"/>
      <c r="P393" s="195">
        <f>O393*H393</f>
        <v>0</v>
      </c>
      <c r="Q393" s="195">
        <v>0</v>
      </c>
      <c r="R393" s="195">
        <f>Q393*H393</f>
        <v>0</v>
      </c>
      <c r="S393" s="195">
        <v>0.0030000000000000001</v>
      </c>
      <c r="T393" s="196">
        <f>S393*H393</f>
        <v>0.014100000000000001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7" t="s">
        <v>213</v>
      </c>
      <c r="AT393" s="197" t="s">
        <v>137</v>
      </c>
      <c r="AU393" s="197" t="s">
        <v>142</v>
      </c>
      <c r="AY393" s="18" t="s">
        <v>135</v>
      </c>
      <c r="BE393" s="198">
        <f>IF(N393="základní",J393,0)</f>
        <v>0</v>
      </c>
      <c r="BF393" s="198">
        <f>IF(N393="snížená",J393,0)</f>
        <v>0</v>
      </c>
      <c r="BG393" s="198">
        <f>IF(N393="zákl. přenesená",J393,0)</f>
        <v>0</v>
      </c>
      <c r="BH393" s="198">
        <f>IF(N393="sníž. přenesená",J393,0)</f>
        <v>0</v>
      </c>
      <c r="BI393" s="198">
        <f>IF(N393="nulová",J393,0)</f>
        <v>0</v>
      </c>
      <c r="BJ393" s="18" t="s">
        <v>142</v>
      </c>
      <c r="BK393" s="198">
        <f>ROUND(I393*H393,2)</f>
        <v>0</v>
      </c>
      <c r="BL393" s="18" t="s">
        <v>213</v>
      </c>
      <c r="BM393" s="197" t="s">
        <v>811</v>
      </c>
    </row>
    <row r="394" s="15" customFormat="1">
      <c r="A394" s="15"/>
      <c r="B394" s="216"/>
      <c r="C394" s="15"/>
      <c r="D394" s="200" t="s">
        <v>144</v>
      </c>
      <c r="E394" s="217" t="s">
        <v>1</v>
      </c>
      <c r="F394" s="218" t="s">
        <v>812</v>
      </c>
      <c r="G394" s="15"/>
      <c r="H394" s="217" t="s">
        <v>1</v>
      </c>
      <c r="I394" s="219"/>
      <c r="J394" s="15"/>
      <c r="K394" s="15"/>
      <c r="L394" s="216"/>
      <c r="M394" s="220"/>
      <c r="N394" s="221"/>
      <c r="O394" s="221"/>
      <c r="P394" s="221"/>
      <c r="Q394" s="221"/>
      <c r="R394" s="221"/>
      <c r="S394" s="221"/>
      <c r="T394" s="222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17" t="s">
        <v>144</v>
      </c>
      <c r="AU394" s="217" t="s">
        <v>142</v>
      </c>
      <c r="AV394" s="15" t="s">
        <v>84</v>
      </c>
      <c r="AW394" s="15" t="s">
        <v>33</v>
      </c>
      <c r="AX394" s="15" t="s">
        <v>76</v>
      </c>
      <c r="AY394" s="217" t="s">
        <v>135</v>
      </c>
    </row>
    <row r="395" s="13" customFormat="1">
      <c r="A395" s="13"/>
      <c r="B395" s="199"/>
      <c r="C395" s="13"/>
      <c r="D395" s="200" t="s">
        <v>144</v>
      </c>
      <c r="E395" s="201" t="s">
        <v>1</v>
      </c>
      <c r="F395" s="202" t="s">
        <v>721</v>
      </c>
      <c r="G395" s="13"/>
      <c r="H395" s="203">
        <v>1.0880000000000001</v>
      </c>
      <c r="I395" s="204"/>
      <c r="J395" s="13"/>
      <c r="K395" s="13"/>
      <c r="L395" s="199"/>
      <c r="M395" s="205"/>
      <c r="N395" s="206"/>
      <c r="O395" s="206"/>
      <c r="P395" s="206"/>
      <c r="Q395" s="206"/>
      <c r="R395" s="206"/>
      <c r="S395" s="206"/>
      <c r="T395" s="20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01" t="s">
        <v>144</v>
      </c>
      <c r="AU395" s="201" t="s">
        <v>142</v>
      </c>
      <c r="AV395" s="13" t="s">
        <v>142</v>
      </c>
      <c r="AW395" s="13" t="s">
        <v>33</v>
      </c>
      <c r="AX395" s="13" t="s">
        <v>76</v>
      </c>
      <c r="AY395" s="201" t="s">
        <v>135</v>
      </c>
    </row>
    <row r="396" s="13" customFormat="1">
      <c r="A396" s="13"/>
      <c r="B396" s="199"/>
      <c r="C396" s="13"/>
      <c r="D396" s="200" t="s">
        <v>144</v>
      </c>
      <c r="E396" s="201" t="s">
        <v>1</v>
      </c>
      <c r="F396" s="202" t="s">
        <v>722</v>
      </c>
      <c r="G396" s="13"/>
      <c r="H396" s="203">
        <v>2.7519999999999998</v>
      </c>
      <c r="I396" s="204"/>
      <c r="J396" s="13"/>
      <c r="K396" s="13"/>
      <c r="L396" s="199"/>
      <c r="M396" s="205"/>
      <c r="N396" s="206"/>
      <c r="O396" s="206"/>
      <c r="P396" s="206"/>
      <c r="Q396" s="206"/>
      <c r="R396" s="206"/>
      <c r="S396" s="206"/>
      <c r="T396" s="20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01" t="s">
        <v>144</v>
      </c>
      <c r="AU396" s="201" t="s">
        <v>142</v>
      </c>
      <c r="AV396" s="13" t="s">
        <v>142</v>
      </c>
      <c r="AW396" s="13" t="s">
        <v>33</v>
      </c>
      <c r="AX396" s="13" t="s">
        <v>76</v>
      </c>
      <c r="AY396" s="201" t="s">
        <v>135</v>
      </c>
    </row>
    <row r="397" s="13" customFormat="1">
      <c r="A397" s="13"/>
      <c r="B397" s="199"/>
      <c r="C397" s="13"/>
      <c r="D397" s="200" t="s">
        <v>144</v>
      </c>
      <c r="E397" s="201" t="s">
        <v>1</v>
      </c>
      <c r="F397" s="202" t="s">
        <v>813</v>
      </c>
      <c r="G397" s="13"/>
      <c r="H397" s="203">
        <v>0.85999999999999999</v>
      </c>
      <c r="I397" s="204"/>
      <c r="J397" s="13"/>
      <c r="K397" s="13"/>
      <c r="L397" s="199"/>
      <c r="M397" s="205"/>
      <c r="N397" s="206"/>
      <c r="O397" s="206"/>
      <c r="P397" s="206"/>
      <c r="Q397" s="206"/>
      <c r="R397" s="206"/>
      <c r="S397" s="206"/>
      <c r="T397" s="20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01" t="s">
        <v>144</v>
      </c>
      <c r="AU397" s="201" t="s">
        <v>142</v>
      </c>
      <c r="AV397" s="13" t="s">
        <v>142</v>
      </c>
      <c r="AW397" s="13" t="s">
        <v>33</v>
      </c>
      <c r="AX397" s="13" t="s">
        <v>76</v>
      </c>
      <c r="AY397" s="201" t="s">
        <v>135</v>
      </c>
    </row>
    <row r="398" s="14" customFormat="1">
      <c r="A398" s="14"/>
      <c r="B398" s="208"/>
      <c r="C398" s="14"/>
      <c r="D398" s="200" t="s">
        <v>144</v>
      </c>
      <c r="E398" s="209" t="s">
        <v>1</v>
      </c>
      <c r="F398" s="210" t="s">
        <v>154</v>
      </c>
      <c r="G398" s="14"/>
      <c r="H398" s="211">
        <v>4.7000000000000002</v>
      </c>
      <c r="I398" s="212"/>
      <c r="J398" s="14"/>
      <c r="K398" s="14"/>
      <c r="L398" s="208"/>
      <c r="M398" s="213"/>
      <c r="N398" s="214"/>
      <c r="O398" s="214"/>
      <c r="P398" s="214"/>
      <c r="Q398" s="214"/>
      <c r="R398" s="214"/>
      <c r="S398" s="214"/>
      <c r="T398" s="21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9" t="s">
        <v>144</v>
      </c>
      <c r="AU398" s="209" t="s">
        <v>142</v>
      </c>
      <c r="AV398" s="14" t="s">
        <v>141</v>
      </c>
      <c r="AW398" s="14" t="s">
        <v>33</v>
      </c>
      <c r="AX398" s="14" t="s">
        <v>84</v>
      </c>
      <c r="AY398" s="209" t="s">
        <v>135</v>
      </c>
    </row>
    <row r="399" s="2" customFormat="1" ht="16.5" customHeight="1">
      <c r="A399" s="37"/>
      <c r="B399" s="184"/>
      <c r="C399" s="185" t="s">
        <v>814</v>
      </c>
      <c r="D399" s="185" t="s">
        <v>137</v>
      </c>
      <c r="E399" s="186" t="s">
        <v>815</v>
      </c>
      <c r="F399" s="187" t="s">
        <v>816</v>
      </c>
      <c r="G399" s="188" t="s">
        <v>322</v>
      </c>
      <c r="H399" s="189">
        <v>6.7800000000000002</v>
      </c>
      <c r="I399" s="190"/>
      <c r="J399" s="191">
        <f>ROUND(I399*H399,2)</f>
        <v>0</v>
      </c>
      <c r="K399" s="192"/>
      <c r="L399" s="38"/>
      <c r="M399" s="193" t="s">
        <v>1</v>
      </c>
      <c r="N399" s="194" t="s">
        <v>42</v>
      </c>
      <c r="O399" s="76"/>
      <c r="P399" s="195">
        <f>O399*H399</f>
        <v>0</v>
      </c>
      <c r="Q399" s="195">
        <v>1.0000000000000001E-05</v>
      </c>
      <c r="R399" s="195">
        <f>Q399*H399</f>
        <v>6.7800000000000008E-05</v>
      </c>
      <c r="S399" s="195">
        <v>0</v>
      </c>
      <c r="T399" s="196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7" t="s">
        <v>213</v>
      </c>
      <c r="AT399" s="197" t="s">
        <v>137</v>
      </c>
      <c r="AU399" s="197" t="s">
        <v>142</v>
      </c>
      <c r="AY399" s="18" t="s">
        <v>135</v>
      </c>
      <c r="BE399" s="198">
        <f>IF(N399="základní",J399,0)</f>
        <v>0</v>
      </c>
      <c r="BF399" s="198">
        <f>IF(N399="snížená",J399,0)</f>
        <v>0</v>
      </c>
      <c r="BG399" s="198">
        <f>IF(N399="zákl. přenesená",J399,0)</f>
        <v>0</v>
      </c>
      <c r="BH399" s="198">
        <f>IF(N399="sníž. přenesená",J399,0)</f>
        <v>0</v>
      </c>
      <c r="BI399" s="198">
        <f>IF(N399="nulová",J399,0)</f>
        <v>0</v>
      </c>
      <c r="BJ399" s="18" t="s">
        <v>142</v>
      </c>
      <c r="BK399" s="198">
        <f>ROUND(I399*H399,2)</f>
        <v>0</v>
      </c>
      <c r="BL399" s="18" t="s">
        <v>213</v>
      </c>
      <c r="BM399" s="197" t="s">
        <v>817</v>
      </c>
    </row>
    <row r="400" s="13" customFormat="1">
      <c r="A400" s="13"/>
      <c r="B400" s="199"/>
      <c r="C400" s="13"/>
      <c r="D400" s="200" t="s">
        <v>144</v>
      </c>
      <c r="E400" s="201" t="s">
        <v>1</v>
      </c>
      <c r="F400" s="202" t="s">
        <v>818</v>
      </c>
      <c r="G400" s="13"/>
      <c r="H400" s="203">
        <v>6.7800000000000002</v>
      </c>
      <c r="I400" s="204"/>
      <c r="J400" s="13"/>
      <c r="K400" s="13"/>
      <c r="L400" s="199"/>
      <c r="M400" s="205"/>
      <c r="N400" s="206"/>
      <c r="O400" s="206"/>
      <c r="P400" s="206"/>
      <c r="Q400" s="206"/>
      <c r="R400" s="206"/>
      <c r="S400" s="206"/>
      <c r="T400" s="20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01" t="s">
        <v>144</v>
      </c>
      <c r="AU400" s="201" t="s">
        <v>142</v>
      </c>
      <c r="AV400" s="13" t="s">
        <v>142</v>
      </c>
      <c r="AW400" s="13" t="s">
        <v>33</v>
      </c>
      <c r="AX400" s="13" t="s">
        <v>84</v>
      </c>
      <c r="AY400" s="201" t="s">
        <v>135</v>
      </c>
    </row>
    <row r="401" s="2" customFormat="1" ht="16.5" customHeight="1">
      <c r="A401" s="37"/>
      <c r="B401" s="184"/>
      <c r="C401" s="223" t="s">
        <v>819</v>
      </c>
      <c r="D401" s="223" t="s">
        <v>206</v>
      </c>
      <c r="E401" s="224" t="s">
        <v>820</v>
      </c>
      <c r="F401" s="225" t="s">
        <v>821</v>
      </c>
      <c r="G401" s="226" t="s">
        <v>322</v>
      </c>
      <c r="H401" s="227">
        <v>7.9039999999999999</v>
      </c>
      <c r="I401" s="228"/>
      <c r="J401" s="229">
        <f>ROUND(I401*H401,2)</f>
        <v>0</v>
      </c>
      <c r="K401" s="230"/>
      <c r="L401" s="231"/>
      <c r="M401" s="232" t="s">
        <v>1</v>
      </c>
      <c r="N401" s="233" t="s">
        <v>42</v>
      </c>
      <c r="O401" s="76"/>
      <c r="P401" s="195">
        <f>O401*H401</f>
        <v>0</v>
      </c>
      <c r="Q401" s="195">
        <v>0.00022000000000000001</v>
      </c>
      <c r="R401" s="195">
        <f>Q401*H401</f>
        <v>0.0017388799999999999</v>
      </c>
      <c r="S401" s="195">
        <v>0</v>
      </c>
      <c r="T401" s="196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97" t="s">
        <v>307</v>
      </c>
      <c r="AT401" s="197" t="s">
        <v>206</v>
      </c>
      <c r="AU401" s="197" t="s">
        <v>142</v>
      </c>
      <c r="AY401" s="18" t="s">
        <v>135</v>
      </c>
      <c r="BE401" s="198">
        <f>IF(N401="základní",J401,0)</f>
        <v>0</v>
      </c>
      <c r="BF401" s="198">
        <f>IF(N401="snížená",J401,0)</f>
        <v>0</v>
      </c>
      <c r="BG401" s="198">
        <f>IF(N401="zákl. přenesená",J401,0)</f>
        <v>0</v>
      </c>
      <c r="BH401" s="198">
        <f>IF(N401="sníž. přenesená",J401,0)</f>
        <v>0</v>
      </c>
      <c r="BI401" s="198">
        <f>IF(N401="nulová",J401,0)</f>
        <v>0</v>
      </c>
      <c r="BJ401" s="18" t="s">
        <v>142</v>
      </c>
      <c r="BK401" s="198">
        <f>ROUND(I401*H401,2)</f>
        <v>0</v>
      </c>
      <c r="BL401" s="18" t="s">
        <v>213</v>
      </c>
      <c r="BM401" s="197" t="s">
        <v>822</v>
      </c>
    </row>
    <row r="402" s="13" customFormat="1">
      <c r="A402" s="13"/>
      <c r="B402" s="199"/>
      <c r="C402" s="13"/>
      <c r="D402" s="200" t="s">
        <v>144</v>
      </c>
      <c r="E402" s="13"/>
      <c r="F402" s="202" t="s">
        <v>823</v>
      </c>
      <c r="G402" s="13"/>
      <c r="H402" s="203">
        <v>7.9039999999999999</v>
      </c>
      <c r="I402" s="204"/>
      <c r="J402" s="13"/>
      <c r="K402" s="13"/>
      <c r="L402" s="199"/>
      <c r="M402" s="205"/>
      <c r="N402" s="206"/>
      <c r="O402" s="206"/>
      <c r="P402" s="206"/>
      <c r="Q402" s="206"/>
      <c r="R402" s="206"/>
      <c r="S402" s="206"/>
      <c r="T402" s="20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01" t="s">
        <v>144</v>
      </c>
      <c r="AU402" s="201" t="s">
        <v>142</v>
      </c>
      <c r="AV402" s="13" t="s">
        <v>142</v>
      </c>
      <c r="AW402" s="13" t="s">
        <v>3</v>
      </c>
      <c r="AX402" s="13" t="s">
        <v>84</v>
      </c>
      <c r="AY402" s="201" t="s">
        <v>135</v>
      </c>
    </row>
    <row r="403" s="2" customFormat="1" ht="21.75" customHeight="1">
      <c r="A403" s="37"/>
      <c r="B403" s="184"/>
      <c r="C403" s="185" t="s">
        <v>824</v>
      </c>
      <c r="D403" s="185" t="s">
        <v>137</v>
      </c>
      <c r="E403" s="186" t="s">
        <v>825</v>
      </c>
      <c r="F403" s="187" t="s">
        <v>826</v>
      </c>
      <c r="G403" s="188" t="s">
        <v>256</v>
      </c>
      <c r="H403" s="189">
        <v>0.002</v>
      </c>
      <c r="I403" s="190"/>
      <c r="J403" s="191">
        <f>ROUND(I403*H403,2)</f>
        <v>0</v>
      </c>
      <c r="K403" s="192"/>
      <c r="L403" s="38"/>
      <c r="M403" s="193" t="s">
        <v>1</v>
      </c>
      <c r="N403" s="194" t="s">
        <v>42</v>
      </c>
      <c r="O403" s="76"/>
      <c r="P403" s="195">
        <f>O403*H403</f>
        <v>0</v>
      </c>
      <c r="Q403" s="195">
        <v>0</v>
      </c>
      <c r="R403" s="195">
        <f>Q403*H403</f>
        <v>0</v>
      </c>
      <c r="S403" s="195">
        <v>0</v>
      </c>
      <c r="T403" s="196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7" t="s">
        <v>213</v>
      </c>
      <c r="AT403" s="197" t="s">
        <v>137</v>
      </c>
      <c r="AU403" s="197" t="s">
        <v>142</v>
      </c>
      <c r="AY403" s="18" t="s">
        <v>135</v>
      </c>
      <c r="BE403" s="198">
        <f>IF(N403="základní",J403,0)</f>
        <v>0</v>
      </c>
      <c r="BF403" s="198">
        <f>IF(N403="snížená",J403,0)</f>
        <v>0</v>
      </c>
      <c r="BG403" s="198">
        <f>IF(N403="zákl. přenesená",J403,0)</f>
        <v>0</v>
      </c>
      <c r="BH403" s="198">
        <f>IF(N403="sníž. přenesená",J403,0)</f>
        <v>0</v>
      </c>
      <c r="BI403" s="198">
        <f>IF(N403="nulová",J403,0)</f>
        <v>0</v>
      </c>
      <c r="BJ403" s="18" t="s">
        <v>142</v>
      </c>
      <c r="BK403" s="198">
        <f>ROUND(I403*H403,2)</f>
        <v>0</v>
      </c>
      <c r="BL403" s="18" t="s">
        <v>213</v>
      </c>
      <c r="BM403" s="197" t="s">
        <v>827</v>
      </c>
    </row>
    <row r="404" s="2" customFormat="1" ht="21.75" customHeight="1">
      <c r="A404" s="37"/>
      <c r="B404" s="184"/>
      <c r="C404" s="185" t="s">
        <v>828</v>
      </c>
      <c r="D404" s="185" t="s">
        <v>137</v>
      </c>
      <c r="E404" s="186" t="s">
        <v>829</v>
      </c>
      <c r="F404" s="187" t="s">
        <v>830</v>
      </c>
      <c r="G404" s="188" t="s">
        <v>256</v>
      </c>
      <c r="H404" s="189">
        <v>0.002</v>
      </c>
      <c r="I404" s="190"/>
      <c r="J404" s="191">
        <f>ROUND(I404*H404,2)</f>
        <v>0</v>
      </c>
      <c r="K404" s="192"/>
      <c r="L404" s="38"/>
      <c r="M404" s="193" t="s">
        <v>1</v>
      </c>
      <c r="N404" s="194" t="s">
        <v>42</v>
      </c>
      <c r="O404" s="76"/>
      <c r="P404" s="195">
        <f>O404*H404</f>
        <v>0</v>
      </c>
      <c r="Q404" s="195">
        <v>0</v>
      </c>
      <c r="R404" s="195">
        <f>Q404*H404</f>
        <v>0</v>
      </c>
      <c r="S404" s="195">
        <v>0</v>
      </c>
      <c r="T404" s="196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7" t="s">
        <v>213</v>
      </c>
      <c r="AT404" s="197" t="s">
        <v>137</v>
      </c>
      <c r="AU404" s="197" t="s">
        <v>142</v>
      </c>
      <c r="AY404" s="18" t="s">
        <v>135</v>
      </c>
      <c r="BE404" s="198">
        <f>IF(N404="základní",J404,0)</f>
        <v>0</v>
      </c>
      <c r="BF404" s="198">
        <f>IF(N404="snížená",J404,0)</f>
        <v>0</v>
      </c>
      <c r="BG404" s="198">
        <f>IF(N404="zákl. přenesená",J404,0)</f>
        <v>0</v>
      </c>
      <c r="BH404" s="198">
        <f>IF(N404="sníž. přenesená",J404,0)</f>
        <v>0</v>
      </c>
      <c r="BI404" s="198">
        <f>IF(N404="nulová",J404,0)</f>
        <v>0</v>
      </c>
      <c r="BJ404" s="18" t="s">
        <v>142</v>
      </c>
      <c r="BK404" s="198">
        <f>ROUND(I404*H404,2)</f>
        <v>0</v>
      </c>
      <c r="BL404" s="18" t="s">
        <v>213</v>
      </c>
      <c r="BM404" s="197" t="s">
        <v>831</v>
      </c>
    </row>
    <row r="405" s="12" customFormat="1" ht="22.8" customHeight="1">
      <c r="A405" s="12"/>
      <c r="B405" s="171"/>
      <c r="C405" s="12"/>
      <c r="D405" s="172" t="s">
        <v>75</v>
      </c>
      <c r="E405" s="182" t="s">
        <v>832</v>
      </c>
      <c r="F405" s="182" t="s">
        <v>833</v>
      </c>
      <c r="G405" s="12"/>
      <c r="H405" s="12"/>
      <c r="I405" s="174"/>
      <c r="J405" s="183">
        <f>BK405</f>
        <v>0</v>
      </c>
      <c r="K405" s="12"/>
      <c r="L405" s="171"/>
      <c r="M405" s="176"/>
      <c r="N405" s="177"/>
      <c r="O405" s="177"/>
      <c r="P405" s="178">
        <f>SUM(P406:P422)</f>
        <v>0</v>
      </c>
      <c r="Q405" s="177"/>
      <c r="R405" s="178">
        <f>SUM(R406:R422)</f>
        <v>1.2521578</v>
      </c>
      <c r="S405" s="177"/>
      <c r="T405" s="179">
        <f>SUM(T406:T422)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172" t="s">
        <v>142</v>
      </c>
      <c r="AT405" s="180" t="s">
        <v>75</v>
      </c>
      <c r="AU405" s="180" t="s">
        <v>84</v>
      </c>
      <c r="AY405" s="172" t="s">
        <v>135</v>
      </c>
      <c r="BK405" s="181">
        <f>SUM(BK406:BK422)</f>
        <v>0</v>
      </c>
    </row>
    <row r="406" s="2" customFormat="1" ht="21.75" customHeight="1">
      <c r="A406" s="37"/>
      <c r="B406" s="184"/>
      <c r="C406" s="185" t="s">
        <v>834</v>
      </c>
      <c r="D406" s="185" t="s">
        <v>137</v>
      </c>
      <c r="E406" s="186" t="s">
        <v>835</v>
      </c>
      <c r="F406" s="187" t="s">
        <v>836</v>
      </c>
      <c r="G406" s="188" t="s">
        <v>322</v>
      </c>
      <c r="H406" s="189">
        <v>11.15</v>
      </c>
      <c r="I406" s="190"/>
      <c r="J406" s="191">
        <f>ROUND(I406*H406,2)</f>
        <v>0</v>
      </c>
      <c r="K406" s="192"/>
      <c r="L406" s="38"/>
      <c r="M406" s="193" t="s">
        <v>1</v>
      </c>
      <c r="N406" s="194" t="s">
        <v>42</v>
      </c>
      <c r="O406" s="76"/>
      <c r="P406" s="195">
        <f>O406*H406</f>
        <v>0</v>
      </c>
      <c r="Q406" s="195">
        <v>0.00035</v>
      </c>
      <c r="R406" s="195">
        <f>Q406*H406</f>
        <v>0.0039025000000000002</v>
      </c>
      <c r="S406" s="195">
        <v>0</v>
      </c>
      <c r="T406" s="196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7" t="s">
        <v>213</v>
      </c>
      <c r="AT406" s="197" t="s">
        <v>137</v>
      </c>
      <c r="AU406" s="197" t="s">
        <v>142</v>
      </c>
      <c r="AY406" s="18" t="s">
        <v>135</v>
      </c>
      <c r="BE406" s="198">
        <f>IF(N406="základní",J406,0)</f>
        <v>0</v>
      </c>
      <c r="BF406" s="198">
        <f>IF(N406="snížená",J406,0)</f>
        <v>0</v>
      </c>
      <c r="BG406" s="198">
        <f>IF(N406="zákl. přenesená",J406,0)</f>
        <v>0</v>
      </c>
      <c r="BH406" s="198">
        <f>IF(N406="sníž. přenesená",J406,0)</f>
        <v>0</v>
      </c>
      <c r="BI406" s="198">
        <f>IF(N406="nulová",J406,0)</f>
        <v>0</v>
      </c>
      <c r="BJ406" s="18" t="s">
        <v>142</v>
      </c>
      <c r="BK406" s="198">
        <f>ROUND(I406*H406,2)</f>
        <v>0</v>
      </c>
      <c r="BL406" s="18" t="s">
        <v>213</v>
      </c>
      <c r="BM406" s="197" t="s">
        <v>837</v>
      </c>
    </row>
    <row r="407" s="13" customFormat="1">
      <c r="A407" s="13"/>
      <c r="B407" s="199"/>
      <c r="C407" s="13"/>
      <c r="D407" s="200" t="s">
        <v>144</v>
      </c>
      <c r="E407" s="201" t="s">
        <v>1</v>
      </c>
      <c r="F407" s="202" t="s">
        <v>685</v>
      </c>
      <c r="G407" s="13"/>
      <c r="H407" s="203">
        <v>3.9399999999999999</v>
      </c>
      <c r="I407" s="204"/>
      <c r="J407" s="13"/>
      <c r="K407" s="13"/>
      <c r="L407" s="199"/>
      <c r="M407" s="205"/>
      <c r="N407" s="206"/>
      <c r="O407" s="206"/>
      <c r="P407" s="206"/>
      <c r="Q407" s="206"/>
      <c r="R407" s="206"/>
      <c r="S407" s="206"/>
      <c r="T407" s="20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01" t="s">
        <v>144</v>
      </c>
      <c r="AU407" s="201" t="s">
        <v>142</v>
      </c>
      <c r="AV407" s="13" t="s">
        <v>142</v>
      </c>
      <c r="AW407" s="13" t="s">
        <v>33</v>
      </c>
      <c r="AX407" s="13" t="s">
        <v>76</v>
      </c>
      <c r="AY407" s="201" t="s">
        <v>135</v>
      </c>
    </row>
    <row r="408" s="13" customFormat="1">
      <c r="A408" s="13"/>
      <c r="B408" s="199"/>
      <c r="C408" s="13"/>
      <c r="D408" s="200" t="s">
        <v>144</v>
      </c>
      <c r="E408" s="201" t="s">
        <v>1</v>
      </c>
      <c r="F408" s="202" t="s">
        <v>686</v>
      </c>
      <c r="G408" s="13"/>
      <c r="H408" s="203">
        <v>7.21</v>
      </c>
      <c r="I408" s="204"/>
      <c r="J408" s="13"/>
      <c r="K408" s="13"/>
      <c r="L408" s="199"/>
      <c r="M408" s="205"/>
      <c r="N408" s="206"/>
      <c r="O408" s="206"/>
      <c r="P408" s="206"/>
      <c r="Q408" s="206"/>
      <c r="R408" s="206"/>
      <c r="S408" s="206"/>
      <c r="T408" s="20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01" t="s">
        <v>144</v>
      </c>
      <c r="AU408" s="201" t="s">
        <v>142</v>
      </c>
      <c r="AV408" s="13" t="s">
        <v>142</v>
      </c>
      <c r="AW408" s="13" t="s">
        <v>33</v>
      </c>
      <c r="AX408" s="13" t="s">
        <v>76</v>
      </c>
      <c r="AY408" s="201" t="s">
        <v>135</v>
      </c>
    </row>
    <row r="409" s="14" customFormat="1">
      <c r="A409" s="14"/>
      <c r="B409" s="208"/>
      <c r="C409" s="14"/>
      <c r="D409" s="200" t="s">
        <v>144</v>
      </c>
      <c r="E409" s="209" t="s">
        <v>1</v>
      </c>
      <c r="F409" s="210" t="s">
        <v>154</v>
      </c>
      <c r="G409" s="14"/>
      <c r="H409" s="211">
        <v>11.15</v>
      </c>
      <c r="I409" s="212"/>
      <c r="J409" s="14"/>
      <c r="K409" s="14"/>
      <c r="L409" s="208"/>
      <c r="M409" s="213"/>
      <c r="N409" s="214"/>
      <c r="O409" s="214"/>
      <c r="P409" s="214"/>
      <c r="Q409" s="214"/>
      <c r="R409" s="214"/>
      <c r="S409" s="214"/>
      <c r="T409" s="21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09" t="s">
        <v>144</v>
      </c>
      <c r="AU409" s="209" t="s">
        <v>142</v>
      </c>
      <c r="AV409" s="14" t="s">
        <v>141</v>
      </c>
      <c r="AW409" s="14" t="s">
        <v>33</v>
      </c>
      <c r="AX409" s="14" t="s">
        <v>84</v>
      </c>
      <c r="AY409" s="209" t="s">
        <v>135</v>
      </c>
    </row>
    <row r="410" s="2" customFormat="1" ht="16.5" customHeight="1">
      <c r="A410" s="37"/>
      <c r="B410" s="184"/>
      <c r="C410" s="223" t="s">
        <v>838</v>
      </c>
      <c r="D410" s="223" t="s">
        <v>206</v>
      </c>
      <c r="E410" s="224" t="s">
        <v>839</v>
      </c>
      <c r="F410" s="225" t="s">
        <v>840</v>
      </c>
      <c r="G410" s="226" t="s">
        <v>203</v>
      </c>
      <c r="H410" s="227">
        <v>30.663</v>
      </c>
      <c r="I410" s="228"/>
      <c r="J410" s="229">
        <f>ROUND(I410*H410,2)</f>
        <v>0</v>
      </c>
      <c r="K410" s="230"/>
      <c r="L410" s="231"/>
      <c r="M410" s="232" t="s">
        <v>1</v>
      </c>
      <c r="N410" s="233" t="s">
        <v>42</v>
      </c>
      <c r="O410" s="76"/>
      <c r="P410" s="195">
        <f>O410*H410</f>
        <v>0</v>
      </c>
      <c r="Q410" s="195">
        <v>0</v>
      </c>
      <c r="R410" s="195">
        <f>Q410*H410</f>
        <v>0</v>
      </c>
      <c r="S410" s="195">
        <v>0</v>
      </c>
      <c r="T410" s="196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7" t="s">
        <v>307</v>
      </c>
      <c r="AT410" s="197" t="s">
        <v>206</v>
      </c>
      <c r="AU410" s="197" t="s">
        <v>142</v>
      </c>
      <c r="AY410" s="18" t="s">
        <v>135</v>
      </c>
      <c r="BE410" s="198">
        <f>IF(N410="základní",J410,0)</f>
        <v>0</v>
      </c>
      <c r="BF410" s="198">
        <f>IF(N410="snížená",J410,0)</f>
        <v>0</v>
      </c>
      <c r="BG410" s="198">
        <f>IF(N410="zákl. přenesená",J410,0)</f>
        <v>0</v>
      </c>
      <c r="BH410" s="198">
        <f>IF(N410="sníž. přenesená",J410,0)</f>
        <v>0</v>
      </c>
      <c r="BI410" s="198">
        <f>IF(N410="nulová",J410,0)</f>
        <v>0</v>
      </c>
      <c r="BJ410" s="18" t="s">
        <v>142</v>
      </c>
      <c r="BK410" s="198">
        <f>ROUND(I410*H410,2)</f>
        <v>0</v>
      </c>
      <c r="BL410" s="18" t="s">
        <v>213</v>
      </c>
      <c r="BM410" s="197" t="s">
        <v>841</v>
      </c>
    </row>
    <row r="411" s="13" customFormat="1">
      <c r="A411" s="13"/>
      <c r="B411" s="199"/>
      <c r="C411" s="13"/>
      <c r="D411" s="200" t="s">
        <v>144</v>
      </c>
      <c r="E411" s="201" t="s">
        <v>1</v>
      </c>
      <c r="F411" s="202" t="s">
        <v>842</v>
      </c>
      <c r="G411" s="13"/>
      <c r="H411" s="203">
        <v>30.663</v>
      </c>
      <c r="I411" s="204"/>
      <c r="J411" s="13"/>
      <c r="K411" s="13"/>
      <c r="L411" s="199"/>
      <c r="M411" s="205"/>
      <c r="N411" s="206"/>
      <c r="O411" s="206"/>
      <c r="P411" s="206"/>
      <c r="Q411" s="206"/>
      <c r="R411" s="206"/>
      <c r="S411" s="206"/>
      <c r="T411" s="20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01" t="s">
        <v>144</v>
      </c>
      <c r="AU411" s="201" t="s">
        <v>142</v>
      </c>
      <c r="AV411" s="13" t="s">
        <v>142</v>
      </c>
      <c r="AW411" s="13" t="s">
        <v>33</v>
      </c>
      <c r="AX411" s="13" t="s">
        <v>84</v>
      </c>
      <c r="AY411" s="201" t="s">
        <v>135</v>
      </c>
    </row>
    <row r="412" s="2" customFormat="1" ht="21.75" customHeight="1">
      <c r="A412" s="37"/>
      <c r="B412" s="184"/>
      <c r="C412" s="185" t="s">
        <v>843</v>
      </c>
      <c r="D412" s="185" t="s">
        <v>137</v>
      </c>
      <c r="E412" s="186" t="s">
        <v>844</v>
      </c>
      <c r="F412" s="187" t="s">
        <v>845</v>
      </c>
      <c r="G412" s="188" t="s">
        <v>140</v>
      </c>
      <c r="H412" s="189">
        <v>24.489999999999998</v>
      </c>
      <c r="I412" s="190"/>
      <c r="J412" s="191">
        <f>ROUND(I412*H412,2)</f>
        <v>0</v>
      </c>
      <c r="K412" s="192"/>
      <c r="L412" s="38"/>
      <c r="M412" s="193" t="s">
        <v>1</v>
      </c>
      <c r="N412" s="194" t="s">
        <v>42</v>
      </c>
      <c r="O412" s="76"/>
      <c r="P412" s="195">
        <f>O412*H412</f>
        <v>0</v>
      </c>
      <c r="Q412" s="195">
        <v>0.033619999999999997</v>
      </c>
      <c r="R412" s="195">
        <f>Q412*H412</f>
        <v>0.82335379999999991</v>
      </c>
      <c r="S412" s="195">
        <v>0</v>
      </c>
      <c r="T412" s="196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7" t="s">
        <v>213</v>
      </c>
      <c r="AT412" s="197" t="s">
        <v>137</v>
      </c>
      <c r="AU412" s="197" t="s">
        <v>142</v>
      </c>
      <c r="AY412" s="18" t="s">
        <v>135</v>
      </c>
      <c r="BE412" s="198">
        <f>IF(N412="základní",J412,0)</f>
        <v>0</v>
      </c>
      <c r="BF412" s="198">
        <f>IF(N412="snížená",J412,0)</f>
        <v>0</v>
      </c>
      <c r="BG412" s="198">
        <f>IF(N412="zákl. přenesená",J412,0)</f>
        <v>0</v>
      </c>
      <c r="BH412" s="198">
        <f>IF(N412="sníž. přenesená",J412,0)</f>
        <v>0</v>
      </c>
      <c r="BI412" s="198">
        <f>IF(N412="nulová",J412,0)</f>
        <v>0</v>
      </c>
      <c r="BJ412" s="18" t="s">
        <v>142</v>
      </c>
      <c r="BK412" s="198">
        <f>ROUND(I412*H412,2)</f>
        <v>0</v>
      </c>
      <c r="BL412" s="18" t="s">
        <v>213</v>
      </c>
      <c r="BM412" s="197" t="s">
        <v>846</v>
      </c>
    </row>
    <row r="413" s="13" customFormat="1">
      <c r="A413" s="13"/>
      <c r="B413" s="199"/>
      <c r="C413" s="13"/>
      <c r="D413" s="200" t="s">
        <v>144</v>
      </c>
      <c r="E413" s="201" t="s">
        <v>1</v>
      </c>
      <c r="F413" s="202" t="s">
        <v>847</v>
      </c>
      <c r="G413" s="13"/>
      <c r="H413" s="203">
        <v>7.8799999999999999</v>
      </c>
      <c r="I413" s="204"/>
      <c r="J413" s="13"/>
      <c r="K413" s="13"/>
      <c r="L413" s="199"/>
      <c r="M413" s="205"/>
      <c r="N413" s="206"/>
      <c r="O413" s="206"/>
      <c r="P413" s="206"/>
      <c r="Q413" s="206"/>
      <c r="R413" s="206"/>
      <c r="S413" s="206"/>
      <c r="T413" s="20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01" t="s">
        <v>144</v>
      </c>
      <c r="AU413" s="201" t="s">
        <v>142</v>
      </c>
      <c r="AV413" s="13" t="s">
        <v>142</v>
      </c>
      <c r="AW413" s="13" t="s">
        <v>33</v>
      </c>
      <c r="AX413" s="13" t="s">
        <v>76</v>
      </c>
      <c r="AY413" s="201" t="s">
        <v>135</v>
      </c>
    </row>
    <row r="414" s="13" customFormat="1">
      <c r="A414" s="13"/>
      <c r="B414" s="199"/>
      <c r="C414" s="13"/>
      <c r="D414" s="200" t="s">
        <v>144</v>
      </c>
      <c r="E414" s="201" t="s">
        <v>1</v>
      </c>
      <c r="F414" s="202" t="s">
        <v>848</v>
      </c>
      <c r="G414" s="13"/>
      <c r="H414" s="203">
        <v>14.42</v>
      </c>
      <c r="I414" s="204"/>
      <c r="J414" s="13"/>
      <c r="K414" s="13"/>
      <c r="L414" s="199"/>
      <c r="M414" s="205"/>
      <c r="N414" s="206"/>
      <c r="O414" s="206"/>
      <c r="P414" s="206"/>
      <c r="Q414" s="206"/>
      <c r="R414" s="206"/>
      <c r="S414" s="206"/>
      <c r="T414" s="20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01" t="s">
        <v>144</v>
      </c>
      <c r="AU414" s="201" t="s">
        <v>142</v>
      </c>
      <c r="AV414" s="13" t="s">
        <v>142</v>
      </c>
      <c r="AW414" s="13" t="s">
        <v>33</v>
      </c>
      <c r="AX414" s="13" t="s">
        <v>76</v>
      </c>
      <c r="AY414" s="201" t="s">
        <v>135</v>
      </c>
    </row>
    <row r="415" s="13" customFormat="1">
      <c r="A415" s="13"/>
      <c r="B415" s="199"/>
      <c r="C415" s="13"/>
      <c r="D415" s="200" t="s">
        <v>144</v>
      </c>
      <c r="E415" s="201" t="s">
        <v>1</v>
      </c>
      <c r="F415" s="202" t="s">
        <v>849</v>
      </c>
      <c r="G415" s="13"/>
      <c r="H415" s="203">
        <v>2.1899999999999999</v>
      </c>
      <c r="I415" s="204"/>
      <c r="J415" s="13"/>
      <c r="K415" s="13"/>
      <c r="L415" s="199"/>
      <c r="M415" s="205"/>
      <c r="N415" s="206"/>
      <c r="O415" s="206"/>
      <c r="P415" s="206"/>
      <c r="Q415" s="206"/>
      <c r="R415" s="206"/>
      <c r="S415" s="206"/>
      <c r="T415" s="20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01" t="s">
        <v>144</v>
      </c>
      <c r="AU415" s="201" t="s">
        <v>142</v>
      </c>
      <c r="AV415" s="13" t="s">
        <v>142</v>
      </c>
      <c r="AW415" s="13" t="s">
        <v>33</v>
      </c>
      <c r="AX415" s="13" t="s">
        <v>76</v>
      </c>
      <c r="AY415" s="201" t="s">
        <v>135</v>
      </c>
    </row>
    <row r="416" s="14" customFormat="1">
      <c r="A416" s="14"/>
      <c r="B416" s="208"/>
      <c r="C416" s="14"/>
      <c r="D416" s="200" t="s">
        <v>144</v>
      </c>
      <c r="E416" s="209" t="s">
        <v>1</v>
      </c>
      <c r="F416" s="210" t="s">
        <v>154</v>
      </c>
      <c r="G416" s="14"/>
      <c r="H416" s="211">
        <v>24.489999999999998</v>
      </c>
      <c r="I416" s="212"/>
      <c r="J416" s="14"/>
      <c r="K416" s="14"/>
      <c r="L416" s="208"/>
      <c r="M416" s="213"/>
      <c r="N416" s="214"/>
      <c r="O416" s="214"/>
      <c r="P416" s="214"/>
      <c r="Q416" s="214"/>
      <c r="R416" s="214"/>
      <c r="S416" s="214"/>
      <c r="T416" s="21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09" t="s">
        <v>144</v>
      </c>
      <c r="AU416" s="209" t="s">
        <v>142</v>
      </c>
      <c r="AV416" s="14" t="s">
        <v>141</v>
      </c>
      <c r="AW416" s="14" t="s">
        <v>33</v>
      </c>
      <c r="AX416" s="14" t="s">
        <v>84</v>
      </c>
      <c r="AY416" s="209" t="s">
        <v>135</v>
      </c>
    </row>
    <row r="417" s="2" customFormat="1" ht="21.75" customHeight="1">
      <c r="A417" s="37"/>
      <c r="B417" s="184"/>
      <c r="C417" s="223" t="s">
        <v>850</v>
      </c>
      <c r="D417" s="223" t="s">
        <v>206</v>
      </c>
      <c r="E417" s="224" t="s">
        <v>851</v>
      </c>
      <c r="F417" s="225" t="s">
        <v>852</v>
      </c>
      <c r="G417" s="226" t="s">
        <v>140</v>
      </c>
      <c r="H417" s="227">
        <v>26.939</v>
      </c>
      <c r="I417" s="228"/>
      <c r="J417" s="229">
        <f>ROUND(I417*H417,2)</f>
        <v>0</v>
      </c>
      <c r="K417" s="230"/>
      <c r="L417" s="231"/>
      <c r="M417" s="232" t="s">
        <v>1</v>
      </c>
      <c r="N417" s="233" t="s">
        <v>42</v>
      </c>
      <c r="O417" s="76"/>
      <c r="P417" s="195">
        <f>O417*H417</f>
        <v>0</v>
      </c>
      <c r="Q417" s="195">
        <v>0.0155</v>
      </c>
      <c r="R417" s="195">
        <f>Q417*H417</f>
        <v>0.4175545</v>
      </c>
      <c r="S417" s="195">
        <v>0</v>
      </c>
      <c r="T417" s="196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97" t="s">
        <v>307</v>
      </c>
      <c r="AT417" s="197" t="s">
        <v>206</v>
      </c>
      <c r="AU417" s="197" t="s">
        <v>142</v>
      </c>
      <c r="AY417" s="18" t="s">
        <v>135</v>
      </c>
      <c r="BE417" s="198">
        <f>IF(N417="základní",J417,0)</f>
        <v>0</v>
      </c>
      <c r="BF417" s="198">
        <f>IF(N417="snížená",J417,0)</f>
        <v>0</v>
      </c>
      <c r="BG417" s="198">
        <f>IF(N417="zákl. přenesená",J417,0)</f>
        <v>0</v>
      </c>
      <c r="BH417" s="198">
        <f>IF(N417="sníž. přenesená",J417,0)</f>
        <v>0</v>
      </c>
      <c r="BI417" s="198">
        <f>IF(N417="nulová",J417,0)</f>
        <v>0</v>
      </c>
      <c r="BJ417" s="18" t="s">
        <v>142</v>
      </c>
      <c r="BK417" s="198">
        <f>ROUND(I417*H417,2)</f>
        <v>0</v>
      </c>
      <c r="BL417" s="18" t="s">
        <v>213</v>
      </c>
      <c r="BM417" s="197" t="s">
        <v>853</v>
      </c>
    </row>
    <row r="418" s="13" customFormat="1">
      <c r="A418" s="13"/>
      <c r="B418" s="199"/>
      <c r="C418" s="13"/>
      <c r="D418" s="200" t="s">
        <v>144</v>
      </c>
      <c r="E418" s="201" t="s">
        <v>1</v>
      </c>
      <c r="F418" s="202" t="s">
        <v>854</v>
      </c>
      <c r="G418" s="13"/>
      <c r="H418" s="203">
        <v>26.939</v>
      </c>
      <c r="I418" s="204"/>
      <c r="J418" s="13"/>
      <c r="K418" s="13"/>
      <c r="L418" s="199"/>
      <c r="M418" s="205"/>
      <c r="N418" s="206"/>
      <c r="O418" s="206"/>
      <c r="P418" s="206"/>
      <c r="Q418" s="206"/>
      <c r="R418" s="206"/>
      <c r="S418" s="206"/>
      <c r="T418" s="20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01" t="s">
        <v>144</v>
      </c>
      <c r="AU418" s="201" t="s">
        <v>142</v>
      </c>
      <c r="AV418" s="13" t="s">
        <v>142</v>
      </c>
      <c r="AW418" s="13" t="s">
        <v>33</v>
      </c>
      <c r="AX418" s="13" t="s">
        <v>84</v>
      </c>
      <c r="AY418" s="201" t="s">
        <v>135</v>
      </c>
    </row>
    <row r="419" s="2" customFormat="1" ht="16.5" customHeight="1">
      <c r="A419" s="37"/>
      <c r="B419" s="184"/>
      <c r="C419" s="185" t="s">
        <v>855</v>
      </c>
      <c r="D419" s="185" t="s">
        <v>137</v>
      </c>
      <c r="E419" s="186" t="s">
        <v>856</v>
      </c>
      <c r="F419" s="187" t="s">
        <v>857</v>
      </c>
      <c r="G419" s="188" t="s">
        <v>140</v>
      </c>
      <c r="H419" s="189">
        <v>24.489999999999998</v>
      </c>
      <c r="I419" s="190"/>
      <c r="J419" s="191">
        <f>ROUND(I419*H419,2)</f>
        <v>0</v>
      </c>
      <c r="K419" s="192"/>
      <c r="L419" s="38"/>
      <c r="M419" s="193" t="s">
        <v>1</v>
      </c>
      <c r="N419" s="194" t="s">
        <v>42</v>
      </c>
      <c r="O419" s="76"/>
      <c r="P419" s="195">
        <f>O419*H419</f>
        <v>0</v>
      </c>
      <c r="Q419" s="195">
        <v>0.00029999999999999997</v>
      </c>
      <c r="R419" s="195">
        <f>Q419*H419</f>
        <v>0.0073469999999999985</v>
      </c>
      <c r="S419" s="195">
        <v>0</v>
      </c>
      <c r="T419" s="196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97" t="s">
        <v>213</v>
      </c>
      <c r="AT419" s="197" t="s">
        <v>137</v>
      </c>
      <c r="AU419" s="197" t="s">
        <v>142</v>
      </c>
      <c r="AY419" s="18" t="s">
        <v>135</v>
      </c>
      <c r="BE419" s="198">
        <f>IF(N419="základní",J419,0)</f>
        <v>0</v>
      </c>
      <c r="BF419" s="198">
        <f>IF(N419="snížená",J419,0)</f>
        <v>0</v>
      </c>
      <c r="BG419" s="198">
        <f>IF(N419="zákl. přenesená",J419,0)</f>
        <v>0</v>
      </c>
      <c r="BH419" s="198">
        <f>IF(N419="sníž. přenesená",J419,0)</f>
        <v>0</v>
      </c>
      <c r="BI419" s="198">
        <f>IF(N419="nulová",J419,0)</f>
        <v>0</v>
      </c>
      <c r="BJ419" s="18" t="s">
        <v>142</v>
      </c>
      <c r="BK419" s="198">
        <f>ROUND(I419*H419,2)</f>
        <v>0</v>
      </c>
      <c r="BL419" s="18" t="s">
        <v>213</v>
      </c>
      <c r="BM419" s="197" t="s">
        <v>858</v>
      </c>
    </row>
    <row r="420" s="2" customFormat="1" ht="21.75" customHeight="1">
      <c r="A420" s="37"/>
      <c r="B420" s="184"/>
      <c r="C420" s="185" t="s">
        <v>859</v>
      </c>
      <c r="D420" s="185" t="s">
        <v>137</v>
      </c>
      <c r="E420" s="186" t="s">
        <v>860</v>
      </c>
      <c r="F420" s="187" t="s">
        <v>861</v>
      </c>
      <c r="G420" s="188" t="s">
        <v>256</v>
      </c>
      <c r="H420" s="189">
        <v>1.252</v>
      </c>
      <c r="I420" s="190"/>
      <c r="J420" s="191">
        <f>ROUND(I420*H420,2)</f>
        <v>0</v>
      </c>
      <c r="K420" s="192"/>
      <c r="L420" s="38"/>
      <c r="M420" s="193" t="s">
        <v>1</v>
      </c>
      <c r="N420" s="194" t="s">
        <v>42</v>
      </c>
      <c r="O420" s="76"/>
      <c r="P420" s="195">
        <f>O420*H420</f>
        <v>0</v>
      </c>
      <c r="Q420" s="195">
        <v>0</v>
      </c>
      <c r="R420" s="195">
        <f>Q420*H420</f>
        <v>0</v>
      </c>
      <c r="S420" s="195">
        <v>0</v>
      </c>
      <c r="T420" s="196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7" t="s">
        <v>213</v>
      </c>
      <c r="AT420" s="197" t="s">
        <v>137</v>
      </c>
      <c r="AU420" s="197" t="s">
        <v>142</v>
      </c>
      <c r="AY420" s="18" t="s">
        <v>135</v>
      </c>
      <c r="BE420" s="198">
        <f>IF(N420="základní",J420,0)</f>
        <v>0</v>
      </c>
      <c r="BF420" s="198">
        <f>IF(N420="snížená",J420,0)</f>
        <v>0</v>
      </c>
      <c r="BG420" s="198">
        <f>IF(N420="zákl. přenesená",J420,0)</f>
        <v>0</v>
      </c>
      <c r="BH420" s="198">
        <f>IF(N420="sníž. přenesená",J420,0)</f>
        <v>0</v>
      </c>
      <c r="BI420" s="198">
        <f>IF(N420="nulová",J420,0)</f>
        <v>0</v>
      </c>
      <c r="BJ420" s="18" t="s">
        <v>142</v>
      </c>
      <c r="BK420" s="198">
        <f>ROUND(I420*H420,2)</f>
        <v>0</v>
      </c>
      <c r="BL420" s="18" t="s">
        <v>213</v>
      </c>
      <c r="BM420" s="197" t="s">
        <v>862</v>
      </c>
    </row>
    <row r="421" s="2" customFormat="1" ht="21.75" customHeight="1">
      <c r="A421" s="37"/>
      <c r="B421" s="184"/>
      <c r="C421" s="185" t="s">
        <v>863</v>
      </c>
      <c r="D421" s="185" t="s">
        <v>137</v>
      </c>
      <c r="E421" s="186" t="s">
        <v>864</v>
      </c>
      <c r="F421" s="187" t="s">
        <v>865</v>
      </c>
      <c r="G421" s="188" t="s">
        <v>256</v>
      </c>
      <c r="H421" s="189">
        <v>1.252</v>
      </c>
      <c r="I421" s="190"/>
      <c r="J421" s="191">
        <f>ROUND(I421*H421,2)</f>
        <v>0</v>
      </c>
      <c r="K421" s="192"/>
      <c r="L421" s="38"/>
      <c r="M421" s="193" t="s">
        <v>1</v>
      </c>
      <c r="N421" s="194" t="s">
        <v>42</v>
      </c>
      <c r="O421" s="76"/>
      <c r="P421" s="195">
        <f>O421*H421</f>
        <v>0</v>
      </c>
      <c r="Q421" s="195">
        <v>0</v>
      </c>
      <c r="R421" s="195">
        <f>Q421*H421</f>
        <v>0</v>
      </c>
      <c r="S421" s="195">
        <v>0</v>
      </c>
      <c r="T421" s="196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97" t="s">
        <v>213</v>
      </c>
      <c r="AT421" s="197" t="s">
        <v>137</v>
      </c>
      <c r="AU421" s="197" t="s">
        <v>142</v>
      </c>
      <c r="AY421" s="18" t="s">
        <v>135</v>
      </c>
      <c r="BE421" s="198">
        <f>IF(N421="základní",J421,0)</f>
        <v>0</v>
      </c>
      <c r="BF421" s="198">
        <f>IF(N421="snížená",J421,0)</f>
        <v>0</v>
      </c>
      <c r="BG421" s="198">
        <f>IF(N421="zákl. přenesená",J421,0)</f>
        <v>0</v>
      </c>
      <c r="BH421" s="198">
        <f>IF(N421="sníž. přenesená",J421,0)</f>
        <v>0</v>
      </c>
      <c r="BI421" s="198">
        <f>IF(N421="nulová",J421,0)</f>
        <v>0</v>
      </c>
      <c r="BJ421" s="18" t="s">
        <v>142</v>
      </c>
      <c r="BK421" s="198">
        <f>ROUND(I421*H421,2)</f>
        <v>0</v>
      </c>
      <c r="BL421" s="18" t="s">
        <v>213</v>
      </c>
      <c r="BM421" s="197" t="s">
        <v>866</v>
      </c>
    </row>
    <row r="422" s="2" customFormat="1" ht="16.5" customHeight="1">
      <c r="A422" s="37"/>
      <c r="B422" s="184"/>
      <c r="C422" s="185" t="s">
        <v>867</v>
      </c>
      <c r="D422" s="185" t="s">
        <v>137</v>
      </c>
      <c r="E422" s="186" t="s">
        <v>868</v>
      </c>
      <c r="F422" s="187" t="s">
        <v>869</v>
      </c>
      <c r="G422" s="188" t="s">
        <v>545</v>
      </c>
      <c r="H422" s="189">
        <v>1</v>
      </c>
      <c r="I422" s="190"/>
      <c r="J422" s="191">
        <f>ROUND(I422*H422,2)</f>
        <v>0</v>
      </c>
      <c r="K422" s="192"/>
      <c r="L422" s="38"/>
      <c r="M422" s="193" t="s">
        <v>1</v>
      </c>
      <c r="N422" s="194" t="s">
        <v>42</v>
      </c>
      <c r="O422" s="76"/>
      <c r="P422" s="195">
        <f>O422*H422</f>
        <v>0</v>
      </c>
      <c r="Q422" s="195">
        <v>0</v>
      </c>
      <c r="R422" s="195">
        <f>Q422*H422</f>
        <v>0</v>
      </c>
      <c r="S422" s="195">
        <v>0</v>
      </c>
      <c r="T422" s="196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7" t="s">
        <v>213</v>
      </c>
      <c r="AT422" s="197" t="s">
        <v>137</v>
      </c>
      <c r="AU422" s="197" t="s">
        <v>142</v>
      </c>
      <c r="AY422" s="18" t="s">
        <v>135</v>
      </c>
      <c r="BE422" s="198">
        <f>IF(N422="základní",J422,0)</f>
        <v>0</v>
      </c>
      <c r="BF422" s="198">
        <f>IF(N422="snížená",J422,0)</f>
        <v>0</v>
      </c>
      <c r="BG422" s="198">
        <f>IF(N422="zákl. přenesená",J422,0)</f>
        <v>0</v>
      </c>
      <c r="BH422" s="198">
        <f>IF(N422="sníž. přenesená",J422,0)</f>
        <v>0</v>
      </c>
      <c r="BI422" s="198">
        <f>IF(N422="nulová",J422,0)</f>
        <v>0</v>
      </c>
      <c r="BJ422" s="18" t="s">
        <v>142</v>
      </c>
      <c r="BK422" s="198">
        <f>ROUND(I422*H422,2)</f>
        <v>0</v>
      </c>
      <c r="BL422" s="18" t="s">
        <v>213</v>
      </c>
      <c r="BM422" s="197" t="s">
        <v>870</v>
      </c>
    </row>
    <row r="423" s="12" customFormat="1" ht="22.8" customHeight="1">
      <c r="A423" s="12"/>
      <c r="B423" s="171"/>
      <c r="C423" s="12"/>
      <c r="D423" s="172" t="s">
        <v>75</v>
      </c>
      <c r="E423" s="182" t="s">
        <v>871</v>
      </c>
      <c r="F423" s="182" t="s">
        <v>872</v>
      </c>
      <c r="G423" s="12"/>
      <c r="H423" s="12"/>
      <c r="I423" s="174"/>
      <c r="J423" s="183">
        <f>BK423</f>
        <v>0</v>
      </c>
      <c r="K423" s="12"/>
      <c r="L423" s="171"/>
      <c r="M423" s="176"/>
      <c r="N423" s="177"/>
      <c r="O423" s="177"/>
      <c r="P423" s="178">
        <f>SUM(P424:P428)</f>
        <v>0</v>
      </c>
      <c r="Q423" s="177"/>
      <c r="R423" s="178">
        <f>SUM(R424:R428)</f>
        <v>0.001617</v>
      </c>
      <c r="S423" s="177"/>
      <c r="T423" s="179">
        <f>SUM(T424:T428)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172" t="s">
        <v>142</v>
      </c>
      <c r="AT423" s="180" t="s">
        <v>75</v>
      </c>
      <c r="AU423" s="180" t="s">
        <v>84</v>
      </c>
      <c r="AY423" s="172" t="s">
        <v>135</v>
      </c>
      <c r="BK423" s="181">
        <f>SUM(BK424:BK428)</f>
        <v>0</v>
      </c>
    </row>
    <row r="424" s="2" customFormat="1" ht="21.75" customHeight="1">
      <c r="A424" s="37"/>
      <c r="B424" s="184"/>
      <c r="C424" s="185" t="s">
        <v>873</v>
      </c>
      <c r="D424" s="185" t="s">
        <v>137</v>
      </c>
      <c r="E424" s="186" t="s">
        <v>874</v>
      </c>
      <c r="F424" s="187" t="s">
        <v>875</v>
      </c>
      <c r="G424" s="188" t="s">
        <v>140</v>
      </c>
      <c r="H424" s="189">
        <v>4.9000000000000004</v>
      </c>
      <c r="I424" s="190"/>
      <c r="J424" s="191">
        <f>ROUND(I424*H424,2)</f>
        <v>0</v>
      </c>
      <c r="K424" s="192"/>
      <c r="L424" s="38"/>
      <c r="M424" s="193" t="s">
        <v>1</v>
      </c>
      <c r="N424" s="194" t="s">
        <v>42</v>
      </c>
      <c r="O424" s="76"/>
      <c r="P424" s="195">
        <f>O424*H424</f>
        <v>0</v>
      </c>
      <c r="Q424" s="195">
        <v>6.9999999999999994E-05</v>
      </c>
      <c r="R424" s="195">
        <f>Q424*H424</f>
        <v>0.00034299999999999999</v>
      </c>
      <c r="S424" s="195">
        <v>0</v>
      </c>
      <c r="T424" s="196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7" t="s">
        <v>213</v>
      </c>
      <c r="AT424" s="197" t="s">
        <v>137</v>
      </c>
      <c r="AU424" s="197" t="s">
        <v>142</v>
      </c>
      <c r="AY424" s="18" t="s">
        <v>135</v>
      </c>
      <c r="BE424" s="198">
        <f>IF(N424="základní",J424,0)</f>
        <v>0</v>
      </c>
      <c r="BF424" s="198">
        <f>IF(N424="snížená",J424,0)</f>
        <v>0</v>
      </c>
      <c r="BG424" s="198">
        <f>IF(N424="zákl. přenesená",J424,0)</f>
        <v>0</v>
      </c>
      <c r="BH424" s="198">
        <f>IF(N424="sníž. přenesená",J424,0)</f>
        <v>0</v>
      </c>
      <c r="BI424" s="198">
        <f>IF(N424="nulová",J424,0)</f>
        <v>0</v>
      </c>
      <c r="BJ424" s="18" t="s">
        <v>142</v>
      </c>
      <c r="BK424" s="198">
        <f>ROUND(I424*H424,2)</f>
        <v>0</v>
      </c>
      <c r="BL424" s="18" t="s">
        <v>213</v>
      </c>
      <c r="BM424" s="197" t="s">
        <v>876</v>
      </c>
    </row>
    <row r="425" s="2" customFormat="1" ht="21.75" customHeight="1">
      <c r="A425" s="37"/>
      <c r="B425" s="184"/>
      <c r="C425" s="185" t="s">
        <v>877</v>
      </c>
      <c r="D425" s="185" t="s">
        <v>137</v>
      </c>
      <c r="E425" s="186" t="s">
        <v>878</v>
      </c>
      <c r="F425" s="187" t="s">
        <v>879</v>
      </c>
      <c r="G425" s="188" t="s">
        <v>140</v>
      </c>
      <c r="H425" s="189">
        <v>4.9000000000000004</v>
      </c>
      <c r="I425" s="190"/>
      <c r="J425" s="191">
        <f>ROUND(I425*H425,2)</f>
        <v>0</v>
      </c>
      <c r="K425" s="192"/>
      <c r="L425" s="38"/>
      <c r="M425" s="193" t="s">
        <v>1</v>
      </c>
      <c r="N425" s="194" t="s">
        <v>42</v>
      </c>
      <c r="O425" s="76"/>
      <c r="P425" s="195">
        <f>O425*H425</f>
        <v>0</v>
      </c>
      <c r="Q425" s="195">
        <v>0.00013999999999999999</v>
      </c>
      <c r="R425" s="195">
        <f>Q425*H425</f>
        <v>0.00068599999999999998</v>
      </c>
      <c r="S425" s="195">
        <v>0</v>
      </c>
      <c r="T425" s="196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97" t="s">
        <v>213</v>
      </c>
      <c r="AT425" s="197" t="s">
        <v>137</v>
      </c>
      <c r="AU425" s="197" t="s">
        <v>142</v>
      </c>
      <c r="AY425" s="18" t="s">
        <v>135</v>
      </c>
      <c r="BE425" s="198">
        <f>IF(N425="základní",J425,0)</f>
        <v>0</v>
      </c>
      <c r="BF425" s="198">
        <f>IF(N425="snížená",J425,0)</f>
        <v>0</v>
      </c>
      <c r="BG425" s="198">
        <f>IF(N425="zákl. přenesená",J425,0)</f>
        <v>0</v>
      </c>
      <c r="BH425" s="198">
        <f>IF(N425="sníž. přenesená",J425,0)</f>
        <v>0</v>
      </c>
      <c r="BI425" s="198">
        <f>IF(N425="nulová",J425,0)</f>
        <v>0</v>
      </c>
      <c r="BJ425" s="18" t="s">
        <v>142</v>
      </c>
      <c r="BK425" s="198">
        <f>ROUND(I425*H425,2)</f>
        <v>0</v>
      </c>
      <c r="BL425" s="18" t="s">
        <v>213</v>
      </c>
      <c r="BM425" s="197" t="s">
        <v>880</v>
      </c>
    </row>
    <row r="426" s="15" customFormat="1">
      <c r="A426" s="15"/>
      <c r="B426" s="216"/>
      <c r="C426" s="15"/>
      <c r="D426" s="200" t="s">
        <v>144</v>
      </c>
      <c r="E426" s="217" t="s">
        <v>1</v>
      </c>
      <c r="F426" s="218" t="s">
        <v>881</v>
      </c>
      <c r="G426" s="15"/>
      <c r="H426" s="217" t="s">
        <v>1</v>
      </c>
      <c r="I426" s="219"/>
      <c r="J426" s="15"/>
      <c r="K426" s="15"/>
      <c r="L426" s="216"/>
      <c r="M426" s="220"/>
      <c r="N426" s="221"/>
      <c r="O426" s="221"/>
      <c r="P426" s="221"/>
      <c r="Q426" s="221"/>
      <c r="R426" s="221"/>
      <c r="S426" s="221"/>
      <c r="T426" s="222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17" t="s">
        <v>144</v>
      </c>
      <c r="AU426" s="217" t="s">
        <v>142</v>
      </c>
      <c r="AV426" s="15" t="s">
        <v>84</v>
      </c>
      <c r="AW426" s="15" t="s">
        <v>33</v>
      </c>
      <c r="AX426" s="15" t="s">
        <v>76</v>
      </c>
      <c r="AY426" s="217" t="s">
        <v>135</v>
      </c>
    </row>
    <row r="427" s="13" customFormat="1">
      <c r="A427" s="13"/>
      <c r="B427" s="199"/>
      <c r="C427" s="13"/>
      <c r="D427" s="200" t="s">
        <v>144</v>
      </c>
      <c r="E427" s="201" t="s">
        <v>1</v>
      </c>
      <c r="F427" s="202" t="s">
        <v>882</v>
      </c>
      <c r="G427" s="13"/>
      <c r="H427" s="203">
        <v>4.9000000000000004</v>
      </c>
      <c r="I427" s="204"/>
      <c r="J427" s="13"/>
      <c r="K427" s="13"/>
      <c r="L427" s="199"/>
      <c r="M427" s="205"/>
      <c r="N427" s="206"/>
      <c r="O427" s="206"/>
      <c r="P427" s="206"/>
      <c r="Q427" s="206"/>
      <c r="R427" s="206"/>
      <c r="S427" s="206"/>
      <c r="T427" s="20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01" t="s">
        <v>144</v>
      </c>
      <c r="AU427" s="201" t="s">
        <v>142</v>
      </c>
      <c r="AV427" s="13" t="s">
        <v>142</v>
      </c>
      <c r="AW427" s="13" t="s">
        <v>33</v>
      </c>
      <c r="AX427" s="13" t="s">
        <v>84</v>
      </c>
      <c r="AY427" s="201" t="s">
        <v>135</v>
      </c>
    </row>
    <row r="428" s="2" customFormat="1" ht="21.75" customHeight="1">
      <c r="A428" s="37"/>
      <c r="B428" s="184"/>
      <c r="C428" s="185" t="s">
        <v>883</v>
      </c>
      <c r="D428" s="185" t="s">
        <v>137</v>
      </c>
      <c r="E428" s="186" t="s">
        <v>884</v>
      </c>
      <c r="F428" s="187" t="s">
        <v>885</v>
      </c>
      <c r="G428" s="188" t="s">
        <v>140</v>
      </c>
      <c r="H428" s="189">
        <v>4.9000000000000004</v>
      </c>
      <c r="I428" s="190"/>
      <c r="J428" s="191">
        <f>ROUND(I428*H428,2)</f>
        <v>0</v>
      </c>
      <c r="K428" s="192"/>
      <c r="L428" s="38"/>
      <c r="M428" s="193" t="s">
        <v>1</v>
      </c>
      <c r="N428" s="194" t="s">
        <v>42</v>
      </c>
      <c r="O428" s="76"/>
      <c r="P428" s="195">
        <f>O428*H428</f>
        <v>0</v>
      </c>
      <c r="Q428" s="195">
        <v>0.00012</v>
      </c>
      <c r="R428" s="195">
        <f>Q428*H428</f>
        <v>0.00058800000000000009</v>
      </c>
      <c r="S428" s="195">
        <v>0</v>
      </c>
      <c r="T428" s="196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7" t="s">
        <v>213</v>
      </c>
      <c r="AT428" s="197" t="s">
        <v>137</v>
      </c>
      <c r="AU428" s="197" t="s">
        <v>142</v>
      </c>
      <c r="AY428" s="18" t="s">
        <v>135</v>
      </c>
      <c r="BE428" s="198">
        <f>IF(N428="základní",J428,0)</f>
        <v>0</v>
      </c>
      <c r="BF428" s="198">
        <f>IF(N428="snížená",J428,0)</f>
        <v>0</v>
      </c>
      <c r="BG428" s="198">
        <f>IF(N428="zákl. přenesená",J428,0)</f>
        <v>0</v>
      </c>
      <c r="BH428" s="198">
        <f>IF(N428="sníž. přenesená",J428,0)</f>
        <v>0</v>
      </c>
      <c r="BI428" s="198">
        <f>IF(N428="nulová",J428,0)</f>
        <v>0</v>
      </c>
      <c r="BJ428" s="18" t="s">
        <v>142</v>
      </c>
      <c r="BK428" s="198">
        <f>ROUND(I428*H428,2)</f>
        <v>0</v>
      </c>
      <c r="BL428" s="18" t="s">
        <v>213</v>
      </c>
      <c r="BM428" s="197" t="s">
        <v>886</v>
      </c>
    </row>
    <row r="429" s="12" customFormat="1" ht="22.8" customHeight="1">
      <c r="A429" s="12"/>
      <c r="B429" s="171"/>
      <c r="C429" s="12"/>
      <c r="D429" s="172" t="s">
        <v>75</v>
      </c>
      <c r="E429" s="182" t="s">
        <v>887</v>
      </c>
      <c r="F429" s="182" t="s">
        <v>888</v>
      </c>
      <c r="G429" s="12"/>
      <c r="H429" s="12"/>
      <c r="I429" s="174"/>
      <c r="J429" s="183">
        <f>BK429</f>
        <v>0</v>
      </c>
      <c r="K429" s="12"/>
      <c r="L429" s="171"/>
      <c r="M429" s="176"/>
      <c r="N429" s="177"/>
      <c r="O429" s="177"/>
      <c r="P429" s="178">
        <f>SUM(P430:P454)</f>
        <v>0</v>
      </c>
      <c r="Q429" s="177"/>
      <c r="R429" s="178">
        <f>SUM(R430:R454)</f>
        <v>0.075054919999999997</v>
      </c>
      <c r="S429" s="177"/>
      <c r="T429" s="179">
        <f>SUM(T430:T454)</f>
        <v>0.014742979999999999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172" t="s">
        <v>142</v>
      </c>
      <c r="AT429" s="180" t="s">
        <v>75</v>
      </c>
      <c r="AU429" s="180" t="s">
        <v>84</v>
      </c>
      <c r="AY429" s="172" t="s">
        <v>135</v>
      </c>
      <c r="BK429" s="181">
        <f>SUM(BK430:BK454)</f>
        <v>0</v>
      </c>
    </row>
    <row r="430" s="2" customFormat="1" ht="21.75" customHeight="1">
      <c r="A430" s="37"/>
      <c r="B430" s="184"/>
      <c r="C430" s="185" t="s">
        <v>889</v>
      </c>
      <c r="D430" s="185" t="s">
        <v>137</v>
      </c>
      <c r="E430" s="186" t="s">
        <v>215</v>
      </c>
      <c r="F430" s="187" t="s">
        <v>216</v>
      </c>
      <c r="G430" s="188" t="s">
        <v>140</v>
      </c>
      <c r="H430" s="189">
        <v>74.316000000000002</v>
      </c>
      <c r="I430" s="190"/>
      <c r="J430" s="191">
        <f>ROUND(I430*H430,2)</f>
        <v>0</v>
      </c>
      <c r="K430" s="192"/>
      <c r="L430" s="38"/>
      <c r="M430" s="193" t="s">
        <v>1</v>
      </c>
      <c r="N430" s="194" t="s">
        <v>42</v>
      </c>
      <c r="O430" s="76"/>
      <c r="P430" s="195">
        <f>O430*H430</f>
        <v>0</v>
      </c>
      <c r="Q430" s="195">
        <v>0</v>
      </c>
      <c r="R430" s="195">
        <f>Q430*H430</f>
        <v>0</v>
      </c>
      <c r="S430" s="195">
        <v>0</v>
      </c>
      <c r="T430" s="196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7" t="s">
        <v>213</v>
      </c>
      <c r="AT430" s="197" t="s">
        <v>137</v>
      </c>
      <c r="AU430" s="197" t="s">
        <v>142</v>
      </c>
      <c r="AY430" s="18" t="s">
        <v>135</v>
      </c>
      <c r="BE430" s="198">
        <f>IF(N430="základní",J430,0)</f>
        <v>0</v>
      </c>
      <c r="BF430" s="198">
        <f>IF(N430="snížená",J430,0)</f>
        <v>0</v>
      </c>
      <c r="BG430" s="198">
        <f>IF(N430="zákl. přenesená",J430,0)</f>
        <v>0</v>
      </c>
      <c r="BH430" s="198">
        <f>IF(N430="sníž. přenesená",J430,0)</f>
        <v>0</v>
      </c>
      <c r="BI430" s="198">
        <f>IF(N430="nulová",J430,0)</f>
        <v>0</v>
      </c>
      <c r="BJ430" s="18" t="s">
        <v>142</v>
      </c>
      <c r="BK430" s="198">
        <f>ROUND(I430*H430,2)</f>
        <v>0</v>
      </c>
      <c r="BL430" s="18" t="s">
        <v>213</v>
      </c>
      <c r="BM430" s="197" t="s">
        <v>890</v>
      </c>
    </row>
    <row r="431" s="15" customFormat="1">
      <c r="A431" s="15"/>
      <c r="B431" s="216"/>
      <c r="C431" s="15"/>
      <c r="D431" s="200" t="s">
        <v>144</v>
      </c>
      <c r="E431" s="217" t="s">
        <v>1</v>
      </c>
      <c r="F431" s="218" t="s">
        <v>221</v>
      </c>
      <c r="G431" s="15"/>
      <c r="H431" s="217" t="s">
        <v>1</v>
      </c>
      <c r="I431" s="219"/>
      <c r="J431" s="15"/>
      <c r="K431" s="15"/>
      <c r="L431" s="216"/>
      <c r="M431" s="220"/>
      <c r="N431" s="221"/>
      <c r="O431" s="221"/>
      <c r="P431" s="221"/>
      <c r="Q431" s="221"/>
      <c r="R431" s="221"/>
      <c r="S431" s="221"/>
      <c r="T431" s="222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17" t="s">
        <v>144</v>
      </c>
      <c r="AU431" s="217" t="s">
        <v>142</v>
      </c>
      <c r="AV431" s="15" t="s">
        <v>84</v>
      </c>
      <c r="AW431" s="15" t="s">
        <v>33</v>
      </c>
      <c r="AX431" s="15" t="s">
        <v>76</v>
      </c>
      <c r="AY431" s="217" t="s">
        <v>135</v>
      </c>
    </row>
    <row r="432" s="13" customFormat="1">
      <c r="A432" s="13"/>
      <c r="B432" s="199"/>
      <c r="C432" s="13"/>
      <c r="D432" s="200" t="s">
        <v>144</v>
      </c>
      <c r="E432" s="201" t="s">
        <v>1</v>
      </c>
      <c r="F432" s="202" t="s">
        <v>151</v>
      </c>
      <c r="G432" s="13"/>
      <c r="H432" s="203">
        <v>0.96799999999999997</v>
      </c>
      <c r="I432" s="204"/>
      <c r="J432" s="13"/>
      <c r="K432" s="13"/>
      <c r="L432" s="199"/>
      <c r="M432" s="205"/>
      <c r="N432" s="206"/>
      <c r="O432" s="206"/>
      <c r="P432" s="206"/>
      <c r="Q432" s="206"/>
      <c r="R432" s="206"/>
      <c r="S432" s="206"/>
      <c r="T432" s="20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01" t="s">
        <v>144</v>
      </c>
      <c r="AU432" s="201" t="s">
        <v>142</v>
      </c>
      <c r="AV432" s="13" t="s">
        <v>142</v>
      </c>
      <c r="AW432" s="13" t="s">
        <v>33</v>
      </c>
      <c r="AX432" s="13" t="s">
        <v>76</v>
      </c>
      <c r="AY432" s="201" t="s">
        <v>135</v>
      </c>
    </row>
    <row r="433" s="13" customFormat="1">
      <c r="A433" s="13"/>
      <c r="B433" s="199"/>
      <c r="C433" s="13"/>
      <c r="D433" s="200" t="s">
        <v>144</v>
      </c>
      <c r="E433" s="201" t="s">
        <v>1</v>
      </c>
      <c r="F433" s="202" t="s">
        <v>152</v>
      </c>
      <c r="G433" s="13"/>
      <c r="H433" s="203">
        <v>3.226</v>
      </c>
      <c r="I433" s="204"/>
      <c r="J433" s="13"/>
      <c r="K433" s="13"/>
      <c r="L433" s="199"/>
      <c r="M433" s="205"/>
      <c r="N433" s="206"/>
      <c r="O433" s="206"/>
      <c r="P433" s="206"/>
      <c r="Q433" s="206"/>
      <c r="R433" s="206"/>
      <c r="S433" s="206"/>
      <c r="T433" s="20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01" t="s">
        <v>144</v>
      </c>
      <c r="AU433" s="201" t="s">
        <v>142</v>
      </c>
      <c r="AV433" s="13" t="s">
        <v>142</v>
      </c>
      <c r="AW433" s="13" t="s">
        <v>33</v>
      </c>
      <c r="AX433" s="13" t="s">
        <v>76</v>
      </c>
      <c r="AY433" s="201" t="s">
        <v>135</v>
      </c>
    </row>
    <row r="434" s="13" customFormat="1">
      <c r="A434" s="13"/>
      <c r="B434" s="199"/>
      <c r="C434" s="13"/>
      <c r="D434" s="200" t="s">
        <v>144</v>
      </c>
      <c r="E434" s="201" t="s">
        <v>1</v>
      </c>
      <c r="F434" s="202" t="s">
        <v>891</v>
      </c>
      <c r="G434" s="13"/>
      <c r="H434" s="203">
        <v>1.73</v>
      </c>
      <c r="I434" s="204"/>
      <c r="J434" s="13"/>
      <c r="K434" s="13"/>
      <c r="L434" s="199"/>
      <c r="M434" s="205"/>
      <c r="N434" s="206"/>
      <c r="O434" s="206"/>
      <c r="P434" s="206"/>
      <c r="Q434" s="206"/>
      <c r="R434" s="206"/>
      <c r="S434" s="206"/>
      <c r="T434" s="20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01" t="s">
        <v>144</v>
      </c>
      <c r="AU434" s="201" t="s">
        <v>142</v>
      </c>
      <c r="AV434" s="13" t="s">
        <v>142</v>
      </c>
      <c r="AW434" s="13" t="s">
        <v>33</v>
      </c>
      <c r="AX434" s="13" t="s">
        <v>76</v>
      </c>
      <c r="AY434" s="201" t="s">
        <v>135</v>
      </c>
    </row>
    <row r="435" s="13" customFormat="1">
      <c r="A435" s="13"/>
      <c r="B435" s="199"/>
      <c r="C435" s="13"/>
      <c r="D435" s="200" t="s">
        <v>144</v>
      </c>
      <c r="E435" s="201" t="s">
        <v>1</v>
      </c>
      <c r="F435" s="202" t="s">
        <v>892</v>
      </c>
      <c r="G435" s="13"/>
      <c r="H435" s="203">
        <v>8.9100000000000001</v>
      </c>
      <c r="I435" s="204"/>
      <c r="J435" s="13"/>
      <c r="K435" s="13"/>
      <c r="L435" s="199"/>
      <c r="M435" s="205"/>
      <c r="N435" s="206"/>
      <c r="O435" s="206"/>
      <c r="P435" s="206"/>
      <c r="Q435" s="206"/>
      <c r="R435" s="206"/>
      <c r="S435" s="206"/>
      <c r="T435" s="20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01" t="s">
        <v>144</v>
      </c>
      <c r="AU435" s="201" t="s">
        <v>142</v>
      </c>
      <c r="AV435" s="13" t="s">
        <v>142</v>
      </c>
      <c r="AW435" s="13" t="s">
        <v>33</v>
      </c>
      <c r="AX435" s="13" t="s">
        <v>76</v>
      </c>
      <c r="AY435" s="201" t="s">
        <v>135</v>
      </c>
    </row>
    <row r="436" s="13" customFormat="1">
      <c r="A436" s="13"/>
      <c r="B436" s="199"/>
      <c r="C436" s="13"/>
      <c r="D436" s="200" t="s">
        <v>144</v>
      </c>
      <c r="E436" s="201" t="s">
        <v>1</v>
      </c>
      <c r="F436" s="202" t="s">
        <v>893</v>
      </c>
      <c r="G436" s="13"/>
      <c r="H436" s="203">
        <v>5.2649999999999997</v>
      </c>
      <c r="I436" s="204"/>
      <c r="J436" s="13"/>
      <c r="K436" s="13"/>
      <c r="L436" s="199"/>
      <c r="M436" s="205"/>
      <c r="N436" s="206"/>
      <c r="O436" s="206"/>
      <c r="P436" s="206"/>
      <c r="Q436" s="206"/>
      <c r="R436" s="206"/>
      <c r="S436" s="206"/>
      <c r="T436" s="20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01" t="s">
        <v>144</v>
      </c>
      <c r="AU436" s="201" t="s">
        <v>142</v>
      </c>
      <c r="AV436" s="13" t="s">
        <v>142</v>
      </c>
      <c r="AW436" s="13" t="s">
        <v>33</v>
      </c>
      <c r="AX436" s="13" t="s">
        <v>76</v>
      </c>
      <c r="AY436" s="201" t="s">
        <v>135</v>
      </c>
    </row>
    <row r="437" s="15" customFormat="1">
      <c r="A437" s="15"/>
      <c r="B437" s="216"/>
      <c r="C437" s="15"/>
      <c r="D437" s="200" t="s">
        <v>144</v>
      </c>
      <c r="E437" s="217" t="s">
        <v>1</v>
      </c>
      <c r="F437" s="218" t="s">
        <v>894</v>
      </c>
      <c r="G437" s="15"/>
      <c r="H437" s="217" t="s">
        <v>1</v>
      </c>
      <c r="I437" s="219"/>
      <c r="J437" s="15"/>
      <c r="K437" s="15"/>
      <c r="L437" s="216"/>
      <c r="M437" s="220"/>
      <c r="N437" s="221"/>
      <c r="O437" s="221"/>
      <c r="P437" s="221"/>
      <c r="Q437" s="221"/>
      <c r="R437" s="221"/>
      <c r="S437" s="221"/>
      <c r="T437" s="222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17" t="s">
        <v>144</v>
      </c>
      <c r="AU437" s="217" t="s">
        <v>142</v>
      </c>
      <c r="AV437" s="15" t="s">
        <v>84</v>
      </c>
      <c r="AW437" s="15" t="s">
        <v>33</v>
      </c>
      <c r="AX437" s="15" t="s">
        <v>76</v>
      </c>
      <c r="AY437" s="217" t="s">
        <v>135</v>
      </c>
    </row>
    <row r="438" s="13" customFormat="1">
      <c r="A438" s="13"/>
      <c r="B438" s="199"/>
      <c r="C438" s="13"/>
      <c r="D438" s="200" t="s">
        <v>144</v>
      </c>
      <c r="E438" s="201" t="s">
        <v>1</v>
      </c>
      <c r="F438" s="202" t="s">
        <v>895</v>
      </c>
      <c r="G438" s="13"/>
      <c r="H438" s="203">
        <v>4.3259999999999996</v>
      </c>
      <c r="I438" s="204"/>
      <c r="J438" s="13"/>
      <c r="K438" s="13"/>
      <c r="L438" s="199"/>
      <c r="M438" s="205"/>
      <c r="N438" s="206"/>
      <c r="O438" s="206"/>
      <c r="P438" s="206"/>
      <c r="Q438" s="206"/>
      <c r="R438" s="206"/>
      <c r="S438" s="206"/>
      <c r="T438" s="20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01" t="s">
        <v>144</v>
      </c>
      <c r="AU438" s="201" t="s">
        <v>142</v>
      </c>
      <c r="AV438" s="13" t="s">
        <v>142</v>
      </c>
      <c r="AW438" s="13" t="s">
        <v>33</v>
      </c>
      <c r="AX438" s="13" t="s">
        <v>76</v>
      </c>
      <c r="AY438" s="201" t="s">
        <v>135</v>
      </c>
    </row>
    <row r="439" s="13" customFormat="1">
      <c r="A439" s="13"/>
      <c r="B439" s="199"/>
      <c r="C439" s="13"/>
      <c r="D439" s="200" t="s">
        <v>144</v>
      </c>
      <c r="E439" s="201" t="s">
        <v>1</v>
      </c>
      <c r="F439" s="202" t="s">
        <v>896</v>
      </c>
      <c r="G439" s="13"/>
      <c r="H439" s="203">
        <v>2.363</v>
      </c>
      <c r="I439" s="204"/>
      <c r="J439" s="13"/>
      <c r="K439" s="13"/>
      <c r="L439" s="199"/>
      <c r="M439" s="205"/>
      <c r="N439" s="206"/>
      <c r="O439" s="206"/>
      <c r="P439" s="206"/>
      <c r="Q439" s="206"/>
      <c r="R439" s="206"/>
      <c r="S439" s="206"/>
      <c r="T439" s="20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01" t="s">
        <v>144</v>
      </c>
      <c r="AU439" s="201" t="s">
        <v>142</v>
      </c>
      <c r="AV439" s="13" t="s">
        <v>142</v>
      </c>
      <c r="AW439" s="13" t="s">
        <v>33</v>
      </c>
      <c r="AX439" s="13" t="s">
        <v>76</v>
      </c>
      <c r="AY439" s="201" t="s">
        <v>135</v>
      </c>
    </row>
    <row r="440" s="15" customFormat="1">
      <c r="A440" s="15"/>
      <c r="B440" s="216"/>
      <c r="C440" s="15"/>
      <c r="D440" s="200" t="s">
        <v>144</v>
      </c>
      <c r="E440" s="217" t="s">
        <v>1</v>
      </c>
      <c r="F440" s="218" t="s">
        <v>897</v>
      </c>
      <c r="G440" s="15"/>
      <c r="H440" s="217" t="s">
        <v>1</v>
      </c>
      <c r="I440" s="219"/>
      <c r="J440" s="15"/>
      <c r="K440" s="15"/>
      <c r="L440" s="216"/>
      <c r="M440" s="220"/>
      <c r="N440" s="221"/>
      <c r="O440" s="221"/>
      <c r="P440" s="221"/>
      <c r="Q440" s="221"/>
      <c r="R440" s="221"/>
      <c r="S440" s="221"/>
      <c r="T440" s="222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17" t="s">
        <v>144</v>
      </c>
      <c r="AU440" s="217" t="s">
        <v>142</v>
      </c>
      <c r="AV440" s="15" t="s">
        <v>84</v>
      </c>
      <c r="AW440" s="15" t="s">
        <v>33</v>
      </c>
      <c r="AX440" s="15" t="s">
        <v>76</v>
      </c>
      <c r="AY440" s="217" t="s">
        <v>135</v>
      </c>
    </row>
    <row r="441" s="13" customFormat="1">
      <c r="A441" s="13"/>
      <c r="B441" s="199"/>
      <c r="C441" s="13"/>
      <c r="D441" s="200" t="s">
        <v>144</v>
      </c>
      <c r="E441" s="201" t="s">
        <v>1</v>
      </c>
      <c r="F441" s="202" t="s">
        <v>898</v>
      </c>
      <c r="G441" s="13"/>
      <c r="H441" s="203">
        <v>15.028000000000001</v>
      </c>
      <c r="I441" s="204"/>
      <c r="J441" s="13"/>
      <c r="K441" s="13"/>
      <c r="L441" s="199"/>
      <c r="M441" s="205"/>
      <c r="N441" s="206"/>
      <c r="O441" s="206"/>
      <c r="P441" s="206"/>
      <c r="Q441" s="206"/>
      <c r="R441" s="206"/>
      <c r="S441" s="206"/>
      <c r="T441" s="20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01" t="s">
        <v>144</v>
      </c>
      <c r="AU441" s="201" t="s">
        <v>142</v>
      </c>
      <c r="AV441" s="13" t="s">
        <v>142</v>
      </c>
      <c r="AW441" s="13" t="s">
        <v>33</v>
      </c>
      <c r="AX441" s="13" t="s">
        <v>76</v>
      </c>
      <c r="AY441" s="201" t="s">
        <v>135</v>
      </c>
    </row>
    <row r="442" s="15" customFormat="1">
      <c r="A442" s="15"/>
      <c r="B442" s="216"/>
      <c r="C442" s="15"/>
      <c r="D442" s="200" t="s">
        <v>144</v>
      </c>
      <c r="E442" s="217" t="s">
        <v>1</v>
      </c>
      <c r="F442" s="218" t="s">
        <v>899</v>
      </c>
      <c r="G442" s="15"/>
      <c r="H442" s="217" t="s">
        <v>1</v>
      </c>
      <c r="I442" s="219"/>
      <c r="J442" s="15"/>
      <c r="K442" s="15"/>
      <c r="L442" s="216"/>
      <c r="M442" s="220"/>
      <c r="N442" s="221"/>
      <c r="O442" s="221"/>
      <c r="P442" s="221"/>
      <c r="Q442" s="221"/>
      <c r="R442" s="221"/>
      <c r="S442" s="221"/>
      <c r="T442" s="222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17" t="s">
        <v>144</v>
      </c>
      <c r="AU442" s="217" t="s">
        <v>142</v>
      </c>
      <c r="AV442" s="15" t="s">
        <v>84</v>
      </c>
      <c r="AW442" s="15" t="s">
        <v>33</v>
      </c>
      <c r="AX442" s="15" t="s">
        <v>76</v>
      </c>
      <c r="AY442" s="217" t="s">
        <v>135</v>
      </c>
    </row>
    <row r="443" s="13" customFormat="1">
      <c r="A443" s="13"/>
      <c r="B443" s="199"/>
      <c r="C443" s="13"/>
      <c r="D443" s="200" t="s">
        <v>144</v>
      </c>
      <c r="E443" s="201" t="s">
        <v>1</v>
      </c>
      <c r="F443" s="202" t="s">
        <v>900</v>
      </c>
      <c r="G443" s="13"/>
      <c r="H443" s="203">
        <v>32.5</v>
      </c>
      <c r="I443" s="204"/>
      <c r="J443" s="13"/>
      <c r="K443" s="13"/>
      <c r="L443" s="199"/>
      <c r="M443" s="205"/>
      <c r="N443" s="206"/>
      <c r="O443" s="206"/>
      <c r="P443" s="206"/>
      <c r="Q443" s="206"/>
      <c r="R443" s="206"/>
      <c r="S443" s="206"/>
      <c r="T443" s="20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01" t="s">
        <v>144</v>
      </c>
      <c r="AU443" s="201" t="s">
        <v>142</v>
      </c>
      <c r="AV443" s="13" t="s">
        <v>142</v>
      </c>
      <c r="AW443" s="13" t="s">
        <v>33</v>
      </c>
      <c r="AX443" s="13" t="s">
        <v>76</v>
      </c>
      <c r="AY443" s="201" t="s">
        <v>135</v>
      </c>
    </row>
    <row r="444" s="14" customFormat="1">
      <c r="A444" s="14"/>
      <c r="B444" s="208"/>
      <c r="C444" s="14"/>
      <c r="D444" s="200" t="s">
        <v>144</v>
      </c>
      <c r="E444" s="209" t="s">
        <v>1</v>
      </c>
      <c r="F444" s="210" t="s">
        <v>154</v>
      </c>
      <c r="G444" s="14"/>
      <c r="H444" s="211">
        <v>74.316000000000002</v>
      </c>
      <c r="I444" s="212"/>
      <c r="J444" s="14"/>
      <c r="K444" s="14"/>
      <c r="L444" s="208"/>
      <c r="M444" s="213"/>
      <c r="N444" s="214"/>
      <c r="O444" s="214"/>
      <c r="P444" s="214"/>
      <c r="Q444" s="214"/>
      <c r="R444" s="214"/>
      <c r="S444" s="214"/>
      <c r="T444" s="21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09" t="s">
        <v>144</v>
      </c>
      <c r="AU444" s="209" t="s">
        <v>142</v>
      </c>
      <c r="AV444" s="14" t="s">
        <v>141</v>
      </c>
      <c r="AW444" s="14" t="s">
        <v>33</v>
      </c>
      <c r="AX444" s="14" t="s">
        <v>84</v>
      </c>
      <c r="AY444" s="209" t="s">
        <v>135</v>
      </c>
    </row>
    <row r="445" s="2" customFormat="1" ht="16.5" customHeight="1">
      <c r="A445" s="37"/>
      <c r="B445" s="184"/>
      <c r="C445" s="185" t="s">
        <v>901</v>
      </c>
      <c r="D445" s="185" t="s">
        <v>137</v>
      </c>
      <c r="E445" s="186" t="s">
        <v>902</v>
      </c>
      <c r="F445" s="187" t="s">
        <v>903</v>
      </c>
      <c r="G445" s="188" t="s">
        <v>140</v>
      </c>
      <c r="H445" s="189">
        <v>47.558</v>
      </c>
      <c r="I445" s="190"/>
      <c r="J445" s="191">
        <f>ROUND(I445*H445,2)</f>
        <v>0</v>
      </c>
      <c r="K445" s="192"/>
      <c r="L445" s="38"/>
      <c r="M445" s="193" t="s">
        <v>1</v>
      </c>
      <c r="N445" s="194" t="s">
        <v>42</v>
      </c>
      <c r="O445" s="76"/>
      <c r="P445" s="195">
        <f>O445*H445</f>
        <v>0</v>
      </c>
      <c r="Q445" s="195">
        <v>0.001</v>
      </c>
      <c r="R445" s="195">
        <f>Q445*H445</f>
        <v>0.047558000000000003</v>
      </c>
      <c r="S445" s="195">
        <v>0.00031</v>
      </c>
      <c r="T445" s="196">
        <f>S445*H445</f>
        <v>0.014742979999999999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97" t="s">
        <v>213</v>
      </c>
      <c r="AT445" s="197" t="s">
        <v>137</v>
      </c>
      <c r="AU445" s="197" t="s">
        <v>142</v>
      </c>
      <c r="AY445" s="18" t="s">
        <v>135</v>
      </c>
      <c r="BE445" s="198">
        <f>IF(N445="základní",J445,0)</f>
        <v>0</v>
      </c>
      <c r="BF445" s="198">
        <f>IF(N445="snížená",J445,0)</f>
        <v>0</v>
      </c>
      <c r="BG445" s="198">
        <f>IF(N445="zákl. přenesená",J445,0)</f>
        <v>0</v>
      </c>
      <c r="BH445" s="198">
        <f>IF(N445="sníž. přenesená",J445,0)</f>
        <v>0</v>
      </c>
      <c r="BI445" s="198">
        <f>IF(N445="nulová",J445,0)</f>
        <v>0</v>
      </c>
      <c r="BJ445" s="18" t="s">
        <v>142</v>
      </c>
      <c r="BK445" s="198">
        <f>ROUND(I445*H445,2)</f>
        <v>0</v>
      </c>
      <c r="BL445" s="18" t="s">
        <v>213</v>
      </c>
      <c r="BM445" s="197" t="s">
        <v>904</v>
      </c>
    </row>
    <row r="446" s="15" customFormat="1">
      <c r="A446" s="15"/>
      <c r="B446" s="216"/>
      <c r="C446" s="15"/>
      <c r="D446" s="200" t="s">
        <v>144</v>
      </c>
      <c r="E446" s="217" t="s">
        <v>1</v>
      </c>
      <c r="F446" s="218" t="s">
        <v>905</v>
      </c>
      <c r="G446" s="15"/>
      <c r="H446" s="217" t="s">
        <v>1</v>
      </c>
      <c r="I446" s="219"/>
      <c r="J446" s="15"/>
      <c r="K446" s="15"/>
      <c r="L446" s="216"/>
      <c r="M446" s="220"/>
      <c r="N446" s="221"/>
      <c r="O446" s="221"/>
      <c r="P446" s="221"/>
      <c r="Q446" s="221"/>
      <c r="R446" s="221"/>
      <c r="S446" s="221"/>
      <c r="T446" s="222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17" t="s">
        <v>144</v>
      </c>
      <c r="AU446" s="217" t="s">
        <v>142</v>
      </c>
      <c r="AV446" s="15" t="s">
        <v>84</v>
      </c>
      <c r="AW446" s="15" t="s">
        <v>33</v>
      </c>
      <c r="AX446" s="15" t="s">
        <v>76</v>
      </c>
      <c r="AY446" s="217" t="s">
        <v>135</v>
      </c>
    </row>
    <row r="447" s="13" customFormat="1">
      <c r="A447" s="13"/>
      <c r="B447" s="199"/>
      <c r="C447" s="13"/>
      <c r="D447" s="200" t="s">
        <v>144</v>
      </c>
      <c r="E447" s="201" t="s">
        <v>1</v>
      </c>
      <c r="F447" s="202" t="s">
        <v>906</v>
      </c>
      <c r="G447" s="13"/>
      <c r="H447" s="203">
        <v>1.6499999999999999</v>
      </c>
      <c r="I447" s="204"/>
      <c r="J447" s="13"/>
      <c r="K447" s="13"/>
      <c r="L447" s="199"/>
      <c r="M447" s="205"/>
      <c r="N447" s="206"/>
      <c r="O447" s="206"/>
      <c r="P447" s="206"/>
      <c r="Q447" s="206"/>
      <c r="R447" s="206"/>
      <c r="S447" s="206"/>
      <c r="T447" s="20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01" t="s">
        <v>144</v>
      </c>
      <c r="AU447" s="201" t="s">
        <v>142</v>
      </c>
      <c r="AV447" s="13" t="s">
        <v>142</v>
      </c>
      <c r="AW447" s="13" t="s">
        <v>33</v>
      </c>
      <c r="AX447" s="13" t="s">
        <v>76</v>
      </c>
      <c r="AY447" s="201" t="s">
        <v>135</v>
      </c>
    </row>
    <row r="448" s="13" customFormat="1">
      <c r="A448" s="13"/>
      <c r="B448" s="199"/>
      <c r="C448" s="13"/>
      <c r="D448" s="200" t="s">
        <v>144</v>
      </c>
      <c r="E448" s="201" t="s">
        <v>1</v>
      </c>
      <c r="F448" s="202" t="s">
        <v>177</v>
      </c>
      <c r="G448" s="13"/>
      <c r="H448" s="203">
        <v>4.4980000000000002</v>
      </c>
      <c r="I448" s="204"/>
      <c r="J448" s="13"/>
      <c r="K448" s="13"/>
      <c r="L448" s="199"/>
      <c r="M448" s="205"/>
      <c r="N448" s="206"/>
      <c r="O448" s="206"/>
      <c r="P448" s="206"/>
      <c r="Q448" s="206"/>
      <c r="R448" s="206"/>
      <c r="S448" s="206"/>
      <c r="T448" s="20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01" t="s">
        <v>144</v>
      </c>
      <c r="AU448" s="201" t="s">
        <v>142</v>
      </c>
      <c r="AV448" s="13" t="s">
        <v>142</v>
      </c>
      <c r="AW448" s="13" t="s">
        <v>33</v>
      </c>
      <c r="AX448" s="13" t="s">
        <v>76</v>
      </c>
      <c r="AY448" s="201" t="s">
        <v>135</v>
      </c>
    </row>
    <row r="449" s="15" customFormat="1">
      <c r="A449" s="15"/>
      <c r="B449" s="216"/>
      <c r="C449" s="15"/>
      <c r="D449" s="200" t="s">
        <v>144</v>
      </c>
      <c r="E449" s="217" t="s">
        <v>1</v>
      </c>
      <c r="F449" s="218" t="s">
        <v>899</v>
      </c>
      <c r="G449" s="15"/>
      <c r="H449" s="217" t="s">
        <v>1</v>
      </c>
      <c r="I449" s="219"/>
      <c r="J449" s="15"/>
      <c r="K449" s="15"/>
      <c r="L449" s="216"/>
      <c r="M449" s="220"/>
      <c r="N449" s="221"/>
      <c r="O449" s="221"/>
      <c r="P449" s="221"/>
      <c r="Q449" s="221"/>
      <c r="R449" s="221"/>
      <c r="S449" s="221"/>
      <c r="T449" s="222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17" t="s">
        <v>144</v>
      </c>
      <c r="AU449" s="217" t="s">
        <v>142</v>
      </c>
      <c r="AV449" s="15" t="s">
        <v>84</v>
      </c>
      <c r="AW449" s="15" t="s">
        <v>33</v>
      </c>
      <c r="AX449" s="15" t="s">
        <v>76</v>
      </c>
      <c r="AY449" s="217" t="s">
        <v>135</v>
      </c>
    </row>
    <row r="450" s="13" customFormat="1">
      <c r="A450" s="13"/>
      <c r="B450" s="199"/>
      <c r="C450" s="13"/>
      <c r="D450" s="200" t="s">
        <v>144</v>
      </c>
      <c r="E450" s="201" t="s">
        <v>1</v>
      </c>
      <c r="F450" s="202" t="s">
        <v>892</v>
      </c>
      <c r="G450" s="13"/>
      <c r="H450" s="203">
        <v>8.9100000000000001</v>
      </c>
      <c r="I450" s="204"/>
      <c r="J450" s="13"/>
      <c r="K450" s="13"/>
      <c r="L450" s="199"/>
      <c r="M450" s="205"/>
      <c r="N450" s="206"/>
      <c r="O450" s="206"/>
      <c r="P450" s="206"/>
      <c r="Q450" s="206"/>
      <c r="R450" s="206"/>
      <c r="S450" s="206"/>
      <c r="T450" s="20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01" t="s">
        <v>144</v>
      </c>
      <c r="AU450" s="201" t="s">
        <v>142</v>
      </c>
      <c r="AV450" s="13" t="s">
        <v>142</v>
      </c>
      <c r="AW450" s="13" t="s">
        <v>33</v>
      </c>
      <c r="AX450" s="13" t="s">
        <v>76</v>
      </c>
      <c r="AY450" s="201" t="s">
        <v>135</v>
      </c>
    </row>
    <row r="451" s="13" customFormat="1">
      <c r="A451" s="13"/>
      <c r="B451" s="199"/>
      <c r="C451" s="13"/>
      <c r="D451" s="200" t="s">
        <v>144</v>
      </c>
      <c r="E451" s="201" t="s">
        <v>1</v>
      </c>
      <c r="F451" s="202" t="s">
        <v>900</v>
      </c>
      <c r="G451" s="13"/>
      <c r="H451" s="203">
        <v>32.5</v>
      </c>
      <c r="I451" s="204"/>
      <c r="J451" s="13"/>
      <c r="K451" s="13"/>
      <c r="L451" s="199"/>
      <c r="M451" s="205"/>
      <c r="N451" s="206"/>
      <c r="O451" s="206"/>
      <c r="P451" s="206"/>
      <c r="Q451" s="206"/>
      <c r="R451" s="206"/>
      <c r="S451" s="206"/>
      <c r="T451" s="20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01" t="s">
        <v>144</v>
      </c>
      <c r="AU451" s="201" t="s">
        <v>142</v>
      </c>
      <c r="AV451" s="13" t="s">
        <v>142</v>
      </c>
      <c r="AW451" s="13" t="s">
        <v>33</v>
      </c>
      <c r="AX451" s="13" t="s">
        <v>76</v>
      </c>
      <c r="AY451" s="201" t="s">
        <v>135</v>
      </c>
    </row>
    <row r="452" s="14" customFormat="1">
      <c r="A452" s="14"/>
      <c r="B452" s="208"/>
      <c r="C452" s="14"/>
      <c r="D452" s="200" t="s">
        <v>144</v>
      </c>
      <c r="E452" s="209" t="s">
        <v>1</v>
      </c>
      <c r="F452" s="210" t="s">
        <v>154</v>
      </c>
      <c r="G452" s="14"/>
      <c r="H452" s="211">
        <v>47.558</v>
      </c>
      <c r="I452" s="212"/>
      <c r="J452" s="14"/>
      <c r="K452" s="14"/>
      <c r="L452" s="208"/>
      <c r="M452" s="213"/>
      <c r="N452" s="214"/>
      <c r="O452" s="214"/>
      <c r="P452" s="214"/>
      <c r="Q452" s="214"/>
      <c r="R452" s="214"/>
      <c r="S452" s="214"/>
      <c r="T452" s="21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09" t="s">
        <v>144</v>
      </c>
      <c r="AU452" s="209" t="s">
        <v>142</v>
      </c>
      <c r="AV452" s="14" t="s">
        <v>141</v>
      </c>
      <c r="AW452" s="14" t="s">
        <v>33</v>
      </c>
      <c r="AX452" s="14" t="s">
        <v>84</v>
      </c>
      <c r="AY452" s="209" t="s">
        <v>135</v>
      </c>
    </row>
    <row r="453" s="2" customFormat="1" ht="21.75" customHeight="1">
      <c r="A453" s="37"/>
      <c r="B453" s="184"/>
      <c r="C453" s="185" t="s">
        <v>907</v>
      </c>
      <c r="D453" s="185" t="s">
        <v>137</v>
      </c>
      <c r="E453" s="186" t="s">
        <v>908</v>
      </c>
      <c r="F453" s="187" t="s">
        <v>909</v>
      </c>
      <c r="G453" s="188" t="s">
        <v>140</v>
      </c>
      <c r="H453" s="189">
        <v>74.316000000000002</v>
      </c>
      <c r="I453" s="190"/>
      <c r="J453" s="191">
        <f>ROUND(I453*H453,2)</f>
        <v>0</v>
      </c>
      <c r="K453" s="192"/>
      <c r="L453" s="38"/>
      <c r="M453" s="193" t="s">
        <v>1</v>
      </c>
      <c r="N453" s="194" t="s">
        <v>42</v>
      </c>
      <c r="O453" s="76"/>
      <c r="P453" s="195">
        <f>O453*H453</f>
        <v>0</v>
      </c>
      <c r="Q453" s="195">
        <v>0.00021000000000000001</v>
      </c>
      <c r="R453" s="195">
        <f>Q453*H453</f>
        <v>0.015606360000000001</v>
      </c>
      <c r="S453" s="195">
        <v>0</v>
      </c>
      <c r="T453" s="196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97" t="s">
        <v>213</v>
      </c>
      <c r="AT453" s="197" t="s">
        <v>137</v>
      </c>
      <c r="AU453" s="197" t="s">
        <v>142</v>
      </c>
      <c r="AY453" s="18" t="s">
        <v>135</v>
      </c>
      <c r="BE453" s="198">
        <f>IF(N453="základní",J453,0)</f>
        <v>0</v>
      </c>
      <c r="BF453" s="198">
        <f>IF(N453="snížená",J453,0)</f>
        <v>0</v>
      </c>
      <c r="BG453" s="198">
        <f>IF(N453="zákl. přenesená",J453,0)</f>
        <v>0</v>
      </c>
      <c r="BH453" s="198">
        <f>IF(N453="sníž. přenesená",J453,0)</f>
        <v>0</v>
      </c>
      <c r="BI453" s="198">
        <f>IF(N453="nulová",J453,0)</f>
        <v>0</v>
      </c>
      <c r="BJ453" s="18" t="s">
        <v>142</v>
      </c>
      <c r="BK453" s="198">
        <f>ROUND(I453*H453,2)</f>
        <v>0</v>
      </c>
      <c r="BL453" s="18" t="s">
        <v>213</v>
      </c>
      <c r="BM453" s="197" t="s">
        <v>910</v>
      </c>
    </row>
    <row r="454" s="2" customFormat="1" ht="21.75" customHeight="1">
      <c r="A454" s="37"/>
      <c r="B454" s="184"/>
      <c r="C454" s="185" t="s">
        <v>911</v>
      </c>
      <c r="D454" s="185" t="s">
        <v>137</v>
      </c>
      <c r="E454" s="186" t="s">
        <v>912</v>
      </c>
      <c r="F454" s="187" t="s">
        <v>913</v>
      </c>
      <c r="G454" s="188" t="s">
        <v>140</v>
      </c>
      <c r="H454" s="189">
        <v>74.316000000000002</v>
      </c>
      <c r="I454" s="190"/>
      <c r="J454" s="191">
        <f>ROUND(I454*H454,2)</f>
        <v>0</v>
      </c>
      <c r="K454" s="192"/>
      <c r="L454" s="38"/>
      <c r="M454" s="193" t="s">
        <v>1</v>
      </c>
      <c r="N454" s="194" t="s">
        <v>42</v>
      </c>
      <c r="O454" s="76"/>
      <c r="P454" s="195">
        <f>O454*H454</f>
        <v>0</v>
      </c>
      <c r="Q454" s="195">
        <v>0.00016000000000000001</v>
      </c>
      <c r="R454" s="195">
        <f>Q454*H454</f>
        <v>0.011890560000000001</v>
      </c>
      <c r="S454" s="195">
        <v>0</v>
      </c>
      <c r="T454" s="196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97" t="s">
        <v>213</v>
      </c>
      <c r="AT454" s="197" t="s">
        <v>137</v>
      </c>
      <c r="AU454" s="197" t="s">
        <v>142</v>
      </c>
      <c r="AY454" s="18" t="s">
        <v>135</v>
      </c>
      <c r="BE454" s="198">
        <f>IF(N454="základní",J454,0)</f>
        <v>0</v>
      </c>
      <c r="BF454" s="198">
        <f>IF(N454="snížená",J454,0)</f>
        <v>0</v>
      </c>
      <c r="BG454" s="198">
        <f>IF(N454="zákl. přenesená",J454,0)</f>
        <v>0</v>
      </c>
      <c r="BH454" s="198">
        <f>IF(N454="sníž. přenesená",J454,0)</f>
        <v>0</v>
      </c>
      <c r="BI454" s="198">
        <f>IF(N454="nulová",J454,0)</f>
        <v>0</v>
      </c>
      <c r="BJ454" s="18" t="s">
        <v>142</v>
      </c>
      <c r="BK454" s="198">
        <f>ROUND(I454*H454,2)</f>
        <v>0</v>
      </c>
      <c r="BL454" s="18" t="s">
        <v>213</v>
      </c>
      <c r="BM454" s="197" t="s">
        <v>914</v>
      </c>
    </row>
    <row r="455" s="12" customFormat="1" ht="25.92" customHeight="1">
      <c r="A455" s="12"/>
      <c r="B455" s="171"/>
      <c r="C455" s="12"/>
      <c r="D455" s="172" t="s">
        <v>75</v>
      </c>
      <c r="E455" s="173" t="s">
        <v>915</v>
      </c>
      <c r="F455" s="173" t="s">
        <v>916</v>
      </c>
      <c r="G455" s="12"/>
      <c r="H455" s="12"/>
      <c r="I455" s="174"/>
      <c r="J455" s="175">
        <f>BK455</f>
        <v>0</v>
      </c>
      <c r="K455" s="12"/>
      <c r="L455" s="171"/>
      <c r="M455" s="176"/>
      <c r="N455" s="177"/>
      <c r="O455" s="177"/>
      <c r="P455" s="178">
        <f>SUM(P456:P482)</f>
        <v>0</v>
      </c>
      <c r="Q455" s="177"/>
      <c r="R455" s="178">
        <f>SUM(R456:R482)</f>
        <v>0</v>
      </c>
      <c r="S455" s="177"/>
      <c r="T455" s="179">
        <f>SUM(T456:T482)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172" t="s">
        <v>141</v>
      </c>
      <c r="AT455" s="180" t="s">
        <v>75</v>
      </c>
      <c r="AU455" s="180" t="s">
        <v>76</v>
      </c>
      <c r="AY455" s="172" t="s">
        <v>135</v>
      </c>
      <c r="BK455" s="181">
        <f>SUM(BK456:BK482)</f>
        <v>0</v>
      </c>
    </row>
    <row r="456" s="2" customFormat="1" ht="16.5" customHeight="1">
      <c r="A456" s="37"/>
      <c r="B456" s="184"/>
      <c r="C456" s="185" t="s">
        <v>917</v>
      </c>
      <c r="D456" s="185" t="s">
        <v>137</v>
      </c>
      <c r="E456" s="186" t="s">
        <v>918</v>
      </c>
      <c r="F456" s="187" t="s">
        <v>919</v>
      </c>
      <c r="G456" s="188" t="s">
        <v>920</v>
      </c>
      <c r="H456" s="189">
        <v>58</v>
      </c>
      <c r="I456" s="190"/>
      <c r="J456" s="191">
        <f>ROUND(I456*H456,2)</f>
        <v>0</v>
      </c>
      <c r="K456" s="192"/>
      <c r="L456" s="38"/>
      <c r="M456" s="193" t="s">
        <v>1</v>
      </c>
      <c r="N456" s="194" t="s">
        <v>42</v>
      </c>
      <c r="O456" s="76"/>
      <c r="P456" s="195">
        <f>O456*H456</f>
        <v>0</v>
      </c>
      <c r="Q456" s="195">
        <v>0</v>
      </c>
      <c r="R456" s="195">
        <f>Q456*H456</f>
        <v>0</v>
      </c>
      <c r="S456" s="195">
        <v>0</v>
      </c>
      <c r="T456" s="196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97" t="s">
        <v>921</v>
      </c>
      <c r="AT456" s="197" t="s">
        <v>137</v>
      </c>
      <c r="AU456" s="197" t="s">
        <v>84</v>
      </c>
      <c r="AY456" s="18" t="s">
        <v>135</v>
      </c>
      <c r="BE456" s="198">
        <f>IF(N456="základní",J456,0)</f>
        <v>0</v>
      </c>
      <c r="BF456" s="198">
        <f>IF(N456="snížená",J456,0)</f>
        <v>0</v>
      </c>
      <c r="BG456" s="198">
        <f>IF(N456="zákl. přenesená",J456,0)</f>
        <v>0</v>
      </c>
      <c r="BH456" s="198">
        <f>IF(N456="sníž. přenesená",J456,0)</f>
        <v>0</v>
      </c>
      <c r="BI456" s="198">
        <f>IF(N456="nulová",J456,0)</f>
        <v>0</v>
      </c>
      <c r="BJ456" s="18" t="s">
        <v>142</v>
      </c>
      <c r="BK456" s="198">
        <f>ROUND(I456*H456,2)</f>
        <v>0</v>
      </c>
      <c r="BL456" s="18" t="s">
        <v>921</v>
      </c>
      <c r="BM456" s="197" t="s">
        <v>922</v>
      </c>
    </row>
    <row r="457" s="15" customFormat="1">
      <c r="A457" s="15"/>
      <c r="B457" s="216"/>
      <c r="C457" s="15"/>
      <c r="D457" s="200" t="s">
        <v>144</v>
      </c>
      <c r="E457" s="217" t="s">
        <v>1</v>
      </c>
      <c r="F457" s="218" t="s">
        <v>923</v>
      </c>
      <c r="G457" s="15"/>
      <c r="H457" s="217" t="s">
        <v>1</v>
      </c>
      <c r="I457" s="219"/>
      <c r="J457" s="15"/>
      <c r="K457" s="15"/>
      <c r="L457" s="216"/>
      <c r="M457" s="220"/>
      <c r="N457" s="221"/>
      <c r="O457" s="221"/>
      <c r="P457" s="221"/>
      <c r="Q457" s="221"/>
      <c r="R457" s="221"/>
      <c r="S457" s="221"/>
      <c r="T457" s="222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17" t="s">
        <v>144</v>
      </c>
      <c r="AU457" s="217" t="s">
        <v>84</v>
      </c>
      <c r="AV457" s="15" t="s">
        <v>84</v>
      </c>
      <c r="AW457" s="15" t="s">
        <v>33</v>
      </c>
      <c r="AX457" s="15" t="s">
        <v>76</v>
      </c>
      <c r="AY457" s="217" t="s">
        <v>135</v>
      </c>
    </row>
    <row r="458" s="15" customFormat="1">
      <c r="A458" s="15"/>
      <c r="B458" s="216"/>
      <c r="C458" s="15"/>
      <c r="D458" s="200" t="s">
        <v>144</v>
      </c>
      <c r="E458" s="217" t="s">
        <v>1</v>
      </c>
      <c r="F458" s="218" t="s">
        <v>924</v>
      </c>
      <c r="G458" s="15"/>
      <c r="H458" s="217" t="s">
        <v>1</v>
      </c>
      <c r="I458" s="219"/>
      <c r="J458" s="15"/>
      <c r="K458" s="15"/>
      <c r="L458" s="216"/>
      <c r="M458" s="220"/>
      <c r="N458" s="221"/>
      <c r="O458" s="221"/>
      <c r="P458" s="221"/>
      <c r="Q458" s="221"/>
      <c r="R458" s="221"/>
      <c r="S458" s="221"/>
      <c r="T458" s="222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17" t="s">
        <v>144</v>
      </c>
      <c r="AU458" s="217" t="s">
        <v>84</v>
      </c>
      <c r="AV458" s="15" t="s">
        <v>84</v>
      </c>
      <c r="AW458" s="15" t="s">
        <v>33</v>
      </c>
      <c r="AX458" s="15" t="s">
        <v>76</v>
      </c>
      <c r="AY458" s="217" t="s">
        <v>135</v>
      </c>
    </row>
    <row r="459" s="13" customFormat="1">
      <c r="A459" s="13"/>
      <c r="B459" s="199"/>
      <c r="C459" s="13"/>
      <c r="D459" s="200" t="s">
        <v>144</v>
      </c>
      <c r="E459" s="201" t="s">
        <v>1</v>
      </c>
      <c r="F459" s="202" t="s">
        <v>213</v>
      </c>
      <c r="G459" s="13"/>
      <c r="H459" s="203">
        <v>16</v>
      </c>
      <c r="I459" s="204"/>
      <c r="J459" s="13"/>
      <c r="K459" s="13"/>
      <c r="L459" s="199"/>
      <c r="M459" s="205"/>
      <c r="N459" s="206"/>
      <c r="O459" s="206"/>
      <c r="P459" s="206"/>
      <c r="Q459" s="206"/>
      <c r="R459" s="206"/>
      <c r="S459" s="206"/>
      <c r="T459" s="20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01" t="s">
        <v>144</v>
      </c>
      <c r="AU459" s="201" t="s">
        <v>84</v>
      </c>
      <c r="AV459" s="13" t="s">
        <v>142</v>
      </c>
      <c r="AW459" s="13" t="s">
        <v>33</v>
      </c>
      <c r="AX459" s="13" t="s">
        <v>76</v>
      </c>
      <c r="AY459" s="201" t="s">
        <v>135</v>
      </c>
    </row>
    <row r="460" s="15" customFormat="1">
      <c r="A460" s="15"/>
      <c r="B460" s="216"/>
      <c r="C460" s="15"/>
      <c r="D460" s="200" t="s">
        <v>144</v>
      </c>
      <c r="E460" s="217" t="s">
        <v>1</v>
      </c>
      <c r="F460" s="218" t="s">
        <v>925</v>
      </c>
      <c r="G460" s="15"/>
      <c r="H460" s="217" t="s">
        <v>1</v>
      </c>
      <c r="I460" s="219"/>
      <c r="J460" s="15"/>
      <c r="K460" s="15"/>
      <c r="L460" s="216"/>
      <c r="M460" s="220"/>
      <c r="N460" s="221"/>
      <c r="O460" s="221"/>
      <c r="P460" s="221"/>
      <c r="Q460" s="221"/>
      <c r="R460" s="221"/>
      <c r="S460" s="221"/>
      <c r="T460" s="222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17" t="s">
        <v>144</v>
      </c>
      <c r="AU460" s="217" t="s">
        <v>84</v>
      </c>
      <c r="AV460" s="15" t="s">
        <v>84</v>
      </c>
      <c r="AW460" s="15" t="s">
        <v>33</v>
      </c>
      <c r="AX460" s="15" t="s">
        <v>76</v>
      </c>
      <c r="AY460" s="217" t="s">
        <v>135</v>
      </c>
    </row>
    <row r="461" s="13" customFormat="1">
      <c r="A461" s="13"/>
      <c r="B461" s="199"/>
      <c r="C461" s="13"/>
      <c r="D461" s="200" t="s">
        <v>144</v>
      </c>
      <c r="E461" s="201" t="s">
        <v>1</v>
      </c>
      <c r="F461" s="202" t="s">
        <v>213</v>
      </c>
      <c r="G461" s="13"/>
      <c r="H461" s="203">
        <v>16</v>
      </c>
      <c r="I461" s="204"/>
      <c r="J461" s="13"/>
      <c r="K461" s="13"/>
      <c r="L461" s="199"/>
      <c r="M461" s="205"/>
      <c r="N461" s="206"/>
      <c r="O461" s="206"/>
      <c r="P461" s="206"/>
      <c r="Q461" s="206"/>
      <c r="R461" s="206"/>
      <c r="S461" s="206"/>
      <c r="T461" s="20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01" t="s">
        <v>144</v>
      </c>
      <c r="AU461" s="201" t="s">
        <v>84</v>
      </c>
      <c r="AV461" s="13" t="s">
        <v>142</v>
      </c>
      <c r="AW461" s="13" t="s">
        <v>33</v>
      </c>
      <c r="AX461" s="13" t="s">
        <v>76</v>
      </c>
      <c r="AY461" s="201" t="s">
        <v>135</v>
      </c>
    </row>
    <row r="462" s="15" customFormat="1">
      <c r="A462" s="15"/>
      <c r="B462" s="216"/>
      <c r="C462" s="15"/>
      <c r="D462" s="200" t="s">
        <v>144</v>
      </c>
      <c r="E462" s="217" t="s">
        <v>1</v>
      </c>
      <c r="F462" s="218" t="s">
        <v>926</v>
      </c>
      <c r="G462" s="15"/>
      <c r="H462" s="217" t="s">
        <v>1</v>
      </c>
      <c r="I462" s="219"/>
      <c r="J462" s="15"/>
      <c r="K462" s="15"/>
      <c r="L462" s="216"/>
      <c r="M462" s="220"/>
      <c r="N462" s="221"/>
      <c r="O462" s="221"/>
      <c r="P462" s="221"/>
      <c r="Q462" s="221"/>
      <c r="R462" s="221"/>
      <c r="S462" s="221"/>
      <c r="T462" s="222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17" t="s">
        <v>144</v>
      </c>
      <c r="AU462" s="217" t="s">
        <v>84</v>
      </c>
      <c r="AV462" s="15" t="s">
        <v>84</v>
      </c>
      <c r="AW462" s="15" t="s">
        <v>33</v>
      </c>
      <c r="AX462" s="15" t="s">
        <v>76</v>
      </c>
      <c r="AY462" s="217" t="s">
        <v>135</v>
      </c>
    </row>
    <row r="463" s="13" customFormat="1">
      <c r="A463" s="13"/>
      <c r="B463" s="199"/>
      <c r="C463" s="13"/>
      <c r="D463" s="200" t="s">
        <v>144</v>
      </c>
      <c r="E463" s="201" t="s">
        <v>1</v>
      </c>
      <c r="F463" s="202" t="s">
        <v>142</v>
      </c>
      <c r="G463" s="13"/>
      <c r="H463" s="203">
        <v>2</v>
      </c>
      <c r="I463" s="204"/>
      <c r="J463" s="13"/>
      <c r="K463" s="13"/>
      <c r="L463" s="199"/>
      <c r="M463" s="205"/>
      <c r="N463" s="206"/>
      <c r="O463" s="206"/>
      <c r="P463" s="206"/>
      <c r="Q463" s="206"/>
      <c r="R463" s="206"/>
      <c r="S463" s="206"/>
      <c r="T463" s="20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01" t="s">
        <v>144</v>
      </c>
      <c r="AU463" s="201" t="s">
        <v>84</v>
      </c>
      <c r="AV463" s="13" t="s">
        <v>142</v>
      </c>
      <c r="AW463" s="13" t="s">
        <v>33</v>
      </c>
      <c r="AX463" s="13" t="s">
        <v>76</v>
      </c>
      <c r="AY463" s="201" t="s">
        <v>135</v>
      </c>
    </row>
    <row r="464" s="15" customFormat="1">
      <c r="A464" s="15"/>
      <c r="B464" s="216"/>
      <c r="C464" s="15"/>
      <c r="D464" s="200" t="s">
        <v>144</v>
      </c>
      <c r="E464" s="217" t="s">
        <v>1</v>
      </c>
      <c r="F464" s="218" t="s">
        <v>927</v>
      </c>
      <c r="G464" s="15"/>
      <c r="H464" s="217" t="s">
        <v>1</v>
      </c>
      <c r="I464" s="219"/>
      <c r="J464" s="15"/>
      <c r="K464" s="15"/>
      <c r="L464" s="216"/>
      <c r="M464" s="220"/>
      <c r="N464" s="221"/>
      <c r="O464" s="221"/>
      <c r="P464" s="221"/>
      <c r="Q464" s="221"/>
      <c r="R464" s="221"/>
      <c r="S464" s="221"/>
      <c r="T464" s="222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17" t="s">
        <v>144</v>
      </c>
      <c r="AU464" s="217" t="s">
        <v>84</v>
      </c>
      <c r="AV464" s="15" t="s">
        <v>84</v>
      </c>
      <c r="AW464" s="15" t="s">
        <v>33</v>
      </c>
      <c r="AX464" s="15" t="s">
        <v>76</v>
      </c>
      <c r="AY464" s="217" t="s">
        <v>135</v>
      </c>
    </row>
    <row r="465" s="13" customFormat="1">
      <c r="A465" s="13"/>
      <c r="B465" s="199"/>
      <c r="C465" s="13"/>
      <c r="D465" s="200" t="s">
        <v>144</v>
      </c>
      <c r="E465" s="201" t="s">
        <v>1</v>
      </c>
      <c r="F465" s="202" t="s">
        <v>172</v>
      </c>
      <c r="G465" s="13"/>
      <c r="H465" s="203">
        <v>8</v>
      </c>
      <c r="I465" s="204"/>
      <c r="J465" s="13"/>
      <c r="K465" s="13"/>
      <c r="L465" s="199"/>
      <c r="M465" s="205"/>
      <c r="N465" s="206"/>
      <c r="O465" s="206"/>
      <c r="P465" s="206"/>
      <c r="Q465" s="206"/>
      <c r="R465" s="206"/>
      <c r="S465" s="206"/>
      <c r="T465" s="20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01" t="s">
        <v>144</v>
      </c>
      <c r="AU465" s="201" t="s">
        <v>84</v>
      </c>
      <c r="AV465" s="13" t="s">
        <v>142</v>
      </c>
      <c r="AW465" s="13" t="s">
        <v>33</v>
      </c>
      <c r="AX465" s="13" t="s">
        <v>76</v>
      </c>
      <c r="AY465" s="201" t="s">
        <v>135</v>
      </c>
    </row>
    <row r="466" s="15" customFormat="1">
      <c r="A466" s="15"/>
      <c r="B466" s="216"/>
      <c r="C466" s="15"/>
      <c r="D466" s="200" t="s">
        <v>144</v>
      </c>
      <c r="E466" s="217" t="s">
        <v>1</v>
      </c>
      <c r="F466" s="218" t="s">
        <v>928</v>
      </c>
      <c r="G466" s="15"/>
      <c r="H466" s="217" t="s">
        <v>1</v>
      </c>
      <c r="I466" s="219"/>
      <c r="J466" s="15"/>
      <c r="K466" s="15"/>
      <c r="L466" s="216"/>
      <c r="M466" s="220"/>
      <c r="N466" s="221"/>
      <c r="O466" s="221"/>
      <c r="P466" s="221"/>
      <c r="Q466" s="221"/>
      <c r="R466" s="221"/>
      <c r="S466" s="221"/>
      <c r="T466" s="222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17" t="s">
        <v>144</v>
      </c>
      <c r="AU466" s="217" t="s">
        <v>84</v>
      </c>
      <c r="AV466" s="15" t="s">
        <v>84</v>
      </c>
      <c r="AW466" s="15" t="s">
        <v>33</v>
      </c>
      <c r="AX466" s="15" t="s">
        <v>76</v>
      </c>
      <c r="AY466" s="217" t="s">
        <v>135</v>
      </c>
    </row>
    <row r="467" s="13" customFormat="1">
      <c r="A467" s="13"/>
      <c r="B467" s="199"/>
      <c r="C467" s="13"/>
      <c r="D467" s="200" t="s">
        <v>144</v>
      </c>
      <c r="E467" s="201" t="s">
        <v>1</v>
      </c>
      <c r="F467" s="202" t="s">
        <v>172</v>
      </c>
      <c r="G467" s="13"/>
      <c r="H467" s="203">
        <v>8</v>
      </c>
      <c r="I467" s="204"/>
      <c r="J467" s="13"/>
      <c r="K467" s="13"/>
      <c r="L467" s="199"/>
      <c r="M467" s="205"/>
      <c r="N467" s="206"/>
      <c r="O467" s="206"/>
      <c r="P467" s="206"/>
      <c r="Q467" s="206"/>
      <c r="R467" s="206"/>
      <c r="S467" s="206"/>
      <c r="T467" s="20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01" t="s">
        <v>144</v>
      </c>
      <c r="AU467" s="201" t="s">
        <v>84</v>
      </c>
      <c r="AV467" s="13" t="s">
        <v>142</v>
      </c>
      <c r="AW467" s="13" t="s">
        <v>33</v>
      </c>
      <c r="AX467" s="13" t="s">
        <v>76</v>
      </c>
      <c r="AY467" s="201" t="s">
        <v>135</v>
      </c>
    </row>
    <row r="468" s="15" customFormat="1">
      <c r="A468" s="15"/>
      <c r="B468" s="216"/>
      <c r="C468" s="15"/>
      <c r="D468" s="200" t="s">
        <v>144</v>
      </c>
      <c r="E468" s="217" t="s">
        <v>1</v>
      </c>
      <c r="F468" s="218" t="s">
        <v>929</v>
      </c>
      <c r="G468" s="15"/>
      <c r="H468" s="217" t="s">
        <v>1</v>
      </c>
      <c r="I468" s="219"/>
      <c r="J468" s="15"/>
      <c r="K468" s="15"/>
      <c r="L468" s="216"/>
      <c r="M468" s="220"/>
      <c r="N468" s="221"/>
      <c r="O468" s="221"/>
      <c r="P468" s="221"/>
      <c r="Q468" s="221"/>
      <c r="R468" s="221"/>
      <c r="S468" s="221"/>
      <c r="T468" s="222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17" t="s">
        <v>144</v>
      </c>
      <c r="AU468" s="217" t="s">
        <v>84</v>
      </c>
      <c r="AV468" s="15" t="s">
        <v>84</v>
      </c>
      <c r="AW468" s="15" t="s">
        <v>33</v>
      </c>
      <c r="AX468" s="15" t="s">
        <v>76</v>
      </c>
      <c r="AY468" s="217" t="s">
        <v>135</v>
      </c>
    </row>
    <row r="469" s="13" customFormat="1">
      <c r="A469" s="13"/>
      <c r="B469" s="199"/>
      <c r="C469" s="13"/>
      <c r="D469" s="200" t="s">
        <v>144</v>
      </c>
      <c r="E469" s="201" t="s">
        <v>1</v>
      </c>
      <c r="F469" s="202" t="s">
        <v>172</v>
      </c>
      <c r="G469" s="13"/>
      <c r="H469" s="203">
        <v>8</v>
      </c>
      <c r="I469" s="204"/>
      <c r="J469" s="13"/>
      <c r="K469" s="13"/>
      <c r="L469" s="199"/>
      <c r="M469" s="205"/>
      <c r="N469" s="206"/>
      <c r="O469" s="206"/>
      <c r="P469" s="206"/>
      <c r="Q469" s="206"/>
      <c r="R469" s="206"/>
      <c r="S469" s="206"/>
      <c r="T469" s="20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01" t="s">
        <v>144</v>
      </c>
      <c r="AU469" s="201" t="s">
        <v>84</v>
      </c>
      <c r="AV469" s="13" t="s">
        <v>142</v>
      </c>
      <c r="AW469" s="13" t="s">
        <v>33</v>
      </c>
      <c r="AX469" s="13" t="s">
        <v>76</v>
      </c>
      <c r="AY469" s="201" t="s">
        <v>135</v>
      </c>
    </row>
    <row r="470" s="14" customFormat="1">
      <c r="A470" s="14"/>
      <c r="B470" s="208"/>
      <c r="C470" s="14"/>
      <c r="D470" s="200" t="s">
        <v>144</v>
      </c>
      <c r="E470" s="209" t="s">
        <v>1</v>
      </c>
      <c r="F470" s="210" t="s">
        <v>154</v>
      </c>
      <c r="G470" s="14"/>
      <c r="H470" s="211">
        <v>58</v>
      </c>
      <c r="I470" s="212"/>
      <c r="J470" s="14"/>
      <c r="K470" s="14"/>
      <c r="L470" s="208"/>
      <c r="M470" s="213"/>
      <c r="N470" s="214"/>
      <c r="O470" s="214"/>
      <c r="P470" s="214"/>
      <c r="Q470" s="214"/>
      <c r="R470" s="214"/>
      <c r="S470" s="214"/>
      <c r="T470" s="21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9" t="s">
        <v>144</v>
      </c>
      <c r="AU470" s="209" t="s">
        <v>84</v>
      </c>
      <c r="AV470" s="14" t="s">
        <v>141</v>
      </c>
      <c r="AW470" s="14" t="s">
        <v>33</v>
      </c>
      <c r="AX470" s="14" t="s">
        <v>84</v>
      </c>
      <c r="AY470" s="209" t="s">
        <v>135</v>
      </c>
    </row>
    <row r="471" s="2" customFormat="1" ht="16.5" customHeight="1">
      <c r="A471" s="37"/>
      <c r="B471" s="184"/>
      <c r="C471" s="185" t="s">
        <v>930</v>
      </c>
      <c r="D471" s="185" t="s">
        <v>137</v>
      </c>
      <c r="E471" s="186" t="s">
        <v>931</v>
      </c>
      <c r="F471" s="187" t="s">
        <v>932</v>
      </c>
      <c r="G471" s="188" t="s">
        <v>920</v>
      </c>
      <c r="H471" s="189">
        <v>16</v>
      </c>
      <c r="I471" s="190"/>
      <c r="J471" s="191">
        <f>ROUND(I471*H471,2)</f>
        <v>0</v>
      </c>
      <c r="K471" s="192"/>
      <c r="L471" s="38"/>
      <c r="M471" s="193" t="s">
        <v>1</v>
      </c>
      <c r="N471" s="194" t="s">
        <v>42</v>
      </c>
      <c r="O471" s="76"/>
      <c r="P471" s="195">
        <f>O471*H471</f>
        <v>0</v>
      </c>
      <c r="Q471" s="195">
        <v>0</v>
      </c>
      <c r="R471" s="195">
        <f>Q471*H471</f>
        <v>0</v>
      </c>
      <c r="S471" s="195">
        <v>0</v>
      </c>
      <c r="T471" s="196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97" t="s">
        <v>921</v>
      </c>
      <c r="AT471" s="197" t="s">
        <v>137</v>
      </c>
      <c r="AU471" s="197" t="s">
        <v>84</v>
      </c>
      <c r="AY471" s="18" t="s">
        <v>135</v>
      </c>
      <c r="BE471" s="198">
        <f>IF(N471="základní",J471,0)</f>
        <v>0</v>
      </c>
      <c r="BF471" s="198">
        <f>IF(N471="snížená",J471,0)</f>
        <v>0</v>
      </c>
      <c r="BG471" s="198">
        <f>IF(N471="zákl. přenesená",J471,0)</f>
        <v>0</v>
      </c>
      <c r="BH471" s="198">
        <f>IF(N471="sníž. přenesená",J471,0)</f>
        <v>0</v>
      </c>
      <c r="BI471" s="198">
        <f>IF(N471="nulová",J471,0)</f>
        <v>0</v>
      </c>
      <c r="BJ471" s="18" t="s">
        <v>142</v>
      </c>
      <c r="BK471" s="198">
        <f>ROUND(I471*H471,2)</f>
        <v>0</v>
      </c>
      <c r="BL471" s="18" t="s">
        <v>921</v>
      </c>
      <c r="BM471" s="197" t="s">
        <v>933</v>
      </c>
    </row>
    <row r="472" s="15" customFormat="1">
      <c r="A472" s="15"/>
      <c r="B472" s="216"/>
      <c r="C472" s="15"/>
      <c r="D472" s="200" t="s">
        <v>144</v>
      </c>
      <c r="E472" s="217" t="s">
        <v>1</v>
      </c>
      <c r="F472" s="218" t="s">
        <v>934</v>
      </c>
      <c r="G472" s="15"/>
      <c r="H472" s="217" t="s">
        <v>1</v>
      </c>
      <c r="I472" s="219"/>
      <c r="J472" s="15"/>
      <c r="K472" s="15"/>
      <c r="L472" s="216"/>
      <c r="M472" s="220"/>
      <c r="N472" s="221"/>
      <c r="O472" s="221"/>
      <c r="P472" s="221"/>
      <c r="Q472" s="221"/>
      <c r="R472" s="221"/>
      <c r="S472" s="221"/>
      <c r="T472" s="222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17" t="s">
        <v>144</v>
      </c>
      <c r="AU472" s="217" t="s">
        <v>84</v>
      </c>
      <c r="AV472" s="15" t="s">
        <v>84</v>
      </c>
      <c r="AW472" s="15" t="s">
        <v>33</v>
      </c>
      <c r="AX472" s="15" t="s">
        <v>76</v>
      </c>
      <c r="AY472" s="217" t="s">
        <v>135</v>
      </c>
    </row>
    <row r="473" s="13" customFormat="1">
      <c r="A473" s="13"/>
      <c r="B473" s="199"/>
      <c r="C473" s="13"/>
      <c r="D473" s="200" t="s">
        <v>144</v>
      </c>
      <c r="E473" s="201" t="s">
        <v>1</v>
      </c>
      <c r="F473" s="202" t="s">
        <v>172</v>
      </c>
      <c r="G473" s="13"/>
      <c r="H473" s="203">
        <v>8</v>
      </c>
      <c r="I473" s="204"/>
      <c r="J473" s="13"/>
      <c r="K473" s="13"/>
      <c r="L473" s="199"/>
      <c r="M473" s="205"/>
      <c r="N473" s="206"/>
      <c r="O473" s="206"/>
      <c r="P473" s="206"/>
      <c r="Q473" s="206"/>
      <c r="R473" s="206"/>
      <c r="S473" s="206"/>
      <c r="T473" s="20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01" t="s">
        <v>144</v>
      </c>
      <c r="AU473" s="201" t="s">
        <v>84</v>
      </c>
      <c r="AV473" s="13" t="s">
        <v>142</v>
      </c>
      <c r="AW473" s="13" t="s">
        <v>33</v>
      </c>
      <c r="AX473" s="13" t="s">
        <v>76</v>
      </c>
      <c r="AY473" s="201" t="s">
        <v>135</v>
      </c>
    </row>
    <row r="474" s="15" customFormat="1">
      <c r="A474" s="15"/>
      <c r="B474" s="216"/>
      <c r="C474" s="15"/>
      <c r="D474" s="200" t="s">
        <v>144</v>
      </c>
      <c r="E474" s="217" t="s">
        <v>1</v>
      </c>
      <c r="F474" s="218" t="s">
        <v>935</v>
      </c>
      <c r="G474" s="15"/>
      <c r="H474" s="217" t="s">
        <v>1</v>
      </c>
      <c r="I474" s="219"/>
      <c r="J474" s="15"/>
      <c r="K474" s="15"/>
      <c r="L474" s="216"/>
      <c r="M474" s="220"/>
      <c r="N474" s="221"/>
      <c r="O474" s="221"/>
      <c r="P474" s="221"/>
      <c r="Q474" s="221"/>
      <c r="R474" s="221"/>
      <c r="S474" s="221"/>
      <c r="T474" s="222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17" t="s">
        <v>144</v>
      </c>
      <c r="AU474" s="217" t="s">
        <v>84</v>
      </c>
      <c r="AV474" s="15" t="s">
        <v>84</v>
      </c>
      <c r="AW474" s="15" t="s">
        <v>33</v>
      </c>
      <c r="AX474" s="15" t="s">
        <v>76</v>
      </c>
      <c r="AY474" s="217" t="s">
        <v>135</v>
      </c>
    </row>
    <row r="475" s="13" customFormat="1">
      <c r="A475" s="13"/>
      <c r="B475" s="199"/>
      <c r="C475" s="13"/>
      <c r="D475" s="200" t="s">
        <v>144</v>
      </c>
      <c r="E475" s="201" t="s">
        <v>1</v>
      </c>
      <c r="F475" s="202" t="s">
        <v>172</v>
      </c>
      <c r="G475" s="13"/>
      <c r="H475" s="203">
        <v>8</v>
      </c>
      <c r="I475" s="204"/>
      <c r="J475" s="13"/>
      <c r="K475" s="13"/>
      <c r="L475" s="199"/>
      <c r="M475" s="205"/>
      <c r="N475" s="206"/>
      <c r="O475" s="206"/>
      <c r="P475" s="206"/>
      <c r="Q475" s="206"/>
      <c r="R475" s="206"/>
      <c r="S475" s="206"/>
      <c r="T475" s="20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01" t="s">
        <v>144</v>
      </c>
      <c r="AU475" s="201" t="s">
        <v>84</v>
      </c>
      <c r="AV475" s="13" t="s">
        <v>142</v>
      </c>
      <c r="AW475" s="13" t="s">
        <v>33</v>
      </c>
      <c r="AX475" s="13" t="s">
        <v>76</v>
      </c>
      <c r="AY475" s="201" t="s">
        <v>135</v>
      </c>
    </row>
    <row r="476" s="14" customFormat="1">
      <c r="A476" s="14"/>
      <c r="B476" s="208"/>
      <c r="C476" s="14"/>
      <c r="D476" s="200" t="s">
        <v>144</v>
      </c>
      <c r="E476" s="209" t="s">
        <v>1</v>
      </c>
      <c r="F476" s="210" t="s">
        <v>154</v>
      </c>
      <c r="G476" s="14"/>
      <c r="H476" s="211">
        <v>16</v>
      </c>
      <c r="I476" s="212"/>
      <c r="J476" s="14"/>
      <c r="K476" s="14"/>
      <c r="L476" s="208"/>
      <c r="M476" s="213"/>
      <c r="N476" s="214"/>
      <c r="O476" s="214"/>
      <c r="P476" s="214"/>
      <c r="Q476" s="214"/>
      <c r="R476" s="214"/>
      <c r="S476" s="214"/>
      <c r="T476" s="21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09" t="s">
        <v>144</v>
      </c>
      <c r="AU476" s="209" t="s">
        <v>84</v>
      </c>
      <c r="AV476" s="14" t="s">
        <v>141</v>
      </c>
      <c r="AW476" s="14" t="s">
        <v>33</v>
      </c>
      <c r="AX476" s="14" t="s">
        <v>84</v>
      </c>
      <c r="AY476" s="209" t="s">
        <v>135</v>
      </c>
    </row>
    <row r="477" s="2" customFormat="1" ht="16.5" customHeight="1">
      <c r="A477" s="37"/>
      <c r="B477" s="184"/>
      <c r="C477" s="185" t="s">
        <v>936</v>
      </c>
      <c r="D477" s="185" t="s">
        <v>137</v>
      </c>
      <c r="E477" s="186" t="s">
        <v>937</v>
      </c>
      <c r="F477" s="187" t="s">
        <v>938</v>
      </c>
      <c r="G477" s="188" t="s">
        <v>920</v>
      </c>
      <c r="H477" s="189">
        <v>4</v>
      </c>
      <c r="I477" s="190"/>
      <c r="J477" s="191">
        <f>ROUND(I477*H477,2)</f>
        <v>0</v>
      </c>
      <c r="K477" s="192"/>
      <c r="L477" s="38"/>
      <c r="M477" s="193" t="s">
        <v>1</v>
      </c>
      <c r="N477" s="194" t="s">
        <v>42</v>
      </c>
      <c r="O477" s="76"/>
      <c r="P477" s="195">
        <f>O477*H477</f>
        <v>0</v>
      </c>
      <c r="Q477" s="195">
        <v>0</v>
      </c>
      <c r="R477" s="195">
        <f>Q477*H477</f>
        <v>0</v>
      </c>
      <c r="S477" s="195">
        <v>0</v>
      </c>
      <c r="T477" s="196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97" t="s">
        <v>921</v>
      </c>
      <c r="AT477" s="197" t="s">
        <v>137</v>
      </c>
      <c r="AU477" s="197" t="s">
        <v>84</v>
      </c>
      <c r="AY477" s="18" t="s">
        <v>135</v>
      </c>
      <c r="BE477" s="198">
        <f>IF(N477="základní",J477,0)</f>
        <v>0</v>
      </c>
      <c r="BF477" s="198">
        <f>IF(N477="snížená",J477,0)</f>
        <v>0</v>
      </c>
      <c r="BG477" s="198">
        <f>IF(N477="zákl. přenesená",J477,0)</f>
        <v>0</v>
      </c>
      <c r="BH477" s="198">
        <f>IF(N477="sníž. přenesená",J477,0)</f>
        <v>0</v>
      </c>
      <c r="BI477" s="198">
        <f>IF(N477="nulová",J477,0)</f>
        <v>0</v>
      </c>
      <c r="BJ477" s="18" t="s">
        <v>142</v>
      </c>
      <c r="BK477" s="198">
        <f>ROUND(I477*H477,2)</f>
        <v>0</v>
      </c>
      <c r="BL477" s="18" t="s">
        <v>921</v>
      </c>
      <c r="BM477" s="197" t="s">
        <v>939</v>
      </c>
    </row>
    <row r="478" s="15" customFormat="1">
      <c r="A478" s="15"/>
      <c r="B478" s="216"/>
      <c r="C478" s="15"/>
      <c r="D478" s="200" t="s">
        <v>144</v>
      </c>
      <c r="E478" s="217" t="s">
        <v>1</v>
      </c>
      <c r="F478" s="218" t="s">
        <v>940</v>
      </c>
      <c r="G478" s="15"/>
      <c r="H478" s="217" t="s">
        <v>1</v>
      </c>
      <c r="I478" s="219"/>
      <c r="J478" s="15"/>
      <c r="K478" s="15"/>
      <c r="L478" s="216"/>
      <c r="M478" s="220"/>
      <c r="N478" s="221"/>
      <c r="O478" s="221"/>
      <c r="P478" s="221"/>
      <c r="Q478" s="221"/>
      <c r="R478" s="221"/>
      <c r="S478" s="221"/>
      <c r="T478" s="222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17" t="s">
        <v>144</v>
      </c>
      <c r="AU478" s="217" t="s">
        <v>84</v>
      </c>
      <c r="AV478" s="15" t="s">
        <v>84</v>
      </c>
      <c r="AW478" s="15" t="s">
        <v>33</v>
      </c>
      <c r="AX478" s="15" t="s">
        <v>76</v>
      </c>
      <c r="AY478" s="217" t="s">
        <v>135</v>
      </c>
    </row>
    <row r="479" s="13" customFormat="1">
      <c r="A479" s="13"/>
      <c r="B479" s="199"/>
      <c r="C479" s="13"/>
      <c r="D479" s="200" t="s">
        <v>144</v>
      </c>
      <c r="E479" s="201" t="s">
        <v>1</v>
      </c>
      <c r="F479" s="202" t="s">
        <v>141</v>
      </c>
      <c r="G479" s="13"/>
      <c r="H479" s="203">
        <v>4</v>
      </c>
      <c r="I479" s="204"/>
      <c r="J479" s="13"/>
      <c r="K479" s="13"/>
      <c r="L479" s="199"/>
      <c r="M479" s="205"/>
      <c r="N479" s="206"/>
      <c r="O479" s="206"/>
      <c r="P479" s="206"/>
      <c r="Q479" s="206"/>
      <c r="R479" s="206"/>
      <c r="S479" s="206"/>
      <c r="T479" s="20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01" t="s">
        <v>144</v>
      </c>
      <c r="AU479" s="201" t="s">
        <v>84</v>
      </c>
      <c r="AV479" s="13" t="s">
        <v>142</v>
      </c>
      <c r="AW479" s="13" t="s">
        <v>33</v>
      </c>
      <c r="AX479" s="13" t="s">
        <v>84</v>
      </c>
      <c r="AY479" s="201" t="s">
        <v>135</v>
      </c>
    </row>
    <row r="480" s="2" customFormat="1" ht="16.5" customHeight="1">
      <c r="A480" s="37"/>
      <c r="B480" s="184"/>
      <c r="C480" s="185" t="s">
        <v>941</v>
      </c>
      <c r="D480" s="185" t="s">
        <v>137</v>
      </c>
      <c r="E480" s="186" t="s">
        <v>942</v>
      </c>
      <c r="F480" s="187" t="s">
        <v>943</v>
      </c>
      <c r="G480" s="188" t="s">
        <v>920</v>
      </c>
      <c r="H480" s="189">
        <v>4</v>
      </c>
      <c r="I480" s="190"/>
      <c r="J480" s="191">
        <f>ROUND(I480*H480,2)</f>
        <v>0</v>
      </c>
      <c r="K480" s="192"/>
      <c r="L480" s="38"/>
      <c r="M480" s="193" t="s">
        <v>1</v>
      </c>
      <c r="N480" s="194" t="s">
        <v>42</v>
      </c>
      <c r="O480" s="76"/>
      <c r="P480" s="195">
        <f>O480*H480</f>
        <v>0</v>
      </c>
      <c r="Q480" s="195">
        <v>0</v>
      </c>
      <c r="R480" s="195">
        <f>Q480*H480</f>
        <v>0</v>
      </c>
      <c r="S480" s="195">
        <v>0</v>
      </c>
      <c r="T480" s="196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97" t="s">
        <v>921</v>
      </c>
      <c r="AT480" s="197" t="s">
        <v>137</v>
      </c>
      <c r="AU480" s="197" t="s">
        <v>84</v>
      </c>
      <c r="AY480" s="18" t="s">
        <v>135</v>
      </c>
      <c r="BE480" s="198">
        <f>IF(N480="základní",J480,0)</f>
        <v>0</v>
      </c>
      <c r="BF480" s="198">
        <f>IF(N480="snížená",J480,0)</f>
        <v>0</v>
      </c>
      <c r="BG480" s="198">
        <f>IF(N480="zákl. přenesená",J480,0)</f>
        <v>0</v>
      </c>
      <c r="BH480" s="198">
        <f>IF(N480="sníž. přenesená",J480,0)</f>
        <v>0</v>
      </c>
      <c r="BI480" s="198">
        <f>IF(N480="nulová",J480,0)</f>
        <v>0</v>
      </c>
      <c r="BJ480" s="18" t="s">
        <v>142</v>
      </c>
      <c r="BK480" s="198">
        <f>ROUND(I480*H480,2)</f>
        <v>0</v>
      </c>
      <c r="BL480" s="18" t="s">
        <v>921</v>
      </c>
      <c r="BM480" s="197" t="s">
        <v>944</v>
      </c>
    </row>
    <row r="481" s="15" customFormat="1">
      <c r="A481" s="15"/>
      <c r="B481" s="216"/>
      <c r="C481" s="15"/>
      <c r="D481" s="200" t="s">
        <v>144</v>
      </c>
      <c r="E481" s="217" t="s">
        <v>1</v>
      </c>
      <c r="F481" s="218" t="s">
        <v>945</v>
      </c>
      <c r="G481" s="15"/>
      <c r="H481" s="217" t="s">
        <v>1</v>
      </c>
      <c r="I481" s="219"/>
      <c r="J481" s="15"/>
      <c r="K481" s="15"/>
      <c r="L481" s="216"/>
      <c r="M481" s="220"/>
      <c r="N481" s="221"/>
      <c r="O481" s="221"/>
      <c r="P481" s="221"/>
      <c r="Q481" s="221"/>
      <c r="R481" s="221"/>
      <c r="S481" s="221"/>
      <c r="T481" s="222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17" t="s">
        <v>144</v>
      </c>
      <c r="AU481" s="217" t="s">
        <v>84</v>
      </c>
      <c r="AV481" s="15" t="s">
        <v>84</v>
      </c>
      <c r="AW481" s="15" t="s">
        <v>33</v>
      </c>
      <c r="AX481" s="15" t="s">
        <v>76</v>
      </c>
      <c r="AY481" s="217" t="s">
        <v>135</v>
      </c>
    </row>
    <row r="482" s="13" customFormat="1">
      <c r="A482" s="13"/>
      <c r="B482" s="199"/>
      <c r="C482" s="13"/>
      <c r="D482" s="200" t="s">
        <v>144</v>
      </c>
      <c r="E482" s="201" t="s">
        <v>1</v>
      </c>
      <c r="F482" s="202" t="s">
        <v>141</v>
      </c>
      <c r="G482" s="13"/>
      <c r="H482" s="203">
        <v>4</v>
      </c>
      <c r="I482" s="204"/>
      <c r="J482" s="13"/>
      <c r="K482" s="13"/>
      <c r="L482" s="199"/>
      <c r="M482" s="205"/>
      <c r="N482" s="206"/>
      <c r="O482" s="206"/>
      <c r="P482" s="206"/>
      <c r="Q482" s="206"/>
      <c r="R482" s="206"/>
      <c r="S482" s="206"/>
      <c r="T482" s="20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01" t="s">
        <v>144</v>
      </c>
      <c r="AU482" s="201" t="s">
        <v>84</v>
      </c>
      <c r="AV482" s="13" t="s">
        <v>142</v>
      </c>
      <c r="AW482" s="13" t="s">
        <v>33</v>
      </c>
      <c r="AX482" s="13" t="s">
        <v>84</v>
      </c>
      <c r="AY482" s="201" t="s">
        <v>135</v>
      </c>
    </row>
    <row r="483" s="12" customFormat="1" ht="25.92" customHeight="1">
      <c r="A483" s="12"/>
      <c r="B483" s="171"/>
      <c r="C483" s="12"/>
      <c r="D483" s="172" t="s">
        <v>75</v>
      </c>
      <c r="E483" s="173" t="s">
        <v>946</v>
      </c>
      <c r="F483" s="173" t="s">
        <v>947</v>
      </c>
      <c r="G483" s="12"/>
      <c r="H483" s="12"/>
      <c r="I483" s="174"/>
      <c r="J483" s="175">
        <f>BK483</f>
        <v>0</v>
      </c>
      <c r="K483" s="12"/>
      <c r="L483" s="171"/>
      <c r="M483" s="176"/>
      <c r="N483" s="177"/>
      <c r="O483" s="177"/>
      <c r="P483" s="178">
        <f>P484+P486</f>
        <v>0</v>
      </c>
      <c r="Q483" s="177"/>
      <c r="R483" s="178">
        <f>R484+R486</f>
        <v>0</v>
      </c>
      <c r="S483" s="177"/>
      <c r="T483" s="179">
        <f>T484+T486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172" t="s">
        <v>161</v>
      </c>
      <c r="AT483" s="180" t="s">
        <v>75</v>
      </c>
      <c r="AU483" s="180" t="s">
        <v>76</v>
      </c>
      <c r="AY483" s="172" t="s">
        <v>135</v>
      </c>
      <c r="BK483" s="181">
        <f>BK484+BK486</f>
        <v>0</v>
      </c>
    </row>
    <row r="484" s="12" customFormat="1" ht="22.8" customHeight="1">
      <c r="A484" s="12"/>
      <c r="B484" s="171"/>
      <c r="C484" s="12"/>
      <c r="D484" s="172" t="s">
        <v>75</v>
      </c>
      <c r="E484" s="182" t="s">
        <v>948</v>
      </c>
      <c r="F484" s="182" t="s">
        <v>949</v>
      </c>
      <c r="G484" s="12"/>
      <c r="H484" s="12"/>
      <c r="I484" s="174"/>
      <c r="J484" s="183">
        <f>BK484</f>
        <v>0</v>
      </c>
      <c r="K484" s="12"/>
      <c r="L484" s="171"/>
      <c r="M484" s="176"/>
      <c r="N484" s="177"/>
      <c r="O484" s="177"/>
      <c r="P484" s="178">
        <f>P485</f>
        <v>0</v>
      </c>
      <c r="Q484" s="177"/>
      <c r="R484" s="178">
        <f>R485</f>
        <v>0</v>
      </c>
      <c r="S484" s="177"/>
      <c r="T484" s="179">
        <f>T485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172" t="s">
        <v>161</v>
      </c>
      <c r="AT484" s="180" t="s">
        <v>75</v>
      </c>
      <c r="AU484" s="180" t="s">
        <v>84</v>
      </c>
      <c r="AY484" s="172" t="s">
        <v>135</v>
      </c>
      <c r="BK484" s="181">
        <f>BK485</f>
        <v>0</v>
      </c>
    </row>
    <row r="485" s="2" customFormat="1" ht="16.5" customHeight="1">
      <c r="A485" s="37"/>
      <c r="B485" s="184"/>
      <c r="C485" s="185" t="s">
        <v>950</v>
      </c>
      <c r="D485" s="185" t="s">
        <v>137</v>
      </c>
      <c r="E485" s="186" t="s">
        <v>951</v>
      </c>
      <c r="F485" s="187" t="s">
        <v>949</v>
      </c>
      <c r="G485" s="188" t="s">
        <v>407</v>
      </c>
      <c r="H485" s="189">
        <v>1</v>
      </c>
      <c r="I485" s="190"/>
      <c r="J485" s="191">
        <f>ROUND(I485*H485,2)</f>
        <v>0</v>
      </c>
      <c r="K485" s="192"/>
      <c r="L485" s="38"/>
      <c r="M485" s="193" t="s">
        <v>1</v>
      </c>
      <c r="N485" s="194" t="s">
        <v>42</v>
      </c>
      <c r="O485" s="76"/>
      <c r="P485" s="195">
        <f>O485*H485</f>
        <v>0</v>
      </c>
      <c r="Q485" s="195">
        <v>0</v>
      </c>
      <c r="R485" s="195">
        <f>Q485*H485</f>
        <v>0</v>
      </c>
      <c r="S485" s="195">
        <v>0</v>
      </c>
      <c r="T485" s="196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97" t="s">
        <v>952</v>
      </c>
      <c r="AT485" s="197" t="s">
        <v>137</v>
      </c>
      <c r="AU485" s="197" t="s">
        <v>142</v>
      </c>
      <c r="AY485" s="18" t="s">
        <v>135</v>
      </c>
      <c r="BE485" s="198">
        <f>IF(N485="základní",J485,0)</f>
        <v>0</v>
      </c>
      <c r="BF485" s="198">
        <f>IF(N485="snížená",J485,0)</f>
        <v>0</v>
      </c>
      <c r="BG485" s="198">
        <f>IF(N485="zákl. přenesená",J485,0)</f>
        <v>0</v>
      </c>
      <c r="BH485" s="198">
        <f>IF(N485="sníž. přenesená",J485,0)</f>
        <v>0</v>
      </c>
      <c r="BI485" s="198">
        <f>IF(N485="nulová",J485,0)</f>
        <v>0</v>
      </c>
      <c r="BJ485" s="18" t="s">
        <v>142</v>
      </c>
      <c r="BK485" s="198">
        <f>ROUND(I485*H485,2)</f>
        <v>0</v>
      </c>
      <c r="BL485" s="18" t="s">
        <v>952</v>
      </c>
      <c r="BM485" s="197" t="s">
        <v>953</v>
      </c>
    </row>
    <row r="486" s="12" customFormat="1" ht="22.8" customHeight="1">
      <c r="A486" s="12"/>
      <c r="B486" s="171"/>
      <c r="C486" s="12"/>
      <c r="D486" s="172" t="s">
        <v>75</v>
      </c>
      <c r="E486" s="182" t="s">
        <v>954</v>
      </c>
      <c r="F486" s="182" t="s">
        <v>955</v>
      </c>
      <c r="G486" s="12"/>
      <c r="H486" s="12"/>
      <c r="I486" s="174"/>
      <c r="J486" s="183">
        <f>BK486</f>
        <v>0</v>
      </c>
      <c r="K486" s="12"/>
      <c r="L486" s="171"/>
      <c r="M486" s="176"/>
      <c r="N486" s="177"/>
      <c r="O486" s="177"/>
      <c r="P486" s="178">
        <f>P487</f>
        <v>0</v>
      </c>
      <c r="Q486" s="177"/>
      <c r="R486" s="178">
        <f>R487</f>
        <v>0</v>
      </c>
      <c r="S486" s="177"/>
      <c r="T486" s="179">
        <f>T487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172" t="s">
        <v>161</v>
      </c>
      <c r="AT486" s="180" t="s">
        <v>75</v>
      </c>
      <c r="AU486" s="180" t="s">
        <v>84</v>
      </c>
      <c r="AY486" s="172" t="s">
        <v>135</v>
      </c>
      <c r="BK486" s="181">
        <f>BK487</f>
        <v>0</v>
      </c>
    </row>
    <row r="487" s="2" customFormat="1" ht="16.5" customHeight="1">
      <c r="A487" s="37"/>
      <c r="B487" s="184"/>
      <c r="C487" s="185" t="s">
        <v>956</v>
      </c>
      <c r="D487" s="185" t="s">
        <v>137</v>
      </c>
      <c r="E487" s="186" t="s">
        <v>957</v>
      </c>
      <c r="F487" s="187" t="s">
        <v>955</v>
      </c>
      <c r="G487" s="188" t="s">
        <v>407</v>
      </c>
      <c r="H487" s="189">
        <v>1</v>
      </c>
      <c r="I487" s="190"/>
      <c r="J487" s="191">
        <f>ROUND(I487*H487,2)</f>
        <v>0</v>
      </c>
      <c r="K487" s="192"/>
      <c r="L487" s="38"/>
      <c r="M487" s="234" t="s">
        <v>1</v>
      </c>
      <c r="N487" s="235" t="s">
        <v>42</v>
      </c>
      <c r="O487" s="236"/>
      <c r="P487" s="237">
        <f>O487*H487</f>
        <v>0</v>
      </c>
      <c r="Q487" s="237">
        <v>0</v>
      </c>
      <c r="R487" s="237">
        <f>Q487*H487</f>
        <v>0</v>
      </c>
      <c r="S487" s="237">
        <v>0</v>
      </c>
      <c r="T487" s="238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7" t="s">
        <v>952</v>
      </c>
      <c r="AT487" s="197" t="s">
        <v>137</v>
      </c>
      <c r="AU487" s="197" t="s">
        <v>142</v>
      </c>
      <c r="AY487" s="18" t="s">
        <v>135</v>
      </c>
      <c r="BE487" s="198">
        <f>IF(N487="základní",J487,0)</f>
        <v>0</v>
      </c>
      <c r="BF487" s="198">
        <f>IF(N487="snížená",J487,0)</f>
        <v>0</v>
      </c>
      <c r="BG487" s="198">
        <f>IF(N487="zákl. přenesená",J487,0)</f>
        <v>0</v>
      </c>
      <c r="BH487" s="198">
        <f>IF(N487="sníž. přenesená",J487,0)</f>
        <v>0</v>
      </c>
      <c r="BI487" s="198">
        <f>IF(N487="nulová",J487,0)</f>
        <v>0</v>
      </c>
      <c r="BJ487" s="18" t="s">
        <v>142</v>
      </c>
      <c r="BK487" s="198">
        <f>ROUND(I487*H487,2)</f>
        <v>0</v>
      </c>
      <c r="BL487" s="18" t="s">
        <v>952</v>
      </c>
      <c r="BM487" s="197" t="s">
        <v>958</v>
      </c>
    </row>
    <row r="488" s="2" customFormat="1" ht="6.96" customHeight="1">
      <c r="A488" s="37"/>
      <c r="B488" s="59"/>
      <c r="C488" s="60"/>
      <c r="D488" s="60"/>
      <c r="E488" s="60"/>
      <c r="F488" s="60"/>
      <c r="G488" s="60"/>
      <c r="H488" s="60"/>
      <c r="I488" s="143"/>
      <c r="J488" s="60"/>
      <c r="K488" s="60"/>
      <c r="L488" s="38"/>
      <c r="M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</row>
  </sheetData>
  <autoFilter ref="C141:K487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TISK\User</dc:creator>
  <cp:lastModifiedBy>TISK\User</cp:lastModifiedBy>
  <dcterms:created xsi:type="dcterms:W3CDTF">2020-06-02T05:35:41Z</dcterms:created>
  <dcterms:modified xsi:type="dcterms:W3CDTF">2020-06-02T05:35:45Z</dcterms:modified>
</cp:coreProperties>
</file>