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2\0_DNS\55 ŠPA\"/>
    </mc:Choice>
  </mc:AlternateContent>
  <bookViews>
    <workbookView xWindow="0" yWindow="0" windowWidth="28800" windowHeight="12300" activeTab="1"/>
  </bookViews>
  <sheets>
    <sheet name="Rekapitulace stavby" sheetId="1" r:id="rId1"/>
    <sheet name="1 - Bytová jednotka č. 29" sheetId="2" r:id="rId2"/>
    <sheet name="Pokyny pro vyplnění" sheetId="3" r:id="rId3"/>
  </sheets>
  <definedNames>
    <definedName name="_xlnm._FilterDatabase" localSheetId="1" hidden="1">'1 - Bytová jednotka č. 29'!$C$101:$K$416</definedName>
    <definedName name="_xlnm.Print_Titles" localSheetId="1">'1 - Bytová jednotka č. 29'!$101:$101</definedName>
    <definedName name="_xlnm.Print_Titles" localSheetId="0">'Rekapitulace stavby'!$49:$49</definedName>
    <definedName name="_xlnm.Print_Area" localSheetId="1">'1 - Bytová jednotka č. 29'!$C$4:$J$36,'1 - Bytová jednotka č. 29'!$C$42:$J$83,'1 - Bytová jednotka č. 29'!$C$89:$K$416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16" i="2"/>
  <c r="BH416" i="2"/>
  <c r="BG416" i="2"/>
  <c r="BE416" i="2"/>
  <c r="T416" i="2"/>
  <c r="T415" i="2"/>
  <c r="R416" i="2"/>
  <c r="R415" i="2" s="1"/>
  <c r="P416" i="2"/>
  <c r="P415" i="2" s="1"/>
  <c r="BK416" i="2"/>
  <c r="BK415" i="2" s="1"/>
  <c r="J415" i="2" s="1"/>
  <c r="J82" i="2" s="1"/>
  <c r="J416" i="2"/>
  <c r="BF416" i="2" s="1"/>
  <c r="BI414" i="2"/>
  <c r="BH414" i="2"/>
  <c r="BG414" i="2"/>
  <c r="BE414" i="2"/>
  <c r="T414" i="2"/>
  <c r="T413" i="2" s="1"/>
  <c r="R414" i="2"/>
  <c r="R413" i="2" s="1"/>
  <c r="P414" i="2"/>
  <c r="P413" i="2" s="1"/>
  <c r="BK414" i="2"/>
  <c r="BK413" i="2" s="1"/>
  <c r="J414" i="2"/>
  <c r="BF414" i="2" s="1"/>
  <c r="BI409" i="2"/>
  <c r="BH409" i="2"/>
  <c r="BG409" i="2"/>
  <c r="BE409" i="2"/>
  <c r="T409" i="2"/>
  <c r="R409" i="2"/>
  <c r="P409" i="2"/>
  <c r="BK409" i="2"/>
  <c r="J409" i="2"/>
  <c r="BF409" i="2" s="1"/>
  <c r="BI406" i="2"/>
  <c r="BH406" i="2"/>
  <c r="BG406" i="2"/>
  <c r="BE406" i="2"/>
  <c r="T406" i="2"/>
  <c r="R406" i="2"/>
  <c r="P406" i="2"/>
  <c r="BK406" i="2"/>
  <c r="J406" i="2"/>
  <c r="BF406" i="2" s="1"/>
  <c r="BI400" i="2"/>
  <c r="BH400" i="2"/>
  <c r="BG400" i="2"/>
  <c r="BE400" i="2"/>
  <c r="T400" i="2"/>
  <c r="R400" i="2"/>
  <c r="P400" i="2"/>
  <c r="BK400" i="2"/>
  <c r="J400" i="2"/>
  <c r="BF400" i="2" s="1"/>
  <c r="BI385" i="2"/>
  <c r="BH385" i="2"/>
  <c r="BG385" i="2"/>
  <c r="BE385" i="2"/>
  <c r="T385" i="2"/>
  <c r="T384" i="2" s="1"/>
  <c r="R385" i="2"/>
  <c r="P385" i="2"/>
  <c r="P384" i="2" s="1"/>
  <c r="BK385" i="2"/>
  <c r="J385" i="2"/>
  <c r="BF385" i="2" s="1"/>
  <c r="BI383" i="2"/>
  <c r="BH383" i="2"/>
  <c r="BG383" i="2"/>
  <c r="BE383" i="2"/>
  <c r="T383" i="2"/>
  <c r="R383" i="2"/>
  <c r="P383" i="2"/>
  <c r="BK383" i="2"/>
  <c r="J383" i="2"/>
  <c r="BF383" i="2" s="1"/>
  <c r="BI382" i="2"/>
  <c r="BH382" i="2"/>
  <c r="BG382" i="2"/>
  <c r="BE382" i="2"/>
  <c r="T382" i="2"/>
  <c r="R382" i="2"/>
  <c r="P382" i="2"/>
  <c r="BK382" i="2"/>
  <c r="J382" i="2"/>
  <c r="BF382" i="2" s="1"/>
  <c r="BI371" i="2"/>
  <c r="BH371" i="2"/>
  <c r="BG371" i="2"/>
  <c r="BE371" i="2"/>
  <c r="T371" i="2"/>
  <c r="T370" i="2"/>
  <c r="R371" i="2"/>
  <c r="R370" i="2" s="1"/>
  <c r="P371" i="2"/>
  <c r="BK371" i="2"/>
  <c r="J371" i="2"/>
  <c r="BF371" i="2" s="1"/>
  <c r="BI369" i="2"/>
  <c r="BH369" i="2"/>
  <c r="BG369" i="2"/>
  <c r="BE369" i="2"/>
  <c r="T369" i="2"/>
  <c r="R369" i="2"/>
  <c r="P369" i="2"/>
  <c r="BK369" i="2"/>
  <c r="J369" i="2"/>
  <c r="BF369" i="2" s="1"/>
  <c r="BI366" i="2"/>
  <c r="BH366" i="2"/>
  <c r="BG366" i="2"/>
  <c r="BE366" i="2"/>
  <c r="T366" i="2"/>
  <c r="T364" i="2" s="1"/>
  <c r="R366" i="2"/>
  <c r="P366" i="2"/>
  <c r="BK366" i="2"/>
  <c r="J366" i="2"/>
  <c r="BF366" i="2" s="1"/>
  <c r="BI365" i="2"/>
  <c r="BH365" i="2"/>
  <c r="BG365" i="2"/>
  <c r="BE365" i="2"/>
  <c r="T365" i="2"/>
  <c r="R365" i="2"/>
  <c r="R364" i="2" s="1"/>
  <c r="P365" i="2"/>
  <c r="BK365" i="2"/>
  <c r="J365" i="2"/>
  <c r="BF365" i="2" s="1"/>
  <c r="BI363" i="2"/>
  <c r="BH363" i="2"/>
  <c r="BG363" i="2"/>
  <c r="BE363" i="2"/>
  <c r="T363" i="2"/>
  <c r="R363" i="2"/>
  <c r="P363" i="2"/>
  <c r="BK363" i="2"/>
  <c r="J363" i="2"/>
  <c r="BF363" i="2" s="1"/>
  <c r="BI362" i="2"/>
  <c r="BH362" i="2"/>
  <c r="BG362" i="2"/>
  <c r="BE362" i="2"/>
  <c r="T362" i="2"/>
  <c r="R362" i="2"/>
  <c r="P362" i="2"/>
  <c r="BK362" i="2"/>
  <c r="J362" i="2"/>
  <c r="BF362" i="2"/>
  <c r="BI361" i="2"/>
  <c r="BH361" i="2"/>
  <c r="BG361" i="2"/>
  <c r="BE361" i="2"/>
  <c r="T361" i="2"/>
  <c r="R361" i="2"/>
  <c r="P361" i="2"/>
  <c r="BK361" i="2"/>
  <c r="J361" i="2"/>
  <c r="BF361" i="2" s="1"/>
  <c r="BI359" i="2"/>
  <c r="BH359" i="2"/>
  <c r="BG359" i="2"/>
  <c r="BE359" i="2"/>
  <c r="T359" i="2"/>
  <c r="R359" i="2"/>
  <c r="P359" i="2"/>
  <c r="BK359" i="2"/>
  <c r="J359" i="2"/>
  <c r="BF359" i="2" s="1"/>
  <c r="BI354" i="2"/>
  <c r="BH354" i="2"/>
  <c r="BG354" i="2"/>
  <c r="BE354" i="2"/>
  <c r="T354" i="2"/>
  <c r="R354" i="2"/>
  <c r="P354" i="2"/>
  <c r="BK354" i="2"/>
  <c r="J354" i="2"/>
  <c r="BF354" i="2" s="1"/>
  <c r="BI352" i="2"/>
  <c r="BH352" i="2"/>
  <c r="BG352" i="2"/>
  <c r="BE352" i="2"/>
  <c r="T352" i="2"/>
  <c r="R352" i="2"/>
  <c r="P352" i="2"/>
  <c r="BK352" i="2"/>
  <c r="J352" i="2"/>
  <c r="BF352" i="2" s="1"/>
  <c r="BI348" i="2"/>
  <c r="BH348" i="2"/>
  <c r="BG348" i="2"/>
  <c r="BE348" i="2"/>
  <c r="T348" i="2"/>
  <c r="R348" i="2"/>
  <c r="R347" i="2" s="1"/>
  <c r="P348" i="2"/>
  <c r="BK348" i="2"/>
  <c r="J348" i="2"/>
  <c r="BF348" i="2" s="1"/>
  <c r="BI346" i="2"/>
  <c r="BH346" i="2"/>
  <c r="BG346" i="2"/>
  <c r="BE346" i="2"/>
  <c r="T346" i="2"/>
  <c r="R346" i="2"/>
  <c r="P346" i="2"/>
  <c r="BK346" i="2"/>
  <c r="J346" i="2"/>
  <c r="BF346" i="2" s="1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BK343" i="2"/>
  <c r="J343" i="2"/>
  <c r="BF343" i="2" s="1"/>
  <c r="BI341" i="2"/>
  <c r="BH341" i="2"/>
  <c r="BG341" i="2"/>
  <c r="BE341" i="2"/>
  <c r="T341" i="2"/>
  <c r="R341" i="2"/>
  <c r="P341" i="2"/>
  <c r="BK341" i="2"/>
  <c r="J341" i="2"/>
  <c r="BF341" i="2" s="1"/>
  <c r="BI335" i="2"/>
  <c r="BH335" i="2"/>
  <c r="BG335" i="2"/>
  <c r="BE335" i="2"/>
  <c r="T335" i="2"/>
  <c r="T334" i="2" s="1"/>
  <c r="R335" i="2"/>
  <c r="R334" i="2" s="1"/>
  <c r="P335" i="2"/>
  <c r="P334" i="2" s="1"/>
  <c r="BK335" i="2"/>
  <c r="BK334" i="2" s="1"/>
  <c r="J334" i="2" s="1"/>
  <c r="J75" i="2" s="1"/>
  <c r="J335" i="2"/>
  <c r="BF335" i="2" s="1"/>
  <c r="BI333" i="2"/>
  <c r="BH333" i="2"/>
  <c r="BG333" i="2"/>
  <c r="BE333" i="2"/>
  <c r="T333" i="2"/>
  <c r="R333" i="2"/>
  <c r="P333" i="2"/>
  <c r="BK333" i="2"/>
  <c r="J333" i="2"/>
  <c r="BF333" i="2" s="1"/>
  <c r="BI332" i="2"/>
  <c r="BH332" i="2"/>
  <c r="BG332" i="2"/>
  <c r="BE332" i="2"/>
  <c r="T332" i="2"/>
  <c r="R332" i="2"/>
  <c r="P332" i="2"/>
  <c r="BK332" i="2"/>
  <c r="J332" i="2"/>
  <c r="BF332" i="2" s="1"/>
  <c r="BI329" i="2"/>
  <c r="BH329" i="2"/>
  <c r="BG329" i="2"/>
  <c r="BE329" i="2"/>
  <c r="T329" i="2"/>
  <c r="R329" i="2"/>
  <c r="P329" i="2"/>
  <c r="BK329" i="2"/>
  <c r="J329" i="2"/>
  <c r="BF329" i="2" s="1"/>
  <c r="BI328" i="2"/>
  <c r="BH328" i="2"/>
  <c r="BG328" i="2"/>
  <c r="BE328" i="2"/>
  <c r="T328" i="2"/>
  <c r="R328" i="2"/>
  <c r="P328" i="2"/>
  <c r="BK328" i="2"/>
  <c r="J328" i="2"/>
  <c r="BF328" i="2" s="1"/>
  <c r="BI324" i="2"/>
  <c r="BH324" i="2"/>
  <c r="BG324" i="2"/>
  <c r="BE324" i="2"/>
  <c r="T324" i="2"/>
  <c r="R324" i="2"/>
  <c r="P324" i="2"/>
  <c r="BK324" i="2"/>
  <c r="BK323" i="2" s="1"/>
  <c r="J323" i="2" s="1"/>
  <c r="J74" i="2" s="1"/>
  <c r="J324" i="2"/>
  <c r="BF324" i="2" s="1"/>
  <c r="BI322" i="2"/>
  <c r="BH322" i="2"/>
  <c r="BG322" i="2"/>
  <c r="BE322" i="2"/>
  <c r="T322" i="2"/>
  <c r="R322" i="2"/>
  <c r="P322" i="2"/>
  <c r="BK322" i="2"/>
  <c r="J322" i="2"/>
  <c r="BF322" i="2" s="1"/>
  <c r="BI321" i="2"/>
  <c r="BH321" i="2"/>
  <c r="BG321" i="2"/>
  <c r="BE321" i="2"/>
  <c r="T321" i="2"/>
  <c r="R321" i="2"/>
  <c r="P321" i="2"/>
  <c r="BK321" i="2"/>
  <c r="J321" i="2"/>
  <c r="BF321" i="2" s="1"/>
  <c r="BI320" i="2"/>
  <c r="BH320" i="2"/>
  <c r="BG320" i="2"/>
  <c r="BE320" i="2"/>
  <c r="T320" i="2"/>
  <c r="R320" i="2"/>
  <c r="P320" i="2"/>
  <c r="BK320" i="2"/>
  <c r="J320" i="2"/>
  <c r="BF320" i="2" s="1"/>
  <c r="BI319" i="2"/>
  <c r="BH319" i="2"/>
  <c r="BG319" i="2"/>
  <c r="BE319" i="2"/>
  <c r="T319" i="2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/>
  <c r="BI311" i="2"/>
  <c r="BH311" i="2"/>
  <c r="BG311" i="2"/>
  <c r="BE311" i="2"/>
  <c r="T311" i="2"/>
  <c r="R311" i="2"/>
  <c r="P311" i="2"/>
  <c r="BK311" i="2"/>
  <c r="J311" i="2"/>
  <c r="BF311" i="2" s="1"/>
  <c r="BI310" i="2"/>
  <c r="BH310" i="2"/>
  <c r="BG310" i="2"/>
  <c r="BE310" i="2"/>
  <c r="T310" i="2"/>
  <c r="R310" i="2"/>
  <c r="P310" i="2"/>
  <c r="BK310" i="2"/>
  <c r="J310" i="2"/>
  <c r="BF310" i="2"/>
  <c r="BI309" i="2"/>
  <c r="BH309" i="2"/>
  <c r="BG309" i="2"/>
  <c r="BE309" i="2"/>
  <c r="T309" i="2"/>
  <c r="T304" i="2" s="1"/>
  <c r="R309" i="2"/>
  <c r="P309" i="2"/>
  <c r="BK309" i="2"/>
  <c r="J309" i="2"/>
  <c r="BF309" i="2" s="1"/>
  <c r="BI305" i="2"/>
  <c r="BH305" i="2"/>
  <c r="BG305" i="2"/>
  <c r="BE305" i="2"/>
  <c r="T305" i="2"/>
  <c r="R305" i="2"/>
  <c r="P305" i="2"/>
  <c r="P304" i="2" s="1"/>
  <c r="BK305" i="2"/>
  <c r="J305" i="2"/>
  <c r="BF305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7" i="2"/>
  <c r="BH297" i="2"/>
  <c r="BG297" i="2"/>
  <c r="BE297" i="2"/>
  <c r="T297" i="2"/>
  <c r="R297" i="2"/>
  <c r="P297" i="2"/>
  <c r="BK297" i="2"/>
  <c r="J297" i="2"/>
  <c r="BF297" i="2" s="1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92" i="2"/>
  <c r="BH292" i="2"/>
  <c r="BG292" i="2"/>
  <c r="BE292" i="2"/>
  <c r="T292" i="2"/>
  <c r="R292" i="2"/>
  <c r="P292" i="2"/>
  <c r="BK292" i="2"/>
  <c r="J292" i="2"/>
  <c r="BF292" i="2" s="1"/>
  <c r="BI285" i="2"/>
  <c r="BH285" i="2"/>
  <c r="BG285" i="2"/>
  <c r="BE285" i="2"/>
  <c r="T285" i="2"/>
  <c r="R285" i="2"/>
  <c r="P285" i="2"/>
  <c r="BK285" i="2"/>
  <c r="J285" i="2"/>
  <c r="BF285" i="2" s="1"/>
  <c r="BI280" i="2"/>
  <c r="BH280" i="2"/>
  <c r="BG280" i="2"/>
  <c r="BE280" i="2"/>
  <c r="T280" i="2"/>
  <c r="R280" i="2"/>
  <c r="P280" i="2"/>
  <c r="BK280" i="2"/>
  <c r="BK279" i="2" s="1"/>
  <c r="J279" i="2" s="1"/>
  <c r="J72" i="2" s="1"/>
  <c r="J280" i="2"/>
  <c r="BF280" i="2" s="1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P273" i="2" s="1"/>
  <c r="BK276" i="2"/>
  <c r="J276" i="2"/>
  <c r="BF276" i="2"/>
  <c r="BI275" i="2"/>
  <c r="BH275" i="2"/>
  <c r="BG275" i="2"/>
  <c r="BE275" i="2"/>
  <c r="T275" i="2"/>
  <c r="T273" i="2" s="1"/>
  <c r="R275" i="2"/>
  <c r="P275" i="2"/>
  <c r="BK275" i="2"/>
  <c r="J275" i="2"/>
  <c r="BF275" i="2" s="1"/>
  <c r="BI274" i="2"/>
  <c r="BH274" i="2"/>
  <c r="BG274" i="2"/>
  <c r="BE274" i="2"/>
  <c r="T274" i="2"/>
  <c r="R274" i="2"/>
  <c r="R273" i="2" s="1"/>
  <c r="P274" i="2"/>
  <c r="BK274" i="2"/>
  <c r="BK273" i="2" s="1"/>
  <c r="J273" i="2" s="1"/>
  <c r="J71" i="2" s="1"/>
  <c r="J274" i="2"/>
  <c r="BF274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P252" i="2" s="1"/>
  <c r="BK253" i="2"/>
  <c r="J253" i="2"/>
  <c r="BF253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T248" i="2" s="1"/>
  <c r="R249" i="2"/>
  <c r="P249" i="2"/>
  <c r="BK249" i="2"/>
  <c r="J249" i="2"/>
  <c r="BF249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P228" i="2" s="1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T228" i="2" s="1"/>
  <c r="R229" i="2"/>
  <c r="P229" i="2"/>
  <c r="BK229" i="2"/>
  <c r="J229" i="2"/>
  <c r="BF229" i="2" s="1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T216" i="2"/>
  <c r="R217" i="2"/>
  <c r="P217" i="2"/>
  <c r="P216" i="2" s="1"/>
  <c r="BK217" i="2"/>
  <c r="J217" i="2"/>
  <c r="BF217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P204" i="2"/>
  <c r="BK205" i="2"/>
  <c r="J205" i="2"/>
  <c r="BF205" i="2" s="1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94" i="2"/>
  <c r="BH194" i="2"/>
  <c r="BG194" i="2"/>
  <c r="BE194" i="2"/>
  <c r="T194" i="2"/>
  <c r="T193" i="2"/>
  <c r="R194" i="2"/>
  <c r="R193" i="2"/>
  <c r="P194" i="2"/>
  <c r="P193" i="2"/>
  <c r="BK194" i="2"/>
  <c r="BK193" i="2"/>
  <c r="J193" i="2" s="1"/>
  <c r="J65" i="2" s="1"/>
  <c r="J194" i="2"/>
  <c r="BF194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R188" i="2"/>
  <c r="P188" i="2"/>
  <c r="BK188" i="2"/>
  <c r="J188" i="2"/>
  <c r="BF188" i="2" s="1"/>
  <c r="BI181" i="2"/>
  <c r="BH181" i="2"/>
  <c r="BG181" i="2"/>
  <c r="BE181" i="2"/>
  <c r="T181" i="2"/>
  <c r="R181" i="2"/>
  <c r="P181" i="2"/>
  <c r="BK181" i="2"/>
  <c r="J181" i="2"/>
  <c r="BF181" i="2" s="1"/>
  <c r="BI179" i="2"/>
  <c r="BH179" i="2"/>
  <c r="BG179" i="2"/>
  <c r="BE179" i="2"/>
  <c r="T179" i="2"/>
  <c r="R179" i="2"/>
  <c r="P179" i="2"/>
  <c r="BK179" i="2"/>
  <c r="J179" i="2"/>
  <c r="BF179" i="2" s="1"/>
  <c r="BI176" i="2"/>
  <c r="BH176" i="2"/>
  <c r="BG176" i="2"/>
  <c r="BE176" i="2"/>
  <c r="T176" i="2"/>
  <c r="R176" i="2"/>
  <c r="P176" i="2"/>
  <c r="BK176" i="2"/>
  <c r="J176" i="2"/>
  <c r="BF176" i="2" s="1"/>
  <c r="BI169" i="2"/>
  <c r="BH169" i="2"/>
  <c r="BG169" i="2"/>
  <c r="BE169" i="2"/>
  <c r="T169" i="2"/>
  <c r="R169" i="2"/>
  <c r="P169" i="2"/>
  <c r="BK169" i="2"/>
  <c r="J169" i="2"/>
  <c r="BF169" i="2" s="1"/>
  <c r="BI165" i="2"/>
  <c r="BH165" i="2"/>
  <c r="BG165" i="2"/>
  <c r="BE165" i="2"/>
  <c r="T165" i="2"/>
  <c r="R165" i="2"/>
  <c r="P165" i="2"/>
  <c r="BK165" i="2"/>
  <c r="J165" i="2"/>
  <c r="BF165" i="2" s="1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8" i="2"/>
  <c r="BH158" i="2"/>
  <c r="BG158" i="2"/>
  <c r="BE158" i="2"/>
  <c r="T158" i="2"/>
  <c r="R158" i="2"/>
  <c r="P158" i="2"/>
  <c r="BK158" i="2"/>
  <c r="J158" i="2"/>
  <c r="BF158" i="2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/>
  <c r="BI153" i="2"/>
  <c r="BH153" i="2"/>
  <c r="BG153" i="2"/>
  <c r="BE153" i="2"/>
  <c r="T153" i="2"/>
  <c r="T151" i="2" s="1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47" i="2"/>
  <c r="BH147" i="2"/>
  <c r="BG147" i="2"/>
  <c r="BE147" i="2"/>
  <c r="T147" i="2"/>
  <c r="R147" i="2"/>
  <c r="P147" i="2"/>
  <c r="BK147" i="2"/>
  <c r="J147" i="2"/>
  <c r="BF147" i="2" s="1"/>
  <c r="BI145" i="2"/>
  <c r="BH145" i="2"/>
  <c r="BG145" i="2"/>
  <c r="BE145" i="2"/>
  <c r="T145" i="2"/>
  <c r="R145" i="2"/>
  <c r="P145" i="2"/>
  <c r="BK145" i="2"/>
  <c r="J145" i="2"/>
  <c r="BF145" i="2" s="1"/>
  <c r="BI140" i="2"/>
  <c r="BH140" i="2"/>
  <c r="BG140" i="2"/>
  <c r="BE140" i="2"/>
  <c r="T140" i="2"/>
  <c r="R140" i="2"/>
  <c r="P140" i="2"/>
  <c r="P127" i="2" s="1"/>
  <c r="BK140" i="2"/>
  <c r="J140" i="2"/>
  <c r="BF140" i="2" s="1"/>
  <c r="BI134" i="2"/>
  <c r="BH134" i="2"/>
  <c r="BG134" i="2"/>
  <c r="BE134" i="2"/>
  <c r="T134" i="2"/>
  <c r="R134" i="2"/>
  <c r="P134" i="2"/>
  <c r="BK134" i="2"/>
  <c r="J134" i="2"/>
  <c r="BF134" i="2" s="1"/>
  <c r="BI128" i="2"/>
  <c r="BH128" i="2"/>
  <c r="BG128" i="2"/>
  <c r="BE128" i="2"/>
  <c r="T128" i="2"/>
  <c r="T127" i="2" s="1"/>
  <c r="R128" i="2"/>
  <c r="P128" i="2"/>
  <c r="BK128" i="2"/>
  <c r="J128" i="2"/>
  <c r="BF128" i="2" s="1"/>
  <c r="BI126" i="2"/>
  <c r="BH126" i="2"/>
  <c r="BG126" i="2"/>
  <c r="BE126" i="2"/>
  <c r="T126" i="2"/>
  <c r="R126" i="2"/>
  <c r="P126" i="2"/>
  <c r="BK126" i="2"/>
  <c r="J126" i="2"/>
  <c r="BF126" i="2"/>
  <c r="BI125" i="2"/>
  <c r="BH125" i="2"/>
  <c r="BG125" i="2"/>
  <c r="BE125" i="2"/>
  <c r="T125" i="2"/>
  <c r="R125" i="2"/>
  <c r="P125" i="2"/>
  <c r="BK125" i="2"/>
  <c r="J125" i="2"/>
  <c r="BF125" i="2" s="1"/>
  <c r="BI121" i="2"/>
  <c r="BH121" i="2"/>
  <c r="BG121" i="2"/>
  <c r="BE121" i="2"/>
  <c r="T121" i="2"/>
  <c r="R121" i="2"/>
  <c r="P121" i="2"/>
  <c r="BK121" i="2"/>
  <c r="J121" i="2"/>
  <c r="BF121" i="2"/>
  <c r="BI118" i="2"/>
  <c r="BH118" i="2"/>
  <c r="BG118" i="2"/>
  <c r="BE118" i="2"/>
  <c r="T118" i="2"/>
  <c r="R118" i="2"/>
  <c r="P118" i="2"/>
  <c r="BK118" i="2"/>
  <c r="J118" i="2"/>
  <c r="BF118" i="2" s="1"/>
  <c r="BI116" i="2"/>
  <c r="BH116" i="2"/>
  <c r="BG116" i="2"/>
  <c r="BE116" i="2"/>
  <c r="T116" i="2"/>
  <c r="R116" i="2"/>
  <c r="P116" i="2"/>
  <c r="BK116" i="2"/>
  <c r="J116" i="2"/>
  <c r="BF116" i="2"/>
  <c r="BI114" i="2"/>
  <c r="BH114" i="2"/>
  <c r="BG114" i="2"/>
  <c r="BE114" i="2"/>
  <c r="T114" i="2"/>
  <c r="R114" i="2"/>
  <c r="P114" i="2"/>
  <c r="BK114" i="2"/>
  <c r="J114" i="2"/>
  <c r="BF114" i="2" s="1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R109" i="2"/>
  <c r="P109" i="2"/>
  <c r="BK109" i="2"/>
  <c r="BK107" i="2" s="1"/>
  <c r="J107" i="2" s="1"/>
  <c r="J59" i="2" s="1"/>
  <c r="J109" i="2"/>
  <c r="BF109" i="2" s="1"/>
  <c r="BI108" i="2"/>
  <c r="BH108" i="2"/>
  <c r="BG108" i="2"/>
  <c r="BE108" i="2"/>
  <c r="T108" i="2"/>
  <c r="R108" i="2"/>
  <c r="R107" i="2" s="1"/>
  <c r="P108" i="2"/>
  <c r="P107" i="2" s="1"/>
  <c r="BK108" i="2"/>
  <c r="J108" i="2"/>
  <c r="BF108" i="2"/>
  <c r="T107" i="2"/>
  <c r="BI105" i="2"/>
  <c r="BH105" i="2"/>
  <c r="BG105" i="2"/>
  <c r="F32" i="2" s="1"/>
  <c r="BB52" i="1" s="1"/>
  <c r="BB51" i="1" s="1"/>
  <c r="BE105" i="2"/>
  <c r="T105" i="2"/>
  <c r="T104" i="2"/>
  <c r="R105" i="2"/>
  <c r="R104" i="2" s="1"/>
  <c r="P105" i="2"/>
  <c r="P104" i="2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J96" i="2"/>
  <c r="E7" i="2"/>
  <c r="E92" i="2" s="1"/>
  <c r="AS51" i="1"/>
  <c r="L47" i="1"/>
  <c r="AM46" i="1"/>
  <c r="L46" i="1"/>
  <c r="AM44" i="1"/>
  <c r="L44" i="1"/>
  <c r="L42" i="1"/>
  <c r="L41" i="1"/>
  <c r="P248" i="2" l="1"/>
  <c r="P279" i="2"/>
  <c r="BK304" i="2"/>
  <c r="J304" i="2" s="1"/>
  <c r="J73" i="2" s="1"/>
  <c r="R304" i="2"/>
  <c r="P323" i="2"/>
  <c r="T347" i="2"/>
  <c r="BK370" i="2"/>
  <c r="J370" i="2" s="1"/>
  <c r="J78" i="2" s="1"/>
  <c r="R164" i="2"/>
  <c r="T164" i="2"/>
  <c r="P164" i="2"/>
  <c r="T252" i="2"/>
  <c r="R279" i="2"/>
  <c r="R323" i="2"/>
  <c r="BK347" i="2"/>
  <c r="J347" i="2" s="1"/>
  <c r="J76" i="2" s="1"/>
  <c r="BK364" i="2"/>
  <c r="J364" i="2" s="1"/>
  <c r="J77" i="2" s="1"/>
  <c r="P370" i="2"/>
  <c r="F34" i="2"/>
  <c r="BD52" i="1" s="1"/>
  <c r="BD51" i="1" s="1"/>
  <c r="W30" i="1" s="1"/>
  <c r="F98" i="2"/>
  <c r="P151" i="2"/>
  <c r="T159" i="2"/>
  <c r="P159" i="2"/>
  <c r="P103" i="2" s="1"/>
  <c r="BK164" i="2"/>
  <c r="J164" i="2" s="1"/>
  <c r="J64" i="2" s="1"/>
  <c r="T204" i="2"/>
  <c r="R248" i="2"/>
  <c r="T279" i="2"/>
  <c r="T323" i="2"/>
  <c r="T163" i="2" s="1"/>
  <c r="P347" i="2"/>
  <c r="P364" i="2"/>
  <c r="P163" i="2"/>
  <c r="BK248" i="2"/>
  <c r="J248" i="2" s="1"/>
  <c r="J69" i="2" s="1"/>
  <c r="F33" i="2"/>
  <c r="BC52" i="1" s="1"/>
  <c r="BC51" i="1" s="1"/>
  <c r="AY51" i="1" s="1"/>
  <c r="BK159" i="2"/>
  <c r="J159" i="2" s="1"/>
  <c r="J62" i="2" s="1"/>
  <c r="R159" i="2"/>
  <c r="BK228" i="2"/>
  <c r="J228" i="2" s="1"/>
  <c r="J68" i="2" s="1"/>
  <c r="R228" i="2"/>
  <c r="R384" i="2"/>
  <c r="T412" i="2"/>
  <c r="J30" i="2"/>
  <c r="AV52" i="1" s="1"/>
  <c r="BK151" i="2"/>
  <c r="J151" i="2" s="1"/>
  <c r="J61" i="2" s="1"/>
  <c r="R151" i="2"/>
  <c r="BK216" i="2"/>
  <c r="J216" i="2" s="1"/>
  <c r="J67" i="2" s="1"/>
  <c r="R216" i="2"/>
  <c r="BK384" i="2"/>
  <c r="J384" i="2" s="1"/>
  <c r="J79" i="2" s="1"/>
  <c r="P412" i="2"/>
  <c r="T103" i="2"/>
  <c r="BK127" i="2"/>
  <c r="J127" i="2" s="1"/>
  <c r="J60" i="2" s="1"/>
  <c r="R127" i="2"/>
  <c r="R103" i="2" s="1"/>
  <c r="BK204" i="2"/>
  <c r="J204" i="2" s="1"/>
  <c r="J66" i="2" s="1"/>
  <c r="R204" i="2"/>
  <c r="R163" i="2" s="1"/>
  <c r="BK252" i="2"/>
  <c r="J252" i="2" s="1"/>
  <c r="J70" i="2" s="1"/>
  <c r="R252" i="2"/>
  <c r="R412" i="2"/>
  <c r="J413" i="2"/>
  <c r="J81" i="2" s="1"/>
  <c r="BK412" i="2"/>
  <c r="J412" i="2" s="1"/>
  <c r="J80" i="2" s="1"/>
  <c r="J31" i="2"/>
  <c r="AW52" i="1" s="1"/>
  <c r="F31" i="2"/>
  <c r="BA52" i="1" s="1"/>
  <c r="BA51" i="1" s="1"/>
  <c r="BK103" i="2"/>
  <c r="J104" i="2"/>
  <c r="J58" i="2" s="1"/>
  <c r="AX51" i="1"/>
  <c r="W28" i="1"/>
  <c r="F30" i="2"/>
  <c r="AZ52" i="1" s="1"/>
  <c r="AZ51" i="1" s="1"/>
  <c r="F52" i="2"/>
  <c r="E45" i="2"/>
  <c r="R102" i="2" l="1"/>
  <c r="T102" i="2"/>
  <c r="AT52" i="1"/>
  <c r="BK163" i="2"/>
  <c r="J163" i="2" s="1"/>
  <c r="J63" i="2" s="1"/>
  <c r="P102" i="2"/>
  <c r="AU52" i="1" s="1"/>
  <c r="AU51" i="1" s="1"/>
  <c r="W29" i="1"/>
  <c r="AV51" i="1"/>
  <c r="W26" i="1"/>
  <c r="J103" i="2"/>
  <c r="J57" i="2" s="1"/>
  <c r="W27" i="1"/>
  <c r="AW51" i="1"/>
  <c r="AK27" i="1" s="1"/>
  <c r="BK102" i="2" l="1"/>
  <c r="J102" i="2" s="1"/>
  <c r="J56" i="2"/>
  <c r="J27" i="2"/>
  <c r="AK26" i="1"/>
  <c r="AT51" i="1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<sst xmlns="http://schemas.openxmlformats.org/spreadsheetml/2006/main" count="4324" uniqueCount="949">
  <si>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</si>
  <si>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</si>
  <si>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</si>
  <si>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</si>
  <si>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</si>
  <si>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</si>
  <si>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</si>
  <si>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</si>
  <si>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</si>
  <si>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</si>
  <si>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</si>
  <si>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</si>
  <si>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</si>
  <si>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</si>
  <si>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</si>
  <si>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</si>
  <si>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</si>
  <si>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</si>
  <si>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</si>
  <si>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</si>
  <si>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</si>
  <si>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</si>
  <si>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</si>
  <si>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</si>
  <si>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</si>
  <si>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</si>
  <si>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</si>
  <si>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</si>
  <si>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</si>
  <si>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</si>
  <si>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</si>
  <si>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</si>
  <si>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</si>
  <si>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</si>
  <si>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</si>
  <si>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</si>
  <si>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</si>
  <si>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</si>
  <si>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</si>
  <si>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</si>
  <si>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</si>
  <si>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</si>
  <si>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</si>
  <si>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</si>
  <si>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</si>
  <si>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</si>
  <si>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</si>
  <si>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</si>
  <si>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</si>
  <si>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</si>
  <si>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</si>
  <si>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</si>
  <si>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</si>
  <si>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</si>
  <si>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</si>
  <si>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</si>
  <si>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</si>
  <si>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</si>
  <si>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</si>
  <si>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</si>
  <si>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</si>
  <si>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</si>
  <si>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</si>
  <si>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</si>
  <si>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</si>
  <si>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</si>
  <si>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</si>
  <si>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</si>
  <si>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</si>
  <si>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</si>
  <si>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</si>
  <si>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</si>
  <si>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</si>
  <si>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</si>
  <si>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</si>
  <si>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</si>
  <si>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</si>
  <si>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</si>
  <si>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</si>
  <si>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</si>
  <si>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</si>
  <si>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</si>
  <si>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</si>
  <si>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</si>
  <si>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</si>
  <si>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</si>
  <si>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</si>
  <si>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</si>
  <si>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</si>
  <si>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</si>
  <si>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</si>
  <si>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</si>
  <si>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</si>
  <si>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</si>
  <si>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</si>
  <si>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</si>
  <si>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</si>
  <si>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</si>
  <si>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</si>
  <si>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</si>
  <si>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</si>
  <si>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</si>
  <si>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</si>
  <si>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</si>
  <si>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</si>
  <si>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</si>
  <si>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</si>
  <si>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</si>
  <si>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</si>
  <si>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</si>
  <si>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</si>
  <si>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</si>
  <si>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</si>
  <si>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</si>
  <si>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</si>
  <si>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</si>
  <si>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</si>
  <si>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</si>
  <si>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</si>
  <si>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</si>
  <si>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</si>
  <si>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</si>
  <si>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</si>
  <si>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</si>
  <si>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</si>
  <si>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</si>
  <si>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</si>
  <si>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</si>
  <si>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</si>
  <si>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</si>
  <si>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</si>
  <si>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</si>
  <si>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</si>
  <si>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</si>
  <si>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</si>
  <si>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</si>
  <si>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</si>
  <si>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</si>
  <si>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</si>
  <si>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</si>
  <si>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</si>
  <si>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</si>
  <si>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</si>
  <si>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</si>
  <si>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</si>
  <si>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</si>
  <si>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</si>
  <si>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</si>
  <si>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2,59*1,95</t>
  </si>
  <si>
    <t>Součet</t>
  </si>
  <si>
    <t>5</t>
  </si>
  <si>
    <t>612131121</t>
  </si>
  <si>
    <t>Podkladní a spojovací vrstva vnitřních omítaných ploch  penetrace akrylát-silikonová nanášená ručně stěn</t>
  </si>
  <si>
    <t>1323733099</t>
  </si>
  <si>
    <t>612142001</t>
  </si>
  <si>
    <t>Potažení vnitřních ploch pletivem  v ploše nebo pruzích, na plném podkladu sklovláknitým vtlačením do tmelu stěn</t>
  </si>
  <si>
    <t>222673090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</si>
  <si>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</si>
  <si>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</si>
  <si>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</si>
  <si>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</si>
  <si>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</si>
  <si>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</si>
  <si>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</si>
  <si>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</si>
  <si>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</si>
  <si>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</si>
  <si>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</si>
  <si>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619991001</t>
  </si>
  <si>
    <t>Zakrytí vnitřních ploch před znečištěním  včetně pozdějšího odkrytí podlah fólií přilepenou lepící páskou</t>
  </si>
  <si>
    <t>-228396458</t>
  </si>
  <si>
    <t>3*4,5</t>
  </si>
  <si>
    <t>619991011</t>
  </si>
  <si>
    <t>Zakrytí vnitřních ploch před znečištěním  včetně pozdějšího odkrytí konstrukcí a prvků obalením fólií a přelepením páskou</t>
  </si>
  <si>
    <t>2120938994</t>
  </si>
  <si>
    <t>konstrukce v blízkosti bytového jádra:</t>
  </si>
  <si>
    <t>50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</si>
  <si>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</si>
  <si>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</si>
  <si>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</si>
  <si>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</si>
  <si>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</si>
  <si>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</si>
  <si>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</si>
  <si>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</si>
  <si>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</si>
  <si>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</si>
  <si>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</si>
  <si>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</si>
  <si>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</si>
  <si>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</si>
  <si>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</si>
  <si>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</si>
  <si>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</si>
  <si>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</si>
  <si>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</si>
  <si>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</si>
  <si>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</si>
  <si>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</si>
  <si>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</si>
  <si>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</si>
  <si>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</si>
  <si>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</si>
  <si>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</si>
  <si>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</si>
  <si>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</si>
  <si>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</si>
  <si>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</si>
  <si>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</si>
  <si>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</si>
  <si>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</si>
  <si>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</si>
  <si>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</si>
  <si>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</si>
  <si>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</si>
  <si>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</si>
  <si>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</si>
  <si>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</si>
  <si>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</si>
  <si>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</si>
  <si>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</si>
  <si>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</si>
  <si>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</si>
  <si>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</si>
  <si>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</si>
  <si>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</si>
  <si>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</si>
  <si>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</si>
  <si>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997013501</t>
  </si>
  <si>
    <t>Odvoz suti a vybouraných hmot na skládku nebo meziskládku  se složením, na vzdálenost do 1 km</t>
  </si>
  <si>
    <t>-1399468411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</si>
  <si>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</si>
  <si>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</si>
  <si>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</si>
  <si>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</si>
  <si>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</si>
  <si>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</si>
  <si>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</si>
  <si>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</si>
  <si>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</si>
  <si>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</si>
  <si>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</si>
  <si>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</si>
  <si>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</si>
  <si>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</si>
  <si>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</si>
  <si>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</si>
  <si>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</si>
  <si>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</si>
  <si>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</si>
  <si>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</si>
  <si>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</si>
  <si>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</si>
  <si>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</si>
  <si>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na ploše vodorovné V dvouvrstvá na betonu</t>
  </si>
  <si>
    <t>753630231</t>
  </si>
  <si>
    <t>1,87*1,535</t>
  </si>
  <si>
    <t>711192201</t>
  </si>
  <si>
    <t>Provedení izolace proti zemní vlhkosti hydroizolační stěrkou na ploše svislé S dvouvrstvá na betonu</t>
  </si>
  <si>
    <t>-809715322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</si>
  <si>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</si>
  <si>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</si>
  <si>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</si>
  <si>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</si>
  <si>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</si>
  <si>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</si>
  <si>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</si>
  <si>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</si>
  <si>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</si>
  <si>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</si>
  <si>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</si>
  <si>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</si>
  <si>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711199095</t>
  </si>
  <si>
    <t>Příplatek k cenám provedení izolace proti zemní vlhkosti za plochu do 10 m2  natěradly za studena nebo za horka</t>
  </si>
  <si>
    <t>112191459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</si>
  <si>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</si>
  <si>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</si>
  <si>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</si>
  <si>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</si>
  <si>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</si>
  <si>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</si>
  <si>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</si>
  <si>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</si>
  <si>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</si>
  <si>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</si>
  <si>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</si>
  <si>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</si>
  <si>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1099638654</t>
  </si>
  <si>
    <t>28355020</t>
  </si>
  <si>
    <t>páska pružná těsnící š 80mm</t>
  </si>
  <si>
    <t>1905046208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</si>
  <si>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</si>
  <si>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</si>
  <si>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</si>
  <si>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</si>
  <si>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</si>
  <si>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</si>
  <si>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1494781673</t>
  </si>
  <si>
    <t>721</t>
  </si>
  <si>
    <t>Zdravotechnika - vnitřní kanalizace</t>
  </si>
  <si>
    <t>721171808</t>
  </si>
  <si>
    <t>Demontáž potrubí z novodurových trub  odpadních nebo připojovacích přes 75 do D 114</t>
  </si>
  <si>
    <t>-1345193079</t>
  </si>
  <si>
    <t>721173706</t>
  </si>
  <si>
    <t>Potrubí z plastových trub polyetylenové svařované odpadní (svislé) DN 100</t>
  </si>
  <si>
    <t>-1191786656</t>
  </si>
  <si>
    <t>721173722</t>
  </si>
  <si>
    <t>Potrubí z plastových trub polyetylenové svařované připojovací DN 40</t>
  </si>
  <si>
    <t>-362340929</t>
  </si>
  <si>
    <t>721173724</t>
  </si>
  <si>
    <t>Potrubí z plastových trub polyetylenové svařované připojovací DN 70</t>
  </si>
  <si>
    <t>-795769831</t>
  </si>
  <si>
    <t>721220801</t>
  </si>
  <si>
    <t>Demontáž zápachových uzávěrek  do DN 70</t>
  </si>
  <si>
    <t>1258572716</t>
  </si>
  <si>
    <t>vana,umyvadlo,pračka:</t>
  </si>
  <si>
    <t>721290111</t>
  </si>
  <si>
    <t>Zkouška těsnosti kanalizace  v objektech vodou do DN 125</t>
  </si>
  <si>
    <t>25049892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</si>
  <si>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</si>
  <si>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</si>
  <si>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</si>
  <si>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</si>
  <si>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</si>
  <si>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1560540164</t>
  </si>
  <si>
    <t>722</t>
  </si>
  <si>
    <t>Zdravotechnika - vnitřní vodovod</t>
  </si>
  <si>
    <t>722170801</t>
  </si>
  <si>
    <t>Demontáž rozvodů vody z plastů  do Ø 25 mm</t>
  </si>
  <si>
    <t>1681005884</t>
  </si>
  <si>
    <t>722176113</t>
  </si>
  <si>
    <t>Montáž potrubí z plastových trub  svařovaných polyfuzně D přes 20 do 25 mm</t>
  </si>
  <si>
    <t>-499913385</t>
  </si>
  <si>
    <t>28615150</t>
  </si>
  <si>
    <t>trubka vodovodní tlaková PPR řada PN 20 D 16mm dl 4m</t>
  </si>
  <si>
    <t>-481899723</t>
  </si>
  <si>
    <t>28615152</t>
  </si>
  <si>
    <t>trubka vodovodní tlaková PPR řada PN 20 D 20mm dl 4m</t>
  </si>
  <si>
    <t>2109770526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</si>
  <si>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</si>
  <si>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</si>
  <si>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</si>
  <si>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</si>
  <si>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</si>
  <si>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</si>
  <si>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</si>
  <si>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722179192</t>
  </si>
  <si>
    <t>Příplatek k ceně rozvody vody z plastů  za práce malého rozsahu na zakázce při průměru trubek do 32 mm, do 15 svarů</t>
  </si>
  <si>
    <t>-1870383993</t>
  </si>
  <si>
    <t>722290215</t>
  </si>
  <si>
    <t>Zkoušky, proplach a desinfekce vodovodního potrubí  zkoušky těsnosti vodovodního potrubí hrdlového nebo přírubového do DN 100</t>
  </si>
  <si>
    <t>1451269577</t>
  </si>
  <si>
    <t>722290234</t>
  </si>
  <si>
    <t>Zkoušky, proplach a desinfekce vodovodního potrubí  proplach a desinfekce vodovodního potrubí do DN 80</t>
  </si>
  <si>
    <t>-1679076731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</si>
  <si>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</si>
  <si>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</si>
  <si>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</si>
  <si>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998722181</t>
  </si>
  <si>
    <t>Přesun hmot pro vnitřní vodovod  stanovený z hmotnosti přesunovaného materiálu Příplatek k ceně za přesun prováděný bez použití mechanizace pro jakoukoliv výšku objektu</t>
  </si>
  <si>
    <t>-2047295141</t>
  </si>
  <si>
    <t>723</t>
  </si>
  <si>
    <t>Zdravotechnika - vnitřní plynovod</t>
  </si>
  <si>
    <t>723120804</t>
  </si>
  <si>
    <t>Demontáž potrubí svařovaného z ocelových trubek závitových  do DN 25</t>
  </si>
  <si>
    <t>78147505</t>
  </si>
  <si>
    <t>723150402</t>
  </si>
  <si>
    <t>Potrubí z ocelových trubek hladkých  chráničky z ušlechtilé oceli spojované lisováním DN 15</t>
  </si>
  <si>
    <t>-200119252</t>
  </si>
  <si>
    <t>chránička:</t>
  </si>
  <si>
    <t>723181002</t>
  </si>
  <si>
    <t>Potrubí z měděných trubek měkkých, spojovaných lisováním DN 15</t>
  </si>
  <si>
    <t>153042958</t>
  </si>
  <si>
    <t>723190105</t>
  </si>
  <si>
    <t>106910519</t>
  </si>
  <si>
    <t>723190901</t>
  </si>
  <si>
    <t>Opravy plynovodního potrubí  uzavření nebo otevření potrubí</t>
  </si>
  <si>
    <t>-826658416</t>
  </si>
  <si>
    <t>723190907</t>
  </si>
  <si>
    <t>Opravy plynovodního potrubí  odvzdušnění a napuštění potrubí</t>
  </si>
  <si>
    <t>1423502433</t>
  </si>
  <si>
    <t>723190909</t>
  </si>
  <si>
    <t>Opravy plynovodního potrubí  neúřední zkouška těsnosti dosavadního potrubí</t>
  </si>
  <si>
    <t>164153283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</si>
  <si>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</si>
  <si>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</si>
  <si>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</si>
  <si>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998723181</t>
  </si>
  <si>
    <t>Přesun hmot pro vnitřní plynovod  stanovený z hmotnosti přesunovaného materiálu Příplatek k ceně za přesun prováděný bez použití mechanizace pro jakoukoliv výšku objektu</t>
  </si>
  <si>
    <t>-1898031981</t>
  </si>
  <si>
    <t>725</t>
  </si>
  <si>
    <t>Zdravotechnika - zařizovací předměty</t>
  </si>
  <si>
    <t>725110811</t>
  </si>
  <si>
    <t>Demontáž klozetů  splachovacích s nádrží nebo tlakovým splachovačem</t>
  </si>
  <si>
    <t>-519817168</t>
  </si>
  <si>
    <t>725112001</t>
  </si>
  <si>
    <t>-1294745401</t>
  </si>
  <si>
    <t>725210821</t>
  </si>
  <si>
    <t>Demontáž umyvadel  bez výtokových armatur umyvadel</t>
  </si>
  <si>
    <t>681334847</t>
  </si>
  <si>
    <t>725211602</t>
  </si>
  <si>
    <t>-1867011883</t>
  </si>
  <si>
    <t>725220841</t>
  </si>
  <si>
    <t>Demontáž van  ocelových rohových</t>
  </si>
  <si>
    <t>-1386775319</t>
  </si>
  <si>
    <t>725222116</t>
  </si>
  <si>
    <t>-1680053350</t>
  </si>
  <si>
    <t>725810811</t>
  </si>
  <si>
    <t>Demontáž výtokových ventilů  nástěnných</t>
  </si>
  <si>
    <t>-1696216379</t>
  </si>
  <si>
    <t>725811115</t>
  </si>
  <si>
    <t>Ventily nástěnné s pevným výtokem G 1/2 x 80 mm</t>
  </si>
  <si>
    <t>2025932203</t>
  </si>
  <si>
    <t>725820801</t>
  </si>
  <si>
    <t>Demontáž baterií  nástěnných do G 3/4</t>
  </si>
  <si>
    <t>-339756255</t>
  </si>
  <si>
    <t>725822611</t>
  </si>
  <si>
    <t>Baterie umyvadlové stojánkové pákové bez výpusti</t>
  </si>
  <si>
    <t>-354758313</t>
  </si>
  <si>
    <t>725831313</t>
  </si>
  <si>
    <t>Baterie vanové nástěnné pákové s příslušenstvím a pohyblivým držákem</t>
  </si>
  <si>
    <t>-1250725098</t>
  </si>
  <si>
    <t>725865501</t>
  </si>
  <si>
    <t>Zápachové uzávěrky zařizovacích předmětů odpadní soupravy se zápachovou uzávěrkou DN 40/50</t>
  </si>
  <si>
    <t>-1063043851</t>
  </si>
  <si>
    <t>725869101</t>
  </si>
  <si>
    <t>Zápachové uzávěrky zařizovacích předmětů montáž zápachových uzávěrek umyvadlových do DN 40</t>
  </si>
  <si>
    <t>861152230</t>
  </si>
  <si>
    <t>55161837</t>
  </si>
  <si>
    <t>uzávěrka zápachová pro pračku a myčku nástěnná PP-bílá DN 40</t>
  </si>
  <si>
    <t>106925931</t>
  </si>
  <si>
    <t>ZUU</t>
  </si>
  <si>
    <t>Zápachová uzávěra - sifon pro umyvadla, provedení chrom</t>
  </si>
  <si>
    <t>-546321955</t>
  </si>
  <si>
    <t>725980123</t>
  </si>
  <si>
    <t>Dvířka  30/30</t>
  </si>
  <si>
    <t>1099698925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</si>
  <si>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</si>
  <si>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</si>
  <si>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</si>
  <si>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</si>
  <si>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</si>
  <si>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1927526135</t>
  </si>
  <si>
    <t>OIM</t>
  </si>
  <si>
    <t>Ostatní instalační materiál nutný pro dopojení zařizovacích předmětů (pancéřové hadičky, těsnění atd...)</t>
  </si>
  <si>
    <t>kpl</t>
  </si>
  <si>
    <t>-1022586961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</si>
  <si>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</si>
  <si>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</si>
  <si>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</si>
  <si>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</si>
  <si>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1686814851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</si>
  <si>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</si>
  <si>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</si>
  <si>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</si>
  <si>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</si>
  <si>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</si>
  <si>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-363316855</t>
  </si>
  <si>
    <t>741</t>
  </si>
  <si>
    <t>Elektroinstalace - silnoproud</t>
  </si>
  <si>
    <t>725610902</t>
  </si>
  <si>
    <t>Opravy plynových sporáků  výměna plynových sporáků bez regulátoru tlaku plynu s úpravou instalace</t>
  </si>
  <si>
    <t>-1800841310</t>
  </si>
  <si>
    <t>54111971</t>
  </si>
  <si>
    <t>155569829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</si>
  <si>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</si>
  <si>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</si>
  <si>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</si>
  <si>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34571515</t>
  </si>
  <si>
    <t>krabice přístrojová instalační 400 V, 142x71x45mm do dutých stěn</t>
  </si>
  <si>
    <t>1013406182</t>
  </si>
  <si>
    <t>741120001</t>
  </si>
  <si>
    <t>Montáž vodičů izolovaných měděných bez ukončení uložených pod omítku plných a laněných (CY), průřezu žíly 0,35 až 6 mm2</t>
  </si>
  <si>
    <t>-1112310624</t>
  </si>
  <si>
    <t>34111036</t>
  </si>
  <si>
    <t>kabel silový s Cu jádrem 1 kV 3x2,5mm2</t>
  </si>
  <si>
    <t>-2124634943</t>
  </si>
  <si>
    <t>34111018</t>
  </si>
  <si>
    <t>kabel silový s Cu jádrem 1 kV 2x6mm2</t>
  </si>
  <si>
    <t>-762934188</t>
  </si>
  <si>
    <t>741210001</t>
  </si>
  <si>
    <t>Montáž rozvodnic oceloplechových nebo plastových bez zapojení vodičů běžných, hmotnosti do 20 kg</t>
  </si>
  <si>
    <t>2063525360</t>
  </si>
  <si>
    <t>35713850</t>
  </si>
  <si>
    <t>rozvodnice elektroměrové s jedním 1 fázovým místem bez požární úpravy</t>
  </si>
  <si>
    <t>-68184277</t>
  </si>
  <si>
    <t>741310001</t>
  </si>
  <si>
    <t>Montáž spínačů jedno nebo dvoupólových nástěnných se zapojením vodičů, pro prostředí normální vypínačů, řazení 1-jednopólových</t>
  </si>
  <si>
    <t>-240364418</t>
  </si>
  <si>
    <t>34535799</t>
  </si>
  <si>
    <t>ovladač zapínací tlačítkový 10A 3553-80289 velkoplošný</t>
  </si>
  <si>
    <t>-1277209855</t>
  </si>
  <si>
    <t>741313001</t>
  </si>
  <si>
    <t>Montáž zásuvek domovních se zapojením vodičů bezšroubové připojení polozapuštěných nebo zapuštěných 10/16 A, provedení 2P + PE</t>
  </si>
  <si>
    <t>-1786783444</t>
  </si>
  <si>
    <t>35811077</t>
  </si>
  <si>
    <t>zásuvka nepropustná nástěnná 16A 220 V 3pólová</t>
  </si>
  <si>
    <t>279074735</t>
  </si>
  <si>
    <t>741370002</t>
  </si>
  <si>
    <t>Montáž svítidel žárovkových se zapojením vodičů bytových nebo společenských místností stropních přisazených 1 zdroj se sklem</t>
  </si>
  <si>
    <t>432966697</t>
  </si>
  <si>
    <t>34821275</t>
  </si>
  <si>
    <t>svítidlo bytové žárovkové IP 42, max. 60 W E27</t>
  </si>
  <si>
    <t>434488831</t>
  </si>
  <si>
    <t>34111030</t>
  </si>
  <si>
    <t>kabel silový s Cu jádrem 1 kV 3x1,5mm2</t>
  </si>
  <si>
    <t>-1272363059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</si>
  <si>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</si>
  <si>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</si>
  <si>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</si>
  <si>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</si>
  <si>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</si>
  <si>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</si>
  <si>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998741181</t>
  </si>
  <si>
    <t>Přesun hmot pro silnoproud stanovený z hmotnosti přesunovaného materiálu Příplatek k ceně za přesun prováděný bez použití mechanizace pro jakoukoliv výšku objektu</t>
  </si>
  <si>
    <t>1260553526</t>
  </si>
  <si>
    <t>34823735</t>
  </si>
  <si>
    <t>svítidlo zářivkové interiérové s kompenzací, barva bílá, 18W, délka 974 mm</t>
  </si>
  <si>
    <t>1752240716</t>
  </si>
  <si>
    <t>751</t>
  </si>
  <si>
    <t>Vzduchotechnika</t>
  </si>
  <si>
    <t>751111012</t>
  </si>
  <si>
    <t>Montáž ventilátoru axiálního nízkotlakého  nástěnného základního, průměru přes 100 do 200 mm</t>
  </si>
  <si>
    <t>-1585341951</t>
  </si>
  <si>
    <t>V</t>
  </si>
  <si>
    <t>Axiální ventilátor max. 20x20cm, pr. 125 mm</t>
  </si>
  <si>
    <t>-65258604</t>
  </si>
  <si>
    <t>751111811</t>
  </si>
  <si>
    <t>Demontáž ventilátoru axiálního nízkotlakého kruhové potrubí, průměru do 200 mm</t>
  </si>
  <si>
    <t>-1355394365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</si>
  <si>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</si>
  <si>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</si>
  <si>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</si>
  <si>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998751181</t>
  </si>
  <si>
    <t>Přesun hmot pro vzduchotechniku stanovený z hmotnosti přesunovaného materiálu Příplatek k cenám za přesun prováděný bez použití mechanizace pro jakoukoliv výšku objektu</t>
  </si>
  <si>
    <t>1094604144</t>
  </si>
  <si>
    <t>763</t>
  </si>
  <si>
    <t>Konstrukce suché výstavby</t>
  </si>
  <si>
    <t>763111331</t>
  </si>
  <si>
    <t>-1910593553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</si>
  <si>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</si>
  <si>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</si>
  <si>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</si>
  <si>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</si>
  <si>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</si>
  <si>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</si>
  <si>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</si>
  <si>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</si>
  <si>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</si>
  <si>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</si>
  <si>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</si>
  <si>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</si>
  <si>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</si>
  <si>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</si>
  <si>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763111751</t>
  </si>
  <si>
    <t>Příčka ze sádrokartonových desek  Příplatek k cenám za plochu do 6 m2 jednotlivě</t>
  </si>
  <si>
    <t>-1027229375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</si>
  <si>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</si>
  <si>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</si>
  <si>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</si>
  <si>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763111771</t>
  </si>
  <si>
    <t>Příčka ze sádrokartonových desek  Příplatek k cenám za rovinnost kvality speciální tmelení kvality Q3</t>
  </si>
  <si>
    <t>-480054681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</si>
  <si>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</si>
  <si>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</si>
  <si>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</si>
  <si>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</si>
  <si>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</si>
  <si>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</si>
  <si>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-1059245279</t>
  </si>
  <si>
    <t>VS</t>
  </si>
  <si>
    <t>Příplatek za použití vysokopevnostního sádrokartonu tvrzeného v místě zavěšení kuchyňské linky</t>
  </si>
  <si>
    <t>1098780962</t>
  </si>
  <si>
    <t>766</t>
  </si>
  <si>
    <t>Konstrukce truhlářské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</si>
  <si>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</si>
  <si>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</si>
  <si>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</si>
  <si>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</si>
  <si>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</si>
  <si>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</si>
  <si>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</si>
  <si>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</si>
  <si>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61162854</t>
  </si>
  <si>
    <t>dveře vnitřní foliované plné 1křídlové 70x197 cm</t>
  </si>
  <si>
    <t>-458288900</t>
  </si>
  <si>
    <t>54914610</t>
  </si>
  <si>
    <t>642087108</t>
  </si>
  <si>
    <t>766660722</t>
  </si>
  <si>
    <t>Montáž dveřních doplňků dveřního kování zámku</t>
  </si>
  <si>
    <t>1188739700</t>
  </si>
  <si>
    <t>54925015</t>
  </si>
  <si>
    <t>1347563078</t>
  </si>
  <si>
    <t>766695212</t>
  </si>
  <si>
    <t>Montáž ostatních truhlářských konstrukcí  prahů dveří jednokřídlových, šířky do 100 mm</t>
  </si>
  <si>
    <t>1561659889</t>
  </si>
  <si>
    <t>61187416</t>
  </si>
  <si>
    <t>práh dveřní dřevěný bukový tl 2cm dl 92cm š 10cm</t>
  </si>
  <si>
    <t>715482320</t>
  </si>
  <si>
    <t>766812840</t>
  </si>
  <si>
    <t>Demontáž kuchyňských linek  dřevěných nebo kovových včetně skříněk uchycených na stěně, délky přes 1800 do 2100 mm</t>
  </si>
  <si>
    <t>537857701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</si>
  <si>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</si>
  <si>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</si>
  <si>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</si>
  <si>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</si>
  <si>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</si>
  <si>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-761864693</t>
  </si>
  <si>
    <t>DV</t>
  </si>
  <si>
    <t>Dodávka a osazení laminátových dvířek za wc vč. úchytek a začištění</t>
  </si>
  <si>
    <t>-868764582</t>
  </si>
  <si>
    <t>KL</t>
  </si>
  <si>
    <t>-205432559</t>
  </si>
  <si>
    <t>MKL</t>
  </si>
  <si>
    <t>Montáž kuchyňské linky dle specifikace</t>
  </si>
  <si>
    <t>-1796452022</t>
  </si>
  <si>
    <t>UP</t>
  </si>
  <si>
    <t>Dodatečná úprava dveřních prahů vzhledem k výškovým rozdílům podlah</t>
  </si>
  <si>
    <t>-54301902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</si>
  <si>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</si>
  <si>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</si>
  <si>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</si>
  <si>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</si>
  <si>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-1118950847</t>
  </si>
  <si>
    <t>771591111</t>
  </si>
  <si>
    <t>Podlahy - ostatní práce  penetrace podkladu</t>
  </si>
  <si>
    <t>979705006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</si>
  <si>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</si>
  <si>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</si>
  <si>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</si>
  <si>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</si>
  <si>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</si>
  <si>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</si>
  <si>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</si>
  <si>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</si>
  <si>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</si>
  <si>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</si>
  <si>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-1487103903</t>
  </si>
  <si>
    <t>776</t>
  </si>
  <si>
    <t>Podlahy povlakové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</si>
  <si>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</si>
  <si>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</si>
  <si>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</si>
  <si>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</si>
  <si>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</si>
  <si>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</si>
  <si>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</si>
  <si>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</si>
  <si>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</si>
  <si>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-77786849</t>
  </si>
  <si>
    <t>28411003</t>
  </si>
  <si>
    <t>lišta soklová PVC 30 x 30 mm</t>
  </si>
  <si>
    <t>1769140403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</si>
  <si>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</si>
  <si>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</si>
  <si>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</si>
  <si>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</si>
  <si>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998776181</t>
  </si>
  <si>
    <t>Přesun hmot pro podlahy povlakové  stanovený z hmotnosti přesunovaného materiálu Příplatek k cenám za přesun prováděný bez použití mechanizace pro jakoukoliv výšku objektu</t>
  </si>
  <si>
    <t>608422609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</si>
  <si>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</si>
  <si>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</si>
  <si>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</si>
  <si>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</si>
  <si>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</si>
  <si>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L</t>
  </si>
  <si>
    <t>Listela - dekorovaný obklad</t>
  </si>
  <si>
    <t>-2026301241</t>
  </si>
  <si>
    <t>10,82/0,4*1,1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</si>
  <si>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</si>
  <si>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</si>
  <si>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</si>
  <si>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</si>
  <si>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</si>
  <si>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</si>
  <si>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59761155</t>
  </si>
  <si>
    <t>dlaždice keramické koupelnové(barevné) přes 19 do 25 ks/m2</t>
  </si>
  <si>
    <t>-1238429070</t>
  </si>
  <si>
    <t>24,07*1,1</t>
  </si>
  <si>
    <t>781495111</t>
  </si>
  <si>
    <t>Ostatní prvky  ostatní práce penetrace podkladu</t>
  </si>
  <si>
    <t>-496152073</t>
  </si>
  <si>
    <t>998781103</t>
  </si>
  <si>
    <t>Přesun hmot pro obklady keramické  stanovený z hmotnosti přesunovaného materiálu vodorovná dopravní vzdálenost do 50 m v objektech výšky přes 12 do 24 m</t>
  </si>
  <si>
    <t>1653346950</t>
  </si>
  <si>
    <t>998781181</t>
  </si>
  <si>
    <t>Přesun hmot pro obklady keramické  stanovený z hmotnosti přesunovaného materiálu Příplatek k cenám za přesun prováděný bez použití mechanizace pro jakoukoliv výšku objektu</t>
  </si>
  <si>
    <t>1668329499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</si>
  <si>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</si>
  <si>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</si>
  <si>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</si>
  <si>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</si>
  <si>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409694520</t>
  </si>
  <si>
    <t>783314101</t>
  </si>
  <si>
    <t>Základní nátěr zámečnických konstrukcí jednonásobný syntetický</t>
  </si>
  <si>
    <t>-341342469</t>
  </si>
  <si>
    <t>zárubně:</t>
  </si>
  <si>
    <t>(2*2+0,9)*2*0,5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</si>
  <si>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</si>
  <si>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</si>
  <si>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</si>
  <si>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</si>
  <si>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</si>
  <si>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</si>
  <si>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</si>
  <si>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</si>
  <si>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</si>
  <si>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</si>
  <si>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</si>
  <si>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</si>
  <si>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</si>
  <si>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</si>
  <si>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-570402827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</si>
  <si>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</si>
  <si>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</si>
  <si>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</si>
  <si>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</si>
  <si>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</si>
  <si>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</si>
  <si>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</si>
  <si>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</si>
  <si>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</si>
  <si>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</si>
  <si>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</si>
  <si>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</si>
  <si>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</si>
  <si>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</si>
  <si>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</si>
  <si>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</si>
  <si>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</si>
  <si>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</si>
  <si>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</si>
  <si>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</si>
  <si>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</si>
  <si>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</si>
  <si>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</si>
  <si>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</si>
  <si>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</si>
  <si>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</si>
  <si>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HZS4212</t>
  </si>
  <si>
    <t>Hodinové zúčtovací sazby ostatních profesí  revizní a kontrolní činnost revizní technik specialista</t>
  </si>
  <si>
    <t>-1229761575</t>
  </si>
  <si>
    <t>VRN</t>
  </si>
  <si>
    <t>Vedlejší rozpočtové náklady</t>
  </si>
  <si>
    <t>VRN3</t>
  </si>
  <si>
    <t>Zařízení staveniště</t>
  </si>
  <si>
    <t>030001000</t>
  </si>
  <si>
    <t>1024</t>
  </si>
  <si>
    <t>1416255878</t>
  </si>
  <si>
    <t>VRN7</t>
  </si>
  <si>
    <t>Provozní vlivy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</si>
  <si>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</si>
  <si>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</si>
  <si>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</si>
  <si>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</si>
  <si>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</si>
  <si>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</si>
  <si>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</si>
  <si>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</si>
  <si>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</si>
  <si>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</si>
  <si>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</si>
  <si>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</si>
  <si>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</si>
  <si>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</si>
  <si>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</si>
  <si>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</si>
  <si>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</si>
  <si>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</si>
  <si>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</si>
  <si>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</si>
  <si>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</si>
  <si>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</si>
  <si>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</si>
  <si>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</si>
  <si>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</si>
  <si>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</si>
  <si>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</si>
  <si>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</si>
  <si>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</si>
  <si>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</si>
  <si>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</si>
  <si>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</si>
  <si>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</si>
  <si>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</si>
  <si>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</si>
  <si>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</si>
  <si>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</si>
  <si>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</si>
  <si>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</si>
  <si>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</si>
  <si>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</si>
  <si>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</si>
  <si>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</si>
  <si>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</si>
  <si>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</si>
  <si>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</si>
  <si>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</si>
  <si>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</si>
  <si>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</si>
  <si>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</si>
  <si>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</si>
  <si>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</si>
  <si>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</si>
  <si>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</si>
  <si>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</si>
  <si>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</si>
  <si>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</si>
  <si>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</si>
  <si>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</si>
  <si>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</si>
  <si>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</si>
  <si>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</si>
  <si>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</si>
  <si>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</si>
  <si>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</si>
  <si>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</si>
  <si>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</si>
  <si>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</si>
  <si>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</si>
  <si>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</si>
  <si>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</si>
  <si>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</si>
  <si>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</si>
  <si>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</si>
  <si>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</si>
  <si>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</si>
  <si>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</si>
  <si>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</si>
  <si>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</si>
  <si>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</si>
  <si>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</si>
  <si>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</si>
  <si>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</si>
  <si>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</si>
  <si>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</si>
  <si>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</si>
  <si>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</si>
  <si>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</si>
  <si>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</si>
  <si>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</si>
  <si>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</si>
  <si>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</si>
  <si>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</si>
  <si>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</si>
  <si>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</si>
  <si>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</si>
  <si>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</si>
  <si>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</si>
  <si>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</si>
  <si>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</si>
  <si>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</si>
  <si>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</si>
  <si>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</si>
  <si>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</si>
  <si>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</si>
  <si>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</si>
  <si>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</si>
  <si>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</si>
  <si>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</si>
  <si>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</si>
  <si>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</si>
  <si>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</si>
  <si>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</si>
  <si>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</si>
  <si>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</si>
  <si>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</si>
  <si>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</si>
  <si>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</si>
  <si>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</si>
  <si>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</si>
  <si>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</si>
  <si>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</si>
  <si>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</si>
  <si>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</si>
  <si>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</si>
  <si>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</si>
  <si>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</si>
  <si>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</si>
  <si>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</si>
  <si>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</si>
  <si>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</si>
  <si>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</si>
  <si>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</si>
  <si>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</si>
  <si>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</si>
  <si>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</si>
  <si>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</si>
  <si>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</si>
  <si>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</si>
  <si>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</si>
  <si>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</si>
  <si>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</si>
  <si>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</si>
  <si>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</si>
  <si>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</si>
  <si>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</si>
  <si>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</si>
  <si>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</si>
  <si>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</si>
  <si>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</si>
  <si>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</si>
  <si>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</si>
  <si>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</si>
  <si>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</si>
  <si>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</si>
  <si>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</si>
  <si>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</si>
  <si>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</si>
  <si>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</si>
  <si>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</si>
  <si>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</si>
  <si>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</si>
  <si>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</si>
  <si>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</si>
  <si>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</si>
  <si>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</si>
  <si>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</si>
  <si>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</si>
  <si>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</si>
  <si>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</si>
  <si>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</si>
  <si>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</si>
  <si>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</si>
  <si>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</si>
  <si>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</si>
  <si>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</si>
  <si>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</si>
  <si>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</si>
  <si>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</si>
  <si>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</si>
  <si>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</si>
  <si>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</si>
  <si>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</si>
  <si>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</si>
  <si>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</si>
  <si>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SDK příčka tl 80 mm profil CW+UW 50 desky 1xH2 15 TI 40 mm</t>
  </si>
  <si>
    <t>Vaňkova 1013/52</t>
  </si>
  <si>
    <t>Bytová jednotka č. 29</t>
  </si>
  <si>
    <t>1 - Bytová jednotka č.29</t>
  </si>
  <si>
    <t>revize plynu vč. 2 revizních zpráv:</t>
  </si>
  <si>
    <t>Přípojky plynovodní ke spotřebičům z hadic nerezových vnitřní závit G 1/2 FF, délky 100 cm a kulového ventilu</t>
  </si>
  <si>
    <t>Zařízení záchodů klozety keramické standardní samostatně stojící sduálním splachováním odpad vodorovný</t>
  </si>
  <si>
    <t>Vany bez výtokových armatur akrylátové se zápachovou uzávěrkou klasické 1600x700 mm s mecjanickým ovládáním zátky - tzv. "bovden"</t>
  </si>
  <si>
    <t>Umyvadla keramická bez výtokových armatur se zápachovou uzávěrkou uzavíratelnou "clic-clac" připevněná na stěnu šrouby bílá bez sloupu nebo krytu na sifon 550 mm</t>
  </si>
  <si>
    <t>sporák plynový s elektr. troubou (s pizoelektrickým zapalováním a pojistkou STOP GAS)</t>
  </si>
  <si>
    <t>kování vrchní dveřní klika včetně rozet a montážního materiálu R BB nerez PK - masivní kov</t>
  </si>
  <si>
    <t>zámek stavební zadlabací tzv. "WC zámek"</t>
  </si>
  <si>
    <t>Kuchyňská linka vč. nerez dřezu s odkapávačem - dle specifikace - dodávka - dekor odsouhlasí objednatel)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</si>
</sst>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52" activePane="bottomLeft" state="frozen"/>
      <selection pane="bottomLeft" activeCell="AA66" sqref="AA6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 x14ac:dyDescent="0.3">
      <c r="AR2" s="326" t="s">
        <v>8</v>
      </c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23" t="s">
        <v>9</v>
      </c>
      <c r="BT2" s="23" t="s">
        <v>10</v>
      </c>
    </row>
    <row r="3" spans="1:74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 x14ac:dyDescent="0.3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 x14ac:dyDescent="0.3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28" t="s">
        <v>17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8"/>
      <c r="AQ5" s="30"/>
      <c r="BE5" s="320" t="s">
        <v>18</v>
      </c>
      <c r="BS5" s="23" t="s">
        <v>9</v>
      </c>
    </row>
    <row r="6" spans="1:74" ht="36.950000000000003" customHeight="1" x14ac:dyDescent="0.3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298" t="s">
        <v>937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8"/>
      <c r="AQ6" s="30"/>
      <c r="BE6" s="321"/>
      <c r="BS6" s="23" t="s">
        <v>9</v>
      </c>
    </row>
    <row r="7" spans="1:74" ht="14.45" customHeight="1" x14ac:dyDescent="0.3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321"/>
      <c r="BS7" s="23" t="s">
        <v>9</v>
      </c>
    </row>
    <row r="8" spans="1:74" ht="14.45" customHeight="1" x14ac:dyDescent="0.3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321"/>
      <c r="BS8" s="23" t="s">
        <v>9</v>
      </c>
    </row>
    <row r="9" spans="1:74" ht="14.45" customHeight="1" x14ac:dyDescent="0.3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1"/>
      <c r="BS9" s="23" t="s">
        <v>9</v>
      </c>
    </row>
    <row r="10" spans="1:74" ht="14.45" customHeight="1" x14ac:dyDescent="0.3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321"/>
      <c r="BS10" s="23" t="s">
        <v>9</v>
      </c>
    </row>
    <row r="11" spans="1:74" ht="18.399999999999999" customHeight="1" x14ac:dyDescent="0.3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321"/>
      <c r="BS11" s="23" t="s">
        <v>9</v>
      </c>
    </row>
    <row r="12" spans="1:74" ht="6.95" customHeigh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1"/>
      <c r="BS12" s="23" t="s">
        <v>9</v>
      </c>
    </row>
    <row r="13" spans="1:74" ht="14.45" customHeight="1" x14ac:dyDescent="0.3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321"/>
      <c r="BS13" s="23" t="s">
        <v>9</v>
      </c>
    </row>
    <row r="14" spans="1:74" ht="15" x14ac:dyDescent="0.3">
      <c r="B14" s="27"/>
      <c r="C14" s="28"/>
      <c r="D14" s="28"/>
      <c r="E14" s="329" t="s">
        <v>30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321"/>
      <c r="BS14" s="23" t="s">
        <v>9</v>
      </c>
    </row>
    <row r="15" spans="1:74" ht="6.95" customHeight="1" x14ac:dyDescent="0.3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1"/>
      <c r="BS15" s="23" t="s">
        <v>6</v>
      </c>
    </row>
    <row r="16" spans="1:74" ht="14.45" customHeight="1" x14ac:dyDescent="0.3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321"/>
      <c r="BS16" s="23" t="s">
        <v>6</v>
      </c>
    </row>
    <row r="17" spans="2:71" ht="18.399999999999999" customHeight="1" x14ac:dyDescent="0.3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321"/>
      <c r="BS17" s="23" t="s">
        <v>35</v>
      </c>
    </row>
    <row r="18" spans="2:71" ht="6.95" customHeight="1" x14ac:dyDescent="0.3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1"/>
      <c r="BS18" s="23" t="s">
        <v>9</v>
      </c>
    </row>
    <row r="19" spans="2:71" ht="14.45" customHeight="1" x14ac:dyDescent="0.3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1"/>
      <c r="BS19" s="23" t="s">
        <v>9</v>
      </c>
    </row>
    <row r="20" spans="2:71" ht="16.5" customHeight="1" x14ac:dyDescent="0.3">
      <c r="B20" s="27"/>
      <c r="C20" s="28"/>
      <c r="D20" s="28"/>
      <c r="E20" s="331" t="s">
        <v>5</v>
      </c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28"/>
      <c r="AP20" s="28"/>
      <c r="AQ20" s="30"/>
      <c r="BE20" s="321"/>
      <c r="BS20" s="23" t="s">
        <v>6</v>
      </c>
    </row>
    <row r="21" spans="2:71" ht="6.95" customHeight="1" x14ac:dyDescent="0.3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1"/>
    </row>
    <row r="22" spans="2:71" ht="6.95" customHeight="1" x14ac:dyDescent="0.3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1"/>
    </row>
    <row r="23" spans="2:71" s="1" customFormat="1" ht="25.9" customHeight="1" x14ac:dyDescent="0.3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2">
        <f>ROUND(AG51,2)</f>
        <v>0</v>
      </c>
      <c r="AL23" s="333"/>
      <c r="AM23" s="333"/>
      <c r="AN23" s="333"/>
      <c r="AO23" s="333"/>
      <c r="AP23" s="41"/>
      <c r="AQ23" s="44"/>
      <c r="BE23" s="321"/>
    </row>
    <row r="24" spans="2:71" s="1" customFormat="1" ht="6.95" customHeight="1" x14ac:dyDescent="0.3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1"/>
    </row>
    <row r="25" spans="2:71" s="1" customFormat="1" x14ac:dyDescent="0.3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4" t="s">
        <v>38</v>
      </c>
      <c r="M25" s="334"/>
      <c r="N25" s="334"/>
      <c r="O25" s="334"/>
      <c r="P25" s="41"/>
      <c r="Q25" s="41"/>
      <c r="R25" s="41"/>
      <c r="S25" s="41"/>
      <c r="T25" s="41"/>
      <c r="U25" s="41"/>
      <c r="V25" s="41"/>
      <c r="W25" s="334" t="s">
        <v>39</v>
      </c>
      <c r="X25" s="334"/>
      <c r="Y25" s="334"/>
      <c r="Z25" s="334"/>
      <c r="AA25" s="334"/>
      <c r="AB25" s="334"/>
      <c r="AC25" s="334"/>
      <c r="AD25" s="334"/>
      <c r="AE25" s="334"/>
      <c r="AF25" s="41"/>
      <c r="AG25" s="41"/>
      <c r="AH25" s="41"/>
      <c r="AI25" s="41"/>
      <c r="AJ25" s="41"/>
      <c r="AK25" s="334" t="s">
        <v>40</v>
      </c>
      <c r="AL25" s="334"/>
      <c r="AM25" s="334"/>
      <c r="AN25" s="334"/>
      <c r="AO25" s="334"/>
      <c r="AP25" s="41"/>
      <c r="AQ25" s="44"/>
      <c r="BE25" s="321"/>
    </row>
    <row r="26" spans="2:71" s="2" customFormat="1" ht="14.45" customHeight="1" x14ac:dyDescent="0.3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03">
        <v>0.21</v>
      </c>
      <c r="M26" s="302"/>
      <c r="N26" s="302"/>
      <c r="O26" s="302"/>
      <c r="P26" s="47"/>
      <c r="Q26" s="47"/>
      <c r="R26" s="47"/>
      <c r="S26" s="47"/>
      <c r="T26" s="47"/>
      <c r="U26" s="47"/>
      <c r="V26" s="47"/>
      <c r="W26" s="301">
        <f>ROUND(AZ51,2)</f>
        <v>0</v>
      </c>
      <c r="X26" s="302"/>
      <c r="Y26" s="302"/>
      <c r="Z26" s="302"/>
      <c r="AA26" s="302"/>
      <c r="AB26" s="302"/>
      <c r="AC26" s="302"/>
      <c r="AD26" s="302"/>
      <c r="AE26" s="302"/>
      <c r="AF26" s="47"/>
      <c r="AG26" s="47"/>
      <c r="AH26" s="47"/>
      <c r="AI26" s="47"/>
      <c r="AJ26" s="47"/>
      <c r="AK26" s="301">
        <f>ROUND(AV51,2)</f>
        <v>0</v>
      </c>
      <c r="AL26" s="302"/>
      <c r="AM26" s="302"/>
      <c r="AN26" s="302"/>
      <c r="AO26" s="302"/>
      <c r="AP26" s="47"/>
      <c r="AQ26" s="49"/>
      <c r="BE26" s="321"/>
    </row>
    <row r="27" spans="2:71" s="2" customFormat="1" ht="14.45" customHeight="1" x14ac:dyDescent="0.3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03">
        <v>0.15</v>
      </c>
      <c r="M27" s="302"/>
      <c r="N27" s="302"/>
      <c r="O27" s="302"/>
      <c r="P27" s="47"/>
      <c r="Q27" s="47"/>
      <c r="R27" s="47"/>
      <c r="S27" s="47"/>
      <c r="T27" s="47"/>
      <c r="U27" s="47"/>
      <c r="V27" s="47"/>
      <c r="W27" s="301">
        <f>ROUND(BA51,2)</f>
        <v>0</v>
      </c>
      <c r="X27" s="302"/>
      <c r="Y27" s="302"/>
      <c r="Z27" s="302"/>
      <c r="AA27" s="302"/>
      <c r="AB27" s="302"/>
      <c r="AC27" s="302"/>
      <c r="AD27" s="302"/>
      <c r="AE27" s="302"/>
      <c r="AF27" s="47"/>
      <c r="AG27" s="47"/>
      <c r="AH27" s="47"/>
      <c r="AI27" s="47"/>
      <c r="AJ27" s="47"/>
      <c r="AK27" s="301">
        <f>ROUND(AW51,2)</f>
        <v>0</v>
      </c>
      <c r="AL27" s="302"/>
      <c r="AM27" s="302"/>
      <c r="AN27" s="302"/>
      <c r="AO27" s="302"/>
      <c r="AP27" s="47"/>
      <c r="AQ27" s="49"/>
      <c r="BE27" s="321"/>
    </row>
    <row r="28" spans="2:71" s="2" customFormat="1" ht="14.45" hidden="1" customHeight="1" x14ac:dyDescent="0.3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03">
        <v>0.21</v>
      </c>
      <c r="M28" s="302"/>
      <c r="N28" s="302"/>
      <c r="O28" s="302"/>
      <c r="P28" s="47"/>
      <c r="Q28" s="47"/>
      <c r="R28" s="47"/>
      <c r="S28" s="47"/>
      <c r="T28" s="47"/>
      <c r="U28" s="47"/>
      <c r="V28" s="47"/>
      <c r="W28" s="301">
        <f>ROUND(BB51,2)</f>
        <v>0</v>
      </c>
      <c r="X28" s="302"/>
      <c r="Y28" s="302"/>
      <c r="Z28" s="302"/>
      <c r="AA28" s="302"/>
      <c r="AB28" s="302"/>
      <c r="AC28" s="302"/>
      <c r="AD28" s="302"/>
      <c r="AE28" s="302"/>
      <c r="AF28" s="47"/>
      <c r="AG28" s="47"/>
      <c r="AH28" s="47"/>
      <c r="AI28" s="47"/>
      <c r="AJ28" s="47"/>
      <c r="AK28" s="301">
        <v>0</v>
      </c>
      <c r="AL28" s="302"/>
      <c r="AM28" s="302"/>
      <c r="AN28" s="302"/>
      <c r="AO28" s="302"/>
      <c r="AP28" s="47"/>
      <c r="AQ28" s="49"/>
      <c r="BE28" s="321"/>
    </row>
    <row r="29" spans="2:71" s="2" customFormat="1" ht="14.45" hidden="1" customHeight="1" x14ac:dyDescent="0.3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03">
        <v>0.15</v>
      </c>
      <c r="M29" s="302"/>
      <c r="N29" s="302"/>
      <c r="O29" s="302"/>
      <c r="P29" s="47"/>
      <c r="Q29" s="47"/>
      <c r="R29" s="47"/>
      <c r="S29" s="47"/>
      <c r="T29" s="47"/>
      <c r="U29" s="47"/>
      <c r="V29" s="47"/>
      <c r="W29" s="301">
        <f>ROUND(BC51,2)</f>
        <v>0</v>
      </c>
      <c r="X29" s="302"/>
      <c r="Y29" s="302"/>
      <c r="Z29" s="302"/>
      <c r="AA29" s="302"/>
      <c r="AB29" s="302"/>
      <c r="AC29" s="302"/>
      <c r="AD29" s="302"/>
      <c r="AE29" s="302"/>
      <c r="AF29" s="47"/>
      <c r="AG29" s="47"/>
      <c r="AH29" s="47"/>
      <c r="AI29" s="47"/>
      <c r="AJ29" s="47"/>
      <c r="AK29" s="301">
        <v>0</v>
      </c>
      <c r="AL29" s="302"/>
      <c r="AM29" s="302"/>
      <c r="AN29" s="302"/>
      <c r="AO29" s="302"/>
      <c r="AP29" s="47"/>
      <c r="AQ29" s="49"/>
      <c r="BE29" s="321"/>
    </row>
    <row r="30" spans="2:71" s="2" customFormat="1" ht="14.45" hidden="1" customHeight="1" x14ac:dyDescent="0.3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03">
        <v>0</v>
      </c>
      <c r="M30" s="302"/>
      <c r="N30" s="302"/>
      <c r="O30" s="302"/>
      <c r="P30" s="47"/>
      <c r="Q30" s="47"/>
      <c r="R30" s="47"/>
      <c r="S30" s="47"/>
      <c r="T30" s="47"/>
      <c r="U30" s="47"/>
      <c r="V30" s="47"/>
      <c r="W30" s="301">
        <f>ROUND(BD51,2)</f>
        <v>0</v>
      </c>
      <c r="X30" s="302"/>
      <c r="Y30" s="302"/>
      <c r="Z30" s="302"/>
      <c r="AA30" s="302"/>
      <c r="AB30" s="302"/>
      <c r="AC30" s="302"/>
      <c r="AD30" s="302"/>
      <c r="AE30" s="302"/>
      <c r="AF30" s="47"/>
      <c r="AG30" s="47"/>
      <c r="AH30" s="47"/>
      <c r="AI30" s="47"/>
      <c r="AJ30" s="47"/>
      <c r="AK30" s="301">
        <v>0</v>
      </c>
      <c r="AL30" s="302"/>
      <c r="AM30" s="302"/>
      <c r="AN30" s="302"/>
      <c r="AO30" s="302"/>
      <c r="AP30" s="47"/>
      <c r="AQ30" s="49"/>
      <c r="BE30" s="321"/>
    </row>
    <row r="31" spans="2:71" s="1" customFormat="1" ht="6.95" customHeight="1" x14ac:dyDescent="0.3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1"/>
    </row>
    <row r="32" spans="2:71" s="1" customFormat="1" ht="25.9" customHeight="1" x14ac:dyDescent="0.3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22" t="s">
        <v>49</v>
      </c>
      <c r="Y32" s="323"/>
      <c r="Z32" s="323"/>
      <c r="AA32" s="323"/>
      <c r="AB32" s="323"/>
      <c r="AC32" s="52"/>
      <c r="AD32" s="52"/>
      <c r="AE32" s="52"/>
      <c r="AF32" s="52"/>
      <c r="AG32" s="52"/>
      <c r="AH32" s="52"/>
      <c r="AI32" s="52"/>
      <c r="AJ32" s="52"/>
      <c r="AK32" s="324">
        <f>SUM(AK23:AK30)</f>
        <v>0</v>
      </c>
      <c r="AL32" s="323"/>
      <c r="AM32" s="323"/>
      <c r="AN32" s="323"/>
      <c r="AO32" s="325"/>
      <c r="AP32" s="50"/>
      <c r="AQ32" s="54"/>
      <c r="BE32" s="321"/>
    </row>
    <row r="33" spans="2:56" s="1" customFormat="1" ht="6.95" customHeight="1" x14ac:dyDescent="0.3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 x14ac:dyDescent="0.3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 x14ac:dyDescent="0.3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 x14ac:dyDescent="0.3">
      <c r="B39" s="40"/>
      <c r="C39" s="60" t="s">
        <v>50</v>
      </c>
      <c r="AR39" s="40"/>
    </row>
    <row r="40" spans="2:56" s="1" customFormat="1" ht="6.95" customHeight="1" x14ac:dyDescent="0.3">
      <c r="B40" s="40"/>
      <c r="AR40" s="40"/>
    </row>
    <row r="41" spans="2:56" s="3" customFormat="1" ht="14.45" customHeight="1" x14ac:dyDescent="0.3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 x14ac:dyDescent="0.3">
      <c r="B42" s="63"/>
      <c r="C42" s="64" t="s">
        <v>19</v>
      </c>
      <c r="L42" s="308" t="str">
        <f>K6</f>
        <v>Vaňkova 1013/52</v>
      </c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R42" s="63"/>
    </row>
    <row r="43" spans="2:56" s="1" customFormat="1" ht="6.95" customHeight="1" x14ac:dyDescent="0.3">
      <c r="B43" s="40"/>
      <c r="AR43" s="40"/>
    </row>
    <row r="44" spans="2:56" s="1" customFormat="1" ht="15" x14ac:dyDescent="0.3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10" t="str">
        <f>IF(AN8= "","",AN8)</f>
        <v>26. 8. 2019</v>
      </c>
      <c r="AN44" s="310"/>
      <c r="AR44" s="40"/>
    </row>
    <row r="45" spans="2:56" s="1" customFormat="1" ht="6.95" customHeight="1" x14ac:dyDescent="0.3">
      <c r="B45" s="40"/>
      <c r="AR45" s="40"/>
    </row>
    <row r="46" spans="2:56" s="1" customFormat="1" ht="15" x14ac:dyDescent="0.3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19" t="str">
        <f>IF(E17="","",E17)</f>
        <v>Ing. Vladimír Slonka</v>
      </c>
      <c r="AN46" s="319"/>
      <c r="AO46" s="319"/>
      <c r="AP46" s="319"/>
      <c r="AR46" s="40"/>
      <c r="AS46" s="311" t="s">
        <v>51</v>
      </c>
      <c r="AT46" s="312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 x14ac:dyDescent="0.3">
      <c r="B47" s="40"/>
      <c r="C47" s="62" t="s">
        <v>29</v>
      </c>
      <c r="L47" s="3" t="str">
        <f>IF(E14= "Vyplň údaj","",E14)</f>
        <v/>
      </c>
      <c r="AR47" s="40"/>
      <c r="AS47" s="313"/>
      <c r="AT47" s="314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 x14ac:dyDescent="0.3">
      <c r="B48" s="40"/>
      <c r="AR48" s="40"/>
      <c r="AS48" s="313"/>
      <c r="AT48" s="314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 x14ac:dyDescent="0.3">
      <c r="B49" s="40"/>
      <c r="C49" s="315" t="s">
        <v>52</v>
      </c>
      <c r="D49" s="316"/>
      <c r="E49" s="316"/>
      <c r="F49" s="316"/>
      <c r="G49" s="316"/>
      <c r="H49" s="70"/>
      <c r="I49" s="317" t="s">
        <v>53</v>
      </c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8" t="s">
        <v>54</v>
      </c>
      <c r="AH49" s="316"/>
      <c r="AI49" s="316"/>
      <c r="AJ49" s="316"/>
      <c r="AK49" s="316"/>
      <c r="AL49" s="316"/>
      <c r="AM49" s="316"/>
      <c r="AN49" s="317" t="s">
        <v>55</v>
      </c>
      <c r="AO49" s="316"/>
      <c r="AP49" s="316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 x14ac:dyDescent="0.3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 x14ac:dyDescent="0.3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04">
        <f>ROUND(AG52,2)</f>
        <v>0</v>
      </c>
      <c r="AH51" s="304"/>
      <c r="AI51" s="304"/>
      <c r="AJ51" s="304"/>
      <c r="AK51" s="304"/>
      <c r="AL51" s="304"/>
      <c r="AM51" s="304"/>
      <c r="AN51" s="305">
        <f>SUM(AG51,AT51)</f>
        <v>0</v>
      </c>
      <c r="AO51" s="305"/>
      <c r="AP51" s="305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 x14ac:dyDescent="0.3">
      <c r="A52" s="84" t="s">
        <v>75</v>
      </c>
      <c r="B52" s="85"/>
      <c r="C52" s="86"/>
      <c r="D52" s="300" t="s">
        <v>76</v>
      </c>
      <c r="E52" s="300"/>
      <c r="F52" s="300"/>
      <c r="G52" s="300"/>
      <c r="H52" s="300"/>
      <c r="I52" s="87"/>
      <c r="J52" s="300" t="s">
        <v>938</v>
      </c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6">
        <f>'1 - Bytová jednotka č. 29'!J27</f>
        <v>0</v>
      </c>
      <c r="AH52" s="307"/>
      <c r="AI52" s="307"/>
      <c r="AJ52" s="307"/>
      <c r="AK52" s="307"/>
      <c r="AL52" s="307"/>
      <c r="AM52" s="307"/>
      <c r="AN52" s="306">
        <f>SUM(AG52,AT52)</f>
        <v>0</v>
      </c>
      <c r="AO52" s="307"/>
      <c r="AP52" s="307"/>
      <c r="AQ52" s="88" t="s">
        <v>77</v>
      </c>
      <c r="AR52" s="85"/>
      <c r="AS52" s="89">
        <v>0</v>
      </c>
      <c r="AT52" s="90">
        <f>ROUND(SUM(AV52:AW52),2)</f>
        <v>0</v>
      </c>
      <c r="AU52" s="91">
        <f>'1 - Bytová jednotka č. 29'!P102</f>
        <v>0</v>
      </c>
      <c r="AV52" s="90">
        <f>'1 - Bytová jednotka č. 29'!J30</f>
        <v>0</v>
      </c>
      <c r="AW52" s="90">
        <f>'1 - Bytová jednotka č. 29'!J31</f>
        <v>0</v>
      </c>
      <c r="AX52" s="90">
        <f>'1 - Bytová jednotka č. 29'!J32</f>
        <v>0</v>
      </c>
      <c r="AY52" s="90">
        <f>'1 - Bytová jednotka č. 29'!J33</f>
        <v>0</v>
      </c>
      <c r="AZ52" s="90">
        <f>'1 - Bytová jednotka č. 29'!F30</f>
        <v>0</v>
      </c>
      <c r="BA52" s="90">
        <f>'1 - Bytová jednotka č. 29'!F31</f>
        <v>0</v>
      </c>
      <c r="BB52" s="90">
        <f>'1 - Bytová jednotka č. 29'!F32</f>
        <v>0</v>
      </c>
      <c r="BC52" s="90">
        <f>'1 - Bytová jednotka č. 29'!F33</f>
        <v>0</v>
      </c>
      <c r="BD52" s="92">
        <f>'1 - Bytová jednotka č. 29'!F34</f>
        <v>0</v>
      </c>
      <c r="BT52" s="93" t="s">
        <v>76</v>
      </c>
      <c r="BV52" s="93" t="s">
        <v>73</v>
      </c>
      <c r="BW52" s="93" t="s">
        <v>78</v>
      </c>
      <c r="BX52" s="93" t="s">
        <v>7</v>
      </c>
      <c r="CL52" s="93" t="s">
        <v>5</v>
      </c>
      <c r="CM52" s="93" t="s">
        <v>76</v>
      </c>
    </row>
    <row r="53" spans="1:91" s="1" customFormat="1" ht="30" customHeight="1" x14ac:dyDescent="0.3">
      <c r="B53" s="40"/>
      <c r="AR53" s="40"/>
    </row>
    <row r="54" spans="1:91" s="1" customFormat="1" ht="6.95" customHeight="1" x14ac:dyDescent="0.3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7"/>
  <sheetViews>
    <sheetView showGridLines="0" tabSelected="1" workbookViewId="0">
      <pane ySplit="1" topLeftCell="A310" activePane="bottomLeft" state="frozen"/>
      <selection pane="bottomLeft" activeCell="E323" sqref="E32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95"/>
      <c r="C1" s="95"/>
      <c r="D1" s="96" t="s">
        <v>1</v>
      </c>
      <c r="E1" s="95"/>
      <c r="F1" s="97" t="s">
        <v>79</v>
      </c>
      <c r="G1" s="339" t="s">
        <v>80</v>
      </c>
      <c r="H1" s="339"/>
      <c r="I1" s="98"/>
      <c r="J1" s="97" t="s">
        <v>81</v>
      </c>
      <c r="K1" s="96" t="s">
        <v>82</v>
      </c>
      <c r="L1" s="97" t="s">
        <v>83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326" t="s">
        <v>8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23" t="s">
        <v>78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76</v>
      </c>
    </row>
    <row r="4" spans="1:70" ht="36.950000000000003" customHeight="1" x14ac:dyDescent="0.3">
      <c r="B4" s="27"/>
      <c r="C4" s="28"/>
      <c r="D4" s="29" t="s">
        <v>84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 x14ac:dyDescent="0.3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 x14ac:dyDescent="0.3">
      <c r="B7" s="27"/>
      <c r="C7" s="28"/>
      <c r="D7" s="28"/>
      <c r="E7" s="340" t="str">
        <f>'Rekapitulace stavby'!K6</f>
        <v>Vaňkova 1013/52</v>
      </c>
      <c r="F7" s="341"/>
      <c r="G7" s="341"/>
      <c r="H7" s="341"/>
      <c r="I7" s="100"/>
      <c r="J7" s="28"/>
      <c r="K7" s="30"/>
    </row>
    <row r="8" spans="1:70" s="1" customFormat="1" ht="15" x14ac:dyDescent="0.3">
      <c r="B8" s="40"/>
      <c r="C8" s="41"/>
      <c r="D8" s="36" t="s">
        <v>85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 x14ac:dyDescent="0.3">
      <c r="B9" s="40"/>
      <c r="C9" s="41"/>
      <c r="D9" s="41"/>
      <c r="E9" s="342" t="s">
        <v>939</v>
      </c>
      <c r="F9" s="343"/>
      <c r="G9" s="343"/>
      <c r="H9" s="343"/>
      <c r="I9" s="101"/>
      <c r="J9" s="41"/>
      <c r="K9" s="44"/>
    </row>
    <row r="10" spans="1:70" s="1" customFormat="1" x14ac:dyDescent="0.3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 x14ac:dyDescent="0.3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 x14ac:dyDescent="0.3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26. 8. 2019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 x14ac:dyDescent="0.3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 x14ac:dyDescent="0.3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 x14ac:dyDescent="0.3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 x14ac:dyDescent="0.3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 x14ac:dyDescent="0.3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 x14ac:dyDescent="0.3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 x14ac:dyDescent="0.3">
      <c r="B24" s="104"/>
      <c r="C24" s="105"/>
      <c r="D24" s="105"/>
      <c r="E24" s="331" t="s">
        <v>5</v>
      </c>
      <c r="F24" s="331"/>
      <c r="G24" s="331"/>
      <c r="H24" s="331"/>
      <c r="I24" s="106"/>
      <c r="J24" s="105"/>
      <c r="K24" s="107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 x14ac:dyDescent="0.3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 x14ac:dyDescent="0.3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 x14ac:dyDescent="0.3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 x14ac:dyDescent="0.3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 x14ac:dyDescent="0.3">
      <c r="B30" s="40"/>
      <c r="C30" s="41"/>
      <c r="D30" s="48" t="s">
        <v>41</v>
      </c>
      <c r="E30" s="48" t="s">
        <v>42</v>
      </c>
      <c r="F30" s="113">
        <f>ROUND(SUM(BE102:BE416), 2)</f>
        <v>0</v>
      </c>
      <c r="G30" s="41"/>
      <c r="H30" s="41"/>
      <c r="I30" s="114">
        <v>0.21</v>
      </c>
      <c r="J30" s="113">
        <f>ROUND(ROUND((SUM(BE102:BE416)), 2)*I30, 2)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43</v>
      </c>
      <c r="F31" s="113">
        <f>ROUND(SUM(BF102:BF416), 2)</f>
        <v>0</v>
      </c>
      <c r="G31" s="41"/>
      <c r="H31" s="41"/>
      <c r="I31" s="114">
        <v>0.15</v>
      </c>
      <c r="J31" s="113">
        <f>ROUND(ROUND((SUM(BF102:BF416)), 2)*I31, 2)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44</v>
      </c>
      <c r="F32" s="113">
        <f>ROUND(SUM(BG102:BG416),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45</v>
      </c>
      <c r="F33" s="113">
        <f>ROUND(SUM(BH102:BH416),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46</v>
      </c>
      <c r="F34" s="113">
        <f>ROUND(SUM(BI102:BI416),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 x14ac:dyDescent="0.3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 x14ac:dyDescent="0.3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 x14ac:dyDescent="0.3">
      <c r="B42" s="40"/>
      <c r="C42" s="29" t="s">
        <v>86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 x14ac:dyDescent="0.3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 x14ac:dyDescent="0.3">
      <c r="B45" s="40"/>
      <c r="C45" s="41"/>
      <c r="D45" s="41"/>
      <c r="E45" s="340" t="str">
        <f>E7</f>
        <v>Vaňkova 1013/52</v>
      </c>
      <c r="F45" s="341"/>
      <c r="G45" s="341"/>
      <c r="H45" s="341"/>
      <c r="I45" s="101"/>
      <c r="J45" s="41"/>
      <c r="K45" s="44"/>
    </row>
    <row r="46" spans="2:11" s="1" customFormat="1" ht="14.45" customHeight="1" x14ac:dyDescent="0.3">
      <c r="B46" s="40"/>
      <c r="C46" s="36" t="s">
        <v>85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 x14ac:dyDescent="0.3">
      <c r="B47" s="40"/>
      <c r="C47" s="41"/>
      <c r="D47" s="41"/>
      <c r="E47" s="342" t="str">
        <f>E9</f>
        <v>1 - Bytová jednotka č.29</v>
      </c>
      <c r="F47" s="343"/>
      <c r="G47" s="343"/>
      <c r="H47" s="343"/>
      <c r="I47" s="101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 x14ac:dyDescent="0.3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26. 8. 2019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 x14ac:dyDescent="0.3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31" t="str">
        <f>E21</f>
        <v>Ing. Vladimír Slonka</v>
      </c>
      <c r="K51" s="44"/>
    </row>
    <row r="52" spans="2:47" s="1" customFormat="1" ht="14.45" customHeight="1" x14ac:dyDescent="0.3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 x14ac:dyDescent="0.3">
      <c r="B54" s="40"/>
      <c r="C54" s="125" t="s">
        <v>87</v>
      </c>
      <c r="D54" s="115"/>
      <c r="E54" s="115"/>
      <c r="F54" s="115"/>
      <c r="G54" s="115"/>
      <c r="H54" s="115"/>
      <c r="I54" s="126"/>
      <c r="J54" s="127" t="s">
        <v>88</v>
      </c>
      <c r="K54" s="128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 x14ac:dyDescent="0.3">
      <c r="B56" s="40"/>
      <c r="C56" s="129" t="s">
        <v>89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90</v>
      </c>
    </row>
    <row r="57" spans="2:47" s="7" customFormat="1" ht="24.95" customHeight="1" x14ac:dyDescent="0.3">
      <c r="B57" s="130"/>
      <c r="C57" s="131"/>
      <c r="D57" s="132" t="s">
        <v>91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 x14ac:dyDescent="0.3">
      <c r="B58" s="137"/>
      <c r="C58" s="138"/>
      <c r="D58" s="139" t="s">
        <v>92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 x14ac:dyDescent="0.3">
      <c r="B59" s="137"/>
      <c r="C59" s="138"/>
      <c r="D59" s="139" t="s">
        <v>93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 x14ac:dyDescent="0.3">
      <c r="B60" s="137"/>
      <c r="C60" s="138"/>
      <c r="D60" s="139" t="s">
        <v>94</v>
      </c>
      <c r="E60" s="140"/>
      <c r="F60" s="140"/>
      <c r="G60" s="140"/>
      <c r="H60" s="140"/>
      <c r="I60" s="141"/>
      <c r="J60" s="142">
        <f>J127</f>
        <v>0</v>
      </c>
      <c r="K60" s="143"/>
    </row>
    <row r="61" spans="2:47" s="8" customFormat="1" ht="19.899999999999999" customHeight="1" x14ac:dyDescent="0.3">
      <c r="B61" s="137"/>
      <c r="C61" s="138"/>
      <c r="D61" s="139" t="s">
        <v>95</v>
      </c>
      <c r="E61" s="140"/>
      <c r="F61" s="140"/>
      <c r="G61" s="140"/>
      <c r="H61" s="140"/>
      <c r="I61" s="141"/>
      <c r="J61" s="142">
        <f>J151</f>
        <v>0</v>
      </c>
      <c r="K61" s="143"/>
    </row>
    <row r="62" spans="2:47" s="8" customFormat="1" ht="19.899999999999999" customHeight="1" x14ac:dyDescent="0.3">
      <c r="B62" s="137"/>
      <c r="C62" s="138"/>
      <c r="D62" s="139" t="s">
        <v>96</v>
      </c>
      <c r="E62" s="140"/>
      <c r="F62" s="140"/>
      <c r="G62" s="140"/>
      <c r="H62" s="140"/>
      <c r="I62" s="141"/>
      <c r="J62" s="142">
        <f>J159</f>
        <v>0</v>
      </c>
      <c r="K62" s="143"/>
    </row>
    <row r="63" spans="2:47" s="7" customFormat="1" ht="24.95" customHeight="1" x14ac:dyDescent="0.3">
      <c r="B63" s="130"/>
      <c r="C63" s="131"/>
      <c r="D63" s="132" t="s">
        <v>97</v>
      </c>
      <c r="E63" s="133"/>
      <c r="F63" s="133"/>
      <c r="G63" s="133"/>
      <c r="H63" s="133"/>
      <c r="I63" s="134"/>
      <c r="J63" s="135">
        <f>J163</f>
        <v>0</v>
      </c>
      <c r="K63" s="136"/>
    </row>
    <row r="64" spans="2:47" s="8" customFormat="1" ht="19.899999999999999" customHeight="1" x14ac:dyDescent="0.3">
      <c r="B64" s="137"/>
      <c r="C64" s="138"/>
      <c r="D64" s="139" t="s">
        <v>98</v>
      </c>
      <c r="E64" s="140"/>
      <c r="F64" s="140"/>
      <c r="G64" s="140"/>
      <c r="H64" s="140"/>
      <c r="I64" s="141"/>
      <c r="J64" s="142">
        <f>J164</f>
        <v>0</v>
      </c>
      <c r="K64" s="143"/>
    </row>
    <row r="65" spans="2:11" s="8" customFormat="1" ht="19.899999999999999" customHeight="1" x14ac:dyDescent="0.3">
      <c r="B65" s="137"/>
      <c r="C65" s="138"/>
      <c r="D65" s="139" t="s">
        <v>99</v>
      </c>
      <c r="E65" s="140"/>
      <c r="F65" s="140"/>
      <c r="G65" s="140"/>
      <c r="H65" s="140"/>
      <c r="I65" s="141"/>
      <c r="J65" s="142">
        <f>J193</f>
        <v>0</v>
      </c>
      <c r="K65" s="143"/>
    </row>
    <row r="66" spans="2:11" s="8" customFormat="1" ht="19.899999999999999" customHeight="1" x14ac:dyDescent="0.3">
      <c r="B66" s="137"/>
      <c r="C66" s="138"/>
      <c r="D66" s="139" t="s">
        <v>100</v>
      </c>
      <c r="E66" s="140"/>
      <c r="F66" s="140"/>
      <c r="G66" s="140"/>
      <c r="H66" s="140"/>
      <c r="I66" s="141"/>
      <c r="J66" s="142">
        <f>J204</f>
        <v>0</v>
      </c>
      <c r="K66" s="143"/>
    </row>
    <row r="67" spans="2:11" s="8" customFormat="1" ht="19.899999999999999" customHeight="1" x14ac:dyDescent="0.3">
      <c r="B67" s="137"/>
      <c r="C67" s="138"/>
      <c r="D67" s="139" t="s">
        <v>101</v>
      </c>
      <c r="E67" s="140"/>
      <c r="F67" s="140"/>
      <c r="G67" s="140"/>
      <c r="H67" s="140"/>
      <c r="I67" s="141"/>
      <c r="J67" s="142">
        <f>J216</f>
        <v>0</v>
      </c>
      <c r="K67" s="143"/>
    </row>
    <row r="68" spans="2:11" s="8" customFormat="1" ht="19.899999999999999" customHeight="1" x14ac:dyDescent="0.3">
      <c r="B68" s="137"/>
      <c r="C68" s="138"/>
      <c r="D68" s="139" t="s">
        <v>102</v>
      </c>
      <c r="E68" s="140"/>
      <c r="F68" s="140"/>
      <c r="G68" s="140"/>
      <c r="H68" s="140"/>
      <c r="I68" s="141"/>
      <c r="J68" s="142">
        <f>J228</f>
        <v>0</v>
      </c>
      <c r="K68" s="143"/>
    </row>
    <row r="69" spans="2:11" s="8" customFormat="1" ht="19.899999999999999" customHeight="1" x14ac:dyDescent="0.3">
      <c r="B69" s="137"/>
      <c r="C69" s="138"/>
      <c r="D69" s="139" t="s">
        <v>103</v>
      </c>
      <c r="E69" s="140"/>
      <c r="F69" s="140"/>
      <c r="G69" s="140"/>
      <c r="H69" s="140"/>
      <c r="I69" s="141"/>
      <c r="J69" s="142">
        <f>J248</f>
        <v>0</v>
      </c>
      <c r="K69" s="143"/>
    </row>
    <row r="70" spans="2:11" s="8" customFormat="1" ht="19.899999999999999" customHeight="1" x14ac:dyDescent="0.3">
      <c r="B70" s="137"/>
      <c r="C70" s="138"/>
      <c r="D70" s="139" t="s">
        <v>104</v>
      </c>
      <c r="E70" s="140"/>
      <c r="F70" s="140"/>
      <c r="G70" s="140"/>
      <c r="H70" s="140"/>
      <c r="I70" s="141"/>
      <c r="J70" s="142">
        <f>J252</f>
        <v>0</v>
      </c>
      <c r="K70" s="143"/>
    </row>
    <row r="71" spans="2:11" s="8" customFormat="1" ht="19.899999999999999" customHeight="1" x14ac:dyDescent="0.3">
      <c r="B71" s="137"/>
      <c r="C71" s="138"/>
      <c r="D71" s="139" t="s">
        <v>105</v>
      </c>
      <c r="E71" s="140"/>
      <c r="F71" s="140"/>
      <c r="G71" s="140"/>
      <c r="H71" s="140"/>
      <c r="I71" s="141"/>
      <c r="J71" s="142">
        <f>J273</f>
        <v>0</v>
      </c>
      <c r="K71" s="143"/>
    </row>
    <row r="72" spans="2:11" s="8" customFormat="1" ht="19.899999999999999" customHeight="1" x14ac:dyDescent="0.3">
      <c r="B72" s="137"/>
      <c r="C72" s="138"/>
      <c r="D72" s="139" t="s">
        <v>106</v>
      </c>
      <c r="E72" s="140"/>
      <c r="F72" s="140"/>
      <c r="G72" s="140"/>
      <c r="H72" s="140"/>
      <c r="I72" s="141"/>
      <c r="J72" s="142">
        <f>J279</f>
        <v>0</v>
      </c>
      <c r="K72" s="143"/>
    </row>
    <row r="73" spans="2:11" s="8" customFormat="1" ht="19.899999999999999" customHeight="1" x14ac:dyDescent="0.3">
      <c r="B73" s="137"/>
      <c r="C73" s="138"/>
      <c r="D73" s="139" t="s">
        <v>107</v>
      </c>
      <c r="E73" s="140"/>
      <c r="F73" s="140"/>
      <c r="G73" s="140"/>
      <c r="H73" s="140"/>
      <c r="I73" s="141"/>
      <c r="J73" s="142">
        <f>J304</f>
        <v>0</v>
      </c>
      <c r="K73" s="143"/>
    </row>
    <row r="74" spans="2:11" s="8" customFormat="1" ht="19.899999999999999" customHeight="1" x14ac:dyDescent="0.3">
      <c r="B74" s="137"/>
      <c r="C74" s="138"/>
      <c r="D74" s="139" t="s">
        <v>108</v>
      </c>
      <c r="E74" s="140"/>
      <c r="F74" s="140"/>
      <c r="G74" s="140"/>
      <c r="H74" s="140"/>
      <c r="I74" s="141"/>
      <c r="J74" s="142">
        <f>J323</f>
        <v>0</v>
      </c>
      <c r="K74" s="143"/>
    </row>
    <row r="75" spans="2:11" s="8" customFormat="1" ht="19.899999999999999" customHeight="1" x14ac:dyDescent="0.3">
      <c r="B75" s="137"/>
      <c r="C75" s="138"/>
      <c r="D75" s="139" t="s">
        <v>109</v>
      </c>
      <c r="E75" s="140"/>
      <c r="F75" s="140"/>
      <c r="G75" s="140"/>
      <c r="H75" s="140"/>
      <c r="I75" s="141"/>
      <c r="J75" s="142">
        <f>J334</f>
        <v>0</v>
      </c>
      <c r="K75" s="143"/>
    </row>
    <row r="76" spans="2:11" s="8" customFormat="1" ht="19.899999999999999" customHeight="1" x14ac:dyDescent="0.3">
      <c r="B76" s="137"/>
      <c r="C76" s="138"/>
      <c r="D76" s="139" t="s">
        <v>110</v>
      </c>
      <c r="E76" s="140"/>
      <c r="F76" s="140"/>
      <c r="G76" s="140"/>
      <c r="H76" s="140"/>
      <c r="I76" s="141"/>
      <c r="J76" s="142">
        <f>J347</f>
        <v>0</v>
      </c>
      <c r="K76" s="143"/>
    </row>
    <row r="77" spans="2:11" s="8" customFormat="1" ht="19.899999999999999" customHeight="1" x14ac:dyDescent="0.3">
      <c r="B77" s="137"/>
      <c r="C77" s="138"/>
      <c r="D77" s="139" t="s">
        <v>111</v>
      </c>
      <c r="E77" s="140"/>
      <c r="F77" s="140"/>
      <c r="G77" s="140"/>
      <c r="H77" s="140"/>
      <c r="I77" s="141"/>
      <c r="J77" s="142">
        <f>J364</f>
        <v>0</v>
      </c>
      <c r="K77" s="143"/>
    </row>
    <row r="78" spans="2:11" s="8" customFormat="1" ht="19.899999999999999" customHeight="1" x14ac:dyDescent="0.3">
      <c r="B78" s="137"/>
      <c r="C78" s="138"/>
      <c r="D78" s="139" t="s">
        <v>112</v>
      </c>
      <c r="E78" s="140"/>
      <c r="F78" s="140"/>
      <c r="G78" s="140"/>
      <c r="H78" s="140"/>
      <c r="I78" s="141"/>
      <c r="J78" s="142">
        <f>J370</f>
        <v>0</v>
      </c>
      <c r="K78" s="143"/>
    </row>
    <row r="79" spans="2:11" s="7" customFormat="1" ht="24.95" customHeight="1" x14ac:dyDescent="0.3">
      <c r="B79" s="130"/>
      <c r="C79" s="131"/>
      <c r="D79" s="132" t="s">
        <v>113</v>
      </c>
      <c r="E79" s="133"/>
      <c r="F79" s="133"/>
      <c r="G79" s="133"/>
      <c r="H79" s="133"/>
      <c r="I79" s="134"/>
      <c r="J79" s="135">
        <f>J384</f>
        <v>0</v>
      </c>
      <c r="K79" s="136"/>
    </row>
    <row r="80" spans="2:11" s="7" customFormat="1" ht="24.95" customHeight="1" x14ac:dyDescent="0.3">
      <c r="B80" s="130"/>
      <c r="C80" s="131"/>
      <c r="D80" s="132" t="s">
        <v>114</v>
      </c>
      <c r="E80" s="133"/>
      <c r="F80" s="133"/>
      <c r="G80" s="133"/>
      <c r="H80" s="133"/>
      <c r="I80" s="134"/>
      <c r="J80" s="135">
        <f>J412</f>
        <v>0</v>
      </c>
      <c r="K80" s="136"/>
    </row>
    <row r="81" spans="2:12" s="8" customFormat="1" ht="19.899999999999999" customHeight="1" x14ac:dyDescent="0.3">
      <c r="B81" s="137"/>
      <c r="C81" s="138"/>
      <c r="D81" s="139" t="s">
        <v>115</v>
      </c>
      <c r="E81" s="140"/>
      <c r="F81" s="140"/>
      <c r="G81" s="140"/>
      <c r="H81" s="140"/>
      <c r="I81" s="141"/>
      <c r="J81" s="142">
        <f>J413</f>
        <v>0</v>
      </c>
      <c r="K81" s="143"/>
    </row>
    <row r="82" spans="2:12" s="8" customFormat="1" ht="19.899999999999999" customHeight="1" x14ac:dyDescent="0.3">
      <c r="B82" s="137"/>
      <c r="C82" s="138"/>
      <c r="D82" s="139" t="s">
        <v>116</v>
      </c>
      <c r="E82" s="140"/>
      <c r="F82" s="140"/>
      <c r="G82" s="140"/>
      <c r="H82" s="140"/>
      <c r="I82" s="141"/>
      <c r="J82" s="142">
        <f>J415</f>
        <v>0</v>
      </c>
      <c r="K82" s="143"/>
    </row>
    <row r="83" spans="2:12" s="1" customFormat="1" ht="21.75" customHeight="1" x14ac:dyDescent="0.3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 x14ac:dyDescent="0.3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 x14ac:dyDescent="0.3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 x14ac:dyDescent="0.3">
      <c r="B89" s="40"/>
      <c r="C89" s="60" t="s">
        <v>117</v>
      </c>
      <c r="I89" s="144"/>
      <c r="L89" s="40"/>
    </row>
    <row r="90" spans="2:12" s="1" customFormat="1" ht="6.95" customHeight="1" x14ac:dyDescent="0.3">
      <c r="B90" s="40"/>
      <c r="I90" s="144"/>
      <c r="L90" s="40"/>
    </row>
    <row r="91" spans="2:12" s="1" customFormat="1" ht="14.45" customHeight="1" x14ac:dyDescent="0.3">
      <c r="B91" s="40"/>
      <c r="C91" s="62" t="s">
        <v>19</v>
      </c>
      <c r="I91" s="144"/>
      <c r="L91" s="40"/>
    </row>
    <row r="92" spans="2:12" s="1" customFormat="1" ht="16.5" customHeight="1" x14ac:dyDescent="0.3">
      <c r="B92" s="40"/>
      <c r="E92" s="336" t="str">
        <f>E7</f>
        <v>Vaňkova 1013/52</v>
      </c>
      <c r="F92" s="337"/>
      <c r="G92" s="337"/>
      <c r="H92" s="337"/>
      <c r="I92" s="144"/>
      <c r="L92" s="40"/>
    </row>
    <row r="93" spans="2:12" s="1" customFormat="1" ht="14.45" customHeight="1" x14ac:dyDescent="0.3">
      <c r="B93" s="40"/>
      <c r="C93" s="62" t="s">
        <v>85</v>
      </c>
      <c r="I93" s="144"/>
      <c r="L93" s="40"/>
    </row>
    <row r="94" spans="2:12" s="1" customFormat="1" ht="17.25" customHeight="1" x14ac:dyDescent="0.3">
      <c r="B94" s="40"/>
      <c r="E94" s="308" t="str">
        <f>E9</f>
        <v>1 - Bytová jednotka č.29</v>
      </c>
      <c r="F94" s="338"/>
      <c r="G94" s="338"/>
      <c r="H94" s="338"/>
      <c r="I94" s="144"/>
      <c r="L94" s="40"/>
    </row>
    <row r="95" spans="2:12" s="1" customFormat="1" ht="6.95" customHeight="1" x14ac:dyDescent="0.3">
      <c r="B95" s="40"/>
      <c r="I95" s="144"/>
      <c r="L95" s="40"/>
    </row>
    <row r="96" spans="2:12" s="1" customFormat="1" ht="18" customHeight="1" x14ac:dyDescent="0.3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26. 8. 2019</v>
      </c>
      <c r="L96" s="40"/>
    </row>
    <row r="97" spans="2:65" s="1" customFormat="1" ht="6.95" customHeight="1" x14ac:dyDescent="0.3">
      <c r="B97" s="40"/>
      <c r="I97" s="144"/>
      <c r="L97" s="40"/>
    </row>
    <row r="98" spans="2:65" s="1" customFormat="1" ht="15" x14ac:dyDescent="0.3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 x14ac:dyDescent="0.3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 x14ac:dyDescent="0.3">
      <c r="B100" s="40"/>
      <c r="I100" s="144"/>
      <c r="L100" s="40"/>
    </row>
    <row r="101" spans="2:65" s="9" customFormat="1" ht="29.25" customHeight="1" x14ac:dyDescent="0.3">
      <c r="B101" s="147"/>
      <c r="C101" s="148" t="s">
        <v>118</v>
      </c>
      <c r="D101" s="149" t="s">
        <v>56</v>
      </c>
      <c r="E101" s="149" t="s">
        <v>52</v>
      </c>
      <c r="F101" s="149" t="s">
        <v>119</v>
      </c>
      <c r="G101" s="149" t="s">
        <v>120</v>
      </c>
      <c r="H101" s="149" t="s">
        <v>121</v>
      </c>
      <c r="I101" s="150" t="s">
        <v>122</v>
      </c>
      <c r="J101" s="149" t="s">
        <v>88</v>
      </c>
      <c r="K101" s="151" t="s">
        <v>123</v>
      </c>
      <c r="L101" s="147"/>
      <c r="M101" s="72" t="s">
        <v>124</v>
      </c>
      <c r="N101" s="73" t="s">
        <v>41</v>
      </c>
      <c r="O101" s="73" t="s">
        <v>125</v>
      </c>
      <c r="P101" s="73" t="s">
        <v>126</v>
      </c>
      <c r="Q101" s="73" t="s">
        <v>127</v>
      </c>
      <c r="R101" s="73" t="s">
        <v>128</v>
      </c>
      <c r="S101" s="73" t="s">
        <v>129</v>
      </c>
      <c r="T101" s="74" t="s">
        <v>130</v>
      </c>
    </row>
    <row r="102" spans="2:65" s="1" customFormat="1" ht="29.25" customHeight="1" x14ac:dyDescent="0.35">
      <c r="B102" s="40"/>
      <c r="C102" s="76" t="s">
        <v>89</v>
      </c>
      <c r="I102" s="144"/>
      <c r="J102" s="152">
        <f>BK102</f>
        <v>0</v>
      </c>
      <c r="L102" s="40"/>
      <c r="M102" s="75"/>
      <c r="N102" s="67"/>
      <c r="O102" s="67"/>
      <c r="P102" s="153">
        <f>P103+P163+P384+P412</f>
        <v>0</v>
      </c>
      <c r="Q102" s="67"/>
      <c r="R102" s="153">
        <f>R103+R163+R384+R412</f>
        <v>3.2803036499999996</v>
      </c>
      <c r="S102" s="67"/>
      <c r="T102" s="154">
        <f>T103+T163+T384+T412</f>
        <v>3.8163287000000006</v>
      </c>
      <c r="AT102" s="23" t="s">
        <v>70</v>
      </c>
      <c r="AU102" s="23" t="s">
        <v>90</v>
      </c>
      <c r="BK102" s="155">
        <f>BK103+BK163+BK384+BK412</f>
        <v>0</v>
      </c>
    </row>
    <row r="103" spans="2:65" s="10" customFormat="1" ht="37.35" customHeight="1" x14ac:dyDescent="0.35">
      <c r="B103" s="156"/>
      <c r="D103" s="157" t="s">
        <v>70</v>
      </c>
      <c r="E103" s="158" t="s">
        <v>131</v>
      </c>
      <c r="F103" s="158" t="s">
        <v>132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P104+P107+P127+P151+P159</f>
        <v>0</v>
      </c>
      <c r="Q103" s="162"/>
      <c r="R103" s="163">
        <f>R104+R107+R127+R151+R159</f>
        <v>0.81328992999999994</v>
      </c>
      <c r="S103" s="162"/>
      <c r="T103" s="164">
        <f>T104+T107+T127+T151+T159</f>
        <v>3.3338861500000005</v>
      </c>
      <c r="AR103" s="157" t="s">
        <v>76</v>
      </c>
      <c r="AT103" s="165" t="s">
        <v>70</v>
      </c>
      <c r="AU103" s="165" t="s">
        <v>71</v>
      </c>
      <c r="AY103" s="157" t="s">
        <v>133</v>
      </c>
      <c r="BK103" s="166">
        <f>BK104+BK107+BK127+BK151+BK159</f>
        <v>0</v>
      </c>
    </row>
    <row r="104" spans="2:65" s="10" customFormat="1" ht="19.899999999999999" customHeight="1" x14ac:dyDescent="0.3">
      <c r="B104" s="156"/>
      <c r="D104" s="157" t="s">
        <v>70</v>
      </c>
      <c r="E104" s="167" t="s">
        <v>134</v>
      </c>
      <c r="F104" s="167" t="s">
        <v>135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76</v>
      </c>
      <c r="AT104" s="165" t="s">
        <v>70</v>
      </c>
      <c r="AU104" s="165" t="s">
        <v>76</v>
      </c>
      <c r="AY104" s="157" t="s">
        <v>133</v>
      </c>
      <c r="BK104" s="166">
        <f>SUM(BK105:BK106)</f>
        <v>0</v>
      </c>
    </row>
    <row r="105" spans="2:65" s="1" customFormat="1" ht="25.5" customHeight="1" x14ac:dyDescent="0.3">
      <c r="B105" s="169"/>
      <c r="C105" s="170" t="s">
        <v>76</v>
      </c>
      <c r="D105" s="170" t="s">
        <v>136</v>
      </c>
      <c r="E105" s="171" t="s">
        <v>137</v>
      </c>
      <c r="F105" s="172" t="s">
        <v>138</v>
      </c>
      <c r="G105" s="173" t="s">
        <v>139</v>
      </c>
      <c r="H105" s="174">
        <v>1.76</v>
      </c>
      <c r="I105" s="175"/>
      <c r="J105" s="176">
        <f>ROUND(I105*H105,2)</f>
        <v>0</v>
      </c>
      <c r="K105" s="172" t="s">
        <v>140</v>
      </c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141</v>
      </c>
      <c r="AT105" s="23" t="s">
        <v>136</v>
      </c>
      <c r="AU105" s="23" t="s">
        <v>142</v>
      </c>
      <c r="AY105" s="23" t="s">
        <v>133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142</v>
      </c>
      <c r="BK105" s="181">
        <f>ROUND(I105*H105,2)</f>
        <v>0</v>
      </c>
      <c r="BL105" s="23" t="s">
        <v>141</v>
      </c>
      <c r="BM105" s="23" t="s">
        <v>143</v>
      </c>
    </row>
    <row r="106" spans="2:65" s="11" customFormat="1" x14ac:dyDescent="0.3">
      <c r="B106" s="182"/>
      <c r="D106" s="183" t="s">
        <v>144</v>
      </c>
      <c r="E106" s="184" t="s">
        <v>5</v>
      </c>
      <c r="F106" s="185" t="s">
        <v>145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144</v>
      </c>
      <c r="AU106" s="184" t="s">
        <v>142</v>
      </c>
      <c r="AV106" s="11" t="s">
        <v>142</v>
      </c>
      <c r="AW106" s="11" t="s">
        <v>35</v>
      </c>
      <c r="AX106" s="11" t="s">
        <v>76</v>
      </c>
      <c r="AY106" s="184" t="s">
        <v>133</v>
      </c>
    </row>
    <row r="107" spans="2:65" s="10" customFormat="1" ht="29.85" customHeight="1" x14ac:dyDescent="0.3">
      <c r="B107" s="156"/>
      <c r="D107" s="157" t="s">
        <v>70</v>
      </c>
      <c r="E107" s="167" t="s">
        <v>146</v>
      </c>
      <c r="F107" s="167" t="s">
        <v>147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SUM(P108:P126)</f>
        <v>0</v>
      </c>
      <c r="Q107" s="162"/>
      <c r="R107" s="163">
        <f>SUM(R108:R126)</f>
        <v>0.69814193000000002</v>
      </c>
      <c r="S107" s="162"/>
      <c r="T107" s="164">
        <f>SUM(T108:T126)</f>
        <v>0</v>
      </c>
      <c r="AR107" s="157" t="s">
        <v>76</v>
      </c>
      <c r="AT107" s="165" t="s">
        <v>70</v>
      </c>
      <c r="AU107" s="165" t="s">
        <v>76</v>
      </c>
      <c r="AY107" s="157" t="s">
        <v>133</v>
      </c>
      <c r="BK107" s="166">
        <f>SUM(BK108:BK126)</f>
        <v>0</v>
      </c>
    </row>
    <row r="108" spans="2:65" s="1" customFormat="1" ht="25.5" customHeight="1" x14ac:dyDescent="0.3">
      <c r="B108" s="169"/>
      <c r="C108" s="170">
        <v>2</v>
      </c>
      <c r="D108" s="170" t="s">
        <v>136</v>
      </c>
      <c r="E108" s="171" t="s">
        <v>151</v>
      </c>
      <c r="F108" s="172" t="s">
        <v>152</v>
      </c>
      <c r="G108" s="173" t="s">
        <v>139</v>
      </c>
      <c r="H108" s="174">
        <v>15.196999999999999</v>
      </c>
      <c r="I108" s="175"/>
      <c r="J108" s="176">
        <f t="shared" ref="J108:J110" si="0">ROUND(I108*H108,2)</f>
        <v>0</v>
      </c>
      <c r="K108" s="172" t="s">
        <v>140</v>
      </c>
      <c r="L108" s="40"/>
      <c r="M108" s="177" t="s">
        <v>5</v>
      </c>
      <c r="N108" s="178" t="s">
        <v>43</v>
      </c>
      <c r="O108" s="41"/>
      <c r="P108" s="179">
        <f t="shared" ref="P108:P110" si="1">O108*H108</f>
        <v>0</v>
      </c>
      <c r="Q108" s="179">
        <v>2.5999999999999998E-4</v>
      </c>
      <c r="R108" s="179">
        <f t="shared" ref="R108:R110" si="2">Q108*H108</f>
        <v>3.9512199999999992E-3</v>
      </c>
      <c r="S108" s="179">
        <v>0</v>
      </c>
      <c r="T108" s="180">
        <f t="shared" ref="T108:T110" si="3">S108*H108</f>
        <v>0</v>
      </c>
      <c r="AR108" s="23" t="s">
        <v>141</v>
      </c>
      <c r="AT108" s="23" t="s">
        <v>136</v>
      </c>
      <c r="AU108" s="23" t="s">
        <v>142</v>
      </c>
      <c r="AY108" s="23" t="s">
        <v>133</v>
      </c>
      <c r="BE108" s="181">
        <f t="shared" ref="BE108:BE110" si="4">IF(N108="základní",J108,0)</f>
        <v>0</v>
      </c>
      <c r="BF108" s="181">
        <f t="shared" ref="BF108:BF110" si="5">IF(N108="snížená",J108,0)</f>
        <v>0</v>
      </c>
      <c r="BG108" s="181">
        <f t="shared" ref="BG108:BG110" si="6">IF(N108="zákl. přenesená",J108,0)</f>
        <v>0</v>
      </c>
      <c r="BH108" s="181">
        <f t="shared" ref="BH108:BH110" si="7">IF(N108="sníž. přenesená",J108,0)</f>
        <v>0</v>
      </c>
      <c r="BI108" s="181">
        <f t="shared" ref="BI108:BI110" si="8">IF(N108="nulová",J108,0)</f>
        <v>0</v>
      </c>
      <c r="BJ108" s="23" t="s">
        <v>142</v>
      </c>
      <c r="BK108" s="181">
        <f t="shared" ref="BK108:BK110" si="9">ROUND(I108*H108,2)</f>
        <v>0</v>
      </c>
      <c r="BL108" s="23" t="s">
        <v>141</v>
      </c>
      <c r="BM108" s="23" t="s">
        <v>153</v>
      </c>
    </row>
    <row r="109" spans="2:65" s="1" customFormat="1" ht="25.5" customHeight="1" x14ac:dyDescent="0.3">
      <c r="B109" s="169"/>
      <c r="C109" s="170">
        <v>3</v>
      </c>
      <c r="D109" s="170" t="s">
        <v>136</v>
      </c>
      <c r="E109" s="171" t="s">
        <v>154</v>
      </c>
      <c r="F109" s="172" t="s">
        <v>155</v>
      </c>
      <c r="G109" s="173" t="s">
        <v>139</v>
      </c>
      <c r="H109" s="174">
        <v>15.196999999999999</v>
      </c>
      <c r="I109" s="175"/>
      <c r="J109" s="176">
        <f t="shared" si="0"/>
        <v>0</v>
      </c>
      <c r="K109" s="172" t="s">
        <v>140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6.6562860000000001E-2</v>
      </c>
      <c r="S109" s="179">
        <v>0</v>
      </c>
      <c r="T109" s="180">
        <f t="shared" si="3"/>
        <v>0</v>
      </c>
      <c r="AR109" s="23" t="s">
        <v>141</v>
      </c>
      <c r="AT109" s="23" t="s">
        <v>136</v>
      </c>
      <c r="AU109" s="23" t="s">
        <v>142</v>
      </c>
      <c r="AY109" s="23" t="s">
        <v>133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142</v>
      </c>
      <c r="BK109" s="181">
        <f t="shared" si="9"/>
        <v>0</v>
      </c>
      <c r="BL109" s="23" t="s">
        <v>141</v>
      </c>
      <c r="BM109" s="23" t="s">
        <v>156</v>
      </c>
    </row>
    <row r="110" spans="2:65" s="1" customFormat="1" ht="16.5" customHeight="1" x14ac:dyDescent="0.3">
      <c r="B110" s="169"/>
      <c r="C110" s="170">
        <v>4</v>
      </c>
      <c r="D110" s="170" t="s">
        <v>136</v>
      </c>
      <c r="E110" s="171" t="s">
        <v>158</v>
      </c>
      <c r="F110" s="172" t="s">
        <v>159</v>
      </c>
      <c r="G110" s="173" t="s">
        <v>139</v>
      </c>
      <c r="H110" s="174">
        <v>9.5410000000000004</v>
      </c>
      <c r="I110" s="175"/>
      <c r="J110" s="176">
        <f t="shared" si="0"/>
        <v>0</v>
      </c>
      <c r="K110" s="172" t="s">
        <v>140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2.8623000000000003E-2</v>
      </c>
      <c r="S110" s="179">
        <v>0</v>
      </c>
      <c r="T110" s="180">
        <f t="shared" si="3"/>
        <v>0</v>
      </c>
      <c r="AR110" s="23" t="s">
        <v>141</v>
      </c>
      <c r="AT110" s="23" t="s">
        <v>136</v>
      </c>
      <c r="AU110" s="23" t="s">
        <v>142</v>
      </c>
      <c r="AY110" s="23" t="s">
        <v>133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142</v>
      </c>
      <c r="BK110" s="181">
        <f t="shared" si="9"/>
        <v>0</v>
      </c>
      <c r="BL110" s="23" t="s">
        <v>141</v>
      </c>
      <c r="BM110" s="23" t="s">
        <v>160</v>
      </c>
    </row>
    <row r="111" spans="2:65" s="11" customFormat="1" x14ac:dyDescent="0.3">
      <c r="B111" s="182"/>
      <c r="D111" s="183" t="s">
        <v>144</v>
      </c>
      <c r="E111" s="184" t="s">
        <v>5</v>
      </c>
      <c r="F111" s="185" t="s">
        <v>161</v>
      </c>
      <c r="H111" s="186">
        <v>0.92100000000000004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144</v>
      </c>
      <c r="AU111" s="184" t="s">
        <v>142</v>
      </c>
      <c r="AV111" s="11" t="s">
        <v>142</v>
      </c>
      <c r="AW111" s="11" t="s">
        <v>35</v>
      </c>
      <c r="AX111" s="11" t="s">
        <v>71</v>
      </c>
      <c r="AY111" s="184" t="s">
        <v>133</v>
      </c>
    </row>
    <row r="112" spans="2:65" s="11" customFormat="1" x14ac:dyDescent="0.3">
      <c r="B112" s="182"/>
      <c r="D112" s="183" t="s">
        <v>144</v>
      </c>
      <c r="E112" s="184" t="s">
        <v>5</v>
      </c>
      <c r="F112" s="185" t="s">
        <v>162</v>
      </c>
      <c r="H112" s="186">
        <v>8.6199999999999992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84" t="s">
        <v>144</v>
      </c>
      <c r="AU112" s="184" t="s">
        <v>142</v>
      </c>
      <c r="AV112" s="11" t="s">
        <v>142</v>
      </c>
      <c r="AW112" s="11" t="s">
        <v>35</v>
      </c>
      <c r="AX112" s="11" t="s">
        <v>71</v>
      </c>
      <c r="AY112" s="184" t="s">
        <v>133</v>
      </c>
    </row>
    <row r="113" spans="2:65" s="12" customFormat="1" x14ac:dyDescent="0.3">
      <c r="B113" s="191"/>
      <c r="D113" s="183" t="s">
        <v>144</v>
      </c>
      <c r="E113" s="192" t="s">
        <v>5</v>
      </c>
      <c r="F113" s="193" t="s">
        <v>149</v>
      </c>
      <c r="H113" s="194">
        <v>9.5410000000000004</v>
      </c>
      <c r="I113" s="195"/>
      <c r="L113" s="191"/>
      <c r="M113" s="196"/>
      <c r="N113" s="197"/>
      <c r="O113" s="197"/>
      <c r="P113" s="197"/>
      <c r="Q113" s="197"/>
      <c r="R113" s="197"/>
      <c r="S113" s="197"/>
      <c r="T113" s="198"/>
      <c r="AT113" s="192" t="s">
        <v>144</v>
      </c>
      <c r="AU113" s="192" t="s">
        <v>142</v>
      </c>
      <c r="AV113" s="12" t="s">
        <v>141</v>
      </c>
      <c r="AW113" s="12" t="s">
        <v>35</v>
      </c>
      <c r="AX113" s="12" t="s">
        <v>76</v>
      </c>
      <c r="AY113" s="192" t="s">
        <v>133</v>
      </c>
    </row>
    <row r="114" spans="2:65" s="1" customFormat="1" ht="25.5" customHeight="1" x14ac:dyDescent="0.3">
      <c r="B114" s="169"/>
      <c r="C114" s="170">
        <v>5</v>
      </c>
      <c r="D114" s="170" t="s">
        <v>136</v>
      </c>
      <c r="E114" s="171" t="s">
        <v>164</v>
      </c>
      <c r="F114" s="172" t="s">
        <v>165</v>
      </c>
      <c r="G114" s="173" t="s">
        <v>139</v>
      </c>
      <c r="H114" s="174">
        <v>15.196999999999999</v>
      </c>
      <c r="I114" s="175"/>
      <c r="J114" s="176">
        <f>ROUND(I114*H114,2)</f>
        <v>0</v>
      </c>
      <c r="K114" s="172" t="s">
        <v>140</v>
      </c>
      <c r="L114" s="40"/>
      <c r="M114" s="177" t="s">
        <v>5</v>
      </c>
      <c r="N114" s="178" t="s">
        <v>43</v>
      </c>
      <c r="O114" s="41"/>
      <c r="P114" s="179">
        <f>O114*H114</f>
        <v>0</v>
      </c>
      <c r="Q114" s="179">
        <v>1.575E-2</v>
      </c>
      <c r="R114" s="179">
        <f>Q114*H114</f>
        <v>0.23935274999999998</v>
      </c>
      <c r="S114" s="179">
        <v>0</v>
      </c>
      <c r="T114" s="180">
        <f>S114*H114</f>
        <v>0</v>
      </c>
      <c r="AR114" s="23" t="s">
        <v>141</v>
      </c>
      <c r="AT114" s="23" t="s">
        <v>136</v>
      </c>
      <c r="AU114" s="23" t="s">
        <v>142</v>
      </c>
      <c r="AY114" s="23" t="s">
        <v>133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3" t="s">
        <v>142</v>
      </c>
      <c r="BK114" s="181">
        <f>ROUND(I114*H114,2)</f>
        <v>0</v>
      </c>
      <c r="BL114" s="23" t="s">
        <v>141</v>
      </c>
      <c r="BM114" s="23" t="s">
        <v>166</v>
      </c>
    </row>
    <row r="115" spans="2:65" s="11" customFormat="1" x14ac:dyDescent="0.3">
      <c r="B115" s="182"/>
      <c r="D115" s="183" t="s">
        <v>144</v>
      </c>
      <c r="E115" s="184" t="s">
        <v>5</v>
      </c>
      <c r="F115" s="185" t="s">
        <v>167</v>
      </c>
      <c r="H115" s="186">
        <v>15.196999999999999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144</v>
      </c>
      <c r="AU115" s="184" t="s">
        <v>142</v>
      </c>
      <c r="AV115" s="11" t="s">
        <v>142</v>
      </c>
      <c r="AW115" s="11" t="s">
        <v>35</v>
      </c>
      <c r="AX115" s="11" t="s">
        <v>76</v>
      </c>
      <c r="AY115" s="184" t="s">
        <v>133</v>
      </c>
    </row>
    <row r="116" spans="2:65" s="1" customFormat="1" ht="25.5" customHeight="1" x14ac:dyDescent="0.3">
      <c r="B116" s="169"/>
      <c r="C116" s="170">
        <v>6</v>
      </c>
      <c r="D116" s="170" t="s">
        <v>136</v>
      </c>
      <c r="E116" s="171" t="s">
        <v>168</v>
      </c>
      <c r="F116" s="172" t="s">
        <v>169</v>
      </c>
      <c r="G116" s="173" t="s">
        <v>139</v>
      </c>
      <c r="H116" s="174">
        <v>13.5</v>
      </c>
      <c r="I116" s="175"/>
      <c r="J116" s="176">
        <f>ROUND(I116*H116,2)</f>
        <v>0</v>
      </c>
      <c r="K116" s="172" t="s">
        <v>140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AR116" s="23" t="s">
        <v>141</v>
      </c>
      <c r="AT116" s="23" t="s">
        <v>136</v>
      </c>
      <c r="AU116" s="23" t="s">
        <v>142</v>
      </c>
      <c r="AY116" s="23" t="s">
        <v>133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142</v>
      </c>
      <c r="BK116" s="181">
        <f>ROUND(I116*H116,2)</f>
        <v>0</v>
      </c>
      <c r="BL116" s="23" t="s">
        <v>141</v>
      </c>
      <c r="BM116" s="23" t="s">
        <v>170</v>
      </c>
    </row>
    <row r="117" spans="2:65" s="11" customFormat="1" x14ac:dyDescent="0.3">
      <c r="B117" s="182"/>
      <c r="D117" s="183" t="s">
        <v>144</v>
      </c>
      <c r="E117" s="184" t="s">
        <v>5</v>
      </c>
      <c r="F117" s="185" t="s">
        <v>171</v>
      </c>
      <c r="H117" s="186">
        <v>13.5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144</v>
      </c>
      <c r="AU117" s="184" t="s">
        <v>142</v>
      </c>
      <c r="AV117" s="11" t="s">
        <v>142</v>
      </c>
      <c r="AW117" s="11" t="s">
        <v>35</v>
      </c>
      <c r="AX117" s="11" t="s">
        <v>76</v>
      </c>
      <c r="AY117" s="184" t="s">
        <v>133</v>
      </c>
    </row>
    <row r="118" spans="2:65" s="1" customFormat="1" ht="25.5" customHeight="1" x14ac:dyDescent="0.3">
      <c r="B118" s="169"/>
      <c r="C118" s="170">
        <v>7</v>
      </c>
      <c r="D118" s="170" t="s">
        <v>136</v>
      </c>
      <c r="E118" s="171" t="s">
        <v>172</v>
      </c>
      <c r="F118" s="172" t="s">
        <v>173</v>
      </c>
      <c r="G118" s="173" t="s">
        <v>139</v>
      </c>
      <c r="H118" s="174">
        <v>50</v>
      </c>
      <c r="I118" s="175"/>
      <c r="J118" s="176">
        <f>ROUND(I118*H118,2)</f>
        <v>0</v>
      </c>
      <c r="K118" s="172" t="s">
        <v>140</v>
      </c>
      <c r="L118" s="40"/>
      <c r="M118" s="177" t="s">
        <v>5</v>
      </c>
      <c r="N118" s="178" t="s">
        <v>43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141</v>
      </c>
      <c r="AT118" s="23" t="s">
        <v>136</v>
      </c>
      <c r="AU118" s="23" t="s">
        <v>142</v>
      </c>
      <c r="AY118" s="23" t="s">
        <v>133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142</v>
      </c>
      <c r="BK118" s="181">
        <f>ROUND(I118*H118,2)</f>
        <v>0</v>
      </c>
      <c r="BL118" s="23" t="s">
        <v>141</v>
      </c>
      <c r="BM118" s="23" t="s">
        <v>174</v>
      </c>
    </row>
    <row r="119" spans="2:65" s="13" customFormat="1" x14ac:dyDescent="0.3">
      <c r="B119" s="199"/>
      <c r="D119" s="183" t="s">
        <v>144</v>
      </c>
      <c r="E119" s="200" t="s">
        <v>5</v>
      </c>
      <c r="F119" s="201" t="s">
        <v>175</v>
      </c>
      <c r="H119" s="200" t="s">
        <v>5</v>
      </c>
      <c r="I119" s="202"/>
      <c r="L119" s="199"/>
      <c r="M119" s="203"/>
      <c r="N119" s="204"/>
      <c r="O119" s="204"/>
      <c r="P119" s="204"/>
      <c r="Q119" s="204"/>
      <c r="R119" s="204"/>
      <c r="S119" s="204"/>
      <c r="T119" s="205"/>
      <c r="AT119" s="200" t="s">
        <v>144</v>
      </c>
      <c r="AU119" s="200" t="s">
        <v>142</v>
      </c>
      <c r="AV119" s="13" t="s">
        <v>76</v>
      </c>
      <c r="AW119" s="13" t="s">
        <v>35</v>
      </c>
      <c r="AX119" s="13" t="s">
        <v>71</v>
      </c>
      <c r="AY119" s="200" t="s">
        <v>133</v>
      </c>
    </row>
    <row r="120" spans="2:65" s="11" customFormat="1" x14ac:dyDescent="0.3">
      <c r="B120" s="182"/>
      <c r="D120" s="183" t="s">
        <v>144</v>
      </c>
      <c r="E120" s="184" t="s">
        <v>5</v>
      </c>
      <c r="F120" s="185" t="s">
        <v>176</v>
      </c>
      <c r="H120" s="186">
        <v>50</v>
      </c>
      <c r="I120" s="187"/>
      <c r="L120" s="182"/>
      <c r="M120" s="188"/>
      <c r="N120" s="189"/>
      <c r="O120" s="189"/>
      <c r="P120" s="189"/>
      <c r="Q120" s="189"/>
      <c r="R120" s="189"/>
      <c r="S120" s="189"/>
      <c r="T120" s="190"/>
      <c r="AT120" s="184" t="s">
        <v>144</v>
      </c>
      <c r="AU120" s="184" t="s">
        <v>142</v>
      </c>
      <c r="AV120" s="11" t="s">
        <v>142</v>
      </c>
      <c r="AW120" s="11" t="s">
        <v>35</v>
      </c>
      <c r="AX120" s="11" t="s">
        <v>76</v>
      </c>
      <c r="AY120" s="184" t="s">
        <v>133</v>
      </c>
    </row>
    <row r="121" spans="2:65" s="1" customFormat="1" ht="25.5" customHeight="1" x14ac:dyDescent="0.3">
      <c r="B121" s="169"/>
      <c r="C121" s="170">
        <v>8</v>
      </c>
      <c r="D121" s="170" t="s">
        <v>136</v>
      </c>
      <c r="E121" s="171" t="s">
        <v>177</v>
      </c>
      <c r="F121" s="172" t="s">
        <v>178</v>
      </c>
      <c r="G121" s="173" t="s">
        <v>139</v>
      </c>
      <c r="H121" s="174">
        <v>3.863</v>
      </c>
      <c r="I121" s="175"/>
      <c r="J121" s="176">
        <f>ROUND(I121*H121,2)</f>
        <v>0</v>
      </c>
      <c r="K121" s="172" t="s">
        <v>140</v>
      </c>
      <c r="L121" s="40"/>
      <c r="M121" s="177" t="s">
        <v>5</v>
      </c>
      <c r="N121" s="178" t="s">
        <v>43</v>
      </c>
      <c r="O121" s="41"/>
      <c r="P121" s="179">
        <f>O121*H121</f>
        <v>0</v>
      </c>
      <c r="Q121" s="179">
        <v>5.67E-2</v>
      </c>
      <c r="R121" s="179">
        <f>Q121*H121</f>
        <v>0.21903210000000001</v>
      </c>
      <c r="S121" s="179">
        <v>0</v>
      </c>
      <c r="T121" s="180">
        <f>S121*H121</f>
        <v>0</v>
      </c>
      <c r="AR121" s="23" t="s">
        <v>141</v>
      </c>
      <c r="AT121" s="23" t="s">
        <v>136</v>
      </c>
      <c r="AU121" s="23" t="s">
        <v>142</v>
      </c>
      <c r="AY121" s="23" t="s">
        <v>133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142</v>
      </c>
      <c r="BK121" s="181">
        <f>ROUND(I121*H121,2)</f>
        <v>0</v>
      </c>
      <c r="BL121" s="23" t="s">
        <v>141</v>
      </c>
      <c r="BM121" s="23" t="s">
        <v>179</v>
      </c>
    </row>
    <row r="122" spans="2:65" s="11" customFormat="1" x14ac:dyDescent="0.3">
      <c r="B122" s="182"/>
      <c r="D122" s="183" t="s">
        <v>144</v>
      </c>
      <c r="E122" s="184" t="s">
        <v>5</v>
      </c>
      <c r="F122" s="185" t="s">
        <v>180</v>
      </c>
      <c r="H122" s="186">
        <v>2.87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144</v>
      </c>
      <c r="AU122" s="184" t="s">
        <v>142</v>
      </c>
      <c r="AV122" s="11" t="s">
        <v>142</v>
      </c>
      <c r="AW122" s="11" t="s">
        <v>35</v>
      </c>
      <c r="AX122" s="11" t="s">
        <v>71</v>
      </c>
      <c r="AY122" s="184" t="s">
        <v>133</v>
      </c>
    </row>
    <row r="123" spans="2:65" s="11" customFormat="1" x14ac:dyDescent="0.3">
      <c r="B123" s="182"/>
      <c r="D123" s="183" t="s">
        <v>144</v>
      </c>
      <c r="E123" s="184" t="s">
        <v>5</v>
      </c>
      <c r="F123" s="185" t="s">
        <v>181</v>
      </c>
      <c r="H123" s="186">
        <v>0.99299999999999999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84" t="s">
        <v>144</v>
      </c>
      <c r="AU123" s="184" t="s">
        <v>142</v>
      </c>
      <c r="AV123" s="11" t="s">
        <v>142</v>
      </c>
      <c r="AW123" s="11" t="s">
        <v>35</v>
      </c>
      <c r="AX123" s="11" t="s">
        <v>71</v>
      </c>
      <c r="AY123" s="184" t="s">
        <v>133</v>
      </c>
    </row>
    <row r="124" spans="2:65" s="12" customFormat="1" x14ac:dyDescent="0.3">
      <c r="B124" s="191"/>
      <c r="D124" s="183" t="s">
        <v>144</v>
      </c>
      <c r="E124" s="192" t="s">
        <v>5</v>
      </c>
      <c r="F124" s="193" t="s">
        <v>149</v>
      </c>
      <c r="H124" s="194">
        <v>3.863</v>
      </c>
      <c r="I124" s="195"/>
      <c r="L124" s="191"/>
      <c r="M124" s="196"/>
      <c r="N124" s="197"/>
      <c r="O124" s="197"/>
      <c r="P124" s="197"/>
      <c r="Q124" s="197"/>
      <c r="R124" s="197"/>
      <c r="S124" s="197"/>
      <c r="T124" s="198"/>
      <c r="AT124" s="192" t="s">
        <v>144</v>
      </c>
      <c r="AU124" s="192" t="s">
        <v>142</v>
      </c>
      <c r="AV124" s="12" t="s">
        <v>141</v>
      </c>
      <c r="AW124" s="12" t="s">
        <v>35</v>
      </c>
      <c r="AX124" s="12" t="s">
        <v>76</v>
      </c>
      <c r="AY124" s="192" t="s">
        <v>133</v>
      </c>
    </row>
    <row r="125" spans="2:65" s="1" customFormat="1" ht="25.5" customHeight="1" x14ac:dyDescent="0.3">
      <c r="B125" s="169"/>
      <c r="C125" s="170">
        <v>9</v>
      </c>
      <c r="D125" s="170" t="s">
        <v>136</v>
      </c>
      <c r="E125" s="171" t="s">
        <v>182</v>
      </c>
      <c r="F125" s="172" t="s">
        <v>183</v>
      </c>
      <c r="G125" s="173" t="s">
        <v>184</v>
      </c>
      <c r="H125" s="174">
        <v>2</v>
      </c>
      <c r="I125" s="175"/>
      <c r="J125" s="176">
        <f>ROUND(I125*H125,2)</f>
        <v>0</v>
      </c>
      <c r="K125" s="172" t="s">
        <v>140</v>
      </c>
      <c r="L125" s="40"/>
      <c r="M125" s="177" t="s">
        <v>5</v>
      </c>
      <c r="N125" s="178" t="s">
        <v>43</v>
      </c>
      <c r="O125" s="41"/>
      <c r="P125" s="179">
        <f>O125*H125</f>
        <v>0</v>
      </c>
      <c r="Q125" s="179">
        <v>4.684E-2</v>
      </c>
      <c r="R125" s="179">
        <f>Q125*H125</f>
        <v>9.3679999999999999E-2</v>
      </c>
      <c r="S125" s="179">
        <v>0</v>
      </c>
      <c r="T125" s="180">
        <f>S125*H125</f>
        <v>0</v>
      </c>
      <c r="AR125" s="23" t="s">
        <v>141</v>
      </c>
      <c r="AT125" s="23" t="s">
        <v>136</v>
      </c>
      <c r="AU125" s="23" t="s">
        <v>142</v>
      </c>
      <c r="AY125" s="23" t="s">
        <v>133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142</v>
      </c>
      <c r="BK125" s="181">
        <f>ROUND(I125*H125,2)</f>
        <v>0</v>
      </c>
      <c r="BL125" s="23" t="s">
        <v>141</v>
      </c>
      <c r="BM125" s="23" t="s">
        <v>185</v>
      </c>
    </row>
    <row r="126" spans="2:65" s="1" customFormat="1" ht="16.5" customHeight="1" x14ac:dyDescent="0.3">
      <c r="B126" s="169"/>
      <c r="C126" s="206">
        <v>10</v>
      </c>
      <c r="D126" s="206" t="s">
        <v>186</v>
      </c>
      <c r="E126" s="207" t="s">
        <v>187</v>
      </c>
      <c r="F126" s="208" t="s">
        <v>188</v>
      </c>
      <c r="G126" s="209" t="s">
        <v>184</v>
      </c>
      <c r="H126" s="210">
        <v>2</v>
      </c>
      <c r="I126" s="211"/>
      <c r="J126" s="212">
        <f>ROUND(I126*H126,2)</f>
        <v>0</v>
      </c>
      <c r="K126" s="208" t="s">
        <v>140</v>
      </c>
      <c r="L126" s="213"/>
      <c r="M126" s="214" t="s">
        <v>5</v>
      </c>
      <c r="N126" s="215" t="s">
        <v>43</v>
      </c>
      <c r="O126" s="41"/>
      <c r="P126" s="179">
        <f>O126*H126</f>
        <v>0</v>
      </c>
      <c r="Q126" s="179">
        <v>2.3470000000000001E-2</v>
      </c>
      <c r="R126" s="179">
        <f>Q126*H126</f>
        <v>4.6940000000000003E-2</v>
      </c>
      <c r="S126" s="179">
        <v>0</v>
      </c>
      <c r="T126" s="180">
        <f>S126*H126</f>
        <v>0</v>
      </c>
      <c r="AR126" s="23" t="s">
        <v>157</v>
      </c>
      <c r="AT126" s="23" t="s">
        <v>186</v>
      </c>
      <c r="AU126" s="23" t="s">
        <v>142</v>
      </c>
      <c r="AY126" s="23" t="s">
        <v>133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142</v>
      </c>
      <c r="BK126" s="181">
        <f>ROUND(I126*H126,2)</f>
        <v>0</v>
      </c>
      <c r="BL126" s="23" t="s">
        <v>141</v>
      </c>
      <c r="BM126" s="23" t="s">
        <v>189</v>
      </c>
    </row>
    <row r="127" spans="2:65" s="10" customFormat="1" ht="29.85" customHeight="1" x14ac:dyDescent="0.3">
      <c r="B127" s="156"/>
      <c r="D127" s="157" t="s">
        <v>70</v>
      </c>
      <c r="E127" s="167" t="s">
        <v>163</v>
      </c>
      <c r="F127" s="167" t="s">
        <v>190</v>
      </c>
      <c r="I127" s="159"/>
      <c r="J127" s="168">
        <f>BK127</f>
        <v>0</v>
      </c>
      <c r="L127" s="156"/>
      <c r="M127" s="161"/>
      <c r="N127" s="162"/>
      <c r="O127" s="162"/>
      <c r="P127" s="163">
        <f>SUM(P128:P150)</f>
        <v>0</v>
      </c>
      <c r="Q127" s="162"/>
      <c r="R127" s="163">
        <f>SUM(R128:R150)</f>
        <v>2.4200000000000003E-3</v>
      </c>
      <c r="S127" s="162"/>
      <c r="T127" s="164">
        <f>SUM(T128:T150)</f>
        <v>3.3338861500000005</v>
      </c>
      <c r="AR127" s="157" t="s">
        <v>76</v>
      </c>
      <c r="AT127" s="165" t="s">
        <v>70</v>
      </c>
      <c r="AU127" s="165" t="s">
        <v>76</v>
      </c>
      <c r="AY127" s="157" t="s">
        <v>133</v>
      </c>
      <c r="BK127" s="166">
        <f>SUM(BK128:BK150)</f>
        <v>0</v>
      </c>
    </row>
    <row r="128" spans="2:65" s="1" customFormat="1" ht="16.5" customHeight="1" x14ac:dyDescent="0.3">
      <c r="B128" s="169"/>
      <c r="C128" s="170">
        <v>11</v>
      </c>
      <c r="D128" s="170" t="s">
        <v>136</v>
      </c>
      <c r="E128" s="171" t="s">
        <v>191</v>
      </c>
      <c r="F128" s="172" t="s">
        <v>192</v>
      </c>
      <c r="G128" s="173" t="s">
        <v>139</v>
      </c>
      <c r="H128" s="174">
        <v>15.606999999999999</v>
      </c>
      <c r="I128" s="175"/>
      <c r="J128" s="176">
        <f>ROUND(I128*H128,2)</f>
        <v>0</v>
      </c>
      <c r="K128" s="172" t="s">
        <v>140</v>
      </c>
      <c r="L128" s="40"/>
      <c r="M128" s="177" t="s">
        <v>5</v>
      </c>
      <c r="N128" s="178" t="s">
        <v>43</v>
      </c>
      <c r="O128" s="41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23" t="s">
        <v>193</v>
      </c>
      <c r="AT128" s="23" t="s">
        <v>136</v>
      </c>
      <c r="AU128" s="23" t="s">
        <v>142</v>
      </c>
      <c r="AY128" s="23" t="s">
        <v>133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142</v>
      </c>
      <c r="BK128" s="181">
        <f>ROUND(I128*H128,2)</f>
        <v>0</v>
      </c>
      <c r="BL128" s="23" t="s">
        <v>193</v>
      </c>
      <c r="BM128" s="23" t="s">
        <v>194</v>
      </c>
    </row>
    <row r="129" spans="2:65" s="13" customFormat="1" x14ac:dyDescent="0.3">
      <c r="B129" s="199"/>
      <c r="D129" s="183" t="s">
        <v>144</v>
      </c>
      <c r="E129" s="200" t="s">
        <v>5</v>
      </c>
      <c r="F129" s="201" t="s">
        <v>195</v>
      </c>
      <c r="H129" s="200" t="s">
        <v>5</v>
      </c>
      <c r="I129" s="202"/>
      <c r="L129" s="199"/>
      <c r="M129" s="203"/>
      <c r="N129" s="204"/>
      <c r="O129" s="204"/>
      <c r="P129" s="204"/>
      <c r="Q129" s="204"/>
      <c r="R129" s="204"/>
      <c r="S129" s="204"/>
      <c r="T129" s="205"/>
      <c r="AT129" s="200" t="s">
        <v>144</v>
      </c>
      <c r="AU129" s="200" t="s">
        <v>142</v>
      </c>
      <c r="AV129" s="13" t="s">
        <v>76</v>
      </c>
      <c r="AW129" s="13" t="s">
        <v>35</v>
      </c>
      <c r="AX129" s="13" t="s">
        <v>71</v>
      </c>
      <c r="AY129" s="200" t="s">
        <v>133</v>
      </c>
    </row>
    <row r="130" spans="2:65" s="11" customFormat="1" x14ac:dyDescent="0.3">
      <c r="B130" s="182"/>
      <c r="D130" s="183" t="s">
        <v>144</v>
      </c>
      <c r="E130" s="184" t="s">
        <v>5</v>
      </c>
      <c r="F130" s="185" t="s">
        <v>196</v>
      </c>
      <c r="H130" s="186">
        <v>10.555999999999999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144</v>
      </c>
      <c r="AU130" s="184" t="s">
        <v>142</v>
      </c>
      <c r="AV130" s="11" t="s">
        <v>142</v>
      </c>
      <c r="AW130" s="11" t="s">
        <v>35</v>
      </c>
      <c r="AX130" s="11" t="s">
        <v>71</v>
      </c>
      <c r="AY130" s="184" t="s">
        <v>133</v>
      </c>
    </row>
    <row r="131" spans="2:65" s="13" customFormat="1" x14ac:dyDescent="0.3">
      <c r="B131" s="199"/>
      <c r="D131" s="183" t="s">
        <v>144</v>
      </c>
      <c r="E131" s="200" t="s">
        <v>5</v>
      </c>
      <c r="F131" s="201" t="s">
        <v>197</v>
      </c>
      <c r="H131" s="200" t="s">
        <v>5</v>
      </c>
      <c r="I131" s="202"/>
      <c r="L131" s="199"/>
      <c r="M131" s="203"/>
      <c r="N131" s="204"/>
      <c r="O131" s="204"/>
      <c r="P131" s="204"/>
      <c r="Q131" s="204"/>
      <c r="R131" s="204"/>
      <c r="S131" s="204"/>
      <c r="T131" s="205"/>
      <c r="AT131" s="200" t="s">
        <v>144</v>
      </c>
      <c r="AU131" s="200" t="s">
        <v>142</v>
      </c>
      <c r="AV131" s="13" t="s">
        <v>76</v>
      </c>
      <c r="AW131" s="13" t="s">
        <v>35</v>
      </c>
      <c r="AX131" s="13" t="s">
        <v>71</v>
      </c>
      <c r="AY131" s="200" t="s">
        <v>133</v>
      </c>
    </row>
    <row r="132" spans="2:65" s="11" customFormat="1" x14ac:dyDescent="0.3">
      <c r="B132" s="182"/>
      <c r="D132" s="183" t="s">
        <v>144</v>
      </c>
      <c r="E132" s="184" t="s">
        <v>5</v>
      </c>
      <c r="F132" s="185" t="s">
        <v>148</v>
      </c>
      <c r="H132" s="186">
        <v>5.0510000000000002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144</v>
      </c>
      <c r="AU132" s="184" t="s">
        <v>142</v>
      </c>
      <c r="AV132" s="11" t="s">
        <v>142</v>
      </c>
      <c r="AW132" s="11" t="s">
        <v>35</v>
      </c>
      <c r="AX132" s="11" t="s">
        <v>71</v>
      </c>
      <c r="AY132" s="184" t="s">
        <v>133</v>
      </c>
    </row>
    <row r="133" spans="2:65" s="12" customFormat="1" x14ac:dyDescent="0.3">
      <c r="B133" s="191"/>
      <c r="D133" s="183" t="s">
        <v>144</v>
      </c>
      <c r="E133" s="192" t="s">
        <v>5</v>
      </c>
      <c r="F133" s="193" t="s">
        <v>149</v>
      </c>
      <c r="H133" s="194">
        <v>15.606999999999999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144</v>
      </c>
      <c r="AU133" s="192" t="s">
        <v>142</v>
      </c>
      <c r="AV133" s="12" t="s">
        <v>141</v>
      </c>
      <c r="AW133" s="12" t="s">
        <v>35</v>
      </c>
      <c r="AX133" s="12" t="s">
        <v>76</v>
      </c>
      <c r="AY133" s="192" t="s">
        <v>133</v>
      </c>
    </row>
    <row r="134" spans="2:65" s="1" customFormat="1" ht="16.5" customHeight="1" x14ac:dyDescent="0.3">
      <c r="B134" s="169"/>
      <c r="C134" s="170">
        <v>12</v>
      </c>
      <c r="D134" s="170" t="s">
        <v>136</v>
      </c>
      <c r="E134" s="171" t="s">
        <v>198</v>
      </c>
      <c r="F134" s="172" t="s">
        <v>199</v>
      </c>
      <c r="G134" s="173" t="s">
        <v>139</v>
      </c>
      <c r="H134" s="174">
        <v>13.241</v>
      </c>
      <c r="I134" s="175"/>
      <c r="J134" s="176">
        <f>ROUND(I134*H134,2)</f>
        <v>0</v>
      </c>
      <c r="K134" s="172" t="s">
        <v>140</v>
      </c>
      <c r="L134" s="40"/>
      <c r="M134" s="177" t="s">
        <v>5</v>
      </c>
      <c r="N134" s="178" t="s">
        <v>43</v>
      </c>
      <c r="O134" s="41"/>
      <c r="P134" s="179">
        <f>O134*H134</f>
        <v>0</v>
      </c>
      <c r="Q134" s="179">
        <v>0</v>
      </c>
      <c r="R134" s="179">
        <f>Q134*H134</f>
        <v>0</v>
      </c>
      <c r="S134" s="179">
        <v>1.4999999999999999E-4</v>
      </c>
      <c r="T134" s="180">
        <f>S134*H134</f>
        <v>1.9861499999999999E-3</v>
      </c>
      <c r="AR134" s="23" t="s">
        <v>193</v>
      </c>
      <c r="AT134" s="23" t="s">
        <v>136</v>
      </c>
      <c r="AU134" s="23" t="s">
        <v>142</v>
      </c>
      <c r="AY134" s="23" t="s">
        <v>133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3" t="s">
        <v>142</v>
      </c>
      <c r="BK134" s="181">
        <f>ROUND(I134*H134,2)</f>
        <v>0</v>
      </c>
      <c r="BL134" s="23" t="s">
        <v>193</v>
      </c>
      <c r="BM134" s="23" t="s">
        <v>200</v>
      </c>
    </row>
    <row r="135" spans="2:65" s="13" customFormat="1" x14ac:dyDescent="0.3">
      <c r="B135" s="199"/>
      <c r="D135" s="183" t="s">
        <v>144</v>
      </c>
      <c r="E135" s="200" t="s">
        <v>5</v>
      </c>
      <c r="F135" s="201" t="s">
        <v>201</v>
      </c>
      <c r="H135" s="200" t="s">
        <v>5</v>
      </c>
      <c r="I135" s="202"/>
      <c r="L135" s="199"/>
      <c r="M135" s="203"/>
      <c r="N135" s="204"/>
      <c r="O135" s="204"/>
      <c r="P135" s="204"/>
      <c r="Q135" s="204"/>
      <c r="R135" s="204"/>
      <c r="S135" s="204"/>
      <c r="T135" s="205"/>
      <c r="AT135" s="200" t="s">
        <v>144</v>
      </c>
      <c r="AU135" s="200" t="s">
        <v>142</v>
      </c>
      <c r="AV135" s="13" t="s">
        <v>76</v>
      </c>
      <c r="AW135" s="13" t="s">
        <v>35</v>
      </c>
      <c r="AX135" s="13" t="s">
        <v>71</v>
      </c>
      <c r="AY135" s="200" t="s">
        <v>133</v>
      </c>
    </row>
    <row r="136" spans="2:65" s="11" customFormat="1" x14ac:dyDescent="0.3">
      <c r="B136" s="182"/>
      <c r="D136" s="183" t="s">
        <v>144</v>
      </c>
      <c r="E136" s="184" t="s">
        <v>5</v>
      </c>
      <c r="F136" s="185" t="s">
        <v>202</v>
      </c>
      <c r="H136" s="186">
        <v>3.8220000000000001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144</v>
      </c>
      <c r="AU136" s="184" t="s">
        <v>142</v>
      </c>
      <c r="AV136" s="11" t="s">
        <v>142</v>
      </c>
      <c r="AW136" s="11" t="s">
        <v>35</v>
      </c>
      <c r="AX136" s="11" t="s">
        <v>71</v>
      </c>
      <c r="AY136" s="184" t="s">
        <v>133</v>
      </c>
    </row>
    <row r="137" spans="2:65" s="11" customFormat="1" x14ac:dyDescent="0.3">
      <c r="B137" s="182"/>
      <c r="D137" s="183" t="s">
        <v>144</v>
      </c>
      <c r="E137" s="184" t="s">
        <v>5</v>
      </c>
      <c r="F137" s="185" t="s">
        <v>203</v>
      </c>
      <c r="H137" s="186">
        <v>4.3680000000000003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144</v>
      </c>
      <c r="AU137" s="184" t="s">
        <v>142</v>
      </c>
      <c r="AV137" s="11" t="s">
        <v>142</v>
      </c>
      <c r="AW137" s="11" t="s">
        <v>35</v>
      </c>
      <c r="AX137" s="11" t="s">
        <v>71</v>
      </c>
      <c r="AY137" s="184" t="s">
        <v>133</v>
      </c>
    </row>
    <row r="138" spans="2:65" s="11" customFormat="1" x14ac:dyDescent="0.3">
      <c r="B138" s="182"/>
      <c r="D138" s="183" t="s">
        <v>144</v>
      </c>
      <c r="E138" s="184" t="s">
        <v>5</v>
      </c>
      <c r="F138" s="185" t="s">
        <v>148</v>
      </c>
      <c r="H138" s="186">
        <v>5.0510000000000002</v>
      </c>
      <c r="I138" s="187"/>
      <c r="L138" s="182"/>
      <c r="M138" s="188"/>
      <c r="N138" s="189"/>
      <c r="O138" s="189"/>
      <c r="P138" s="189"/>
      <c r="Q138" s="189"/>
      <c r="R138" s="189"/>
      <c r="S138" s="189"/>
      <c r="T138" s="190"/>
      <c r="AT138" s="184" t="s">
        <v>144</v>
      </c>
      <c r="AU138" s="184" t="s">
        <v>142</v>
      </c>
      <c r="AV138" s="11" t="s">
        <v>142</v>
      </c>
      <c r="AW138" s="11" t="s">
        <v>35</v>
      </c>
      <c r="AX138" s="11" t="s">
        <v>71</v>
      </c>
      <c r="AY138" s="184" t="s">
        <v>133</v>
      </c>
    </row>
    <row r="139" spans="2:65" s="12" customFormat="1" x14ac:dyDescent="0.3">
      <c r="B139" s="191"/>
      <c r="D139" s="183" t="s">
        <v>144</v>
      </c>
      <c r="E139" s="192" t="s">
        <v>5</v>
      </c>
      <c r="F139" s="193" t="s">
        <v>149</v>
      </c>
      <c r="H139" s="194">
        <v>13.241</v>
      </c>
      <c r="I139" s="195"/>
      <c r="L139" s="191"/>
      <c r="M139" s="196"/>
      <c r="N139" s="197"/>
      <c r="O139" s="197"/>
      <c r="P139" s="197"/>
      <c r="Q139" s="197"/>
      <c r="R139" s="197"/>
      <c r="S139" s="197"/>
      <c r="T139" s="198"/>
      <c r="AT139" s="192" t="s">
        <v>144</v>
      </c>
      <c r="AU139" s="192" t="s">
        <v>142</v>
      </c>
      <c r="AV139" s="12" t="s">
        <v>141</v>
      </c>
      <c r="AW139" s="12" t="s">
        <v>35</v>
      </c>
      <c r="AX139" s="12" t="s">
        <v>76</v>
      </c>
      <c r="AY139" s="192" t="s">
        <v>133</v>
      </c>
    </row>
    <row r="140" spans="2:65" s="1" customFormat="1" ht="25.5" customHeight="1" x14ac:dyDescent="0.3">
      <c r="B140" s="169"/>
      <c r="C140" s="170">
        <v>13</v>
      </c>
      <c r="D140" s="170" t="s">
        <v>136</v>
      </c>
      <c r="E140" s="171" t="s">
        <v>204</v>
      </c>
      <c r="F140" s="172" t="s">
        <v>205</v>
      </c>
      <c r="G140" s="173" t="s">
        <v>139</v>
      </c>
      <c r="H140" s="174">
        <v>60.5</v>
      </c>
      <c r="I140" s="175"/>
      <c r="J140" s="176">
        <f>ROUND(I140*H140,2)</f>
        <v>0</v>
      </c>
      <c r="K140" s="172" t="s">
        <v>140</v>
      </c>
      <c r="L140" s="40"/>
      <c r="M140" s="177" t="s">
        <v>5</v>
      </c>
      <c r="N140" s="178" t="s">
        <v>43</v>
      </c>
      <c r="O140" s="41"/>
      <c r="P140" s="179">
        <f>O140*H140</f>
        <v>0</v>
      </c>
      <c r="Q140" s="179">
        <v>4.0000000000000003E-5</v>
      </c>
      <c r="R140" s="179">
        <f>Q140*H140</f>
        <v>2.4200000000000003E-3</v>
      </c>
      <c r="S140" s="179">
        <v>0</v>
      </c>
      <c r="T140" s="180">
        <f>S140*H140</f>
        <v>0</v>
      </c>
      <c r="AR140" s="23" t="s">
        <v>141</v>
      </c>
      <c r="AT140" s="23" t="s">
        <v>136</v>
      </c>
      <c r="AU140" s="23" t="s">
        <v>142</v>
      </c>
      <c r="AY140" s="23" t="s">
        <v>133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3" t="s">
        <v>142</v>
      </c>
      <c r="BK140" s="181">
        <f>ROUND(I140*H140,2)</f>
        <v>0</v>
      </c>
      <c r="BL140" s="23" t="s">
        <v>141</v>
      </c>
      <c r="BM140" s="23" t="s">
        <v>206</v>
      </c>
    </row>
    <row r="141" spans="2:65" s="11" customFormat="1" x14ac:dyDescent="0.3">
      <c r="B141" s="182"/>
      <c r="D141" s="183" t="s">
        <v>144</v>
      </c>
      <c r="E141" s="184" t="s">
        <v>5</v>
      </c>
      <c r="F141" s="185" t="s">
        <v>207</v>
      </c>
      <c r="H141" s="186">
        <v>10.5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144</v>
      </c>
      <c r="AU141" s="184" t="s">
        <v>142</v>
      </c>
      <c r="AV141" s="11" t="s">
        <v>142</v>
      </c>
      <c r="AW141" s="11" t="s">
        <v>35</v>
      </c>
      <c r="AX141" s="11" t="s">
        <v>71</v>
      </c>
      <c r="AY141" s="184" t="s">
        <v>133</v>
      </c>
    </row>
    <row r="142" spans="2:65" s="13" customFormat="1" x14ac:dyDescent="0.3">
      <c r="B142" s="199"/>
      <c r="D142" s="183" t="s">
        <v>144</v>
      </c>
      <c r="E142" s="200" t="s">
        <v>5</v>
      </c>
      <c r="F142" s="201" t="s">
        <v>208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144</v>
      </c>
      <c r="AU142" s="200" t="s">
        <v>142</v>
      </c>
      <c r="AV142" s="13" t="s">
        <v>76</v>
      </c>
      <c r="AW142" s="13" t="s">
        <v>35</v>
      </c>
      <c r="AX142" s="13" t="s">
        <v>71</v>
      </c>
      <c r="AY142" s="200" t="s">
        <v>133</v>
      </c>
    </row>
    <row r="143" spans="2:65" s="11" customFormat="1" x14ac:dyDescent="0.3">
      <c r="B143" s="182"/>
      <c r="D143" s="183" t="s">
        <v>144</v>
      </c>
      <c r="E143" s="184" t="s">
        <v>5</v>
      </c>
      <c r="F143" s="185" t="s">
        <v>176</v>
      </c>
      <c r="H143" s="186">
        <v>50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144</v>
      </c>
      <c r="AU143" s="184" t="s">
        <v>142</v>
      </c>
      <c r="AV143" s="11" t="s">
        <v>142</v>
      </c>
      <c r="AW143" s="11" t="s">
        <v>35</v>
      </c>
      <c r="AX143" s="11" t="s">
        <v>71</v>
      </c>
      <c r="AY143" s="184" t="s">
        <v>133</v>
      </c>
    </row>
    <row r="144" spans="2:65" s="12" customFormat="1" x14ac:dyDescent="0.3">
      <c r="B144" s="191"/>
      <c r="D144" s="183" t="s">
        <v>144</v>
      </c>
      <c r="E144" s="192" t="s">
        <v>5</v>
      </c>
      <c r="F144" s="193" t="s">
        <v>149</v>
      </c>
      <c r="H144" s="194">
        <v>60.5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144</v>
      </c>
      <c r="AU144" s="192" t="s">
        <v>142</v>
      </c>
      <c r="AV144" s="12" t="s">
        <v>141</v>
      </c>
      <c r="AW144" s="12" t="s">
        <v>35</v>
      </c>
      <c r="AX144" s="12" t="s">
        <v>76</v>
      </c>
      <c r="AY144" s="192" t="s">
        <v>133</v>
      </c>
    </row>
    <row r="145" spans="2:65" s="1" customFormat="1" ht="38.25" customHeight="1" x14ac:dyDescent="0.3">
      <c r="B145" s="169"/>
      <c r="C145" s="170">
        <v>14</v>
      </c>
      <c r="D145" s="170" t="s">
        <v>136</v>
      </c>
      <c r="E145" s="171" t="s">
        <v>209</v>
      </c>
      <c r="F145" s="172" t="s">
        <v>210</v>
      </c>
      <c r="G145" s="173" t="s">
        <v>139</v>
      </c>
      <c r="H145" s="174">
        <v>33.319000000000003</v>
      </c>
      <c r="I145" s="175"/>
      <c r="J145" s="176">
        <f>ROUND(I145*H145,2)</f>
        <v>0</v>
      </c>
      <c r="K145" s="172" t="s">
        <v>140</v>
      </c>
      <c r="L145" s="40"/>
      <c r="M145" s="177" t="s">
        <v>5</v>
      </c>
      <c r="N145" s="178" t="s">
        <v>43</v>
      </c>
      <c r="O145" s="41"/>
      <c r="P145" s="179">
        <f>O145*H145</f>
        <v>0</v>
      </c>
      <c r="Q145" s="179">
        <v>0</v>
      </c>
      <c r="R145" s="179">
        <f>Q145*H145</f>
        <v>0</v>
      </c>
      <c r="S145" s="179">
        <v>0.1</v>
      </c>
      <c r="T145" s="180">
        <f>S145*H145</f>
        <v>3.3319000000000005</v>
      </c>
      <c r="AR145" s="23" t="s">
        <v>141</v>
      </c>
      <c r="AT145" s="23" t="s">
        <v>136</v>
      </c>
      <c r="AU145" s="23" t="s">
        <v>142</v>
      </c>
      <c r="AY145" s="23" t="s">
        <v>133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142</v>
      </c>
      <c r="BK145" s="181">
        <f>ROUND(I145*H145,2)</f>
        <v>0</v>
      </c>
      <c r="BL145" s="23" t="s">
        <v>141</v>
      </c>
      <c r="BM145" s="23" t="s">
        <v>211</v>
      </c>
    </row>
    <row r="146" spans="2:65" s="11" customFormat="1" x14ac:dyDescent="0.3">
      <c r="B146" s="182"/>
      <c r="D146" s="183" t="s">
        <v>144</v>
      </c>
      <c r="E146" s="184" t="s">
        <v>5</v>
      </c>
      <c r="F146" s="185" t="s">
        <v>212</v>
      </c>
      <c r="H146" s="186">
        <v>33.319000000000003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144</v>
      </c>
      <c r="AU146" s="184" t="s">
        <v>142</v>
      </c>
      <c r="AV146" s="11" t="s">
        <v>142</v>
      </c>
      <c r="AW146" s="11" t="s">
        <v>35</v>
      </c>
      <c r="AX146" s="11" t="s">
        <v>76</v>
      </c>
      <c r="AY146" s="184" t="s">
        <v>133</v>
      </c>
    </row>
    <row r="147" spans="2:65" s="1" customFormat="1" ht="16.5" customHeight="1" x14ac:dyDescent="0.3">
      <c r="B147" s="169"/>
      <c r="C147" s="170">
        <v>15</v>
      </c>
      <c r="D147" s="170" t="s">
        <v>136</v>
      </c>
      <c r="E147" s="171" t="s">
        <v>213</v>
      </c>
      <c r="F147" s="172" t="s">
        <v>214</v>
      </c>
      <c r="G147" s="173" t="s">
        <v>139</v>
      </c>
      <c r="H147" s="174">
        <v>6.3390000000000004</v>
      </c>
      <c r="I147" s="175"/>
      <c r="J147" s="176">
        <f>ROUND(I147*H147,2)</f>
        <v>0</v>
      </c>
      <c r="K147" s="172" t="s">
        <v>140</v>
      </c>
      <c r="L147" s="40"/>
      <c r="M147" s="177" t="s">
        <v>5</v>
      </c>
      <c r="N147" s="178" t="s">
        <v>43</v>
      </c>
      <c r="O147" s="41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AR147" s="23" t="s">
        <v>141</v>
      </c>
      <c r="AT147" s="23" t="s">
        <v>136</v>
      </c>
      <c r="AU147" s="23" t="s">
        <v>142</v>
      </c>
      <c r="AY147" s="23" t="s">
        <v>133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142</v>
      </c>
      <c r="BK147" s="181">
        <f>ROUND(I147*H147,2)</f>
        <v>0</v>
      </c>
      <c r="BL147" s="23" t="s">
        <v>141</v>
      </c>
      <c r="BM147" s="23" t="s">
        <v>215</v>
      </c>
    </row>
    <row r="148" spans="2:65" s="11" customFormat="1" x14ac:dyDescent="0.3">
      <c r="B148" s="182"/>
      <c r="D148" s="183" t="s">
        <v>144</v>
      </c>
      <c r="E148" s="184" t="s">
        <v>5</v>
      </c>
      <c r="F148" s="185" t="s">
        <v>216</v>
      </c>
      <c r="H148" s="186">
        <v>4.2389999999999999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144</v>
      </c>
      <c r="AU148" s="184" t="s">
        <v>142</v>
      </c>
      <c r="AV148" s="11" t="s">
        <v>142</v>
      </c>
      <c r="AW148" s="11" t="s">
        <v>35</v>
      </c>
      <c r="AX148" s="11" t="s">
        <v>71</v>
      </c>
      <c r="AY148" s="184" t="s">
        <v>133</v>
      </c>
    </row>
    <row r="149" spans="2:65" s="11" customFormat="1" x14ac:dyDescent="0.3">
      <c r="B149" s="182"/>
      <c r="D149" s="183" t="s">
        <v>144</v>
      </c>
      <c r="E149" s="184" t="s">
        <v>5</v>
      </c>
      <c r="F149" s="185" t="s">
        <v>217</v>
      </c>
      <c r="H149" s="186">
        <v>2.1</v>
      </c>
      <c r="I149" s="187"/>
      <c r="L149" s="182"/>
      <c r="M149" s="188"/>
      <c r="N149" s="189"/>
      <c r="O149" s="189"/>
      <c r="P149" s="189"/>
      <c r="Q149" s="189"/>
      <c r="R149" s="189"/>
      <c r="S149" s="189"/>
      <c r="T149" s="190"/>
      <c r="AT149" s="184" t="s">
        <v>144</v>
      </c>
      <c r="AU149" s="184" t="s">
        <v>142</v>
      </c>
      <c r="AV149" s="11" t="s">
        <v>142</v>
      </c>
      <c r="AW149" s="11" t="s">
        <v>35</v>
      </c>
      <c r="AX149" s="11" t="s">
        <v>71</v>
      </c>
      <c r="AY149" s="184" t="s">
        <v>133</v>
      </c>
    </row>
    <row r="150" spans="2:65" s="12" customFormat="1" x14ac:dyDescent="0.3">
      <c r="B150" s="191"/>
      <c r="D150" s="183" t="s">
        <v>144</v>
      </c>
      <c r="E150" s="192" t="s">
        <v>5</v>
      </c>
      <c r="F150" s="193" t="s">
        <v>149</v>
      </c>
      <c r="H150" s="194">
        <v>6.3390000000000004</v>
      </c>
      <c r="I150" s="195"/>
      <c r="L150" s="191"/>
      <c r="M150" s="196"/>
      <c r="N150" s="197"/>
      <c r="O150" s="197"/>
      <c r="P150" s="197"/>
      <c r="Q150" s="197"/>
      <c r="R150" s="197"/>
      <c r="S150" s="197"/>
      <c r="T150" s="198"/>
      <c r="AT150" s="192" t="s">
        <v>144</v>
      </c>
      <c r="AU150" s="192" t="s">
        <v>142</v>
      </c>
      <c r="AV150" s="12" t="s">
        <v>141</v>
      </c>
      <c r="AW150" s="12" t="s">
        <v>35</v>
      </c>
      <c r="AX150" s="12" t="s">
        <v>76</v>
      </c>
      <c r="AY150" s="192" t="s">
        <v>133</v>
      </c>
    </row>
    <row r="151" spans="2:65" s="10" customFormat="1" ht="29.85" customHeight="1" x14ac:dyDescent="0.3">
      <c r="B151" s="156"/>
      <c r="D151" s="157" t="s">
        <v>70</v>
      </c>
      <c r="E151" s="167" t="s">
        <v>218</v>
      </c>
      <c r="F151" s="167" t="s">
        <v>219</v>
      </c>
      <c r="I151" s="159"/>
      <c r="J151" s="168">
        <f>BK151</f>
        <v>0</v>
      </c>
      <c r="L151" s="156"/>
      <c r="M151" s="161"/>
      <c r="N151" s="162"/>
      <c r="O151" s="162"/>
      <c r="P151" s="163">
        <f>SUM(P152:P158)</f>
        <v>0</v>
      </c>
      <c r="Q151" s="162"/>
      <c r="R151" s="163">
        <f>SUM(R152:R158)</f>
        <v>0</v>
      </c>
      <c r="S151" s="162"/>
      <c r="T151" s="164">
        <f>SUM(T152:T158)</f>
        <v>0</v>
      </c>
      <c r="AR151" s="157" t="s">
        <v>76</v>
      </c>
      <c r="AT151" s="165" t="s">
        <v>70</v>
      </c>
      <c r="AU151" s="165" t="s">
        <v>76</v>
      </c>
      <c r="AY151" s="157" t="s">
        <v>133</v>
      </c>
      <c r="BK151" s="166">
        <f>SUM(BK152:BK158)</f>
        <v>0</v>
      </c>
    </row>
    <row r="152" spans="2:65" s="1" customFormat="1" ht="25.5" customHeight="1" x14ac:dyDescent="0.3">
      <c r="B152" s="169"/>
      <c r="C152" s="170">
        <v>16</v>
      </c>
      <c r="D152" s="170" t="s">
        <v>136</v>
      </c>
      <c r="E152" s="171" t="s">
        <v>220</v>
      </c>
      <c r="F152" s="172" t="s">
        <v>221</v>
      </c>
      <c r="G152" s="173" t="s">
        <v>222</v>
      </c>
      <c r="H152" s="174">
        <v>3.8159999999999998</v>
      </c>
      <c r="I152" s="175"/>
      <c r="J152" s="176">
        <f>ROUND(I152*H152,2)</f>
        <v>0</v>
      </c>
      <c r="K152" s="172" t="s">
        <v>140</v>
      </c>
      <c r="L152" s="40"/>
      <c r="M152" s="177" t="s">
        <v>5</v>
      </c>
      <c r="N152" s="178" t="s">
        <v>43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141</v>
      </c>
      <c r="AT152" s="23" t="s">
        <v>136</v>
      </c>
      <c r="AU152" s="23" t="s">
        <v>142</v>
      </c>
      <c r="AY152" s="23" t="s">
        <v>133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142</v>
      </c>
      <c r="BK152" s="181">
        <f>ROUND(I152*H152,2)</f>
        <v>0</v>
      </c>
      <c r="BL152" s="23" t="s">
        <v>141</v>
      </c>
      <c r="BM152" s="23" t="s">
        <v>223</v>
      </c>
    </row>
    <row r="153" spans="2:65" s="1" customFormat="1" ht="38.25" customHeight="1" x14ac:dyDescent="0.3">
      <c r="B153" s="169"/>
      <c r="C153" s="170">
        <v>17</v>
      </c>
      <c r="D153" s="170" t="s">
        <v>136</v>
      </c>
      <c r="E153" s="171" t="s">
        <v>224</v>
      </c>
      <c r="F153" s="172" t="s">
        <v>225</v>
      </c>
      <c r="G153" s="173" t="s">
        <v>222</v>
      </c>
      <c r="H153" s="174">
        <v>190.8</v>
      </c>
      <c r="I153" s="175"/>
      <c r="J153" s="176">
        <f>ROUND(I153*H153,2)</f>
        <v>0</v>
      </c>
      <c r="K153" s="172" t="s">
        <v>140</v>
      </c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141</v>
      </c>
      <c r="AT153" s="23" t="s">
        <v>136</v>
      </c>
      <c r="AU153" s="23" t="s">
        <v>142</v>
      </c>
      <c r="AY153" s="23" t="s">
        <v>133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142</v>
      </c>
      <c r="BK153" s="181">
        <f>ROUND(I153*H153,2)</f>
        <v>0</v>
      </c>
      <c r="BL153" s="23" t="s">
        <v>141</v>
      </c>
      <c r="BM153" s="23" t="s">
        <v>226</v>
      </c>
    </row>
    <row r="154" spans="2:65" s="11" customFormat="1" x14ac:dyDescent="0.3">
      <c r="B154" s="182"/>
      <c r="D154" s="183" t="s">
        <v>144</v>
      </c>
      <c r="F154" s="185" t="s">
        <v>227</v>
      </c>
      <c r="H154" s="186">
        <v>190.8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144</v>
      </c>
      <c r="AU154" s="184" t="s">
        <v>142</v>
      </c>
      <c r="AV154" s="11" t="s">
        <v>142</v>
      </c>
      <c r="AW154" s="11" t="s">
        <v>6</v>
      </c>
      <c r="AX154" s="11" t="s">
        <v>76</v>
      </c>
      <c r="AY154" s="184" t="s">
        <v>133</v>
      </c>
    </row>
    <row r="155" spans="2:65" s="1" customFormat="1" ht="25.5" customHeight="1" x14ac:dyDescent="0.3">
      <c r="B155" s="169"/>
      <c r="C155" s="170">
        <v>18</v>
      </c>
      <c r="D155" s="170" t="s">
        <v>136</v>
      </c>
      <c r="E155" s="171" t="s">
        <v>228</v>
      </c>
      <c r="F155" s="172" t="s">
        <v>229</v>
      </c>
      <c r="G155" s="173" t="s">
        <v>222</v>
      </c>
      <c r="H155" s="174">
        <v>3.8159999999999998</v>
      </c>
      <c r="I155" s="175"/>
      <c r="J155" s="176">
        <f>ROUND(I155*H155,2)</f>
        <v>0</v>
      </c>
      <c r="K155" s="172" t="s">
        <v>140</v>
      </c>
      <c r="L155" s="40"/>
      <c r="M155" s="177" t="s">
        <v>5</v>
      </c>
      <c r="N155" s="178" t="s">
        <v>43</v>
      </c>
      <c r="O155" s="41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AR155" s="23" t="s">
        <v>141</v>
      </c>
      <c r="AT155" s="23" t="s">
        <v>136</v>
      </c>
      <c r="AU155" s="23" t="s">
        <v>142</v>
      </c>
      <c r="AY155" s="23" t="s">
        <v>133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142</v>
      </c>
      <c r="BK155" s="181">
        <f>ROUND(I155*H155,2)</f>
        <v>0</v>
      </c>
      <c r="BL155" s="23" t="s">
        <v>141</v>
      </c>
      <c r="BM155" s="23" t="s">
        <v>230</v>
      </c>
    </row>
    <row r="156" spans="2:65" s="1" customFormat="1" ht="25.5" customHeight="1" x14ac:dyDescent="0.3">
      <c r="B156" s="169"/>
      <c r="C156" s="170">
        <v>19</v>
      </c>
      <c r="D156" s="170" t="s">
        <v>136</v>
      </c>
      <c r="E156" s="171" t="s">
        <v>231</v>
      </c>
      <c r="F156" s="172" t="s">
        <v>232</v>
      </c>
      <c r="G156" s="173" t="s">
        <v>222</v>
      </c>
      <c r="H156" s="174">
        <v>34.344000000000001</v>
      </c>
      <c r="I156" s="175"/>
      <c r="J156" s="176">
        <f>ROUND(I156*H156,2)</f>
        <v>0</v>
      </c>
      <c r="K156" s="172" t="s">
        <v>140</v>
      </c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141</v>
      </c>
      <c r="AT156" s="23" t="s">
        <v>136</v>
      </c>
      <c r="AU156" s="23" t="s">
        <v>142</v>
      </c>
      <c r="AY156" s="23" t="s">
        <v>133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142</v>
      </c>
      <c r="BK156" s="181">
        <f>ROUND(I156*H156,2)</f>
        <v>0</v>
      </c>
      <c r="BL156" s="23" t="s">
        <v>141</v>
      </c>
      <c r="BM156" s="23" t="s">
        <v>233</v>
      </c>
    </row>
    <row r="157" spans="2:65" s="11" customFormat="1" x14ac:dyDescent="0.3">
      <c r="B157" s="182"/>
      <c r="D157" s="183" t="s">
        <v>144</v>
      </c>
      <c r="F157" s="185" t="s">
        <v>234</v>
      </c>
      <c r="H157" s="186">
        <v>34.344000000000001</v>
      </c>
      <c r="I157" s="187"/>
      <c r="L157" s="182"/>
      <c r="M157" s="188"/>
      <c r="N157" s="189"/>
      <c r="O157" s="189"/>
      <c r="P157" s="189"/>
      <c r="Q157" s="189"/>
      <c r="R157" s="189"/>
      <c r="S157" s="189"/>
      <c r="T157" s="190"/>
      <c r="AT157" s="184" t="s">
        <v>144</v>
      </c>
      <c r="AU157" s="184" t="s">
        <v>142</v>
      </c>
      <c r="AV157" s="11" t="s">
        <v>142</v>
      </c>
      <c r="AW157" s="11" t="s">
        <v>6</v>
      </c>
      <c r="AX157" s="11" t="s">
        <v>76</v>
      </c>
      <c r="AY157" s="184" t="s">
        <v>133</v>
      </c>
    </row>
    <row r="158" spans="2:65" s="1" customFormat="1" ht="38.25" customHeight="1" x14ac:dyDescent="0.3">
      <c r="B158" s="169"/>
      <c r="C158" s="170">
        <v>20</v>
      </c>
      <c r="D158" s="170" t="s">
        <v>136</v>
      </c>
      <c r="E158" s="171" t="s">
        <v>235</v>
      </c>
      <c r="F158" s="172" t="s">
        <v>236</v>
      </c>
      <c r="G158" s="173" t="s">
        <v>222</v>
      </c>
      <c r="H158" s="174">
        <v>3.8159999999999998</v>
      </c>
      <c r="I158" s="175"/>
      <c r="J158" s="176">
        <f>ROUND(I158*H158,2)</f>
        <v>0</v>
      </c>
      <c r="K158" s="172" t="s">
        <v>140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141</v>
      </c>
      <c r="AT158" s="23" t="s">
        <v>136</v>
      </c>
      <c r="AU158" s="23" t="s">
        <v>142</v>
      </c>
      <c r="AY158" s="23" t="s">
        <v>133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142</v>
      </c>
      <c r="BK158" s="181">
        <f>ROUND(I158*H158,2)</f>
        <v>0</v>
      </c>
      <c r="BL158" s="23" t="s">
        <v>141</v>
      </c>
      <c r="BM158" s="23" t="s">
        <v>237</v>
      </c>
    </row>
    <row r="159" spans="2:65" s="10" customFormat="1" ht="29.85" customHeight="1" x14ac:dyDescent="0.3">
      <c r="B159" s="156"/>
      <c r="D159" s="157" t="s">
        <v>70</v>
      </c>
      <c r="E159" s="167" t="s">
        <v>238</v>
      </c>
      <c r="F159" s="167" t="s">
        <v>239</v>
      </c>
      <c r="I159" s="159"/>
      <c r="J159" s="168">
        <f>BK159</f>
        <v>0</v>
      </c>
      <c r="L159" s="156"/>
      <c r="M159" s="161"/>
      <c r="N159" s="162"/>
      <c r="O159" s="162"/>
      <c r="P159" s="163">
        <f>SUM(P160:P162)</f>
        <v>0</v>
      </c>
      <c r="Q159" s="162"/>
      <c r="R159" s="163">
        <f>SUM(R160:R162)</f>
        <v>0</v>
      </c>
      <c r="S159" s="162"/>
      <c r="T159" s="164">
        <f>SUM(T160:T162)</f>
        <v>0</v>
      </c>
      <c r="AR159" s="157" t="s">
        <v>76</v>
      </c>
      <c r="AT159" s="165" t="s">
        <v>70</v>
      </c>
      <c r="AU159" s="165" t="s">
        <v>76</v>
      </c>
      <c r="AY159" s="157" t="s">
        <v>133</v>
      </c>
      <c r="BK159" s="166">
        <f>SUM(BK160:BK162)</f>
        <v>0</v>
      </c>
    </row>
    <row r="160" spans="2:65" s="1" customFormat="1" ht="38.25" customHeight="1" x14ac:dyDescent="0.3">
      <c r="B160" s="169"/>
      <c r="C160" s="170">
        <v>21</v>
      </c>
      <c r="D160" s="170" t="s">
        <v>136</v>
      </c>
      <c r="E160" s="171" t="s">
        <v>240</v>
      </c>
      <c r="F160" s="172" t="s">
        <v>241</v>
      </c>
      <c r="G160" s="173" t="s">
        <v>222</v>
      </c>
      <c r="H160" s="174">
        <v>0.91900000000000004</v>
      </c>
      <c r="I160" s="175"/>
      <c r="J160" s="176">
        <f>ROUND(I160*H160,2)</f>
        <v>0</v>
      </c>
      <c r="K160" s="172" t="s">
        <v>140</v>
      </c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141</v>
      </c>
      <c r="AT160" s="23" t="s">
        <v>136</v>
      </c>
      <c r="AU160" s="23" t="s">
        <v>142</v>
      </c>
      <c r="AY160" s="23" t="s">
        <v>133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142</v>
      </c>
      <c r="BK160" s="181">
        <f>ROUND(I160*H160,2)</f>
        <v>0</v>
      </c>
      <c r="BL160" s="23" t="s">
        <v>141</v>
      </c>
      <c r="BM160" s="23" t="s">
        <v>242</v>
      </c>
    </row>
    <row r="161" spans="2:65" s="1" customFormat="1" ht="51" customHeight="1" x14ac:dyDescent="0.3">
      <c r="B161" s="169"/>
      <c r="C161" s="170">
        <v>22</v>
      </c>
      <c r="D161" s="170" t="s">
        <v>136</v>
      </c>
      <c r="E161" s="171" t="s">
        <v>243</v>
      </c>
      <c r="F161" s="172" t="s">
        <v>244</v>
      </c>
      <c r="G161" s="173" t="s">
        <v>222</v>
      </c>
      <c r="H161" s="174">
        <v>0.91900000000000004</v>
      </c>
      <c r="I161" s="175"/>
      <c r="J161" s="176">
        <f>ROUND(I161*H161,2)</f>
        <v>0</v>
      </c>
      <c r="K161" s="172" t="s">
        <v>140</v>
      </c>
      <c r="L161" s="40"/>
      <c r="M161" s="177" t="s">
        <v>5</v>
      </c>
      <c r="N161" s="178" t="s">
        <v>43</v>
      </c>
      <c r="O161" s="41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AR161" s="23" t="s">
        <v>141</v>
      </c>
      <c r="AT161" s="23" t="s">
        <v>136</v>
      </c>
      <c r="AU161" s="23" t="s">
        <v>142</v>
      </c>
      <c r="AY161" s="23" t="s">
        <v>133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3" t="s">
        <v>142</v>
      </c>
      <c r="BK161" s="181">
        <f>ROUND(I161*H161,2)</f>
        <v>0</v>
      </c>
      <c r="BL161" s="23" t="s">
        <v>141</v>
      </c>
      <c r="BM161" s="23" t="s">
        <v>245</v>
      </c>
    </row>
    <row r="162" spans="2:65" s="1" customFormat="1" ht="38.25" customHeight="1" x14ac:dyDescent="0.3">
      <c r="B162" s="169"/>
      <c r="C162" s="170">
        <v>23</v>
      </c>
      <c r="D162" s="170" t="s">
        <v>136</v>
      </c>
      <c r="E162" s="171" t="s">
        <v>246</v>
      </c>
      <c r="F162" s="172" t="s">
        <v>247</v>
      </c>
      <c r="G162" s="173" t="s">
        <v>222</v>
      </c>
      <c r="H162" s="174">
        <v>0.91900000000000004</v>
      </c>
      <c r="I162" s="175"/>
      <c r="J162" s="176">
        <f>ROUND(I162*H162,2)</f>
        <v>0</v>
      </c>
      <c r="K162" s="172" t="s">
        <v>140</v>
      </c>
      <c r="L162" s="40"/>
      <c r="M162" s="177" t="s">
        <v>5</v>
      </c>
      <c r="N162" s="178" t="s">
        <v>43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141</v>
      </c>
      <c r="AT162" s="23" t="s">
        <v>136</v>
      </c>
      <c r="AU162" s="23" t="s">
        <v>142</v>
      </c>
      <c r="AY162" s="23" t="s">
        <v>133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142</v>
      </c>
      <c r="BK162" s="181">
        <f>ROUND(I162*H162,2)</f>
        <v>0</v>
      </c>
      <c r="BL162" s="23" t="s">
        <v>141</v>
      </c>
      <c r="BM162" s="23" t="s">
        <v>248</v>
      </c>
    </row>
    <row r="163" spans="2:65" s="10" customFormat="1" ht="37.35" customHeight="1" x14ac:dyDescent="0.35">
      <c r="B163" s="156"/>
      <c r="D163" s="157" t="s">
        <v>70</v>
      </c>
      <c r="E163" s="158" t="s">
        <v>249</v>
      </c>
      <c r="F163" s="158" t="s">
        <v>250</v>
      </c>
      <c r="I163" s="159"/>
      <c r="J163" s="160">
        <f>BK163</f>
        <v>0</v>
      </c>
      <c r="L163" s="156"/>
      <c r="M163" s="161"/>
      <c r="N163" s="162"/>
      <c r="O163" s="162"/>
      <c r="P163" s="163">
        <f>P164+P193+P204+P216+P228+P248+P252+P273+P279+P304+P323+P334+P347+P364+P370</f>
        <v>0</v>
      </c>
      <c r="Q163" s="162"/>
      <c r="R163" s="163">
        <f>R164+R193+R204+R216+R228+R248+R252+R273+R279+R304+R323+R334+R347+R364+R370</f>
        <v>2.4670137199999997</v>
      </c>
      <c r="S163" s="162"/>
      <c r="T163" s="164">
        <f>T164+T193+T204+T216+T228+T248+T252+T273+T279+T304+T323+T334+T347+T364+T370</f>
        <v>0.48244254999999997</v>
      </c>
      <c r="AR163" s="157" t="s">
        <v>142</v>
      </c>
      <c r="AT163" s="165" t="s">
        <v>70</v>
      </c>
      <c r="AU163" s="165" t="s">
        <v>71</v>
      </c>
      <c r="AY163" s="157" t="s">
        <v>133</v>
      </c>
      <c r="BK163" s="166">
        <f>BK164+BK193+BK204+BK216+BK228+BK248+BK252+BK273+BK279+BK304+BK323+BK334+BK347+BK364+BK370</f>
        <v>0</v>
      </c>
    </row>
    <row r="164" spans="2:65" s="10" customFormat="1" ht="19.899999999999999" customHeight="1" x14ac:dyDescent="0.3">
      <c r="B164" s="156"/>
      <c r="D164" s="157" t="s">
        <v>70</v>
      </c>
      <c r="E164" s="167" t="s">
        <v>251</v>
      </c>
      <c r="F164" s="167" t="s">
        <v>252</v>
      </c>
      <c r="I164" s="159"/>
      <c r="J164" s="168">
        <f>BK164</f>
        <v>0</v>
      </c>
      <c r="L164" s="156"/>
      <c r="M164" s="161"/>
      <c r="N164" s="162"/>
      <c r="O164" s="162"/>
      <c r="P164" s="163">
        <f>SUM(P165:P192)</f>
        <v>0</v>
      </c>
      <c r="Q164" s="162"/>
      <c r="R164" s="163">
        <f>SUM(R165:R192)</f>
        <v>3.8534760000000001E-2</v>
      </c>
      <c r="S164" s="162"/>
      <c r="T164" s="164">
        <f>SUM(T165:T192)</f>
        <v>0</v>
      </c>
      <c r="AR164" s="157" t="s">
        <v>142</v>
      </c>
      <c r="AT164" s="165" t="s">
        <v>70</v>
      </c>
      <c r="AU164" s="165" t="s">
        <v>76</v>
      </c>
      <c r="AY164" s="157" t="s">
        <v>133</v>
      </c>
      <c r="BK164" s="166">
        <f>SUM(BK165:BK192)</f>
        <v>0</v>
      </c>
    </row>
    <row r="165" spans="2:65" s="1" customFormat="1" ht="25.5" customHeight="1" x14ac:dyDescent="0.3">
      <c r="B165" s="169"/>
      <c r="C165" s="170">
        <v>24</v>
      </c>
      <c r="D165" s="170" t="s">
        <v>136</v>
      </c>
      <c r="E165" s="171" t="s">
        <v>253</v>
      </c>
      <c r="F165" s="172" t="s">
        <v>254</v>
      </c>
      <c r="G165" s="173" t="s">
        <v>139</v>
      </c>
      <c r="H165" s="174">
        <v>3.863</v>
      </c>
      <c r="I165" s="175"/>
      <c r="J165" s="176">
        <f>ROUND(I165*H165,2)</f>
        <v>0</v>
      </c>
      <c r="K165" s="172" t="s">
        <v>140</v>
      </c>
      <c r="L165" s="40"/>
      <c r="M165" s="177" t="s">
        <v>5</v>
      </c>
      <c r="N165" s="178" t="s">
        <v>43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193</v>
      </c>
      <c r="AT165" s="23" t="s">
        <v>136</v>
      </c>
      <c r="AU165" s="23" t="s">
        <v>142</v>
      </c>
      <c r="AY165" s="23" t="s">
        <v>133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142</v>
      </c>
      <c r="BK165" s="181">
        <f>ROUND(I165*H165,2)</f>
        <v>0</v>
      </c>
      <c r="BL165" s="23" t="s">
        <v>193</v>
      </c>
      <c r="BM165" s="23" t="s">
        <v>255</v>
      </c>
    </row>
    <row r="166" spans="2:65" s="11" customFormat="1" x14ac:dyDescent="0.3">
      <c r="B166" s="182"/>
      <c r="D166" s="183" t="s">
        <v>144</v>
      </c>
      <c r="E166" s="184" t="s">
        <v>5</v>
      </c>
      <c r="F166" s="185" t="s">
        <v>181</v>
      </c>
      <c r="H166" s="186">
        <v>0.99299999999999999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144</v>
      </c>
      <c r="AU166" s="184" t="s">
        <v>142</v>
      </c>
      <c r="AV166" s="11" t="s">
        <v>142</v>
      </c>
      <c r="AW166" s="11" t="s">
        <v>35</v>
      </c>
      <c r="AX166" s="11" t="s">
        <v>71</v>
      </c>
      <c r="AY166" s="184" t="s">
        <v>133</v>
      </c>
    </row>
    <row r="167" spans="2:65" s="11" customFormat="1" x14ac:dyDescent="0.3">
      <c r="B167" s="182"/>
      <c r="D167" s="183" t="s">
        <v>144</v>
      </c>
      <c r="E167" s="184" t="s">
        <v>5</v>
      </c>
      <c r="F167" s="185" t="s">
        <v>256</v>
      </c>
      <c r="H167" s="186">
        <v>2.87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144</v>
      </c>
      <c r="AU167" s="184" t="s">
        <v>142</v>
      </c>
      <c r="AV167" s="11" t="s">
        <v>142</v>
      </c>
      <c r="AW167" s="11" t="s">
        <v>35</v>
      </c>
      <c r="AX167" s="11" t="s">
        <v>71</v>
      </c>
      <c r="AY167" s="184" t="s">
        <v>133</v>
      </c>
    </row>
    <row r="168" spans="2:65" s="12" customFormat="1" x14ac:dyDescent="0.3">
      <c r="B168" s="191"/>
      <c r="D168" s="183" t="s">
        <v>144</v>
      </c>
      <c r="E168" s="192" t="s">
        <v>5</v>
      </c>
      <c r="F168" s="193" t="s">
        <v>149</v>
      </c>
      <c r="H168" s="194">
        <v>3.863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144</v>
      </c>
      <c r="AU168" s="192" t="s">
        <v>142</v>
      </c>
      <c r="AV168" s="12" t="s">
        <v>141</v>
      </c>
      <c r="AW168" s="12" t="s">
        <v>35</v>
      </c>
      <c r="AX168" s="12" t="s">
        <v>76</v>
      </c>
      <c r="AY168" s="192" t="s">
        <v>133</v>
      </c>
    </row>
    <row r="169" spans="2:65" s="1" customFormat="1" ht="25.5" customHeight="1" x14ac:dyDescent="0.3">
      <c r="B169" s="169"/>
      <c r="C169" s="170">
        <v>25</v>
      </c>
      <c r="D169" s="170" t="s">
        <v>136</v>
      </c>
      <c r="E169" s="171" t="s">
        <v>257</v>
      </c>
      <c r="F169" s="172" t="s">
        <v>258</v>
      </c>
      <c r="G169" s="173" t="s">
        <v>139</v>
      </c>
      <c r="H169" s="174">
        <v>8.5890000000000004</v>
      </c>
      <c r="I169" s="175"/>
      <c r="J169" s="176">
        <f>ROUND(I169*H169,2)</f>
        <v>0</v>
      </c>
      <c r="K169" s="172" t="s">
        <v>140</v>
      </c>
      <c r="L169" s="40"/>
      <c r="M169" s="177" t="s">
        <v>5</v>
      </c>
      <c r="N169" s="178" t="s">
        <v>43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193</v>
      </c>
      <c r="AT169" s="23" t="s">
        <v>136</v>
      </c>
      <c r="AU169" s="23" t="s">
        <v>142</v>
      </c>
      <c r="AY169" s="23" t="s">
        <v>133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142</v>
      </c>
      <c r="BK169" s="181">
        <f>ROUND(I169*H169,2)</f>
        <v>0</v>
      </c>
      <c r="BL169" s="23" t="s">
        <v>193</v>
      </c>
      <c r="BM169" s="23" t="s">
        <v>259</v>
      </c>
    </row>
    <row r="170" spans="2:65" s="11" customFormat="1" x14ac:dyDescent="0.3">
      <c r="B170" s="182"/>
      <c r="D170" s="183" t="s">
        <v>144</v>
      </c>
      <c r="E170" s="184" t="s">
        <v>5</v>
      </c>
      <c r="F170" s="185" t="s">
        <v>260</v>
      </c>
      <c r="H170" s="186">
        <v>0.80200000000000005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144</v>
      </c>
      <c r="AU170" s="184" t="s">
        <v>142</v>
      </c>
      <c r="AV170" s="11" t="s">
        <v>142</v>
      </c>
      <c r="AW170" s="11" t="s">
        <v>35</v>
      </c>
      <c r="AX170" s="11" t="s">
        <v>71</v>
      </c>
      <c r="AY170" s="184" t="s">
        <v>133</v>
      </c>
    </row>
    <row r="171" spans="2:65" s="11" customFormat="1" x14ac:dyDescent="0.3">
      <c r="B171" s="182"/>
      <c r="D171" s="183" t="s">
        <v>144</v>
      </c>
      <c r="E171" s="184" t="s">
        <v>5</v>
      </c>
      <c r="F171" s="185" t="s">
        <v>261</v>
      </c>
      <c r="H171" s="186">
        <v>5.8</v>
      </c>
      <c r="I171" s="187"/>
      <c r="L171" s="182"/>
      <c r="M171" s="188"/>
      <c r="N171" s="189"/>
      <c r="O171" s="189"/>
      <c r="P171" s="189"/>
      <c r="Q171" s="189"/>
      <c r="R171" s="189"/>
      <c r="S171" s="189"/>
      <c r="T171" s="190"/>
      <c r="AT171" s="184" t="s">
        <v>144</v>
      </c>
      <c r="AU171" s="184" t="s">
        <v>142</v>
      </c>
      <c r="AV171" s="11" t="s">
        <v>142</v>
      </c>
      <c r="AW171" s="11" t="s">
        <v>35</v>
      </c>
      <c r="AX171" s="11" t="s">
        <v>71</v>
      </c>
      <c r="AY171" s="184" t="s">
        <v>133</v>
      </c>
    </row>
    <row r="172" spans="2:65" s="11" customFormat="1" x14ac:dyDescent="0.3">
      <c r="B172" s="182"/>
      <c r="D172" s="183" t="s">
        <v>144</v>
      </c>
      <c r="E172" s="184" t="s">
        <v>5</v>
      </c>
      <c r="F172" s="185" t="s">
        <v>262</v>
      </c>
      <c r="H172" s="186">
        <v>0.78700000000000003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144</v>
      </c>
      <c r="AU172" s="184" t="s">
        <v>142</v>
      </c>
      <c r="AV172" s="11" t="s">
        <v>142</v>
      </c>
      <c r="AW172" s="11" t="s">
        <v>35</v>
      </c>
      <c r="AX172" s="11" t="s">
        <v>71</v>
      </c>
      <c r="AY172" s="184" t="s">
        <v>133</v>
      </c>
    </row>
    <row r="173" spans="2:65" s="13" customFormat="1" x14ac:dyDescent="0.3">
      <c r="B173" s="199"/>
      <c r="D173" s="183" t="s">
        <v>144</v>
      </c>
      <c r="E173" s="200" t="s">
        <v>5</v>
      </c>
      <c r="F173" s="201" t="s">
        <v>263</v>
      </c>
      <c r="H173" s="200" t="s">
        <v>5</v>
      </c>
      <c r="I173" s="202"/>
      <c r="L173" s="199"/>
      <c r="M173" s="203"/>
      <c r="N173" s="204"/>
      <c r="O173" s="204"/>
      <c r="P173" s="204"/>
      <c r="Q173" s="204"/>
      <c r="R173" s="204"/>
      <c r="S173" s="204"/>
      <c r="T173" s="205"/>
      <c r="AT173" s="200" t="s">
        <v>144</v>
      </c>
      <c r="AU173" s="200" t="s">
        <v>142</v>
      </c>
      <c r="AV173" s="13" t="s">
        <v>76</v>
      </c>
      <c r="AW173" s="13" t="s">
        <v>35</v>
      </c>
      <c r="AX173" s="13" t="s">
        <v>71</v>
      </c>
      <c r="AY173" s="200" t="s">
        <v>133</v>
      </c>
    </row>
    <row r="174" spans="2:65" s="11" customFormat="1" x14ac:dyDescent="0.3">
      <c r="B174" s="182"/>
      <c r="D174" s="183" t="s">
        <v>144</v>
      </c>
      <c r="E174" s="184" t="s">
        <v>5</v>
      </c>
      <c r="F174" s="185" t="s">
        <v>264</v>
      </c>
      <c r="H174" s="186">
        <v>1.2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144</v>
      </c>
      <c r="AU174" s="184" t="s">
        <v>142</v>
      </c>
      <c r="AV174" s="11" t="s">
        <v>142</v>
      </c>
      <c r="AW174" s="11" t="s">
        <v>35</v>
      </c>
      <c r="AX174" s="11" t="s">
        <v>71</v>
      </c>
      <c r="AY174" s="184" t="s">
        <v>133</v>
      </c>
    </row>
    <row r="175" spans="2:65" s="12" customFormat="1" x14ac:dyDescent="0.3">
      <c r="B175" s="191"/>
      <c r="D175" s="183" t="s">
        <v>144</v>
      </c>
      <c r="E175" s="192" t="s">
        <v>5</v>
      </c>
      <c r="F175" s="193" t="s">
        <v>149</v>
      </c>
      <c r="H175" s="194">
        <v>8.5890000000000004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144</v>
      </c>
      <c r="AU175" s="192" t="s">
        <v>142</v>
      </c>
      <c r="AV175" s="12" t="s">
        <v>141</v>
      </c>
      <c r="AW175" s="12" t="s">
        <v>35</v>
      </c>
      <c r="AX175" s="12" t="s">
        <v>76</v>
      </c>
      <c r="AY175" s="192" t="s">
        <v>133</v>
      </c>
    </row>
    <row r="176" spans="2:65" s="1" customFormat="1" ht="16.5" customHeight="1" x14ac:dyDescent="0.3">
      <c r="B176" s="169"/>
      <c r="C176" s="206">
        <v>26</v>
      </c>
      <c r="D176" s="206" t="s">
        <v>186</v>
      </c>
      <c r="E176" s="207" t="s">
        <v>265</v>
      </c>
      <c r="F176" s="208" t="s">
        <v>266</v>
      </c>
      <c r="G176" s="209" t="s">
        <v>267</v>
      </c>
      <c r="H176" s="210">
        <v>37.356000000000002</v>
      </c>
      <c r="I176" s="211"/>
      <c r="J176" s="212">
        <f>ROUND(I176*H176,2)</f>
        <v>0</v>
      </c>
      <c r="K176" s="208" t="s">
        <v>140</v>
      </c>
      <c r="L176" s="213"/>
      <c r="M176" s="214" t="s">
        <v>5</v>
      </c>
      <c r="N176" s="215" t="s">
        <v>43</v>
      </c>
      <c r="O176" s="41"/>
      <c r="P176" s="179">
        <f>O176*H176</f>
        <v>0</v>
      </c>
      <c r="Q176" s="179">
        <v>1E-3</v>
      </c>
      <c r="R176" s="179">
        <f>Q176*H176</f>
        <v>3.7356E-2</v>
      </c>
      <c r="S176" s="179">
        <v>0</v>
      </c>
      <c r="T176" s="180">
        <f>S176*H176</f>
        <v>0</v>
      </c>
      <c r="AR176" s="23" t="s">
        <v>268</v>
      </c>
      <c r="AT176" s="23" t="s">
        <v>186</v>
      </c>
      <c r="AU176" s="23" t="s">
        <v>142</v>
      </c>
      <c r="AY176" s="23" t="s">
        <v>133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142</v>
      </c>
      <c r="BK176" s="181">
        <f>ROUND(I176*H176,2)</f>
        <v>0</v>
      </c>
      <c r="BL176" s="23" t="s">
        <v>193</v>
      </c>
      <c r="BM176" s="23" t="s">
        <v>269</v>
      </c>
    </row>
    <row r="177" spans="2:65" s="13" customFormat="1" x14ac:dyDescent="0.3">
      <c r="B177" s="199"/>
      <c r="D177" s="183" t="s">
        <v>144</v>
      </c>
      <c r="E177" s="200" t="s">
        <v>5</v>
      </c>
      <c r="F177" s="201" t="s">
        <v>270</v>
      </c>
      <c r="H177" s="200" t="s">
        <v>5</v>
      </c>
      <c r="I177" s="202"/>
      <c r="L177" s="199"/>
      <c r="M177" s="203"/>
      <c r="N177" s="204"/>
      <c r="O177" s="204"/>
      <c r="P177" s="204"/>
      <c r="Q177" s="204"/>
      <c r="R177" s="204"/>
      <c r="S177" s="204"/>
      <c r="T177" s="205"/>
      <c r="AT177" s="200" t="s">
        <v>144</v>
      </c>
      <c r="AU177" s="200" t="s">
        <v>142</v>
      </c>
      <c r="AV177" s="13" t="s">
        <v>76</v>
      </c>
      <c r="AW177" s="13" t="s">
        <v>35</v>
      </c>
      <c r="AX177" s="13" t="s">
        <v>71</v>
      </c>
      <c r="AY177" s="200" t="s">
        <v>133</v>
      </c>
    </row>
    <row r="178" spans="2:65" s="11" customFormat="1" x14ac:dyDescent="0.3">
      <c r="B178" s="182"/>
      <c r="D178" s="183" t="s">
        <v>144</v>
      </c>
      <c r="E178" s="184" t="s">
        <v>5</v>
      </c>
      <c r="F178" s="185" t="s">
        <v>271</v>
      </c>
      <c r="H178" s="186">
        <v>37.356000000000002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144</v>
      </c>
      <c r="AU178" s="184" t="s">
        <v>142</v>
      </c>
      <c r="AV178" s="11" t="s">
        <v>142</v>
      </c>
      <c r="AW178" s="11" t="s">
        <v>35</v>
      </c>
      <c r="AX178" s="11" t="s">
        <v>76</v>
      </c>
      <c r="AY178" s="184" t="s">
        <v>133</v>
      </c>
    </row>
    <row r="179" spans="2:65" s="1" customFormat="1" ht="25.5" customHeight="1" x14ac:dyDescent="0.3">
      <c r="B179" s="169"/>
      <c r="C179" s="170">
        <v>27</v>
      </c>
      <c r="D179" s="170" t="s">
        <v>136</v>
      </c>
      <c r="E179" s="171" t="s">
        <v>272</v>
      </c>
      <c r="F179" s="172" t="s">
        <v>273</v>
      </c>
      <c r="G179" s="173" t="s">
        <v>139</v>
      </c>
      <c r="H179" s="174">
        <v>12.452</v>
      </c>
      <c r="I179" s="175"/>
      <c r="J179" s="176">
        <f>ROUND(I179*H179,2)</f>
        <v>0</v>
      </c>
      <c r="K179" s="172" t="s">
        <v>140</v>
      </c>
      <c r="L179" s="40"/>
      <c r="M179" s="177" t="s">
        <v>5</v>
      </c>
      <c r="N179" s="178" t="s">
        <v>43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193</v>
      </c>
      <c r="AT179" s="23" t="s">
        <v>136</v>
      </c>
      <c r="AU179" s="23" t="s">
        <v>142</v>
      </c>
      <c r="AY179" s="23" t="s">
        <v>133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142</v>
      </c>
      <c r="BK179" s="181">
        <f>ROUND(I179*H179,2)</f>
        <v>0</v>
      </c>
      <c r="BL179" s="23" t="s">
        <v>193</v>
      </c>
      <c r="BM179" s="23" t="s">
        <v>274</v>
      </c>
    </row>
    <row r="180" spans="2:65" s="11" customFormat="1" x14ac:dyDescent="0.3">
      <c r="B180" s="182"/>
      <c r="D180" s="183" t="s">
        <v>144</v>
      </c>
      <c r="E180" s="184" t="s">
        <v>5</v>
      </c>
      <c r="F180" s="185" t="s">
        <v>275</v>
      </c>
      <c r="H180" s="186">
        <v>12.452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144</v>
      </c>
      <c r="AU180" s="184" t="s">
        <v>142</v>
      </c>
      <c r="AV180" s="11" t="s">
        <v>142</v>
      </c>
      <c r="AW180" s="11" t="s">
        <v>35</v>
      </c>
      <c r="AX180" s="11" t="s">
        <v>76</v>
      </c>
      <c r="AY180" s="184" t="s">
        <v>133</v>
      </c>
    </row>
    <row r="181" spans="2:65" s="1" customFormat="1" ht="25.5" customHeight="1" x14ac:dyDescent="0.3">
      <c r="B181" s="169"/>
      <c r="C181" s="170">
        <v>28</v>
      </c>
      <c r="D181" s="170" t="s">
        <v>136</v>
      </c>
      <c r="E181" s="171" t="s">
        <v>276</v>
      </c>
      <c r="F181" s="172" t="s">
        <v>277</v>
      </c>
      <c r="G181" s="173" t="s">
        <v>278</v>
      </c>
      <c r="H181" s="174">
        <v>17.86</v>
      </c>
      <c r="I181" s="175"/>
      <c r="J181" s="176">
        <f>ROUND(I181*H181,2)</f>
        <v>0</v>
      </c>
      <c r="K181" s="172" t="s">
        <v>140</v>
      </c>
      <c r="L181" s="40"/>
      <c r="M181" s="177" t="s">
        <v>5</v>
      </c>
      <c r="N181" s="178" t="s">
        <v>43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193</v>
      </c>
      <c r="AT181" s="23" t="s">
        <v>136</v>
      </c>
      <c r="AU181" s="23" t="s">
        <v>142</v>
      </c>
      <c r="AY181" s="23" t="s">
        <v>133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142</v>
      </c>
      <c r="BK181" s="181">
        <f>ROUND(I181*H181,2)</f>
        <v>0</v>
      </c>
      <c r="BL181" s="23" t="s">
        <v>193</v>
      </c>
      <c r="BM181" s="23" t="s">
        <v>279</v>
      </c>
    </row>
    <row r="182" spans="2:65" s="11" customFormat="1" x14ac:dyDescent="0.3">
      <c r="B182" s="182"/>
      <c r="D182" s="183" t="s">
        <v>144</v>
      </c>
      <c r="E182" s="184" t="s">
        <v>5</v>
      </c>
      <c r="F182" s="185" t="s">
        <v>280</v>
      </c>
      <c r="H182" s="186">
        <v>3.1150000000000002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144</v>
      </c>
      <c r="AU182" s="184" t="s">
        <v>142</v>
      </c>
      <c r="AV182" s="11" t="s">
        <v>142</v>
      </c>
      <c r="AW182" s="11" t="s">
        <v>35</v>
      </c>
      <c r="AX182" s="11" t="s">
        <v>71</v>
      </c>
      <c r="AY182" s="184" t="s">
        <v>133</v>
      </c>
    </row>
    <row r="183" spans="2:65" s="11" customFormat="1" x14ac:dyDescent="0.3">
      <c r="B183" s="182"/>
      <c r="D183" s="183" t="s">
        <v>144</v>
      </c>
      <c r="E183" s="184" t="s">
        <v>5</v>
      </c>
      <c r="F183" s="185" t="s">
        <v>281</v>
      </c>
      <c r="H183" s="186">
        <v>6.81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144</v>
      </c>
      <c r="AU183" s="184" t="s">
        <v>142</v>
      </c>
      <c r="AV183" s="11" t="s">
        <v>142</v>
      </c>
      <c r="AW183" s="11" t="s">
        <v>35</v>
      </c>
      <c r="AX183" s="11" t="s">
        <v>71</v>
      </c>
      <c r="AY183" s="184" t="s">
        <v>133</v>
      </c>
    </row>
    <row r="184" spans="2:65" s="11" customFormat="1" x14ac:dyDescent="0.3">
      <c r="B184" s="182"/>
      <c r="D184" s="183" t="s">
        <v>144</v>
      </c>
      <c r="E184" s="184" t="s">
        <v>5</v>
      </c>
      <c r="F184" s="185" t="s">
        <v>282</v>
      </c>
      <c r="H184" s="186">
        <v>1.5349999999999999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144</v>
      </c>
      <c r="AU184" s="184" t="s">
        <v>142</v>
      </c>
      <c r="AV184" s="11" t="s">
        <v>142</v>
      </c>
      <c r="AW184" s="11" t="s">
        <v>35</v>
      </c>
      <c r="AX184" s="11" t="s">
        <v>71</v>
      </c>
      <c r="AY184" s="184" t="s">
        <v>133</v>
      </c>
    </row>
    <row r="185" spans="2:65" s="11" customFormat="1" x14ac:dyDescent="0.3">
      <c r="B185" s="182"/>
      <c r="D185" s="183" t="s">
        <v>144</v>
      </c>
      <c r="E185" s="184" t="s">
        <v>5</v>
      </c>
      <c r="F185" s="185" t="s">
        <v>283</v>
      </c>
      <c r="H185" s="186">
        <v>5.2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144</v>
      </c>
      <c r="AU185" s="184" t="s">
        <v>142</v>
      </c>
      <c r="AV185" s="11" t="s">
        <v>142</v>
      </c>
      <c r="AW185" s="11" t="s">
        <v>35</v>
      </c>
      <c r="AX185" s="11" t="s">
        <v>71</v>
      </c>
      <c r="AY185" s="184" t="s">
        <v>133</v>
      </c>
    </row>
    <row r="186" spans="2:65" s="11" customFormat="1" x14ac:dyDescent="0.3">
      <c r="B186" s="182"/>
      <c r="D186" s="183" t="s">
        <v>144</v>
      </c>
      <c r="E186" s="184" t="s">
        <v>5</v>
      </c>
      <c r="F186" s="185" t="s">
        <v>284</v>
      </c>
      <c r="H186" s="186">
        <v>1.2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144</v>
      </c>
      <c r="AU186" s="184" t="s">
        <v>142</v>
      </c>
      <c r="AV186" s="11" t="s">
        <v>142</v>
      </c>
      <c r="AW186" s="11" t="s">
        <v>35</v>
      </c>
      <c r="AX186" s="11" t="s">
        <v>71</v>
      </c>
      <c r="AY186" s="184" t="s">
        <v>133</v>
      </c>
    </row>
    <row r="187" spans="2:65" s="12" customFormat="1" x14ac:dyDescent="0.3">
      <c r="B187" s="191"/>
      <c r="D187" s="183" t="s">
        <v>144</v>
      </c>
      <c r="E187" s="192" t="s">
        <v>5</v>
      </c>
      <c r="F187" s="193" t="s">
        <v>149</v>
      </c>
      <c r="H187" s="194">
        <v>17.86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2" t="s">
        <v>144</v>
      </c>
      <c r="AU187" s="192" t="s">
        <v>142</v>
      </c>
      <c r="AV187" s="12" t="s">
        <v>141</v>
      </c>
      <c r="AW187" s="12" t="s">
        <v>35</v>
      </c>
      <c r="AX187" s="12" t="s">
        <v>76</v>
      </c>
      <c r="AY187" s="192" t="s">
        <v>133</v>
      </c>
    </row>
    <row r="188" spans="2:65" s="1" customFormat="1" ht="25.5" customHeight="1" x14ac:dyDescent="0.3">
      <c r="B188" s="169"/>
      <c r="C188" s="170">
        <v>29</v>
      </c>
      <c r="D188" s="170" t="s">
        <v>136</v>
      </c>
      <c r="E188" s="171" t="s">
        <v>285</v>
      </c>
      <c r="F188" s="172" t="s">
        <v>286</v>
      </c>
      <c r="G188" s="173" t="s">
        <v>184</v>
      </c>
      <c r="H188" s="174">
        <v>8</v>
      </c>
      <c r="I188" s="175"/>
      <c r="J188" s="176">
        <f>ROUND(I188*H188,2)</f>
        <v>0</v>
      </c>
      <c r="K188" s="172" t="s">
        <v>140</v>
      </c>
      <c r="L188" s="40"/>
      <c r="M188" s="177" t="s">
        <v>5</v>
      </c>
      <c r="N188" s="178" t="s">
        <v>43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193</v>
      </c>
      <c r="AT188" s="23" t="s">
        <v>136</v>
      </c>
      <c r="AU188" s="23" t="s">
        <v>142</v>
      </c>
      <c r="AY188" s="23" t="s">
        <v>133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142</v>
      </c>
      <c r="BK188" s="181">
        <f>ROUND(I188*H188,2)</f>
        <v>0</v>
      </c>
      <c r="BL188" s="23" t="s">
        <v>193</v>
      </c>
      <c r="BM188" s="23" t="s">
        <v>287</v>
      </c>
    </row>
    <row r="189" spans="2:65" s="1" customFormat="1" ht="16.5" customHeight="1" x14ac:dyDescent="0.3">
      <c r="B189" s="169"/>
      <c r="C189" s="206">
        <v>30</v>
      </c>
      <c r="D189" s="206" t="s">
        <v>186</v>
      </c>
      <c r="E189" s="207" t="s">
        <v>288</v>
      </c>
      <c r="F189" s="208" t="s">
        <v>289</v>
      </c>
      <c r="G189" s="209" t="s">
        <v>278</v>
      </c>
      <c r="H189" s="210">
        <v>19.646000000000001</v>
      </c>
      <c r="I189" s="211"/>
      <c r="J189" s="212">
        <f>ROUND(I189*H189,2)</f>
        <v>0</v>
      </c>
      <c r="K189" s="208" t="s">
        <v>140</v>
      </c>
      <c r="L189" s="213"/>
      <c r="M189" s="214" t="s">
        <v>5</v>
      </c>
      <c r="N189" s="215" t="s">
        <v>43</v>
      </c>
      <c r="O189" s="41"/>
      <c r="P189" s="179">
        <f>O189*H189</f>
        <v>0</v>
      </c>
      <c r="Q189" s="179">
        <v>6.0000000000000002E-5</v>
      </c>
      <c r="R189" s="179">
        <f>Q189*H189</f>
        <v>1.1787600000000001E-3</v>
      </c>
      <c r="S189" s="179">
        <v>0</v>
      </c>
      <c r="T189" s="180">
        <f>S189*H189</f>
        <v>0</v>
      </c>
      <c r="AR189" s="23" t="s">
        <v>268</v>
      </c>
      <c r="AT189" s="23" t="s">
        <v>186</v>
      </c>
      <c r="AU189" s="23" t="s">
        <v>142</v>
      </c>
      <c r="AY189" s="23" t="s">
        <v>133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142</v>
      </c>
      <c r="BK189" s="181">
        <f>ROUND(I189*H189,2)</f>
        <v>0</v>
      </c>
      <c r="BL189" s="23" t="s">
        <v>193</v>
      </c>
      <c r="BM189" s="23" t="s">
        <v>290</v>
      </c>
    </row>
    <row r="190" spans="2:65" s="11" customFormat="1" x14ac:dyDescent="0.3">
      <c r="B190" s="182"/>
      <c r="D190" s="183" t="s">
        <v>144</v>
      </c>
      <c r="E190" s="184" t="s">
        <v>5</v>
      </c>
      <c r="F190" s="185" t="s">
        <v>291</v>
      </c>
      <c r="H190" s="186">
        <v>19.646000000000001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144</v>
      </c>
      <c r="AU190" s="184" t="s">
        <v>142</v>
      </c>
      <c r="AV190" s="11" t="s">
        <v>142</v>
      </c>
      <c r="AW190" s="11" t="s">
        <v>35</v>
      </c>
      <c r="AX190" s="11" t="s">
        <v>76</v>
      </c>
      <c r="AY190" s="184" t="s">
        <v>133</v>
      </c>
    </row>
    <row r="191" spans="2:65" s="1" customFormat="1" ht="38.25" customHeight="1" x14ac:dyDescent="0.3">
      <c r="B191" s="169"/>
      <c r="C191" s="170">
        <v>31</v>
      </c>
      <c r="D191" s="170" t="s">
        <v>136</v>
      </c>
      <c r="E191" s="171" t="s">
        <v>292</v>
      </c>
      <c r="F191" s="172" t="s">
        <v>293</v>
      </c>
      <c r="G191" s="173" t="s">
        <v>222</v>
      </c>
      <c r="H191" s="174">
        <v>3.9E-2</v>
      </c>
      <c r="I191" s="175"/>
      <c r="J191" s="176">
        <f>ROUND(I191*H191,2)</f>
        <v>0</v>
      </c>
      <c r="K191" s="172" t="s">
        <v>140</v>
      </c>
      <c r="L191" s="40"/>
      <c r="M191" s="177" t="s">
        <v>5</v>
      </c>
      <c r="N191" s="178" t="s">
        <v>43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193</v>
      </c>
      <c r="AT191" s="23" t="s">
        <v>136</v>
      </c>
      <c r="AU191" s="23" t="s">
        <v>142</v>
      </c>
      <c r="AY191" s="23" t="s">
        <v>133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142</v>
      </c>
      <c r="BK191" s="181">
        <f>ROUND(I191*H191,2)</f>
        <v>0</v>
      </c>
      <c r="BL191" s="23" t="s">
        <v>193</v>
      </c>
      <c r="BM191" s="23" t="s">
        <v>294</v>
      </c>
    </row>
    <row r="192" spans="2:65" s="1" customFormat="1" ht="38.25" customHeight="1" x14ac:dyDescent="0.3">
      <c r="B192" s="169"/>
      <c r="C192" s="170">
        <v>32</v>
      </c>
      <c r="D192" s="170" t="s">
        <v>136</v>
      </c>
      <c r="E192" s="171" t="s">
        <v>295</v>
      </c>
      <c r="F192" s="172" t="s">
        <v>296</v>
      </c>
      <c r="G192" s="173" t="s">
        <v>222</v>
      </c>
      <c r="H192" s="174">
        <v>3.9E-2</v>
      </c>
      <c r="I192" s="175"/>
      <c r="J192" s="176">
        <f>ROUND(I192*H192,2)</f>
        <v>0</v>
      </c>
      <c r="K192" s="172" t="s">
        <v>140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AR192" s="23" t="s">
        <v>193</v>
      </c>
      <c r="AT192" s="23" t="s">
        <v>136</v>
      </c>
      <c r="AU192" s="23" t="s">
        <v>142</v>
      </c>
      <c r="AY192" s="23" t="s">
        <v>133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142</v>
      </c>
      <c r="BK192" s="181">
        <f>ROUND(I192*H192,2)</f>
        <v>0</v>
      </c>
      <c r="BL192" s="23" t="s">
        <v>193</v>
      </c>
      <c r="BM192" s="23" t="s">
        <v>297</v>
      </c>
    </row>
    <row r="193" spans="2:65" s="10" customFormat="1" ht="29.85" customHeight="1" x14ac:dyDescent="0.3">
      <c r="B193" s="156"/>
      <c r="D193" s="157" t="s">
        <v>70</v>
      </c>
      <c r="E193" s="167" t="s">
        <v>298</v>
      </c>
      <c r="F193" s="167" t="s">
        <v>299</v>
      </c>
      <c r="I193" s="159"/>
      <c r="J193" s="168">
        <f>BK193</f>
        <v>0</v>
      </c>
      <c r="L193" s="156"/>
      <c r="M193" s="161"/>
      <c r="N193" s="162"/>
      <c r="O193" s="162"/>
      <c r="P193" s="163">
        <f>SUM(P194:P203)</f>
        <v>0</v>
      </c>
      <c r="Q193" s="162"/>
      <c r="R193" s="163">
        <f>SUM(R194:R203)</f>
        <v>8.3000000000000001E-3</v>
      </c>
      <c r="S193" s="162"/>
      <c r="T193" s="164">
        <f>SUM(T194:T203)</f>
        <v>2.1179999999999997E-2</v>
      </c>
      <c r="AR193" s="157" t="s">
        <v>142</v>
      </c>
      <c r="AT193" s="165" t="s">
        <v>70</v>
      </c>
      <c r="AU193" s="165" t="s">
        <v>76</v>
      </c>
      <c r="AY193" s="157" t="s">
        <v>133</v>
      </c>
      <c r="BK193" s="166">
        <f>SUM(BK194:BK203)</f>
        <v>0</v>
      </c>
    </row>
    <row r="194" spans="2:65" s="1" customFormat="1" ht="25.5" customHeight="1" x14ac:dyDescent="0.3">
      <c r="B194" s="169"/>
      <c r="C194" s="170">
        <v>33</v>
      </c>
      <c r="D194" s="170" t="s">
        <v>136</v>
      </c>
      <c r="E194" s="171" t="s">
        <v>300</v>
      </c>
      <c r="F194" s="172" t="s">
        <v>301</v>
      </c>
      <c r="G194" s="173" t="s">
        <v>278</v>
      </c>
      <c r="H194" s="174">
        <v>6</v>
      </c>
      <c r="I194" s="175"/>
      <c r="J194" s="176">
        <f>ROUND(I194*H194,2)</f>
        <v>0</v>
      </c>
      <c r="K194" s="172" t="s">
        <v>140</v>
      </c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0</v>
      </c>
      <c r="R194" s="179">
        <f>Q194*H194</f>
        <v>0</v>
      </c>
      <c r="S194" s="179">
        <v>1.98E-3</v>
      </c>
      <c r="T194" s="180">
        <f>S194*H194</f>
        <v>1.188E-2</v>
      </c>
      <c r="AR194" s="23" t="s">
        <v>193</v>
      </c>
      <c r="AT194" s="23" t="s">
        <v>136</v>
      </c>
      <c r="AU194" s="23" t="s">
        <v>142</v>
      </c>
      <c r="AY194" s="23" t="s">
        <v>133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142</v>
      </c>
      <c r="BK194" s="181">
        <f>ROUND(I194*H194,2)</f>
        <v>0</v>
      </c>
      <c r="BL194" s="23" t="s">
        <v>193</v>
      </c>
      <c r="BM194" s="23" t="s">
        <v>302</v>
      </c>
    </row>
    <row r="195" spans="2:65" s="1" customFormat="1" ht="16.5" customHeight="1" x14ac:dyDescent="0.3">
      <c r="B195" s="169"/>
      <c r="C195" s="170">
        <v>34</v>
      </c>
      <c r="D195" s="170" t="s">
        <v>136</v>
      </c>
      <c r="E195" s="171" t="s">
        <v>303</v>
      </c>
      <c r="F195" s="172" t="s">
        <v>304</v>
      </c>
      <c r="G195" s="173" t="s">
        <v>278</v>
      </c>
      <c r="H195" s="174">
        <v>2</v>
      </c>
      <c r="I195" s="175"/>
      <c r="J195" s="176">
        <f>ROUND(I195*H195,2)</f>
        <v>0</v>
      </c>
      <c r="K195" s="172" t="s">
        <v>140</v>
      </c>
      <c r="L195" s="40"/>
      <c r="M195" s="177" t="s">
        <v>5</v>
      </c>
      <c r="N195" s="178" t="s">
        <v>43</v>
      </c>
      <c r="O195" s="41"/>
      <c r="P195" s="179">
        <f>O195*H195</f>
        <v>0</v>
      </c>
      <c r="Q195" s="179">
        <v>1.7700000000000001E-3</v>
      </c>
      <c r="R195" s="179">
        <f>Q195*H195</f>
        <v>3.5400000000000002E-3</v>
      </c>
      <c r="S195" s="179">
        <v>0</v>
      </c>
      <c r="T195" s="180">
        <f>S195*H195</f>
        <v>0</v>
      </c>
      <c r="AR195" s="23" t="s">
        <v>193</v>
      </c>
      <c r="AT195" s="23" t="s">
        <v>136</v>
      </c>
      <c r="AU195" s="23" t="s">
        <v>142</v>
      </c>
      <c r="AY195" s="23" t="s">
        <v>133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142</v>
      </c>
      <c r="BK195" s="181">
        <f>ROUND(I195*H195,2)</f>
        <v>0</v>
      </c>
      <c r="BL195" s="23" t="s">
        <v>193</v>
      </c>
      <c r="BM195" s="23" t="s">
        <v>305</v>
      </c>
    </row>
    <row r="196" spans="2:65" s="1" customFormat="1" ht="16.5" customHeight="1" x14ac:dyDescent="0.3">
      <c r="B196" s="169"/>
      <c r="C196" s="170">
        <v>35</v>
      </c>
      <c r="D196" s="170" t="s">
        <v>136</v>
      </c>
      <c r="E196" s="171" t="s">
        <v>306</v>
      </c>
      <c r="F196" s="172" t="s">
        <v>307</v>
      </c>
      <c r="G196" s="173" t="s">
        <v>278</v>
      </c>
      <c r="H196" s="174">
        <v>7</v>
      </c>
      <c r="I196" s="175"/>
      <c r="J196" s="176">
        <f>ROUND(I196*H196,2)</f>
        <v>0</v>
      </c>
      <c r="K196" s="172" t="s">
        <v>140</v>
      </c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4.6000000000000001E-4</v>
      </c>
      <c r="R196" s="179">
        <f>Q196*H196</f>
        <v>3.2200000000000002E-3</v>
      </c>
      <c r="S196" s="179">
        <v>0</v>
      </c>
      <c r="T196" s="180">
        <f>S196*H196</f>
        <v>0</v>
      </c>
      <c r="AR196" s="23" t="s">
        <v>193</v>
      </c>
      <c r="AT196" s="23" t="s">
        <v>136</v>
      </c>
      <c r="AU196" s="23" t="s">
        <v>142</v>
      </c>
      <c r="AY196" s="23" t="s">
        <v>133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142</v>
      </c>
      <c r="BK196" s="181">
        <f>ROUND(I196*H196,2)</f>
        <v>0</v>
      </c>
      <c r="BL196" s="23" t="s">
        <v>193</v>
      </c>
      <c r="BM196" s="23" t="s">
        <v>308</v>
      </c>
    </row>
    <row r="197" spans="2:65" s="1" customFormat="1" ht="16.5" customHeight="1" x14ac:dyDescent="0.3">
      <c r="B197" s="169"/>
      <c r="C197" s="170">
        <v>36</v>
      </c>
      <c r="D197" s="170" t="s">
        <v>136</v>
      </c>
      <c r="E197" s="171" t="s">
        <v>309</v>
      </c>
      <c r="F197" s="172" t="s">
        <v>310</v>
      </c>
      <c r="G197" s="173" t="s">
        <v>278</v>
      </c>
      <c r="H197" s="174">
        <v>2</v>
      </c>
      <c r="I197" s="175"/>
      <c r="J197" s="176">
        <f>ROUND(I197*H197,2)</f>
        <v>0</v>
      </c>
      <c r="K197" s="172" t="s">
        <v>140</v>
      </c>
      <c r="L197" s="40"/>
      <c r="M197" s="177" t="s">
        <v>5</v>
      </c>
      <c r="N197" s="178" t="s">
        <v>43</v>
      </c>
      <c r="O197" s="41"/>
      <c r="P197" s="179">
        <f>O197*H197</f>
        <v>0</v>
      </c>
      <c r="Q197" s="179">
        <v>7.6999999999999996E-4</v>
      </c>
      <c r="R197" s="179">
        <f>Q197*H197</f>
        <v>1.5399999999999999E-3</v>
      </c>
      <c r="S197" s="179">
        <v>0</v>
      </c>
      <c r="T197" s="180">
        <f>S197*H197</f>
        <v>0</v>
      </c>
      <c r="AR197" s="23" t="s">
        <v>193</v>
      </c>
      <c r="AT197" s="23" t="s">
        <v>136</v>
      </c>
      <c r="AU197" s="23" t="s">
        <v>142</v>
      </c>
      <c r="AY197" s="23" t="s">
        <v>133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142</v>
      </c>
      <c r="BK197" s="181">
        <f>ROUND(I197*H197,2)</f>
        <v>0</v>
      </c>
      <c r="BL197" s="23" t="s">
        <v>193</v>
      </c>
      <c r="BM197" s="23" t="s">
        <v>311</v>
      </c>
    </row>
    <row r="198" spans="2:65" s="1" customFormat="1" ht="16.5" customHeight="1" x14ac:dyDescent="0.3">
      <c r="B198" s="169"/>
      <c r="C198" s="170">
        <v>37</v>
      </c>
      <c r="D198" s="170" t="s">
        <v>136</v>
      </c>
      <c r="E198" s="171" t="s">
        <v>312</v>
      </c>
      <c r="F198" s="172" t="s">
        <v>313</v>
      </c>
      <c r="G198" s="173" t="s">
        <v>184</v>
      </c>
      <c r="H198" s="174">
        <v>3</v>
      </c>
      <c r="I198" s="175"/>
      <c r="J198" s="176">
        <f>ROUND(I198*H198,2)</f>
        <v>0</v>
      </c>
      <c r="K198" s="172" t="s">
        <v>140</v>
      </c>
      <c r="L198" s="40"/>
      <c r="M198" s="177" t="s">
        <v>5</v>
      </c>
      <c r="N198" s="178" t="s">
        <v>43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3.0999999999999999E-3</v>
      </c>
      <c r="T198" s="180">
        <f>S198*H198</f>
        <v>9.2999999999999992E-3</v>
      </c>
      <c r="AR198" s="23" t="s">
        <v>193</v>
      </c>
      <c r="AT198" s="23" t="s">
        <v>136</v>
      </c>
      <c r="AU198" s="23" t="s">
        <v>142</v>
      </c>
      <c r="AY198" s="23" t="s">
        <v>133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142</v>
      </c>
      <c r="BK198" s="181">
        <f>ROUND(I198*H198,2)</f>
        <v>0</v>
      </c>
      <c r="BL198" s="23" t="s">
        <v>193</v>
      </c>
      <c r="BM198" s="23" t="s">
        <v>314</v>
      </c>
    </row>
    <row r="199" spans="2:65" s="13" customFormat="1" x14ac:dyDescent="0.3">
      <c r="B199" s="199"/>
      <c r="D199" s="183" t="s">
        <v>144</v>
      </c>
      <c r="E199" s="200" t="s">
        <v>5</v>
      </c>
      <c r="F199" s="201" t="s">
        <v>315</v>
      </c>
      <c r="H199" s="200" t="s">
        <v>5</v>
      </c>
      <c r="I199" s="202"/>
      <c r="L199" s="199"/>
      <c r="M199" s="203"/>
      <c r="N199" s="204"/>
      <c r="O199" s="204"/>
      <c r="P199" s="204"/>
      <c r="Q199" s="204"/>
      <c r="R199" s="204"/>
      <c r="S199" s="204"/>
      <c r="T199" s="205"/>
      <c r="AT199" s="200" t="s">
        <v>144</v>
      </c>
      <c r="AU199" s="200" t="s">
        <v>142</v>
      </c>
      <c r="AV199" s="13" t="s">
        <v>76</v>
      </c>
      <c r="AW199" s="13" t="s">
        <v>35</v>
      </c>
      <c r="AX199" s="13" t="s">
        <v>71</v>
      </c>
      <c r="AY199" s="200" t="s">
        <v>133</v>
      </c>
    </row>
    <row r="200" spans="2:65" s="11" customFormat="1" x14ac:dyDescent="0.3">
      <c r="B200" s="182"/>
      <c r="D200" s="183" t="s">
        <v>144</v>
      </c>
      <c r="E200" s="184" t="s">
        <v>5</v>
      </c>
      <c r="F200" s="185" t="s">
        <v>134</v>
      </c>
      <c r="H200" s="186">
        <v>3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144</v>
      </c>
      <c r="AU200" s="184" t="s">
        <v>142</v>
      </c>
      <c r="AV200" s="11" t="s">
        <v>142</v>
      </c>
      <c r="AW200" s="11" t="s">
        <v>35</v>
      </c>
      <c r="AX200" s="11" t="s">
        <v>76</v>
      </c>
      <c r="AY200" s="184" t="s">
        <v>133</v>
      </c>
    </row>
    <row r="201" spans="2:65" s="1" customFormat="1" ht="16.5" customHeight="1" x14ac:dyDescent="0.3">
      <c r="B201" s="169"/>
      <c r="C201" s="170">
        <v>38</v>
      </c>
      <c r="D201" s="170" t="s">
        <v>136</v>
      </c>
      <c r="E201" s="171" t="s">
        <v>316</v>
      </c>
      <c r="F201" s="172" t="s">
        <v>317</v>
      </c>
      <c r="G201" s="173" t="s">
        <v>278</v>
      </c>
      <c r="H201" s="174">
        <v>11</v>
      </c>
      <c r="I201" s="175"/>
      <c r="J201" s="176">
        <f>ROUND(I201*H201,2)</f>
        <v>0</v>
      </c>
      <c r="K201" s="172" t="s">
        <v>140</v>
      </c>
      <c r="L201" s="40"/>
      <c r="M201" s="177" t="s">
        <v>5</v>
      </c>
      <c r="N201" s="178" t="s">
        <v>43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193</v>
      </c>
      <c r="AT201" s="23" t="s">
        <v>136</v>
      </c>
      <c r="AU201" s="23" t="s">
        <v>142</v>
      </c>
      <c r="AY201" s="23" t="s">
        <v>133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142</v>
      </c>
      <c r="BK201" s="181">
        <f>ROUND(I201*H201,2)</f>
        <v>0</v>
      </c>
      <c r="BL201" s="23" t="s">
        <v>193</v>
      </c>
      <c r="BM201" s="23" t="s">
        <v>318</v>
      </c>
    </row>
    <row r="202" spans="2:65" s="1" customFormat="1" ht="38.25" customHeight="1" x14ac:dyDescent="0.3">
      <c r="B202" s="169"/>
      <c r="C202" s="170">
        <v>39</v>
      </c>
      <c r="D202" s="170" t="s">
        <v>136</v>
      </c>
      <c r="E202" s="171" t="s">
        <v>319</v>
      </c>
      <c r="F202" s="172" t="s">
        <v>320</v>
      </c>
      <c r="G202" s="173" t="s">
        <v>222</v>
      </c>
      <c r="H202" s="174">
        <v>8.0000000000000002E-3</v>
      </c>
      <c r="I202" s="175"/>
      <c r="J202" s="176">
        <f>ROUND(I202*H202,2)</f>
        <v>0</v>
      </c>
      <c r="K202" s="172" t="s">
        <v>140</v>
      </c>
      <c r="L202" s="40"/>
      <c r="M202" s="177" t="s">
        <v>5</v>
      </c>
      <c r="N202" s="178" t="s">
        <v>43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193</v>
      </c>
      <c r="AT202" s="23" t="s">
        <v>136</v>
      </c>
      <c r="AU202" s="23" t="s">
        <v>142</v>
      </c>
      <c r="AY202" s="23" t="s">
        <v>133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142</v>
      </c>
      <c r="BK202" s="181">
        <f>ROUND(I202*H202,2)</f>
        <v>0</v>
      </c>
      <c r="BL202" s="23" t="s">
        <v>193</v>
      </c>
      <c r="BM202" s="23" t="s">
        <v>321</v>
      </c>
    </row>
    <row r="203" spans="2:65" s="1" customFormat="1" ht="38.25" customHeight="1" x14ac:dyDescent="0.3">
      <c r="B203" s="169"/>
      <c r="C203" s="170">
        <v>40</v>
      </c>
      <c r="D203" s="170" t="s">
        <v>136</v>
      </c>
      <c r="E203" s="171" t="s">
        <v>322</v>
      </c>
      <c r="F203" s="172" t="s">
        <v>323</v>
      </c>
      <c r="G203" s="173" t="s">
        <v>222</v>
      </c>
      <c r="H203" s="174">
        <v>8.0000000000000002E-3</v>
      </c>
      <c r="I203" s="175"/>
      <c r="J203" s="176">
        <f>ROUND(I203*H203,2)</f>
        <v>0</v>
      </c>
      <c r="K203" s="172" t="s">
        <v>140</v>
      </c>
      <c r="L203" s="40"/>
      <c r="M203" s="177" t="s">
        <v>5</v>
      </c>
      <c r="N203" s="178" t="s">
        <v>43</v>
      </c>
      <c r="O203" s="41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AR203" s="23" t="s">
        <v>193</v>
      </c>
      <c r="AT203" s="23" t="s">
        <v>136</v>
      </c>
      <c r="AU203" s="23" t="s">
        <v>142</v>
      </c>
      <c r="AY203" s="23" t="s">
        <v>133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142</v>
      </c>
      <c r="BK203" s="181">
        <f>ROUND(I203*H203,2)</f>
        <v>0</v>
      </c>
      <c r="BL203" s="23" t="s">
        <v>193</v>
      </c>
      <c r="BM203" s="23" t="s">
        <v>324</v>
      </c>
    </row>
    <row r="204" spans="2:65" s="10" customFormat="1" ht="29.85" customHeight="1" x14ac:dyDescent="0.3">
      <c r="B204" s="156"/>
      <c r="D204" s="157" t="s">
        <v>70</v>
      </c>
      <c r="E204" s="167" t="s">
        <v>325</v>
      </c>
      <c r="F204" s="167" t="s">
        <v>326</v>
      </c>
      <c r="I204" s="159"/>
      <c r="J204" s="168">
        <f>BK204</f>
        <v>0</v>
      </c>
      <c r="L204" s="156"/>
      <c r="M204" s="161"/>
      <c r="N204" s="162"/>
      <c r="O204" s="162"/>
      <c r="P204" s="163">
        <f>SUM(P205:P215)</f>
        <v>0</v>
      </c>
      <c r="Q204" s="162"/>
      <c r="R204" s="163">
        <f>SUM(R205:R215)</f>
        <v>2.018E-2</v>
      </c>
      <c r="S204" s="162"/>
      <c r="T204" s="164">
        <f>SUM(T205:T215)</f>
        <v>2.7999999999999995E-3</v>
      </c>
      <c r="AR204" s="157" t="s">
        <v>142</v>
      </c>
      <c r="AT204" s="165" t="s">
        <v>70</v>
      </c>
      <c r="AU204" s="165" t="s">
        <v>76</v>
      </c>
      <c r="AY204" s="157" t="s">
        <v>133</v>
      </c>
      <c r="BK204" s="166">
        <f>SUM(BK205:BK215)</f>
        <v>0</v>
      </c>
    </row>
    <row r="205" spans="2:65" s="1" customFormat="1" ht="16.5" customHeight="1" x14ac:dyDescent="0.3">
      <c r="B205" s="169"/>
      <c r="C205" s="170">
        <v>41</v>
      </c>
      <c r="D205" s="170" t="s">
        <v>136</v>
      </c>
      <c r="E205" s="171" t="s">
        <v>327</v>
      </c>
      <c r="F205" s="172" t="s">
        <v>328</v>
      </c>
      <c r="G205" s="173" t="s">
        <v>278</v>
      </c>
      <c r="H205" s="174">
        <v>10</v>
      </c>
      <c r="I205" s="175"/>
      <c r="J205" s="176">
        <f t="shared" ref="J205:J215" si="10">ROUND(I205*H205,2)</f>
        <v>0</v>
      </c>
      <c r="K205" s="172" t="s">
        <v>140</v>
      </c>
      <c r="L205" s="40"/>
      <c r="M205" s="177" t="s">
        <v>5</v>
      </c>
      <c r="N205" s="178" t="s">
        <v>43</v>
      </c>
      <c r="O205" s="41"/>
      <c r="P205" s="179">
        <f t="shared" ref="P205:P215" si="11">O205*H205</f>
        <v>0</v>
      </c>
      <c r="Q205" s="179">
        <v>0</v>
      </c>
      <c r="R205" s="179">
        <f t="shared" ref="R205:R215" si="12">Q205*H205</f>
        <v>0</v>
      </c>
      <c r="S205" s="179">
        <v>2.7999999999999998E-4</v>
      </c>
      <c r="T205" s="180">
        <f t="shared" ref="T205:T215" si="13">S205*H205</f>
        <v>2.7999999999999995E-3</v>
      </c>
      <c r="AR205" s="23" t="s">
        <v>193</v>
      </c>
      <c r="AT205" s="23" t="s">
        <v>136</v>
      </c>
      <c r="AU205" s="23" t="s">
        <v>142</v>
      </c>
      <c r="AY205" s="23" t="s">
        <v>133</v>
      </c>
      <c r="BE205" s="181">
        <f t="shared" ref="BE205:BE215" si="14">IF(N205="základní",J205,0)</f>
        <v>0</v>
      </c>
      <c r="BF205" s="181">
        <f t="shared" ref="BF205:BF215" si="15">IF(N205="snížená",J205,0)</f>
        <v>0</v>
      </c>
      <c r="BG205" s="181">
        <f t="shared" ref="BG205:BG215" si="16">IF(N205="zákl. přenesená",J205,0)</f>
        <v>0</v>
      </c>
      <c r="BH205" s="181">
        <f t="shared" ref="BH205:BH215" si="17">IF(N205="sníž. přenesená",J205,0)</f>
        <v>0</v>
      </c>
      <c r="BI205" s="181">
        <f t="shared" ref="BI205:BI215" si="18">IF(N205="nulová",J205,0)</f>
        <v>0</v>
      </c>
      <c r="BJ205" s="23" t="s">
        <v>142</v>
      </c>
      <c r="BK205" s="181">
        <f t="shared" ref="BK205:BK215" si="19">ROUND(I205*H205,2)</f>
        <v>0</v>
      </c>
      <c r="BL205" s="23" t="s">
        <v>193</v>
      </c>
      <c r="BM205" s="23" t="s">
        <v>329</v>
      </c>
    </row>
    <row r="206" spans="2:65" s="1" customFormat="1" ht="25.5" customHeight="1" x14ac:dyDescent="0.3">
      <c r="B206" s="169"/>
      <c r="C206" s="170">
        <v>42</v>
      </c>
      <c r="D206" s="170" t="s">
        <v>136</v>
      </c>
      <c r="E206" s="171" t="s">
        <v>330</v>
      </c>
      <c r="F206" s="172" t="s">
        <v>331</v>
      </c>
      <c r="G206" s="173" t="s">
        <v>278</v>
      </c>
      <c r="H206" s="174">
        <v>20</v>
      </c>
      <c r="I206" s="175"/>
      <c r="J206" s="176">
        <f t="shared" si="10"/>
        <v>0</v>
      </c>
      <c r="K206" s="172" t="s">
        <v>140</v>
      </c>
      <c r="L206" s="40"/>
      <c r="M206" s="177" t="s">
        <v>5</v>
      </c>
      <c r="N206" s="178" t="s">
        <v>43</v>
      </c>
      <c r="O206" s="41"/>
      <c r="P206" s="179">
        <f t="shared" si="11"/>
        <v>0</v>
      </c>
      <c r="Q206" s="179">
        <v>4.2000000000000002E-4</v>
      </c>
      <c r="R206" s="179">
        <f t="shared" si="12"/>
        <v>8.4000000000000012E-3</v>
      </c>
      <c r="S206" s="179">
        <v>0</v>
      </c>
      <c r="T206" s="180">
        <f t="shared" si="13"/>
        <v>0</v>
      </c>
      <c r="AR206" s="23" t="s">
        <v>193</v>
      </c>
      <c r="AT206" s="23" t="s">
        <v>136</v>
      </c>
      <c r="AU206" s="23" t="s">
        <v>142</v>
      </c>
      <c r="AY206" s="23" t="s">
        <v>133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142</v>
      </c>
      <c r="BK206" s="181">
        <f t="shared" si="19"/>
        <v>0</v>
      </c>
      <c r="BL206" s="23" t="s">
        <v>193</v>
      </c>
      <c r="BM206" s="23" t="s">
        <v>332</v>
      </c>
    </row>
    <row r="207" spans="2:65" s="1" customFormat="1" ht="16.5" customHeight="1" x14ac:dyDescent="0.3">
      <c r="B207" s="169"/>
      <c r="C207" s="206">
        <v>43</v>
      </c>
      <c r="D207" s="206" t="s">
        <v>186</v>
      </c>
      <c r="E207" s="207" t="s">
        <v>333</v>
      </c>
      <c r="F207" s="208" t="s">
        <v>334</v>
      </c>
      <c r="G207" s="209" t="s">
        <v>278</v>
      </c>
      <c r="H207" s="210">
        <v>7</v>
      </c>
      <c r="I207" s="211"/>
      <c r="J207" s="212">
        <f t="shared" si="10"/>
        <v>0</v>
      </c>
      <c r="K207" s="208" t="s">
        <v>140</v>
      </c>
      <c r="L207" s="213"/>
      <c r="M207" s="214" t="s">
        <v>5</v>
      </c>
      <c r="N207" s="215" t="s">
        <v>43</v>
      </c>
      <c r="O207" s="41"/>
      <c r="P207" s="179">
        <f t="shared" si="11"/>
        <v>0</v>
      </c>
      <c r="Q207" s="179">
        <v>1.1E-4</v>
      </c>
      <c r="R207" s="179">
        <f t="shared" si="12"/>
        <v>7.7000000000000007E-4</v>
      </c>
      <c r="S207" s="179">
        <v>0</v>
      </c>
      <c r="T207" s="180">
        <f t="shared" si="13"/>
        <v>0</v>
      </c>
      <c r="AR207" s="23" t="s">
        <v>268</v>
      </c>
      <c r="AT207" s="23" t="s">
        <v>186</v>
      </c>
      <c r="AU207" s="23" t="s">
        <v>142</v>
      </c>
      <c r="AY207" s="23" t="s">
        <v>133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142</v>
      </c>
      <c r="BK207" s="181">
        <f t="shared" si="19"/>
        <v>0</v>
      </c>
      <c r="BL207" s="23" t="s">
        <v>193</v>
      </c>
      <c r="BM207" s="23" t="s">
        <v>335</v>
      </c>
    </row>
    <row r="208" spans="2:65" s="1" customFormat="1" ht="16.5" customHeight="1" x14ac:dyDescent="0.3">
      <c r="B208" s="169"/>
      <c r="C208" s="206">
        <v>44</v>
      </c>
      <c r="D208" s="206" t="s">
        <v>186</v>
      </c>
      <c r="E208" s="207" t="s">
        <v>336</v>
      </c>
      <c r="F208" s="208" t="s">
        <v>337</v>
      </c>
      <c r="G208" s="209" t="s">
        <v>278</v>
      </c>
      <c r="H208" s="210">
        <v>7</v>
      </c>
      <c r="I208" s="211"/>
      <c r="J208" s="212">
        <f t="shared" si="10"/>
        <v>0</v>
      </c>
      <c r="K208" s="208" t="s">
        <v>140</v>
      </c>
      <c r="L208" s="213"/>
      <c r="M208" s="214" t="s">
        <v>5</v>
      </c>
      <c r="N208" s="215" t="s">
        <v>43</v>
      </c>
      <c r="O208" s="41"/>
      <c r="P208" s="179">
        <f t="shared" si="11"/>
        <v>0</v>
      </c>
      <c r="Q208" s="179">
        <v>1.7000000000000001E-4</v>
      </c>
      <c r="R208" s="179">
        <f t="shared" si="12"/>
        <v>1.1900000000000001E-3</v>
      </c>
      <c r="S208" s="179">
        <v>0</v>
      </c>
      <c r="T208" s="180">
        <f t="shared" si="13"/>
        <v>0</v>
      </c>
      <c r="AR208" s="23" t="s">
        <v>268</v>
      </c>
      <c r="AT208" s="23" t="s">
        <v>186</v>
      </c>
      <c r="AU208" s="23" t="s">
        <v>142</v>
      </c>
      <c r="AY208" s="23" t="s">
        <v>133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142</v>
      </c>
      <c r="BK208" s="181">
        <f t="shared" si="19"/>
        <v>0</v>
      </c>
      <c r="BL208" s="23" t="s">
        <v>193</v>
      </c>
      <c r="BM208" s="23" t="s">
        <v>338</v>
      </c>
    </row>
    <row r="209" spans="2:65" s="1" customFormat="1" ht="16.5" customHeight="1" x14ac:dyDescent="0.3">
      <c r="B209" s="169"/>
      <c r="C209" s="206">
        <v>45</v>
      </c>
      <c r="D209" s="206" t="s">
        <v>186</v>
      </c>
      <c r="E209" s="207" t="s">
        <v>339</v>
      </c>
      <c r="F209" s="208" t="s">
        <v>340</v>
      </c>
      <c r="G209" s="209" t="s">
        <v>278</v>
      </c>
      <c r="H209" s="210">
        <v>6</v>
      </c>
      <c r="I209" s="211"/>
      <c r="J209" s="212">
        <f t="shared" si="10"/>
        <v>0</v>
      </c>
      <c r="K209" s="208" t="s">
        <v>140</v>
      </c>
      <c r="L209" s="213"/>
      <c r="M209" s="214" t="s">
        <v>5</v>
      </c>
      <c r="N209" s="215" t="s">
        <v>43</v>
      </c>
      <c r="O209" s="41"/>
      <c r="P209" s="179">
        <f t="shared" si="11"/>
        <v>0</v>
      </c>
      <c r="Q209" s="179">
        <v>2.7E-4</v>
      </c>
      <c r="R209" s="179">
        <f t="shared" si="12"/>
        <v>1.6199999999999999E-3</v>
      </c>
      <c r="S209" s="179">
        <v>0</v>
      </c>
      <c r="T209" s="180">
        <f t="shared" si="13"/>
        <v>0</v>
      </c>
      <c r="AR209" s="23" t="s">
        <v>268</v>
      </c>
      <c r="AT209" s="23" t="s">
        <v>186</v>
      </c>
      <c r="AU209" s="23" t="s">
        <v>142</v>
      </c>
      <c r="AY209" s="23" t="s">
        <v>133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142</v>
      </c>
      <c r="BK209" s="181">
        <f t="shared" si="19"/>
        <v>0</v>
      </c>
      <c r="BL209" s="23" t="s">
        <v>193</v>
      </c>
      <c r="BM209" s="23" t="s">
        <v>341</v>
      </c>
    </row>
    <row r="210" spans="2:65" s="1" customFormat="1" ht="25.5" customHeight="1" x14ac:dyDescent="0.3">
      <c r="B210" s="169"/>
      <c r="C210" s="170">
        <v>46</v>
      </c>
      <c r="D210" s="170" t="s">
        <v>136</v>
      </c>
      <c r="E210" s="171" t="s">
        <v>342</v>
      </c>
      <c r="F210" s="172" t="s">
        <v>343</v>
      </c>
      <c r="G210" s="173" t="s">
        <v>344</v>
      </c>
      <c r="H210" s="174">
        <v>1</v>
      </c>
      <c r="I210" s="175"/>
      <c r="J210" s="176">
        <f t="shared" si="10"/>
        <v>0</v>
      </c>
      <c r="K210" s="172" t="s">
        <v>140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193</v>
      </c>
      <c r="AT210" s="23" t="s">
        <v>136</v>
      </c>
      <c r="AU210" s="23" t="s">
        <v>142</v>
      </c>
      <c r="AY210" s="23" t="s">
        <v>133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142</v>
      </c>
      <c r="BK210" s="181">
        <f t="shared" si="19"/>
        <v>0</v>
      </c>
      <c r="BL210" s="23" t="s">
        <v>193</v>
      </c>
      <c r="BM210" s="23" t="s">
        <v>345</v>
      </c>
    </row>
    <row r="211" spans="2:65" s="1" customFormat="1" ht="25.5" customHeight="1" x14ac:dyDescent="0.3">
      <c r="B211" s="169"/>
      <c r="C211" s="170">
        <v>47</v>
      </c>
      <c r="D211" s="170" t="s">
        <v>136</v>
      </c>
      <c r="E211" s="171" t="s">
        <v>346</v>
      </c>
      <c r="F211" s="172" t="s">
        <v>347</v>
      </c>
      <c r="G211" s="173" t="s">
        <v>344</v>
      </c>
      <c r="H211" s="174">
        <v>1</v>
      </c>
      <c r="I211" s="175"/>
      <c r="J211" s="176">
        <f t="shared" si="10"/>
        <v>0</v>
      </c>
      <c r="K211" s="172" t="s">
        <v>140</v>
      </c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0</v>
      </c>
      <c r="R211" s="179">
        <f t="shared" si="12"/>
        <v>0</v>
      </c>
      <c r="S211" s="179">
        <v>0</v>
      </c>
      <c r="T211" s="180">
        <f t="shared" si="13"/>
        <v>0</v>
      </c>
      <c r="AR211" s="23" t="s">
        <v>193</v>
      </c>
      <c r="AT211" s="23" t="s">
        <v>136</v>
      </c>
      <c r="AU211" s="23" t="s">
        <v>142</v>
      </c>
      <c r="AY211" s="23" t="s">
        <v>133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142</v>
      </c>
      <c r="BK211" s="181">
        <f t="shared" si="19"/>
        <v>0</v>
      </c>
      <c r="BL211" s="23" t="s">
        <v>193</v>
      </c>
      <c r="BM211" s="23" t="s">
        <v>348</v>
      </c>
    </row>
    <row r="212" spans="2:65" s="1" customFormat="1" ht="25.5" customHeight="1" x14ac:dyDescent="0.3">
      <c r="B212" s="169"/>
      <c r="C212" s="170">
        <v>48</v>
      </c>
      <c r="D212" s="170" t="s">
        <v>136</v>
      </c>
      <c r="E212" s="171" t="s">
        <v>349</v>
      </c>
      <c r="F212" s="172" t="s">
        <v>350</v>
      </c>
      <c r="G212" s="173" t="s">
        <v>278</v>
      </c>
      <c r="H212" s="174">
        <v>20</v>
      </c>
      <c r="I212" s="175"/>
      <c r="J212" s="176">
        <f t="shared" si="10"/>
        <v>0</v>
      </c>
      <c r="K212" s="172" t="s">
        <v>140</v>
      </c>
      <c r="L212" s="40"/>
      <c r="M212" s="177" t="s">
        <v>5</v>
      </c>
      <c r="N212" s="178" t="s">
        <v>43</v>
      </c>
      <c r="O212" s="41"/>
      <c r="P212" s="179">
        <f t="shared" si="11"/>
        <v>0</v>
      </c>
      <c r="Q212" s="179">
        <v>4.0000000000000002E-4</v>
      </c>
      <c r="R212" s="179">
        <f t="shared" si="12"/>
        <v>8.0000000000000002E-3</v>
      </c>
      <c r="S212" s="179">
        <v>0</v>
      </c>
      <c r="T212" s="180">
        <f t="shared" si="13"/>
        <v>0</v>
      </c>
      <c r="AR212" s="23" t="s">
        <v>193</v>
      </c>
      <c r="AT212" s="23" t="s">
        <v>136</v>
      </c>
      <c r="AU212" s="23" t="s">
        <v>142</v>
      </c>
      <c r="AY212" s="23" t="s">
        <v>133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142</v>
      </c>
      <c r="BK212" s="181">
        <f t="shared" si="19"/>
        <v>0</v>
      </c>
      <c r="BL212" s="23" t="s">
        <v>193</v>
      </c>
      <c r="BM212" s="23" t="s">
        <v>351</v>
      </c>
    </row>
    <row r="213" spans="2:65" s="1" customFormat="1" ht="25.5" customHeight="1" x14ac:dyDescent="0.3">
      <c r="B213" s="169"/>
      <c r="C213" s="170">
        <v>49</v>
      </c>
      <c r="D213" s="170" t="s">
        <v>136</v>
      </c>
      <c r="E213" s="171" t="s">
        <v>352</v>
      </c>
      <c r="F213" s="172" t="s">
        <v>353</v>
      </c>
      <c r="G213" s="173" t="s">
        <v>278</v>
      </c>
      <c r="H213" s="174">
        <v>20</v>
      </c>
      <c r="I213" s="175"/>
      <c r="J213" s="176">
        <f t="shared" si="10"/>
        <v>0</v>
      </c>
      <c r="K213" s="172" t="s">
        <v>140</v>
      </c>
      <c r="L213" s="40"/>
      <c r="M213" s="177" t="s">
        <v>5</v>
      </c>
      <c r="N213" s="178" t="s">
        <v>43</v>
      </c>
      <c r="O213" s="41"/>
      <c r="P213" s="179">
        <f t="shared" si="11"/>
        <v>0</v>
      </c>
      <c r="Q213" s="179">
        <v>1.0000000000000001E-5</v>
      </c>
      <c r="R213" s="179">
        <f t="shared" si="12"/>
        <v>2.0000000000000001E-4</v>
      </c>
      <c r="S213" s="179">
        <v>0</v>
      </c>
      <c r="T213" s="180">
        <f t="shared" si="13"/>
        <v>0</v>
      </c>
      <c r="AR213" s="23" t="s">
        <v>193</v>
      </c>
      <c r="AT213" s="23" t="s">
        <v>136</v>
      </c>
      <c r="AU213" s="23" t="s">
        <v>142</v>
      </c>
      <c r="AY213" s="23" t="s">
        <v>133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142</v>
      </c>
      <c r="BK213" s="181">
        <f t="shared" si="19"/>
        <v>0</v>
      </c>
      <c r="BL213" s="23" t="s">
        <v>193</v>
      </c>
      <c r="BM213" s="23" t="s">
        <v>354</v>
      </c>
    </row>
    <row r="214" spans="2:65" s="1" customFormat="1" ht="38.25" customHeight="1" x14ac:dyDescent="0.3">
      <c r="B214" s="169"/>
      <c r="C214" s="170">
        <v>50</v>
      </c>
      <c r="D214" s="170" t="s">
        <v>136</v>
      </c>
      <c r="E214" s="171" t="s">
        <v>355</v>
      </c>
      <c r="F214" s="172" t="s">
        <v>356</v>
      </c>
      <c r="G214" s="173" t="s">
        <v>222</v>
      </c>
      <c r="H214" s="174">
        <v>0.02</v>
      </c>
      <c r="I214" s="175"/>
      <c r="J214" s="176">
        <f t="shared" si="10"/>
        <v>0</v>
      </c>
      <c r="K214" s="172" t="s">
        <v>140</v>
      </c>
      <c r="L214" s="40"/>
      <c r="M214" s="177" t="s">
        <v>5</v>
      </c>
      <c r="N214" s="178" t="s">
        <v>43</v>
      </c>
      <c r="O214" s="41"/>
      <c r="P214" s="179">
        <f t="shared" si="11"/>
        <v>0</v>
      </c>
      <c r="Q214" s="179">
        <v>0</v>
      </c>
      <c r="R214" s="179">
        <f t="shared" si="12"/>
        <v>0</v>
      </c>
      <c r="S214" s="179">
        <v>0</v>
      </c>
      <c r="T214" s="180">
        <f t="shared" si="13"/>
        <v>0</v>
      </c>
      <c r="AR214" s="23" t="s">
        <v>193</v>
      </c>
      <c r="AT214" s="23" t="s">
        <v>136</v>
      </c>
      <c r="AU214" s="23" t="s">
        <v>142</v>
      </c>
      <c r="AY214" s="23" t="s">
        <v>133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142</v>
      </c>
      <c r="BK214" s="181">
        <f t="shared" si="19"/>
        <v>0</v>
      </c>
      <c r="BL214" s="23" t="s">
        <v>193</v>
      </c>
      <c r="BM214" s="23" t="s">
        <v>357</v>
      </c>
    </row>
    <row r="215" spans="2:65" s="1" customFormat="1" ht="38.25" customHeight="1" x14ac:dyDescent="0.3">
      <c r="B215" s="169"/>
      <c r="C215" s="170">
        <v>51</v>
      </c>
      <c r="D215" s="170" t="s">
        <v>136</v>
      </c>
      <c r="E215" s="171" t="s">
        <v>358</v>
      </c>
      <c r="F215" s="172" t="s">
        <v>359</v>
      </c>
      <c r="G215" s="173" t="s">
        <v>222</v>
      </c>
      <c r="H215" s="174">
        <v>0.02</v>
      </c>
      <c r="I215" s="175"/>
      <c r="J215" s="176">
        <f t="shared" si="10"/>
        <v>0</v>
      </c>
      <c r="K215" s="172" t="s">
        <v>140</v>
      </c>
      <c r="L215" s="40"/>
      <c r="M215" s="177" t="s">
        <v>5</v>
      </c>
      <c r="N215" s="178" t="s">
        <v>43</v>
      </c>
      <c r="O215" s="41"/>
      <c r="P215" s="179">
        <f t="shared" si="11"/>
        <v>0</v>
      </c>
      <c r="Q215" s="179">
        <v>0</v>
      </c>
      <c r="R215" s="179">
        <f t="shared" si="12"/>
        <v>0</v>
      </c>
      <c r="S215" s="179">
        <v>0</v>
      </c>
      <c r="T215" s="180">
        <f t="shared" si="13"/>
        <v>0</v>
      </c>
      <c r="AR215" s="23" t="s">
        <v>193</v>
      </c>
      <c r="AT215" s="23" t="s">
        <v>136</v>
      </c>
      <c r="AU215" s="23" t="s">
        <v>142</v>
      </c>
      <c r="AY215" s="23" t="s">
        <v>133</v>
      </c>
      <c r="BE215" s="181">
        <f t="shared" si="14"/>
        <v>0</v>
      </c>
      <c r="BF215" s="181">
        <f t="shared" si="15"/>
        <v>0</v>
      </c>
      <c r="BG215" s="181">
        <f t="shared" si="16"/>
        <v>0</v>
      </c>
      <c r="BH215" s="181">
        <f t="shared" si="17"/>
        <v>0</v>
      </c>
      <c r="BI215" s="181">
        <f t="shared" si="18"/>
        <v>0</v>
      </c>
      <c r="BJ215" s="23" t="s">
        <v>142</v>
      </c>
      <c r="BK215" s="181">
        <f t="shared" si="19"/>
        <v>0</v>
      </c>
      <c r="BL215" s="23" t="s">
        <v>193</v>
      </c>
      <c r="BM215" s="23" t="s">
        <v>360</v>
      </c>
    </row>
    <row r="216" spans="2:65" s="10" customFormat="1" ht="29.85" customHeight="1" x14ac:dyDescent="0.3">
      <c r="B216" s="156"/>
      <c r="D216" s="157" t="s">
        <v>70</v>
      </c>
      <c r="E216" s="167" t="s">
        <v>361</v>
      </c>
      <c r="F216" s="167" t="s">
        <v>362</v>
      </c>
      <c r="I216" s="159"/>
      <c r="J216" s="168">
        <f>BK216</f>
        <v>0</v>
      </c>
      <c r="L216" s="156"/>
      <c r="M216" s="161"/>
      <c r="N216" s="162"/>
      <c r="O216" s="162"/>
      <c r="P216" s="163">
        <f>SUM(P217:P227)</f>
        <v>0</v>
      </c>
      <c r="Q216" s="162"/>
      <c r="R216" s="163">
        <f>SUM(R217:R227)</f>
        <v>3.1499999999999996E-3</v>
      </c>
      <c r="S216" s="162"/>
      <c r="T216" s="164">
        <f>SUM(T217:T227)</f>
        <v>6.45E-3</v>
      </c>
      <c r="AR216" s="157" t="s">
        <v>142</v>
      </c>
      <c r="AT216" s="165" t="s">
        <v>70</v>
      </c>
      <c r="AU216" s="165" t="s">
        <v>76</v>
      </c>
      <c r="AY216" s="157" t="s">
        <v>133</v>
      </c>
      <c r="BK216" s="166">
        <f>SUM(BK217:BK227)</f>
        <v>0</v>
      </c>
    </row>
    <row r="217" spans="2:65" s="1" customFormat="1" ht="16.5" customHeight="1" x14ac:dyDescent="0.3">
      <c r="B217" s="169"/>
      <c r="C217" s="170">
        <v>52</v>
      </c>
      <c r="D217" s="170" t="s">
        <v>136</v>
      </c>
      <c r="E217" s="171" t="s">
        <v>363</v>
      </c>
      <c r="F217" s="172" t="s">
        <v>364</v>
      </c>
      <c r="G217" s="173" t="s">
        <v>278</v>
      </c>
      <c r="H217" s="174">
        <v>3</v>
      </c>
      <c r="I217" s="175"/>
      <c r="J217" s="176">
        <f>ROUND(I217*H217,2)</f>
        <v>0</v>
      </c>
      <c r="K217" s="172" t="s">
        <v>140</v>
      </c>
      <c r="L217" s="40"/>
      <c r="M217" s="177" t="s">
        <v>5</v>
      </c>
      <c r="N217" s="178" t="s">
        <v>43</v>
      </c>
      <c r="O217" s="41"/>
      <c r="P217" s="179">
        <f>O217*H217</f>
        <v>0</v>
      </c>
      <c r="Q217" s="179">
        <v>1.1E-4</v>
      </c>
      <c r="R217" s="179">
        <f>Q217*H217</f>
        <v>3.3E-4</v>
      </c>
      <c r="S217" s="179">
        <v>2.15E-3</v>
      </c>
      <c r="T217" s="180">
        <f>S217*H217</f>
        <v>6.45E-3</v>
      </c>
      <c r="AR217" s="23" t="s">
        <v>193</v>
      </c>
      <c r="AT217" s="23" t="s">
        <v>136</v>
      </c>
      <c r="AU217" s="23" t="s">
        <v>142</v>
      </c>
      <c r="AY217" s="23" t="s">
        <v>133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3" t="s">
        <v>142</v>
      </c>
      <c r="BK217" s="181">
        <f>ROUND(I217*H217,2)</f>
        <v>0</v>
      </c>
      <c r="BL217" s="23" t="s">
        <v>193</v>
      </c>
      <c r="BM217" s="23" t="s">
        <v>365</v>
      </c>
    </row>
    <row r="218" spans="2:65" s="1" customFormat="1" ht="25.5" customHeight="1" x14ac:dyDescent="0.3">
      <c r="B218" s="169"/>
      <c r="C218" s="170">
        <v>53</v>
      </c>
      <c r="D218" s="170" t="s">
        <v>136</v>
      </c>
      <c r="E218" s="171" t="s">
        <v>366</v>
      </c>
      <c r="F218" s="172" t="s">
        <v>367</v>
      </c>
      <c r="G218" s="173" t="s">
        <v>278</v>
      </c>
      <c r="H218" s="174">
        <v>1</v>
      </c>
      <c r="I218" s="175"/>
      <c r="J218" s="176">
        <f>ROUND(I218*H218,2)</f>
        <v>0</v>
      </c>
      <c r="K218" s="172" t="s">
        <v>140</v>
      </c>
      <c r="L218" s="40"/>
      <c r="M218" s="177" t="s">
        <v>5</v>
      </c>
      <c r="N218" s="178" t="s">
        <v>43</v>
      </c>
      <c r="O218" s="41"/>
      <c r="P218" s="179">
        <f>O218*H218</f>
        <v>0</v>
      </c>
      <c r="Q218" s="179">
        <v>5.9999999999999995E-4</v>
      </c>
      <c r="R218" s="179">
        <f>Q218*H218</f>
        <v>5.9999999999999995E-4</v>
      </c>
      <c r="S218" s="179">
        <v>0</v>
      </c>
      <c r="T218" s="180">
        <f>S218*H218</f>
        <v>0</v>
      </c>
      <c r="AR218" s="23" t="s">
        <v>193</v>
      </c>
      <c r="AT218" s="23" t="s">
        <v>136</v>
      </c>
      <c r="AU218" s="23" t="s">
        <v>142</v>
      </c>
      <c r="AY218" s="23" t="s">
        <v>133</v>
      </c>
      <c r="BE218" s="181">
        <f>IF(N218="základní",J218,0)</f>
        <v>0</v>
      </c>
      <c r="BF218" s="181">
        <f>IF(N218="snížená",J218,0)</f>
        <v>0</v>
      </c>
      <c r="BG218" s="181">
        <f>IF(N218="zákl. přenesená",J218,0)</f>
        <v>0</v>
      </c>
      <c r="BH218" s="181">
        <f>IF(N218="sníž. přenesená",J218,0)</f>
        <v>0</v>
      </c>
      <c r="BI218" s="181">
        <f>IF(N218="nulová",J218,0)</f>
        <v>0</v>
      </c>
      <c r="BJ218" s="23" t="s">
        <v>142</v>
      </c>
      <c r="BK218" s="181">
        <f>ROUND(I218*H218,2)</f>
        <v>0</v>
      </c>
      <c r="BL218" s="23" t="s">
        <v>193</v>
      </c>
      <c r="BM218" s="23" t="s">
        <v>368</v>
      </c>
    </row>
    <row r="219" spans="2:65" s="13" customFormat="1" x14ac:dyDescent="0.3">
      <c r="B219" s="199"/>
      <c r="D219" s="183" t="s">
        <v>144</v>
      </c>
      <c r="E219" s="200" t="s">
        <v>5</v>
      </c>
      <c r="F219" s="201" t="s">
        <v>369</v>
      </c>
      <c r="H219" s="200" t="s">
        <v>5</v>
      </c>
      <c r="I219" s="202"/>
      <c r="L219" s="199"/>
      <c r="M219" s="203"/>
      <c r="N219" s="204"/>
      <c r="O219" s="204"/>
      <c r="P219" s="204"/>
      <c r="Q219" s="204"/>
      <c r="R219" s="204"/>
      <c r="S219" s="204"/>
      <c r="T219" s="205"/>
      <c r="AT219" s="200" t="s">
        <v>144</v>
      </c>
      <c r="AU219" s="200" t="s">
        <v>142</v>
      </c>
      <c r="AV219" s="13" t="s">
        <v>76</v>
      </c>
      <c r="AW219" s="13" t="s">
        <v>35</v>
      </c>
      <c r="AX219" s="13" t="s">
        <v>71</v>
      </c>
      <c r="AY219" s="200" t="s">
        <v>133</v>
      </c>
    </row>
    <row r="220" spans="2:65" s="11" customFormat="1" x14ac:dyDescent="0.3">
      <c r="B220" s="182"/>
      <c r="D220" s="183" t="s">
        <v>144</v>
      </c>
      <c r="E220" s="184" t="s">
        <v>5</v>
      </c>
      <c r="F220" s="185" t="s">
        <v>76</v>
      </c>
      <c r="H220" s="186">
        <v>1</v>
      </c>
      <c r="I220" s="187"/>
      <c r="L220" s="182"/>
      <c r="M220" s="188"/>
      <c r="N220" s="189"/>
      <c r="O220" s="189"/>
      <c r="P220" s="189"/>
      <c r="Q220" s="189"/>
      <c r="R220" s="189"/>
      <c r="S220" s="189"/>
      <c r="T220" s="190"/>
      <c r="AT220" s="184" t="s">
        <v>144</v>
      </c>
      <c r="AU220" s="184" t="s">
        <v>142</v>
      </c>
      <c r="AV220" s="11" t="s">
        <v>142</v>
      </c>
      <c r="AW220" s="11" t="s">
        <v>35</v>
      </c>
      <c r="AX220" s="11" t="s">
        <v>76</v>
      </c>
      <c r="AY220" s="184" t="s">
        <v>133</v>
      </c>
    </row>
    <row r="221" spans="2:65" s="1" customFormat="1" ht="16.5" customHeight="1" x14ac:dyDescent="0.3">
      <c r="B221" s="169"/>
      <c r="C221" s="170">
        <v>54</v>
      </c>
      <c r="D221" s="170" t="s">
        <v>136</v>
      </c>
      <c r="E221" s="171" t="s">
        <v>370</v>
      </c>
      <c r="F221" s="172" t="s">
        <v>371</v>
      </c>
      <c r="G221" s="173" t="s">
        <v>278</v>
      </c>
      <c r="H221" s="174">
        <v>3</v>
      </c>
      <c r="I221" s="175"/>
      <c r="J221" s="176">
        <f t="shared" ref="J221:J227" si="20">ROUND(I221*H221,2)</f>
        <v>0</v>
      </c>
      <c r="K221" s="172" t="s">
        <v>140</v>
      </c>
      <c r="L221" s="40"/>
      <c r="M221" s="177" t="s">
        <v>5</v>
      </c>
      <c r="N221" s="178" t="s">
        <v>43</v>
      </c>
      <c r="O221" s="41"/>
      <c r="P221" s="179">
        <f t="shared" ref="P221:P227" si="21">O221*H221</f>
        <v>0</v>
      </c>
      <c r="Q221" s="179">
        <v>5.4000000000000001E-4</v>
      </c>
      <c r="R221" s="179">
        <f t="shared" ref="R221:R227" si="22">Q221*H221</f>
        <v>1.6199999999999999E-3</v>
      </c>
      <c r="S221" s="179">
        <v>0</v>
      </c>
      <c r="T221" s="180">
        <f t="shared" ref="T221:T227" si="23">S221*H221</f>
        <v>0</v>
      </c>
      <c r="AR221" s="23" t="s">
        <v>193</v>
      </c>
      <c r="AT221" s="23" t="s">
        <v>136</v>
      </c>
      <c r="AU221" s="23" t="s">
        <v>142</v>
      </c>
      <c r="AY221" s="23" t="s">
        <v>133</v>
      </c>
      <c r="BE221" s="181">
        <f t="shared" ref="BE221:BE227" si="24">IF(N221="základní",J221,0)</f>
        <v>0</v>
      </c>
      <c r="BF221" s="181">
        <f t="shared" ref="BF221:BF227" si="25">IF(N221="snížená",J221,0)</f>
        <v>0</v>
      </c>
      <c r="BG221" s="181">
        <f t="shared" ref="BG221:BG227" si="26">IF(N221="zákl. přenesená",J221,0)</f>
        <v>0</v>
      </c>
      <c r="BH221" s="181">
        <f t="shared" ref="BH221:BH227" si="27">IF(N221="sníž. přenesená",J221,0)</f>
        <v>0</v>
      </c>
      <c r="BI221" s="181">
        <f t="shared" ref="BI221:BI227" si="28">IF(N221="nulová",J221,0)</f>
        <v>0</v>
      </c>
      <c r="BJ221" s="23" t="s">
        <v>142</v>
      </c>
      <c r="BK221" s="181">
        <f t="shared" ref="BK221:BK227" si="29">ROUND(I221*H221,2)</f>
        <v>0</v>
      </c>
      <c r="BL221" s="23" t="s">
        <v>193</v>
      </c>
      <c r="BM221" s="23" t="s">
        <v>372</v>
      </c>
    </row>
    <row r="222" spans="2:65" s="1" customFormat="1" ht="25.5" customHeight="1" x14ac:dyDescent="0.3">
      <c r="B222" s="169"/>
      <c r="C222" s="170">
        <v>55</v>
      </c>
      <c r="D222" s="170" t="s">
        <v>136</v>
      </c>
      <c r="E222" s="171" t="s">
        <v>373</v>
      </c>
      <c r="F222" s="172" t="s">
        <v>941</v>
      </c>
      <c r="G222" s="173" t="s">
        <v>344</v>
      </c>
      <c r="H222" s="174">
        <v>1</v>
      </c>
      <c r="I222" s="175"/>
      <c r="J222" s="176">
        <f t="shared" si="20"/>
        <v>0</v>
      </c>
      <c r="K222" s="172" t="s">
        <v>140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5.9999999999999995E-4</v>
      </c>
      <c r="R222" s="179">
        <f t="shared" si="22"/>
        <v>5.9999999999999995E-4</v>
      </c>
      <c r="S222" s="179">
        <v>0</v>
      </c>
      <c r="T222" s="180">
        <f t="shared" si="23"/>
        <v>0</v>
      </c>
      <c r="AR222" s="23" t="s">
        <v>193</v>
      </c>
      <c r="AT222" s="23" t="s">
        <v>136</v>
      </c>
      <c r="AU222" s="23" t="s">
        <v>142</v>
      </c>
      <c r="AY222" s="23" t="s">
        <v>133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142</v>
      </c>
      <c r="BK222" s="181">
        <f t="shared" si="29"/>
        <v>0</v>
      </c>
      <c r="BL222" s="23" t="s">
        <v>193</v>
      </c>
      <c r="BM222" s="23" t="s">
        <v>374</v>
      </c>
    </row>
    <row r="223" spans="2:65" s="1" customFormat="1" ht="16.5" customHeight="1" x14ac:dyDescent="0.3">
      <c r="B223" s="169"/>
      <c r="C223" s="170">
        <v>56</v>
      </c>
      <c r="D223" s="170" t="s">
        <v>136</v>
      </c>
      <c r="E223" s="171" t="s">
        <v>375</v>
      </c>
      <c r="F223" s="172" t="s">
        <v>376</v>
      </c>
      <c r="G223" s="173" t="s">
        <v>184</v>
      </c>
      <c r="H223" s="174">
        <v>2</v>
      </c>
      <c r="I223" s="175"/>
      <c r="J223" s="176">
        <f t="shared" si="20"/>
        <v>0</v>
      </c>
      <c r="K223" s="172" t="s">
        <v>140</v>
      </c>
      <c r="L223" s="40"/>
      <c r="M223" s="177" t="s">
        <v>5</v>
      </c>
      <c r="N223" s="178" t="s">
        <v>43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193</v>
      </c>
      <c r="AT223" s="23" t="s">
        <v>136</v>
      </c>
      <c r="AU223" s="23" t="s">
        <v>142</v>
      </c>
      <c r="AY223" s="23" t="s">
        <v>133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142</v>
      </c>
      <c r="BK223" s="181">
        <f t="shared" si="29"/>
        <v>0</v>
      </c>
      <c r="BL223" s="23" t="s">
        <v>193</v>
      </c>
      <c r="BM223" s="23" t="s">
        <v>377</v>
      </c>
    </row>
    <row r="224" spans="2:65" s="1" customFormat="1" ht="16.5" customHeight="1" x14ac:dyDescent="0.3">
      <c r="B224" s="169"/>
      <c r="C224" s="170">
        <v>57</v>
      </c>
      <c r="D224" s="170" t="s">
        <v>136</v>
      </c>
      <c r="E224" s="171" t="s">
        <v>378</v>
      </c>
      <c r="F224" s="172" t="s">
        <v>379</v>
      </c>
      <c r="G224" s="173" t="s">
        <v>278</v>
      </c>
      <c r="H224" s="174">
        <v>3</v>
      </c>
      <c r="I224" s="175"/>
      <c r="J224" s="176">
        <f t="shared" si="20"/>
        <v>0</v>
      </c>
      <c r="K224" s="172" t="s">
        <v>140</v>
      </c>
      <c r="L224" s="40"/>
      <c r="M224" s="177" t="s">
        <v>5</v>
      </c>
      <c r="N224" s="178" t="s">
        <v>43</v>
      </c>
      <c r="O224" s="41"/>
      <c r="P224" s="179">
        <f t="shared" si="21"/>
        <v>0</v>
      </c>
      <c r="Q224" s="179">
        <v>0</v>
      </c>
      <c r="R224" s="179">
        <f t="shared" si="22"/>
        <v>0</v>
      </c>
      <c r="S224" s="179">
        <v>0</v>
      </c>
      <c r="T224" s="180">
        <f t="shared" si="23"/>
        <v>0</v>
      </c>
      <c r="AR224" s="23" t="s">
        <v>193</v>
      </c>
      <c r="AT224" s="23" t="s">
        <v>136</v>
      </c>
      <c r="AU224" s="23" t="s">
        <v>142</v>
      </c>
      <c r="AY224" s="23" t="s">
        <v>133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142</v>
      </c>
      <c r="BK224" s="181">
        <f t="shared" si="29"/>
        <v>0</v>
      </c>
      <c r="BL224" s="23" t="s">
        <v>193</v>
      </c>
      <c r="BM224" s="23" t="s">
        <v>380</v>
      </c>
    </row>
    <row r="225" spans="2:65" s="1" customFormat="1" ht="16.5" customHeight="1" x14ac:dyDescent="0.3">
      <c r="B225" s="169"/>
      <c r="C225" s="170">
        <v>58</v>
      </c>
      <c r="D225" s="170" t="s">
        <v>136</v>
      </c>
      <c r="E225" s="171" t="s">
        <v>381</v>
      </c>
      <c r="F225" s="172" t="s">
        <v>382</v>
      </c>
      <c r="G225" s="173" t="s">
        <v>184</v>
      </c>
      <c r="H225" s="174">
        <v>1</v>
      </c>
      <c r="I225" s="175"/>
      <c r="J225" s="176">
        <f t="shared" si="20"/>
        <v>0</v>
      </c>
      <c r="K225" s="172" t="s">
        <v>140</v>
      </c>
      <c r="L225" s="40"/>
      <c r="M225" s="177" t="s">
        <v>5</v>
      </c>
      <c r="N225" s="178" t="s">
        <v>43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0</v>
      </c>
      <c r="T225" s="180">
        <f t="shared" si="23"/>
        <v>0</v>
      </c>
      <c r="AR225" s="23" t="s">
        <v>193</v>
      </c>
      <c r="AT225" s="23" t="s">
        <v>136</v>
      </c>
      <c r="AU225" s="23" t="s">
        <v>142</v>
      </c>
      <c r="AY225" s="23" t="s">
        <v>133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142</v>
      </c>
      <c r="BK225" s="181">
        <f t="shared" si="29"/>
        <v>0</v>
      </c>
      <c r="BL225" s="23" t="s">
        <v>193</v>
      </c>
      <c r="BM225" s="23" t="s">
        <v>383</v>
      </c>
    </row>
    <row r="226" spans="2:65" s="1" customFormat="1" ht="38.25" customHeight="1" x14ac:dyDescent="0.3">
      <c r="B226" s="169"/>
      <c r="C226" s="170">
        <v>59</v>
      </c>
      <c r="D226" s="170" t="s">
        <v>136</v>
      </c>
      <c r="E226" s="171" t="s">
        <v>384</v>
      </c>
      <c r="F226" s="172" t="s">
        <v>385</v>
      </c>
      <c r="G226" s="173" t="s">
        <v>222</v>
      </c>
      <c r="H226" s="174">
        <v>3.0000000000000001E-3</v>
      </c>
      <c r="I226" s="175"/>
      <c r="J226" s="176">
        <f t="shared" si="20"/>
        <v>0</v>
      </c>
      <c r="K226" s="172" t="s">
        <v>140</v>
      </c>
      <c r="L226" s="40"/>
      <c r="M226" s="177" t="s">
        <v>5</v>
      </c>
      <c r="N226" s="178" t="s">
        <v>43</v>
      </c>
      <c r="O226" s="41"/>
      <c r="P226" s="179">
        <f t="shared" si="21"/>
        <v>0</v>
      </c>
      <c r="Q226" s="179">
        <v>0</v>
      </c>
      <c r="R226" s="179">
        <f t="shared" si="22"/>
        <v>0</v>
      </c>
      <c r="S226" s="179">
        <v>0</v>
      </c>
      <c r="T226" s="180">
        <f t="shared" si="23"/>
        <v>0</v>
      </c>
      <c r="AR226" s="23" t="s">
        <v>193</v>
      </c>
      <c r="AT226" s="23" t="s">
        <v>136</v>
      </c>
      <c r="AU226" s="23" t="s">
        <v>142</v>
      </c>
      <c r="AY226" s="23" t="s">
        <v>133</v>
      </c>
      <c r="BE226" s="181">
        <f t="shared" si="24"/>
        <v>0</v>
      </c>
      <c r="BF226" s="181">
        <f t="shared" si="25"/>
        <v>0</v>
      </c>
      <c r="BG226" s="181">
        <f t="shared" si="26"/>
        <v>0</v>
      </c>
      <c r="BH226" s="181">
        <f t="shared" si="27"/>
        <v>0</v>
      </c>
      <c r="BI226" s="181">
        <f t="shared" si="28"/>
        <v>0</v>
      </c>
      <c r="BJ226" s="23" t="s">
        <v>142</v>
      </c>
      <c r="BK226" s="181">
        <f t="shared" si="29"/>
        <v>0</v>
      </c>
      <c r="BL226" s="23" t="s">
        <v>193</v>
      </c>
      <c r="BM226" s="23" t="s">
        <v>386</v>
      </c>
    </row>
    <row r="227" spans="2:65" s="1" customFormat="1" ht="38.25" customHeight="1" x14ac:dyDescent="0.3">
      <c r="B227" s="169"/>
      <c r="C227" s="170">
        <v>60</v>
      </c>
      <c r="D227" s="170" t="s">
        <v>136</v>
      </c>
      <c r="E227" s="171" t="s">
        <v>387</v>
      </c>
      <c r="F227" s="172" t="s">
        <v>388</v>
      </c>
      <c r="G227" s="173" t="s">
        <v>222</v>
      </c>
      <c r="H227" s="174">
        <v>3.0000000000000001E-3</v>
      </c>
      <c r="I227" s="175"/>
      <c r="J227" s="176">
        <f t="shared" si="20"/>
        <v>0</v>
      </c>
      <c r="K227" s="172" t="s">
        <v>140</v>
      </c>
      <c r="L227" s="40"/>
      <c r="M227" s="177" t="s">
        <v>5</v>
      </c>
      <c r="N227" s="178" t="s">
        <v>43</v>
      </c>
      <c r="O227" s="41"/>
      <c r="P227" s="179">
        <f t="shared" si="21"/>
        <v>0</v>
      </c>
      <c r="Q227" s="179">
        <v>0</v>
      </c>
      <c r="R227" s="179">
        <f t="shared" si="22"/>
        <v>0</v>
      </c>
      <c r="S227" s="179">
        <v>0</v>
      </c>
      <c r="T227" s="180">
        <f t="shared" si="23"/>
        <v>0</v>
      </c>
      <c r="AR227" s="23" t="s">
        <v>193</v>
      </c>
      <c r="AT227" s="23" t="s">
        <v>136</v>
      </c>
      <c r="AU227" s="23" t="s">
        <v>142</v>
      </c>
      <c r="AY227" s="23" t="s">
        <v>133</v>
      </c>
      <c r="BE227" s="181">
        <f t="shared" si="24"/>
        <v>0</v>
      </c>
      <c r="BF227" s="181">
        <f t="shared" si="25"/>
        <v>0</v>
      </c>
      <c r="BG227" s="181">
        <f t="shared" si="26"/>
        <v>0</v>
      </c>
      <c r="BH227" s="181">
        <f t="shared" si="27"/>
        <v>0</v>
      </c>
      <c r="BI227" s="181">
        <f t="shared" si="28"/>
        <v>0</v>
      </c>
      <c r="BJ227" s="23" t="s">
        <v>142</v>
      </c>
      <c r="BK227" s="181">
        <f t="shared" si="29"/>
        <v>0</v>
      </c>
      <c r="BL227" s="23" t="s">
        <v>193</v>
      </c>
      <c r="BM227" s="23" t="s">
        <v>389</v>
      </c>
    </row>
    <row r="228" spans="2:65" s="10" customFormat="1" ht="29.85" customHeight="1" x14ac:dyDescent="0.3">
      <c r="B228" s="156"/>
      <c r="D228" s="157" t="s">
        <v>70</v>
      </c>
      <c r="E228" s="167" t="s">
        <v>390</v>
      </c>
      <c r="F228" s="167" t="s">
        <v>391</v>
      </c>
      <c r="I228" s="159"/>
      <c r="J228" s="168">
        <f>BK228</f>
        <v>0</v>
      </c>
      <c r="L228" s="156"/>
      <c r="M228" s="161"/>
      <c r="N228" s="162"/>
      <c r="O228" s="162"/>
      <c r="P228" s="163">
        <f>SUM(P229:P247)</f>
        <v>0</v>
      </c>
      <c r="Q228" s="162"/>
      <c r="R228" s="163">
        <f>SUM(R229:R247)</f>
        <v>6.5110000000000015E-2</v>
      </c>
      <c r="S228" s="162"/>
      <c r="T228" s="164">
        <f>SUM(T229:T247)</f>
        <v>7.775E-2</v>
      </c>
      <c r="AR228" s="157" t="s">
        <v>142</v>
      </c>
      <c r="AT228" s="165" t="s">
        <v>70</v>
      </c>
      <c r="AU228" s="165" t="s">
        <v>76</v>
      </c>
      <c r="AY228" s="157" t="s">
        <v>133</v>
      </c>
      <c r="BK228" s="166">
        <f>SUM(BK229:BK247)</f>
        <v>0</v>
      </c>
    </row>
    <row r="229" spans="2:65" s="1" customFormat="1" ht="16.5" customHeight="1" x14ac:dyDescent="0.3">
      <c r="B229" s="169"/>
      <c r="C229" s="170">
        <v>61</v>
      </c>
      <c r="D229" s="170" t="s">
        <v>136</v>
      </c>
      <c r="E229" s="171" t="s">
        <v>392</v>
      </c>
      <c r="F229" s="172" t="s">
        <v>393</v>
      </c>
      <c r="G229" s="173" t="s">
        <v>344</v>
      </c>
      <c r="H229" s="174">
        <v>1</v>
      </c>
      <c r="I229" s="175"/>
      <c r="J229" s="176">
        <f t="shared" ref="J229:J247" si="30">ROUND(I229*H229,2)</f>
        <v>0</v>
      </c>
      <c r="K229" s="172" t="s">
        <v>140</v>
      </c>
      <c r="L229" s="40"/>
      <c r="M229" s="177" t="s">
        <v>5</v>
      </c>
      <c r="N229" s="178" t="s">
        <v>43</v>
      </c>
      <c r="O229" s="41"/>
      <c r="P229" s="179">
        <f t="shared" ref="P229:P247" si="31">O229*H229</f>
        <v>0</v>
      </c>
      <c r="Q229" s="179">
        <v>0</v>
      </c>
      <c r="R229" s="179">
        <f t="shared" ref="R229:R247" si="32">Q229*H229</f>
        <v>0</v>
      </c>
      <c r="S229" s="179">
        <v>1.933E-2</v>
      </c>
      <c r="T229" s="180">
        <f t="shared" ref="T229:T247" si="33">S229*H229</f>
        <v>1.933E-2</v>
      </c>
      <c r="AR229" s="23" t="s">
        <v>193</v>
      </c>
      <c r="AT229" s="23" t="s">
        <v>136</v>
      </c>
      <c r="AU229" s="23" t="s">
        <v>142</v>
      </c>
      <c r="AY229" s="23" t="s">
        <v>133</v>
      </c>
      <c r="BE229" s="181">
        <f t="shared" ref="BE229:BE247" si="34">IF(N229="základní",J229,0)</f>
        <v>0</v>
      </c>
      <c r="BF229" s="181">
        <f t="shared" ref="BF229:BF247" si="35">IF(N229="snížená",J229,0)</f>
        <v>0</v>
      </c>
      <c r="BG229" s="181">
        <f t="shared" ref="BG229:BG247" si="36">IF(N229="zákl. přenesená",J229,0)</f>
        <v>0</v>
      </c>
      <c r="BH229" s="181">
        <f t="shared" ref="BH229:BH247" si="37">IF(N229="sníž. přenesená",J229,0)</f>
        <v>0</v>
      </c>
      <c r="BI229" s="181">
        <f t="shared" ref="BI229:BI247" si="38">IF(N229="nulová",J229,0)</f>
        <v>0</v>
      </c>
      <c r="BJ229" s="23" t="s">
        <v>142</v>
      </c>
      <c r="BK229" s="181">
        <f t="shared" ref="BK229:BK247" si="39">ROUND(I229*H229,2)</f>
        <v>0</v>
      </c>
      <c r="BL229" s="23" t="s">
        <v>193</v>
      </c>
      <c r="BM229" s="23" t="s">
        <v>394</v>
      </c>
    </row>
    <row r="230" spans="2:65" s="1" customFormat="1" ht="25.5" customHeight="1" x14ac:dyDescent="0.3">
      <c r="B230" s="169"/>
      <c r="C230" s="170">
        <v>62</v>
      </c>
      <c r="D230" s="170" t="s">
        <v>136</v>
      </c>
      <c r="E230" s="171" t="s">
        <v>395</v>
      </c>
      <c r="F230" s="172" t="s">
        <v>942</v>
      </c>
      <c r="G230" s="173" t="s">
        <v>344</v>
      </c>
      <c r="H230" s="174">
        <v>1</v>
      </c>
      <c r="I230" s="175"/>
      <c r="J230" s="176">
        <f t="shared" si="30"/>
        <v>0</v>
      </c>
      <c r="K230" s="172" t="s">
        <v>140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1.3820000000000001E-2</v>
      </c>
      <c r="R230" s="179">
        <f t="shared" si="32"/>
        <v>1.3820000000000001E-2</v>
      </c>
      <c r="S230" s="179">
        <v>0</v>
      </c>
      <c r="T230" s="180">
        <f t="shared" si="33"/>
        <v>0</v>
      </c>
      <c r="AR230" s="23" t="s">
        <v>193</v>
      </c>
      <c r="AT230" s="23" t="s">
        <v>136</v>
      </c>
      <c r="AU230" s="23" t="s">
        <v>142</v>
      </c>
      <c r="AY230" s="23" t="s">
        <v>133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142</v>
      </c>
      <c r="BK230" s="181">
        <f t="shared" si="39"/>
        <v>0</v>
      </c>
      <c r="BL230" s="23" t="s">
        <v>193</v>
      </c>
      <c r="BM230" s="23" t="s">
        <v>396</v>
      </c>
    </row>
    <row r="231" spans="2:65" s="1" customFormat="1" ht="16.5" customHeight="1" x14ac:dyDescent="0.3">
      <c r="B231" s="169"/>
      <c r="C231" s="170">
        <v>63</v>
      </c>
      <c r="D231" s="170" t="s">
        <v>136</v>
      </c>
      <c r="E231" s="171" t="s">
        <v>397</v>
      </c>
      <c r="F231" s="172" t="s">
        <v>398</v>
      </c>
      <c r="G231" s="173" t="s">
        <v>344</v>
      </c>
      <c r="H231" s="174">
        <v>1</v>
      </c>
      <c r="I231" s="175"/>
      <c r="J231" s="176">
        <f t="shared" si="30"/>
        <v>0</v>
      </c>
      <c r="K231" s="172" t="s">
        <v>140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0</v>
      </c>
      <c r="R231" s="179">
        <f t="shared" si="32"/>
        <v>0</v>
      </c>
      <c r="S231" s="179">
        <v>1.9460000000000002E-2</v>
      </c>
      <c r="T231" s="180">
        <f t="shared" si="33"/>
        <v>1.9460000000000002E-2</v>
      </c>
      <c r="AR231" s="23" t="s">
        <v>193</v>
      </c>
      <c r="AT231" s="23" t="s">
        <v>136</v>
      </c>
      <c r="AU231" s="23" t="s">
        <v>142</v>
      </c>
      <c r="AY231" s="23" t="s">
        <v>133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142</v>
      </c>
      <c r="BK231" s="181">
        <f t="shared" si="39"/>
        <v>0</v>
      </c>
      <c r="BL231" s="23" t="s">
        <v>193</v>
      </c>
      <c r="BM231" s="23" t="s">
        <v>399</v>
      </c>
    </row>
    <row r="232" spans="2:65" s="1" customFormat="1" ht="25.5" customHeight="1" x14ac:dyDescent="0.3">
      <c r="B232" s="169"/>
      <c r="C232" s="170">
        <v>64</v>
      </c>
      <c r="D232" s="170" t="s">
        <v>136</v>
      </c>
      <c r="E232" s="171" t="s">
        <v>400</v>
      </c>
      <c r="F232" s="172" t="s">
        <v>944</v>
      </c>
      <c r="G232" s="173" t="s">
        <v>344</v>
      </c>
      <c r="H232" s="174">
        <v>1</v>
      </c>
      <c r="I232" s="175"/>
      <c r="J232" s="176">
        <f t="shared" si="30"/>
        <v>0</v>
      </c>
      <c r="K232" s="172" t="s">
        <v>140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1.375E-2</v>
      </c>
      <c r="R232" s="179">
        <f t="shared" si="32"/>
        <v>1.375E-2</v>
      </c>
      <c r="S232" s="179">
        <v>0</v>
      </c>
      <c r="T232" s="180">
        <f t="shared" si="33"/>
        <v>0</v>
      </c>
      <c r="AR232" s="23" t="s">
        <v>193</v>
      </c>
      <c r="AT232" s="23" t="s">
        <v>136</v>
      </c>
      <c r="AU232" s="23" t="s">
        <v>142</v>
      </c>
      <c r="AY232" s="23" t="s">
        <v>133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142</v>
      </c>
      <c r="BK232" s="181">
        <f t="shared" si="39"/>
        <v>0</v>
      </c>
      <c r="BL232" s="23" t="s">
        <v>193</v>
      </c>
      <c r="BM232" s="23" t="s">
        <v>401</v>
      </c>
    </row>
    <row r="233" spans="2:65" s="1" customFormat="1" ht="16.5" customHeight="1" x14ac:dyDescent="0.3">
      <c r="B233" s="169"/>
      <c r="C233" s="170">
        <v>65</v>
      </c>
      <c r="D233" s="170" t="s">
        <v>136</v>
      </c>
      <c r="E233" s="171" t="s">
        <v>402</v>
      </c>
      <c r="F233" s="172" t="s">
        <v>403</v>
      </c>
      <c r="G233" s="173" t="s">
        <v>344</v>
      </c>
      <c r="H233" s="174">
        <v>1</v>
      </c>
      <c r="I233" s="175"/>
      <c r="J233" s="176">
        <f t="shared" si="30"/>
        <v>0</v>
      </c>
      <c r="K233" s="172" t="s">
        <v>140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0</v>
      </c>
      <c r="R233" s="179">
        <f t="shared" si="32"/>
        <v>0</v>
      </c>
      <c r="S233" s="179">
        <v>3.2899999999999999E-2</v>
      </c>
      <c r="T233" s="180">
        <f t="shared" si="33"/>
        <v>3.2899999999999999E-2</v>
      </c>
      <c r="AR233" s="23" t="s">
        <v>193</v>
      </c>
      <c r="AT233" s="23" t="s">
        <v>136</v>
      </c>
      <c r="AU233" s="23" t="s">
        <v>142</v>
      </c>
      <c r="AY233" s="23" t="s">
        <v>133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142</v>
      </c>
      <c r="BK233" s="181">
        <f t="shared" si="39"/>
        <v>0</v>
      </c>
      <c r="BL233" s="23" t="s">
        <v>193</v>
      </c>
      <c r="BM233" s="23" t="s">
        <v>404</v>
      </c>
    </row>
    <row r="234" spans="2:65" s="1" customFormat="1" ht="25.5" customHeight="1" x14ac:dyDescent="0.3">
      <c r="B234" s="169"/>
      <c r="C234" s="170">
        <v>66</v>
      </c>
      <c r="D234" s="170" t="s">
        <v>136</v>
      </c>
      <c r="E234" s="171" t="s">
        <v>405</v>
      </c>
      <c r="F234" s="172" t="s">
        <v>943</v>
      </c>
      <c r="G234" s="173" t="s">
        <v>344</v>
      </c>
      <c r="H234" s="174">
        <v>1</v>
      </c>
      <c r="I234" s="175"/>
      <c r="J234" s="176">
        <f t="shared" si="30"/>
        <v>0</v>
      </c>
      <c r="K234" s="172" t="s">
        <v>140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1.9990000000000001E-2</v>
      </c>
      <c r="R234" s="179">
        <f t="shared" si="32"/>
        <v>1.9990000000000001E-2</v>
      </c>
      <c r="S234" s="179">
        <v>0</v>
      </c>
      <c r="T234" s="180">
        <f t="shared" si="33"/>
        <v>0</v>
      </c>
      <c r="AR234" s="23" t="s">
        <v>193</v>
      </c>
      <c r="AT234" s="23" t="s">
        <v>136</v>
      </c>
      <c r="AU234" s="23" t="s">
        <v>142</v>
      </c>
      <c r="AY234" s="23" t="s">
        <v>133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142</v>
      </c>
      <c r="BK234" s="181">
        <f t="shared" si="39"/>
        <v>0</v>
      </c>
      <c r="BL234" s="23" t="s">
        <v>193</v>
      </c>
      <c r="BM234" s="23" t="s">
        <v>406</v>
      </c>
    </row>
    <row r="235" spans="2:65" s="1" customFormat="1" ht="16.5" customHeight="1" x14ac:dyDescent="0.3">
      <c r="B235" s="169"/>
      <c r="C235" s="170">
        <v>67</v>
      </c>
      <c r="D235" s="170" t="s">
        <v>136</v>
      </c>
      <c r="E235" s="171" t="s">
        <v>407</v>
      </c>
      <c r="F235" s="172" t="s">
        <v>408</v>
      </c>
      <c r="G235" s="173" t="s">
        <v>184</v>
      </c>
      <c r="H235" s="174">
        <v>6</v>
      </c>
      <c r="I235" s="175"/>
      <c r="J235" s="176">
        <f t="shared" si="30"/>
        <v>0</v>
      </c>
      <c r="K235" s="172" t="s">
        <v>140</v>
      </c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0</v>
      </c>
      <c r="R235" s="179">
        <f t="shared" si="32"/>
        <v>0</v>
      </c>
      <c r="S235" s="179">
        <v>4.8999999999999998E-4</v>
      </c>
      <c r="T235" s="180">
        <f t="shared" si="33"/>
        <v>2.9399999999999999E-3</v>
      </c>
      <c r="AR235" s="23" t="s">
        <v>193</v>
      </c>
      <c r="AT235" s="23" t="s">
        <v>136</v>
      </c>
      <c r="AU235" s="23" t="s">
        <v>142</v>
      </c>
      <c r="AY235" s="23" t="s">
        <v>133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142</v>
      </c>
      <c r="BK235" s="181">
        <f t="shared" si="39"/>
        <v>0</v>
      </c>
      <c r="BL235" s="23" t="s">
        <v>193</v>
      </c>
      <c r="BM235" s="23" t="s">
        <v>409</v>
      </c>
    </row>
    <row r="236" spans="2:65" s="1" customFormat="1" ht="16.5" customHeight="1" x14ac:dyDescent="0.3">
      <c r="B236" s="169"/>
      <c r="C236" s="170">
        <v>68</v>
      </c>
      <c r="D236" s="170" t="s">
        <v>136</v>
      </c>
      <c r="E236" s="171" t="s">
        <v>410</v>
      </c>
      <c r="F236" s="172" t="s">
        <v>411</v>
      </c>
      <c r="G236" s="173" t="s">
        <v>344</v>
      </c>
      <c r="H236" s="174">
        <v>6</v>
      </c>
      <c r="I236" s="175"/>
      <c r="J236" s="176">
        <f t="shared" si="30"/>
        <v>0</v>
      </c>
      <c r="K236" s="172" t="s">
        <v>140</v>
      </c>
      <c r="L236" s="40"/>
      <c r="M236" s="177" t="s">
        <v>5</v>
      </c>
      <c r="N236" s="178" t="s">
        <v>43</v>
      </c>
      <c r="O236" s="41"/>
      <c r="P236" s="179">
        <f t="shared" si="31"/>
        <v>0</v>
      </c>
      <c r="Q236" s="179">
        <v>1.89E-3</v>
      </c>
      <c r="R236" s="179">
        <f t="shared" si="32"/>
        <v>1.1339999999999999E-2</v>
      </c>
      <c r="S236" s="179">
        <v>0</v>
      </c>
      <c r="T236" s="180">
        <f t="shared" si="33"/>
        <v>0</v>
      </c>
      <c r="AR236" s="23" t="s">
        <v>193</v>
      </c>
      <c r="AT236" s="23" t="s">
        <v>136</v>
      </c>
      <c r="AU236" s="23" t="s">
        <v>142</v>
      </c>
      <c r="AY236" s="23" t="s">
        <v>133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142</v>
      </c>
      <c r="BK236" s="181">
        <f t="shared" si="39"/>
        <v>0</v>
      </c>
      <c r="BL236" s="23" t="s">
        <v>193</v>
      </c>
      <c r="BM236" s="23" t="s">
        <v>412</v>
      </c>
    </row>
    <row r="237" spans="2:65" s="1" customFormat="1" ht="16.5" customHeight="1" x14ac:dyDescent="0.3">
      <c r="B237" s="169"/>
      <c r="C237" s="170">
        <v>69</v>
      </c>
      <c r="D237" s="170" t="s">
        <v>136</v>
      </c>
      <c r="E237" s="171" t="s">
        <v>413</v>
      </c>
      <c r="F237" s="172" t="s">
        <v>414</v>
      </c>
      <c r="G237" s="173" t="s">
        <v>344</v>
      </c>
      <c r="H237" s="174">
        <v>2</v>
      </c>
      <c r="I237" s="175"/>
      <c r="J237" s="176">
        <f t="shared" si="30"/>
        <v>0</v>
      </c>
      <c r="K237" s="172" t="s">
        <v>140</v>
      </c>
      <c r="L237" s="40"/>
      <c r="M237" s="177" t="s">
        <v>5</v>
      </c>
      <c r="N237" s="178" t="s">
        <v>43</v>
      </c>
      <c r="O237" s="41"/>
      <c r="P237" s="179">
        <f t="shared" si="31"/>
        <v>0</v>
      </c>
      <c r="Q237" s="179">
        <v>0</v>
      </c>
      <c r="R237" s="179">
        <f t="shared" si="32"/>
        <v>0</v>
      </c>
      <c r="S237" s="179">
        <v>1.56E-3</v>
      </c>
      <c r="T237" s="180">
        <f t="shared" si="33"/>
        <v>3.1199999999999999E-3</v>
      </c>
      <c r="AR237" s="23" t="s">
        <v>193</v>
      </c>
      <c r="AT237" s="23" t="s">
        <v>136</v>
      </c>
      <c r="AU237" s="23" t="s">
        <v>142</v>
      </c>
      <c r="AY237" s="23" t="s">
        <v>133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142</v>
      </c>
      <c r="BK237" s="181">
        <f t="shared" si="39"/>
        <v>0</v>
      </c>
      <c r="BL237" s="23" t="s">
        <v>193</v>
      </c>
      <c r="BM237" s="23" t="s">
        <v>415</v>
      </c>
    </row>
    <row r="238" spans="2:65" s="1" customFormat="1" ht="16.5" customHeight="1" x14ac:dyDescent="0.3">
      <c r="B238" s="169"/>
      <c r="C238" s="170">
        <v>70</v>
      </c>
      <c r="D238" s="170" t="s">
        <v>136</v>
      </c>
      <c r="E238" s="171" t="s">
        <v>416</v>
      </c>
      <c r="F238" s="172" t="s">
        <v>417</v>
      </c>
      <c r="G238" s="173" t="s">
        <v>344</v>
      </c>
      <c r="H238" s="174">
        <v>1</v>
      </c>
      <c r="I238" s="175"/>
      <c r="J238" s="176">
        <f t="shared" si="30"/>
        <v>0</v>
      </c>
      <c r="K238" s="172" t="s">
        <v>140</v>
      </c>
      <c r="L238" s="40"/>
      <c r="M238" s="177" t="s">
        <v>5</v>
      </c>
      <c r="N238" s="178" t="s">
        <v>43</v>
      </c>
      <c r="O238" s="41"/>
      <c r="P238" s="179">
        <f t="shared" si="31"/>
        <v>0</v>
      </c>
      <c r="Q238" s="179">
        <v>1.8E-3</v>
      </c>
      <c r="R238" s="179">
        <f t="shared" si="32"/>
        <v>1.8E-3</v>
      </c>
      <c r="S238" s="179">
        <v>0</v>
      </c>
      <c r="T238" s="180">
        <f t="shared" si="33"/>
        <v>0</v>
      </c>
      <c r="AR238" s="23" t="s">
        <v>193</v>
      </c>
      <c r="AT238" s="23" t="s">
        <v>136</v>
      </c>
      <c r="AU238" s="23" t="s">
        <v>142</v>
      </c>
      <c r="AY238" s="23" t="s">
        <v>133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142</v>
      </c>
      <c r="BK238" s="181">
        <f t="shared" si="39"/>
        <v>0</v>
      </c>
      <c r="BL238" s="23" t="s">
        <v>193</v>
      </c>
      <c r="BM238" s="23" t="s">
        <v>418</v>
      </c>
    </row>
    <row r="239" spans="2:65" s="1" customFormat="1" ht="16.5" customHeight="1" x14ac:dyDescent="0.3">
      <c r="B239" s="169"/>
      <c r="C239" s="170">
        <v>71</v>
      </c>
      <c r="D239" s="170" t="s">
        <v>136</v>
      </c>
      <c r="E239" s="171" t="s">
        <v>419</v>
      </c>
      <c r="F239" s="172" t="s">
        <v>420</v>
      </c>
      <c r="G239" s="173" t="s">
        <v>344</v>
      </c>
      <c r="H239" s="174">
        <v>1</v>
      </c>
      <c r="I239" s="175"/>
      <c r="J239" s="176">
        <f t="shared" si="30"/>
        <v>0</v>
      </c>
      <c r="K239" s="172" t="s">
        <v>140</v>
      </c>
      <c r="L239" s="40"/>
      <c r="M239" s="177" t="s">
        <v>5</v>
      </c>
      <c r="N239" s="178" t="s">
        <v>43</v>
      </c>
      <c r="O239" s="41"/>
      <c r="P239" s="179">
        <f t="shared" si="31"/>
        <v>0</v>
      </c>
      <c r="Q239" s="179">
        <v>1.9599999999999999E-3</v>
      </c>
      <c r="R239" s="179">
        <f t="shared" si="32"/>
        <v>1.9599999999999999E-3</v>
      </c>
      <c r="S239" s="179">
        <v>0</v>
      </c>
      <c r="T239" s="180">
        <f t="shared" si="33"/>
        <v>0</v>
      </c>
      <c r="AR239" s="23" t="s">
        <v>193</v>
      </c>
      <c r="AT239" s="23" t="s">
        <v>136</v>
      </c>
      <c r="AU239" s="23" t="s">
        <v>142</v>
      </c>
      <c r="AY239" s="23" t="s">
        <v>133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142</v>
      </c>
      <c r="BK239" s="181">
        <f t="shared" si="39"/>
        <v>0</v>
      </c>
      <c r="BL239" s="23" t="s">
        <v>193</v>
      </c>
      <c r="BM239" s="23" t="s">
        <v>421</v>
      </c>
    </row>
    <row r="240" spans="2:65" s="1" customFormat="1" ht="25.5" customHeight="1" x14ac:dyDescent="0.3">
      <c r="B240" s="169"/>
      <c r="C240" s="170">
        <v>72</v>
      </c>
      <c r="D240" s="170" t="s">
        <v>136</v>
      </c>
      <c r="E240" s="171" t="s">
        <v>422</v>
      </c>
      <c r="F240" s="172" t="s">
        <v>423</v>
      </c>
      <c r="G240" s="173" t="s">
        <v>184</v>
      </c>
      <c r="H240" s="174">
        <v>1</v>
      </c>
      <c r="I240" s="175"/>
      <c r="J240" s="176">
        <f t="shared" si="30"/>
        <v>0</v>
      </c>
      <c r="K240" s="172" t="s">
        <v>140</v>
      </c>
      <c r="L240" s="40"/>
      <c r="M240" s="177" t="s">
        <v>5</v>
      </c>
      <c r="N240" s="178" t="s">
        <v>43</v>
      </c>
      <c r="O240" s="41"/>
      <c r="P240" s="179">
        <f t="shared" si="31"/>
        <v>0</v>
      </c>
      <c r="Q240" s="179">
        <v>1.2800000000000001E-3</v>
      </c>
      <c r="R240" s="179">
        <f t="shared" si="32"/>
        <v>1.2800000000000001E-3</v>
      </c>
      <c r="S240" s="179">
        <v>0</v>
      </c>
      <c r="T240" s="180">
        <f t="shared" si="33"/>
        <v>0</v>
      </c>
      <c r="AR240" s="23" t="s">
        <v>193</v>
      </c>
      <c r="AT240" s="23" t="s">
        <v>136</v>
      </c>
      <c r="AU240" s="23" t="s">
        <v>142</v>
      </c>
      <c r="AY240" s="23" t="s">
        <v>133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142</v>
      </c>
      <c r="BK240" s="181">
        <f t="shared" si="39"/>
        <v>0</v>
      </c>
      <c r="BL240" s="23" t="s">
        <v>193</v>
      </c>
      <c r="BM240" s="23" t="s">
        <v>424</v>
      </c>
    </row>
    <row r="241" spans="2:65" s="1" customFormat="1" ht="25.5" customHeight="1" x14ac:dyDescent="0.3">
      <c r="B241" s="169"/>
      <c r="C241" s="170">
        <v>73</v>
      </c>
      <c r="D241" s="170" t="s">
        <v>136</v>
      </c>
      <c r="E241" s="171" t="s">
        <v>425</v>
      </c>
      <c r="F241" s="172" t="s">
        <v>426</v>
      </c>
      <c r="G241" s="173" t="s">
        <v>184</v>
      </c>
      <c r="H241" s="174">
        <v>3</v>
      </c>
      <c r="I241" s="175"/>
      <c r="J241" s="176">
        <f t="shared" si="30"/>
        <v>0</v>
      </c>
      <c r="K241" s="172" t="s">
        <v>140</v>
      </c>
      <c r="L241" s="40"/>
      <c r="M241" s="177" t="s">
        <v>5</v>
      </c>
      <c r="N241" s="178" t="s">
        <v>43</v>
      </c>
      <c r="O241" s="41"/>
      <c r="P241" s="179">
        <f t="shared" si="31"/>
        <v>0</v>
      </c>
      <c r="Q241" s="179">
        <v>1.3999999999999999E-4</v>
      </c>
      <c r="R241" s="179">
        <f t="shared" si="32"/>
        <v>4.1999999999999996E-4</v>
      </c>
      <c r="S241" s="179">
        <v>0</v>
      </c>
      <c r="T241" s="180">
        <f t="shared" si="33"/>
        <v>0</v>
      </c>
      <c r="AR241" s="23" t="s">
        <v>193</v>
      </c>
      <c r="AT241" s="23" t="s">
        <v>136</v>
      </c>
      <c r="AU241" s="23" t="s">
        <v>142</v>
      </c>
      <c r="AY241" s="23" t="s">
        <v>133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142</v>
      </c>
      <c r="BK241" s="181">
        <f t="shared" si="39"/>
        <v>0</v>
      </c>
      <c r="BL241" s="23" t="s">
        <v>193</v>
      </c>
      <c r="BM241" s="23" t="s">
        <v>427</v>
      </c>
    </row>
    <row r="242" spans="2:65" s="1" customFormat="1" ht="16.5" customHeight="1" x14ac:dyDescent="0.3">
      <c r="B242" s="169"/>
      <c r="C242" s="206">
        <v>74</v>
      </c>
      <c r="D242" s="206" t="s">
        <v>186</v>
      </c>
      <c r="E242" s="207" t="s">
        <v>428</v>
      </c>
      <c r="F242" s="208" t="s">
        <v>429</v>
      </c>
      <c r="G242" s="209" t="s">
        <v>184</v>
      </c>
      <c r="H242" s="210">
        <v>1</v>
      </c>
      <c r="I242" s="211"/>
      <c r="J242" s="212">
        <f t="shared" si="30"/>
        <v>0</v>
      </c>
      <c r="K242" s="208" t="s">
        <v>140</v>
      </c>
      <c r="L242" s="213"/>
      <c r="M242" s="214" t="s">
        <v>5</v>
      </c>
      <c r="N242" s="215" t="s">
        <v>43</v>
      </c>
      <c r="O242" s="41"/>
      <c r="P242" s="179">
        <f t="shared" si="31"/>
        <v>0</v>
      </c>
      <c r="Q242" s="179">
        <v>4.4000000000000002E-4</v>
      </c>
      <c r="R242" s="179">
        <f t="shared" si="32"/>
        <v>4.4000000000000002E-4</v>
      </c>
      <c r="S242" s="179">
        <v>0</v>
      </c>
      <c r="T242" s="180">
        <f t="shared" si="33"/>
        <v>0</v>
      </c>
      <c r="AR242" s="23" t="s">
        <v>268</v>
      </c>
      <c r="AT242" s="23" t="s">
        <v>186</v>
      </c>
      <c r="AU242" s="23" t="s">
        <v>142</v>
      </c>
      <c r="AY242" s="23" t="s">
        <v>133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142</v>
      </c>
      <c r="BK242" s="181">
        <f t="shared" si="39"/>
        <v>0</v>
      </c>
      <c r="BL242" s="23" t="s">
        <v>193</v>
      </c>
      <c r="BM242" s="23" t="s">
        <v>430</v>
      </c>
    </row>
    <row r="243" spans="2:65" s="1" customFormat="1" ht="16.5" customHeight="1" x14ac:dyDescent="0.3">
      <c r="B243" s="169"/>
      <c r="C243" s="206">
        <v>75</v>
      </c>
      <c r="D243" s="206" t="s">
        <v>186</v>
      </c>
      <c r="E243" s="207" t="s">
        <v>431</v>
      </c>
      <c r="F243" s="208" t="s">
        <v>432</v>
      </c>
      <c r="G243" s="209" t="s">
        <v>184</v>
      </c>
      <c r="H243" s="210">
        <v>1</v>
      </c>
      <c r="I243" s="211"/>
      <c r="J243" s="212">
        <f t="shared" si="30"/>
        <v>0</v>
      </c>
      <c r="K243" s="208" t="s">
        <v>5</v>
      </c>
      <c r="L243" s="213"/>
      <c r="M243" s="214" t="s">
        <v>5</v>
      </c>
      <c r="N243" s="215" t="s">
        <v>43</v>
      </c>
      <c r="O243" s="41"/>
      <c r="P243" s="179">
        <f t="shared" si="31"/>
        <v>0</v>
      </c>
      <c r="Q243" s="179">
        <v>0</v>
      </c>
      <c r="R243" s="179">
        <f t="shared" si="32"/>
        <v>0</v>
      </c>
      <c r="S243" s="179">
        <v>0</v>
      </c>
      <c r="T243" s="180">
        <f t="shared" si="33"/>
        <v>0</v>
      </c>
      <c r="AR243" s="23" t="s">
        <v>268</v>
      </c>
      <c r="AT243" s="23" t="s">
        <v>186</v>
      </c>
      <c r="AU243" s="23" t="s">
        <v>142</v>
      </c>
      <c r="AY243" s="23" t="s">
        <v>133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142</v>
      </c>
      <c r="BK243" s="181">
        <f t="shared" si="39"/>
        <v>0</v>
      </c>
      <c r="BL243" s="23" t="s">
        <v>193</v>
      </c>
      <c r="BM243" s="23" t="s">
        <v>433</v>
      </c>
    </row>
    <row r="244" spans="2:65" s="1" customFormat="1" ht="16.5" customHeight="1" x14ac:dyDescent="0.3">
      <c r="B244" s="169"/>
      <c r="C244" s="170">
        <v>76</v>
      </c>
      <c r="D244" s="170" t="s">
        <v>136</v>
      </c>
      <c r="E244" s="171" t="s">
        <v>434</v>
      </c>
      <c r="F244" s="172" t="s">
        <v>435</v>
      </c>
      <c r="G244" s="173" t="s">
        <v>184</v>
      </c>
      <c r="H244" s="174">
        <v>1</v>
      </c>
      <c r="I244" s="175"/>
      <c r="J244" s="176">
        <f t="shared" si="30"/>
        <v>0</v>
      </c>
      <c r="K244" s="172" t="s">
        <v>140</v>
      </c>
      <c r="L244" s="40"/>
      <c r="M244" s="177" t="s">
        <v>5</v>
      </c>
      <c r="N244" s="178" t="s">
        <v>43</v>
      </c>
      <c r="O244" s="41"/>
      <c r="P244" s="179">
        <f t="shared" si="31"/>
        <v>0</v>
      </c>
      <c r="Q244" s="179">
        <v>3.1E-4</v>
      </c>
      <c r="R244" s="179">
        <f t="shared" si="32"/>
        <v>3.1E-4</v>
      </c>
      <c r="S244" s="179">
        <v>0</v>
      </c>
      <c r="T244" s="180">
        <f t="shared" si="33"/>
        <v>0</v>
      </c>
      <c r="AR244" s="23" t="s">
        <v>193</v>
      </c>
      <c r="AT244" s="23" t="s">
        <v>136</v>
      </c>
      <c r="AU244" s="23" t="s">
        <v>142</v>
      </c>
      <c r="AY244" s="23" t="s">
        <v>133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142</v>
      </c>
      <c r="BK244" s="181">
        <f t="shared" si="39"/>
        <v>0</v>
      </c>
      <c r="BL244" s="23" t="s">
        <v>193</v>
      </c>
      <c r="BM244" s="23" t="s">
        <v>436</v>
      </c>
    </row>
    <row r="245" spans="2:65" s="1" customFormat="1" ht="38.25" customHeight="1" x14ac:dyDescent="0.3">
      <c r="B245" s="169"/>
      <c r="C245" s="170">
        <v>77</v>
      </c>
      <c r="D245" s="170" t="s">
        <v>136</v>
      </c>
      <c r="E245" s="171" t="s">
        <v>437</v>
      </c>
      <c r="F245" s="172" t="s">
        <v>438</v>
      </c>
      <c r="G245" s="173" t="s">
        <v>222</v>
      </c>
      <c r="H245" s="174">
        <v>6.5000000000000002E-2</v>
      </c>
      <c r="I245" s="175"/>
      <c r="J245" s="176">
        <f t="shared" si="30"/>
        <v>0</v>
      </c>
      <c r="K245" s="172" t="s">
        <v>140</v>
      </c>
      <c r="L245" s="40"/>
      <c r="M245" s="177" t="s">
        <v>5</v>
      </c>
      <c r="N245" s="178" t="s">
        <v>43</v>
      </c>
      <c r="O245" s="41"/>
      <c r="P245" s="179">
        <f t="shared" si="31"/>
        <v>0</v>
      </c>
      <c r="Q245" s="179">
        <v>0</v>
      </c>
      <c r="R245" s="179">
        <f t="shared" si="32"/>
        <v>0</v>
      </c>
      <c r="S245" s="179">
        <v>0</v>
      </c>
      <c r="T245" s="180">
        <f t="shared" si="33"/>
        <v>0</v>
      </c>
      <c r="AR245" s="23" t="s">
        <v>193</v>
      </c>
      <c r="AT245" s="23" t="s">
        <v>136</v>
      </c>
      <c r="AU245" s="23" t="s">
        <v>142</v>
      </c>
      <c r="AY245" s="23" t="s">
        <v>133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142</v>
      </c>
      <c r="BK245" s="181">
        <f t="shared" si="39"/>
        <v>0</v>
      </c>
      <c r="BL245" s="23" t="s">
        <v>193</v>
      </c>
      <c r="BM245" s="23" t="s">
        <v>439</v>
      </c>
    </row>
    <row r="246" spans="2:65" s="1" customFormat="1" ht="38.25" customHeight="1" x14ac:dyDescent="0.3">
      <c r="B246" s="169"/>
      <c r="C246" s="170">
        <v>78</v>
      </c>
      <c r="D246" s="170" t="s">
        <v>136</v>
      </c>
      <c r="E246" s="171" t="s">
        <v>440</v>
      </c>
      <c r="F246" s="172" t="s">
        <v>441</v>
      </c>
      <c r="G246" s="173" t="s">
        <v>222</v>
      </c>
      <c r="H246" s="174">
        <v>6.5000000000000002E-2</v>
      </c>
      <c r="I246" s="175"/>
      <c r="J246" s="176">
        <f t="shared" si="30"/>
        <v>0</v>
      </c>
      <c r="K246" s="172" t="s">
        <v>140</v>
      </c>
      <c r="L246" s="40"/>
      <c r="M246" s="177" t="s">
        <v>5</v>
      </c>
      <c r="N246" s="178" t="s">
        <v>43</v>
      </c>
      <c r="O246" s="41"/>
      <c r="P246" s="179">
        <f t="shared" si="31"/>
        <v>0</v>
      </c>
      <c r="Q246" s="179">
        <v>0</v>
      </c>
      <c r="R246" s="179">
        <f t="shared" si="32"/>
        <v>0</v>
      </c>
      <c r="S246" s="179">
        <v>0</v>
      </c>
      <c r="T246" s="180">
        <f t="shared" si="33"/>
        <v>0</v>
      </c>
      <c r="AR246" s="23" t="s">
        <v>193</v>
      </c>
      <c r="AT246" s="23" t="s">
        <v>136</v>
      </c>
      <c r="AU246" s="23" t="s">
        <v>142</v>
      </c>
      <c r="AY246" s="23" t="s">
        <v>133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142</v>
      </c>
      <c r="BK246" s="181">
        <f t="shared" si="39"/>
        <v>0</v>
      </c>
      <c r="BL246" s="23" t="s">
        <v>193</v>
      </c>
      <c r="BM246" s="23" t="s">
        <v>442</v>
      </c>
    </row>
    <row r="247" spans="2:65" s="1" customFormat="1" ht="25.5" customHeight="1" x14ac:dyDescent="0.3">
      <c r="B247" s="169"/>
      <c r="C247" s="170">
        <v>79</v>
      </c>
      <c r="D247" s="170" t="s">
        <v>136</v>
      </c>
      <c r="E247" s="171" t="s">
        <v>443</v>
      </c>
      <c r="F247" s="172" t="s">
        <v>444</v>
      </c>
      <c r="G247" s="173" t="s">
        <v>445</v>
      </c>
      <c r="H247" s="174">
        <v>1</v>
      </c>
      <c r="I247" s="175"/>
      <c r="J247" s="176">
        <f t="shared" si="30"/>
        <v>0</v>
      </c>
      <c r="K247" s="172" t="s">
        <v>5</v>
      </c>
      <c r="L247" s="40"/>
      <c r="M247" s="177" t="s">
        <v>5</v>
      </c>
      <c r="N247" s="178" t="s">
        <v>43</v>
      </c>
      <c r="O247" s="41"/>
      <c r="P247" s="179">
        <f t="shared" si="31"/>
        <v>0</v>
      </c>
      <c r="Q247" s="179">
        <v>0</v>
      </c>
      <c r="R247" s="179">
        <f t="shared" si="32"/>
        <v>0</v>
      </c>
      <c r="S247" s="179">
        <v>0</v>
      </c>
      <c r="T247" s="180">
        <f t="shared" si="33"/>
        <v>0</v>
      </c>
      <c r="AR247" s="23" t="s">
        <v>193</v>
      </c>
      <c r="AT247" s="23" t="s">
        <v>136</v>
      </c>
      <c r="AU247" s="23" t="s">
        <v>142</v>
      </c>
      <c r="AY247" s="23" t="s">
        <v>133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142</v>
      </c>
      <c r="BK247" s="181">
        <f t="shared" si="39"/>
        <v>0</v>
      </c>
      <c r="BL247" s="23" t="s">
        <v>193</v>
      </c>
      <c r="BM247" s="23" t="s">
        <v>446</v>
      </c>
    </row>
    <row r="248" spans="2:65" s="10" customFormat="1" ht="29.85" customHeight="1" x14ac:dyDescent="0.3">
      <c r="B248" s="156"/>
      <c r="D248" s="157" t="s">
        <v>70</v>
      </c>
      <c r="E248" s="167" t="s">
        <v>447</v>
      </c>
      <c r="F248" s="167" t="s">
        <v>448</v>
      </c>
      <c r="I248" s="159"/>
      <c r="J248" s="168">
        <f>BK248</f>
        <v>0</v>
      </c>
      <c r="L248" s="156"/>
      <c r="M248" s="161"/>
      <c r="N248" s="162"/>
      <c r="O248" s="162"/>
      <c r="P248" s="163">
        <f>SUM(P249:P251)</f>
        <v>0</v>
      </c>
      <c r="Q248" s="162"/>
      <c r="R248" s="163">
        <f>SUM(R249:R251)</f>
        <v>1.2E-2</v>
      </c>
      <c r="S248" s="162"/>
      <c r="T248" s="164">
        <f>SUM(T249:T251)</f>
        <v>0</v>
      </c>
      <c r="AR248" s="157" t="s">
        <v>142</v>
      </c>
      <c r="AT248" s="165" t="s">
        <v>70</v>
      </c>
      <c r="AU248" s="165" t="s">
        <v>76</v>
      </c>
      <c r="AY248" s="157" t="s">
        <v>133</v>
      </c>
      <c r="BK248" s="166">
        <f>SUM(BK249:BK251)</f>
        <v>0</v>
      </c>
    </row>
    <row r="249" spans="2:65" s="1" customFormat="1" ht="25.5" customHeight="1" x14ac:dyDescent="0.3">
      <c r="B249" s="169"/>
      <c r="C249" s="170">
        <v>80</v>
      </c>
      <c r="D249" s="170" t="s">
        <v>136</v>
      </c>
      <c r="E249" s="171" t="s">
        <v>449</v>
      </c>
      <c r="F249" s="172" t="s">
        <v>450</v>
      </c>
      <c r="G249" s="173" t="s">
        <v>344</v>
      </c>
      <c r="H249" s="174">
        <v>1</v>
      </c>
      <c r="I249" s="175"/>
      <c r="J249" s="176">
        <f>ROUND(I249*H249,2)</f>
        <v>0</v>
      </c>
      <c r="K249" s="172" t="s">
        <v>140</v>
      </c>
      <c r="L249" s="40"/>
      <c r="M249" s="177" t="s">
        <v>5</v>
      </c>
      <c r="N249" s="178" t="s">
        <v>43</v>
      </c>
      <c r="O249" s="41"/>
      <c r="P249" s="179">
        <f>O249*H249</f>
        <v>0</v>
      </c>
      <c r="Q249" s="179">
        <v>1.2E-2</v>
      </c>
      <c r="R249" s="179">
        <f>Q249*H249</f>
        <v>1.2E-2</v>
      </c>
      <c r="S249" s="179">
        <v>0</v>
      </c>
      <c r="T249" s="180">
        <f>S249*H249</f>
        <v>0</v>
      </c>
      <c r="AR249" s="23" t="s">
        <v>193</v>
      </c>
      <c r="AT249" s="23" t="s">
        <v>136</v>
      </c>
      <c r="AU249" s="23" t="s">
        <v>142</v>
      </c>
      <c r="AY249" s="23" t="s">
        <v>133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3" t="s">
        <v>142</v>
      </c>
      <c r="BK249" s="181">
        <f>ROUND(I249*H249,2)</f>
        <v>0</v>
      </c>
      <c r="BL249" s="23" t="s">
        <v>193</v>
      </c>
      <c r="BM249" s="23" t="s">
        <v>451</v>
      </c>
    </row>
    <row r="250" spans="2:65" s="1" customFormat="1" ht="38.25" customHeight="1" x14ac:dyDescent="0.3">
      <c r="B250" s="169"/>
      <c r="C250" s="170">
        <v>81</v>
      </c>
      <c r="D250" s="170" t="s">
        <v>136</v>
      </c>
      <c r="E250" s="171" t="s">
        <v>452</v>
      </c>
      <c r="F250" s="172" t="s">
        <v>453</v>
      </c>
      <c r="G250" s="173" t="s">
        <v>222</v>
      </c>
      <c r="H250" s="174">
        <v>1.2E-2</v>
      </c>
      <c r="I250" s="175"/>
      <c r="J250" s="176">
        <f>ROUND(I250*H250,2)</f>
        <v>0</v>
      </c>
      <c r="K250" s="172" t="s">
        <v>140</v>
      </c>
      <c r="L250" s="40"/>
      <c r="M250" s="177" t="s">
        <v>5</v>
      </c>
      <c r="N250" s="178" t="s">
        <v>43</v>
      </c>
      <c r="O250" s="41"/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AR250" s="23" t="s">
        <v>193</v>
      </c>
      <c r="AT250" s="23" t="s">
        <v>136</v>
      </c>
      <c r="AU250" s="23" t="s">
        <v>142</v>
      </c>
      <c r="AY250" s="23" t="s">
        <v>133</v>
      </c>
      <c r="BE250" s="181">
        <f>IF(N250="základní",J250,0)</f>
        <v>0</v>
      </c>
      <c r="BF250" s="181">
        <f>IF(N250="snížená",J250,0)</f>
        <v>0</v>
      </c>
      <c r="BG250" s="181">
        <f>IF(N250="zákl. přenesená",J250,0)</f>
        <v>0</v>
      </c>
      <c r="BH250" s="181">
        <f>IF(N250="sníž. přenesená",J250,0)</f>
        <v>0</v>
      </c>
      <c r="BI250" s="181">
        <f>IF(N250="nulová",J250,0)</f>
        <v>0</v>
      </c>
      <c r="BJ250" s="23" t="s">
        <v>142</v>
      </c>
      <c r="BK250" s="181">
        <f>ROUND(I250*H250,2)</f>
        <v>0</v>
      </c>
      <c r="BL250" s="23" t="s">
        <v>193</v>
      </c>
      <c r="BM250" s="23" t="s">
        <v>454</v>
      </c>
    </row>
    <row r="251" spans="2:65" s="1" customFormat="1" ht="38.25" customHeight="1" x14ac:dyDescent="0.3">
      <c r="B251" s="169"/>
      <c r="C251" s="170">
        <v>82</v>
      </c>
      <c r="D251" s="170" t="s">
        <v>136</v>
      </c>
      <c r="E251" s="171" t="s">
        <v>455</v>
      </c>
      <c r="F251" s="172" t="s">
        <v>456</v>
      </c>
      <c r="G251" s="173" t="s">
        <v>222</v>
      </c>
      <c r="H251" s="174">
        <v>1.2E-2</v>
      </c>
      <c r="I251" s="175"/>
      <c r="J251" s="176">
        <f>ROUND(I251*H251,2)</f>
        <v>0</v>
      </c>
      <c r="K251" s="172" t="s">
        <v>140</v>
      </c>
      <c r="L251" s="40"/>
      <c r="M251" s="177" t="s">
        <v>5</v>
      </c>
      <c r="N251" s="178" t="s">
        <v>43</v>
      </c>
      <c r="O251" s="41"/>
      <c r="P251" s="179">
        <f>O251*H251</f>
        <v>0</v>
      </c>
      <c r="Q251" s="179">
        <v>0</v>
      </c>
      <c r="R251" s="179">
        <f>Q251*H251</f>
        <v>0</v>
      </c>
      <c r="S251" s="179">
        <v>0</v>
      </c>
      <c r="T251" s="180">
        <f>S251*H251</f>
        <v>0</v>
      </c>
      <c r="AR251" s="23" t="s">
        <v>193</v>
      </c>
      <c r="AT251" s="23" t="s">
        <v>136</v>
      </c>
      <c r="AU251" s="23" t="s">
        <v>142</v>
      </c>
      <c r="AY251" s="23" t="s">
        <v>133</v>
      </c>
      <c r="BE251" s="181">
        <f>IF(N251="základní",J251,0)</f>
        <v>0</v>
      </c>
      <c r="BF251" s="181">
        <f>IF(N251="snížená",J251,0)</f>
        <v>0</v>
      </c>
      <c r="BG251" s="181">
        <f>IF(N251="zákl. přenesená",J251,0)</f>
        <v>0</v>
      </c>
      <c r="BH251" s="181">
        <f>IF(N251="sníž. přenesená",J251,0)</f>
        <v>0</v>
      </c>
      <c r="BI251" s="181">
        <f>IF(N251="nulová",J251,0)</f>
        <v>0</v>
      </c>
      <c r="BJ251" s="23" t="s">
        <v>142</v>
      </c>
      <c r="BK251" s="181">
        <f>ROUND(I251*H251,2)</f>
        <v>0</v>
      </c>
      <c r="BL251" s="23" t="s">
        <v>193</v>
      </c>
      <c r="BM251" s="23" t="s">
        <v>457</v>
      </c>
    </row>
    <row r="252" spans="2:65" s="10" customFormat="1" ht="29.85" customHeight="1" x14ac:dyDescent="0.3">
      <c r="B252" s="156"/>
      <c r="D252" s="157" t="s">
        <v>70</v>
      </c>
      <c r="E252" s="167" t="s">
        <v>458</v>
      </c>
      <c r="F252" s="167" t="s">
        <v>459</v>
      </c>
      <c r="I252" s="159"/>
      <c r="J252" s="168">
        <f>BK252</f>
        <v>0</v>
      </c>
      <c r="L252" s="156"/>
      <c r="M252" s="161"/>
      <c r="N252" s="162"/>
      <c r="O252" s="162"/>
      <c r="P252" s="163">
        <f>SUM(P253:P272)</f>
        <v>0</v>
      </c>
      <c r="Q252" s="162"/>
      <c r="R252" s="163">
        <f>SUM(R253:R272)</f>
        <v>7.5899999999999995E-2</v>
      </c>
      <c r="S252" s="162"/>
      <c r="T252" s="164">
        <f>SUM(T253:T272)</f>
        <v>5.7250000000000002E-2</v>
      </c>
      <c r="AR252" s="157" t="s">
        <v>142</v>
      </c>
      <c r="AT252" s="165" t="s">
        <v>70</v>
      </c>
      <c r="AU252" s="165" t="s">
        <v>76</v>
      </c>
      <c r="AY252" s="157" t="s">
        <v>133</v>
      </c>
      <c r="BK252" s="166">
        <f>SUM(BK253:BK272)</f>
        <v>0</v>
      </c>
    </row>
    <row r="253" spans="2:65" s="1" customFormat="1" ht="25.5" customHeight="1" x14ac:dyDescent="0.3">
      <c r="B253" s="169"/>
      <c r="C253" s="170">
        <v>83</v>
      </c>
      <c r="D253" s="170" t="s">
        <v>136</v>
      </c>
      <c r="E253" s="171" t="s">
        <v>460</v>
      </c>
      <c r="F253" s="172" t="s">
        <v>461</v>
      </c>
      <c r="G253" s="173" t="s">
        <v>184</v>
      </c>
      <c r="H253" s="174">
        <v>1</v>
      </c>
      <c r="I253" s="175"/>
      <c r="J253" s="176">
        <f t="shared" ref="J253:J272" si="40">ROUND(I253*H253,2)</f>
        <v>0</v>
      </c>
      <c r="K253" s="172" t="s">
        <v>140</v>
      </c>
      <c r="L253" s="40"/>
      <c r="M253" s="177" t="s">
        <v>5</v>
      </c>
      <c r="N253" s="178" t="s">
        <v>43</v>
      </c>
      <c r="O253" s="41"/>
      <c r="P253" s="179">
        <f t="shared" ref="P253:P272" si="41">O253*H253</f>
        <v>0</v>
      </c>
      <c r="Q253" s="179">
        <v>1.7700000000000001E-3</v>
      </c>
      <c r="R253" s="179">
        <f t="shared" ref="R253:R272" si="42">Q253*H253</f>
        <v>1.7700000000000001E-3</v>
      </c>
      <c r="S253" s="179">
        <v>5.7250000000000002E-2</v>
      </c>
      <c r="T253" s="180">
        <f t="shared" ref="T253:T272" si="43">S253*H253</f>
        <v>5.7250000000000002E-2</v>
      </c>
      <c r="AR253" s="23" t="s">
        <v>193</v>
      </c>
      <c r="AT253" s="23" t="s">
        <v>136</v>
      </c>
      <c r="AU253" s="23" t="s">
        <v>142</v>
      </c>
      <c r="AY253" s="23" t="s">
        <v>133</v>
      </c>
      <c r="BE253" s="181">
        <f t="shared" ref="BE253:BE272" si="44">IF(N253="základní",J253,0)</f>
        <v>0</v>
      </c>
      <c r="BF253" s="181">
        <f t="shared" ref="BF253:BF272" si="45">IF(N253="snížená",J253,0)</f>
        <v>0</v>
      </c>
      <c r="BG253" s="181">
        <f t="shared" ref="BG253:BG272" si="46">IF(N253="zákl. přenesená",J253,0)</f>
        <v>0</v>
      </c>
      <c r="BH253" s="181">
        <f t="shared" ref="BH253:BH272" si="47">IF(N253="sníž. přenesená",J253,0)</f>
        <v>0</v>
      </c>
      <c r="BI253" s="181">
        <f t="shared" ref="BI253:BI272" si="48">IF(N253="nulová",J253,0)</f>
        <v>0</v>
      </c>
      <c r="BJ253" s="23" t="s">
        <v>142</v>
      </c>
      <c r="BK253" s="181">
        <f t="shared" ref="BK253:BK272" si="49">ROUND(I253*H253,2)</f>
        <v>0</v>
      </c>
      <c r="BL253" s="23" t="s">
        <v>193</v>
      </c>
      <c r="BM253" s="23" t="s">
        <v>462</v>
      </c>
    </row>
    <row r="254" spans="2:65" s="1" customFormat="1" ht="24" customHeight="1" x14ac:dyDescent="0.3">
      <c r="B254" s="169"/>
      <c r="C254" s="206">
        <v>84</v>
      </c>
      <c r="D254" s="206" t="s">
        <v>186</v>
      </c>
      <c r="E254" s="207" t="s">
        <v>463</v>
      </c>
      <c r="F254" s="208" t="s">
        <v>945</v>
      </c>
      <c r="G254" s="209" t="s">
        <v>184</v>
      </c>
      <c r="H254" s="210">
        <v>1</v>
      </c>
      <c r="I254" s="211"/>
      <c r="J254" s="212">
        <f t="shared" si="40"/>
        <v>0</v>
      </c>
      <c r="K254" s="208" t="s">
        <v>140</v>
      </c>
      <c r="L254" s="213"/>
      <c r="M254" s="214" t="s">
        <v>5</v>
      </c>
      <c r="N254" s="215" t="s">
        <v>43</v>
      </c>
      <c r="O254" s="41"/>
      <c r="P254" s="179">
        <f t="shared" si="41"/>
        <v>0</v>
      </c>
      <c r="Q254" s="179">
        <v>3.5999999999999997E-2</v>
      </c>
      <c r="R254" s="179">
        <f t="shared" si="42"/>
        <v>3.5999999999999997E-2</v>
      </c>
      <c r="S254" s="179">
        <v>0</v>
      </c>
      <c r="T254" s="180">
        <f t="shared" si="43"/>
        <v>0</v>
      </c>
      <c r="AR254" s="23" t="s">
        <v>268</v>
      </c>
      <c r="AT254" s="23" t="s">
        <v>186</v>
      </c>
      <c r="AU254" s="23" t="s">
        <v>142</v>
      </c>
      <c r="AY254" s="23" t="s">
        <v>133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142</v>
      </c>
      <c r="BK254" s="181">
        <f t="shared" si="49"/>
        <v>0</v>
      </c>
      <c r="BL254" s="23" t="s">
        <v>193</v>
      </c>
      <c r="BM254" s="23" t="s">
        <v>464</v>
      </c>
    </row>
    <row r="255" spans="2:65" s="1" customFormat="1" ht="38.25" customHeight="1" x14ac:dyDescent="0.3">
      <c r="B255" s="169"/>
      <c r="C255" s="170">
        <v>85</v>
      </c>
      <c r="D255" s="170" t="s">
        <v>136</v>
      </c>
      <c r="E255" s="171" t="s">
        <v>465</v>
      </c>
      <c r="F255" s="172" t="s">
        <v>466</v>
      </c>
      <c r="G255" s="173" t="s">
        <v>184</v>
      </c>
      <c r="H255" s="174">
        <v>2</v>
      </c>
      <c r="I255" s="175"/>
      <c r="J255" s="176">
        <f t="shared" si="40"/>
        <v>0</v>
      </c>
      <c r="K255" s="172" t="s">
        <v>140</v>
      </c>
      <c r="L255" s="40"/>
      <c r="M255" s="177" t="s">
        <v>5</v>
      </c>
      <c r="N255" s="178" t="s">
        <v>43</v>
      </c>
      <c r="O255" s="41"/>
      <c r="P255" s="179">
        <f t="shared" si="41"/>
        <v>0</v>
      </c>
      <c r="Q255" s="179">
        <v>0</v>
      </c>
      <c r="R255" s="179">
        <f t="shared" si="42"/>
        <v>0</v>
      </c>
      <c r="S255" s="179">
        <v>0</v>
      </c>
      <c r="T255" s="180">
        <f t="shared" si="43"/>
        <v>0</v>
      </c>
      <c r="AR255" s="23" t="s">
        <v>193</v>
      </c>
      <c r="AT255" s="23" t="s">
        <v>136</v>
      </c>
      <c r="AU255" s="23" t="s">
        <v>142</v>
      </c>
      <c r="AY255" s="23" t="s">
        <v>133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142</v>
      </c>
      <c r="BK255" s="181">
        <f t="shared" si="49"/>
        <v>0</v>
      </c>
      <c r="BL255" s="23" t="s">
        <v>193</v>
      </c>
      <c r="BM255" s="23" t="s">
        <v>467</v>
      </c>
    </row>
    <row r="256" spans="2:65" s="1" customFormat="1" ht="16.5" customHeight="1" x14ac:dyDescent="0.3">
      <c r="B256" s="169"/>
      <c r="C256" s="206">
        <v>86</v>
      </c>
      <c r="D256" s="206" t="s">
        <v>186</v>
      </c>
      <c r="E256" s="207" t="s">
        <v>468</v>
      </c>
      <c r="F256" s="208" t="s">
        <v>469</v>
      </c>
      <c r="G256" s="209" t="s">
        <v>184</v>
      </c>
      <c r="H256" s="210">
        <v>2</v>
      </c>
      <c r="I256" s="211"/>
      <c r="J256" s="212">
        <f t="shared" si="40"/>
        <v>0</v>
      </c>
      <c r="K256" s="208" t="s">
        <v>140</v>
      </c>
      <c r="L256" s="213"/>
      <c r="M256" s="214" t="s">
        <v>5</v>
      </c>
      <c r="N256" s="215" t="s">
        <v>43</v>
      </c>
      <c r="O256" s="41"/>
      <c r="P256" s="179">
        <f t="shared" si="41"/>
        <v>0</v>
      </c>
      <c r="Q256" s="179">
        <v>2.0000000000000002E-5</v>
      </c>
      <c r="R256" s="179">
        <f t="shared" si="42"/>
        <v>4.0000000000000003E-5</v>
      </c>
      <c r="S256" s="179">
        <v>0</v>
      </c>
      <c r="T256" s="180">
        <f t="shared" si="43"/>
        <v>0</v>
      </c>
      <c r="AR256" s="23" t="s">
        <v>268</v>
      </c>
      <c r="AT256" s="23" t="s">
        <v>186</v>
      </c>
      <c r="AU256" s="23" t="s">
        <v>142</v>
      </c>
      <c r="AY256" s="23" t="s">
        <v>133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142</v>
      </c>
      <c r="BK256" s="181">
        <f t="shared" si="49"/>
        <v>0</v>
      </c>
      <c r="BL256" s="23" t="s">
        <v>193</v>
      </c>
      <c r="BM256" s="23" t="s">
        <v>470</v>
      </c>
    </row>
    <row r="257" spans="2:65" s="1" customFormat="1" ht="25.5" customHeight="1" x14ac:dyDescent="0.3">
      <c r="B257" s="169"/>
      <c r="C257" s="170">
        <v>87</v>
      </c>
      <c r="D257" s="170" t="s">
        <v>136</v>
      </c>
      <c r="E257" s="171" t="s">
        <v>471</v>
      </c>
      <c r="F257" s="172" t="s">
        <v>472</v>
      </c>
      <c r="G257" s="173" t="s">
        <v>278</v>
      </c>
      <c r="H257" s="174">
        <v>90</v>
      </c>
      <c r="I257" s="175"/>
      <c r="J257" s="176">
        <f t="shared" si="40"/>
        <v>0</v>
      </c>
      <c r="K257" s="172" t="s">
        <v>140</v>
      </c>
      <c r="L257" s="40"/>
      <c r="M257" s="177" t="s">
        <v>5</v>
      </c>
      <c r="N257" s="178" t="s">
        <v>43</v>
      </c>
      <c r="O257" s="41"/>
      <c r="P257" s="179">
        <f t="shared" si="41"/>
        <v>0</v>
      </c>
      <c r="Q257" s="179">
        <v>0</v>
      </c>
      <c r="R257" s="179">
        <f t="shared" si="42"/>
        <v>0</v>
      </c>
      <c r="S257" s="179">
        <v>0</v>
      </c>
      <c r="T257" s="180">
        <f t="shared" si="43"/>
        <v>0</v>
      </c>
      <c r="AR257" s="23" t="s">
        <v>193</v>
      </c>
      <c r="AT257" s="23" t="s">
        <v>136</v>
      </c>
      <c r="AU257" s="23" t="s">
        <v>142</v>
      </c>
      <c r="AY257" s="23" t="s">
        <v>133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142</v>
      </c>
      <c r="BK257" s="181">
        <f t="shared" si="49"/>
        <v>0</v>
      </c>
      <c r="BL257" s="23" t="s">
        <v>193</v>
      </c>
      <c r="BM257" s="23" t="s">
        <v>473</v>
      </c>
    </row>
    <row r="258" spans="2:65" s="1" customFormat="1" ht="16.5" customHeight="1" x14ac:dyDescent="0.3">
      <c r="B258" s="169"/>
      <c r="C258" s="206">
        <v>88</v>
      </c>
      <c r="D258" s="206" t="s">
        <v>186</v>
      </c>
      <c r="E258" s="207" t="s">
        <v>474</v>
      </c>
      <c r="F258" s="208" t="s">
        <v>475</v>
      </c>
      <c r="G258" s="209" t="s">
        <v>278</v>
      </c>
      <c r="H258" s="210">
        <v>50</v>
      </c>
      <c r="I258" s="211"/>
      <c r="J258" s="212">
        <f t="shared" si="40"/>
        <v>0</v>
      </c>
      <c r="K258" s="208" t="s">
        <v>140</v>
      </c>
      <c r="L258" s="213"/>
      <c r="M258" s="214" t="s">
        <v>5</v>
      </c>
      <c r="N258" s="215" t="s">
        <v>43</v>
      </c>
      <c r="O258" s="41"/>
      <c r="P258" s="179">
        <f t="shared" si="41"/>
        <v>0</v>
      </c>
      <c r="Q258" s="179">
        <v>1.7000000000000001E-4</v>
      </c>
      <c r="R258" s="179">
        <f t="shared" si="42"/>
        <v>8.5000000000000006E-3</v>
      </c>
      <c r="S258" s="179">
        <v>0</v>
      </c>
      <c r="T258" s="180">
        <f t="shared" si="43"/>
        <v>0</v>
      </c>
      <c r="AR258" s="23" t="s">
        <v>268</v>
      </c>
      <c r="AT258" s="23" t="s">
        <v>186</v>
      </c>
      <c r="AU258" s="23" t="s">
        <v>142</v>
      </c>
      <c r="AY258" s="23" t="s">
        <v>133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142</v>
      </c>
      <c r="BK258" s="181">
        <f t="shared" si="49"/>
        <v>0</v>
      </c>
      <c r="BL258" s="23" t="s">
        <v>193</v>
      </c>
      <c r="BM258" s="23" t="s">
        <v>476</v>
      </c>
    </row>
    <row r="259" spans="2:65" s="1" customFormat="1" ht="16.5" customHeight="1" x14ac:dyDescent="0.3">
      <c r="B259" s="169"/>
      <c r="C259" s="206">
        <v>89</v>
      </c>
      <c r="D259" s="206" t="s">
        <v>186</v>
      </c>
      <c r="E259" s="207" t="s">
        <v>477</v>
      </c>
      <c r="F259" s="208" t="s">
        <v>478</v>
      </c>
      <c r="G259" s="209" t="s">
        <v>278</v>
      </c>
      <c r="H259" s="210">
        <v>5</v>
      </c>
      <c r="I259" s="211"/>
      <c r="J259" s="212">
        <f t="shared" si="40"/>
        <v>0</v>
      </c>
      <c r="K259" s="208" t="s">
        <v>140</v>
      </c>
      <c r="L259" s="213"/>
      <c r="M259" s="214" t="s">
        <v>5</v>
      </c>
      <c r="N259" s="215" t="s">
        <v>43</v>
      </c>
      <c r="O259" s="41"/>
      <c r="P259" s="179">
        <f t="shared" si="41"/>
        <v>0</v>
      </c>
      <c r="Q259" s="179">
        <v>2.7999999999999998E-4</v>
      </c>
      <c r="R259" s="179">
        <f t="shared" si="42"/>
        <v>1.3999999999999998E-3</v>
      </c>
      <c r="S259" s="179">
        <v>0</v>
      </c>
      <c r="T259" s="180">
        <f t="shared" si="43"/>
        <v>0</v>
      </c>
      <c r="AR259" s="23" t="s">
        <v>268</v>
      </c>
      <c r="AT259" s="23" t="s">
        <v>186</v>
      </c>
      <c r="AU259" s="23" t="s">
        <v>142</v>
      </c>
      <c r="AY259" s="23" t="s">
        <v>133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142</v>
      </c>
      <c r="BK259" s="181">
        <f t="shared" si="49"/>
        <v>0</v>
      </c>
      <c r="BL259" s="23" t="s">
        <v>193</v>
      </c>
      <c r="BM259" s="23" t="s">
        <v>479</v>
      </c>
    </row>
    <row r="260" spans="2:65" s="1" customFormat="1" ht="25.5" customHeight="1" x14ac:dyDescent="0.3">
      <c r="B260" s="169"/>
      <c r="C260" s="170">
        <v>90</v>
      </c>
      <c r="D260" s="170" t="s">
        <v>136</v>
      </c>
      <c r="E260" s="171" t="s">
        <v>480</v>
      </c>
      <c r="F260" s="172" t="s">
        <v>481</v>
      </c>
      <c r="G260" s="173" t="s">
        <v>184</v>
      </c>
      <c r="H260" s="174">
        <v>1</v>
      </c>
      <c r="I260" s="175"/>
      <c r="J260" s="176">
        <f t="shared" si="40"/>
        <v>0</v>
      </c>
      <c r="K260" s="172" t="s">
        <v>140</v>
      </c>
      <c r="L260" s="40"/>
      <c r="M260" s="177" t="s">
        <v>5</v>
      </c>
      <c r="N260" s="178" t="s">
        <v>43</v>
      </c>
      <c r="O260" s="41"/>
      <c r="P260" s="179">
        <f t="shared" si="41"/>
        <v>0</v>
      </c>
      <c r="Q260" s="179">
        <v>0</v>
      </c>
      <c r="R260" s="179">
        <f t="shared" si="42"/>
        <v>0</v>
      </c>
      <c r="S260" s="179">
        <v>0</v>
      </c>
      <c r="T260" s="180">
        <f t="shared" si="43"/>
        <v>0</v>
      </c>
      <c r="AR260" s="23" t="s">
        <v>193</v>
      </c>
      <c r="AT260" s="23" t="s">
        <v>136</v>
      </c>
      <c r="AU260" s="23" t="s">
        <v>142</v>
      </c>
      <c r="AY260" s="23" t="s">
        <v>133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142</v>
      </c>
      <c r="BK260" s="181">
        <f t="shared" si="49"/>
        <v>0</v>
      </c>
      <c r="BL260" s="23" t="s">
        <v>193</v>
      </c>
      <c r="BM260" s="23" t="s">
        <v>482</v>
      </c>
    </row>
    <row r="261" spans="2:65" s="1" customFormat="1" ht="16.5" customHeight="1" x14ac:dyDescent="0.3">
      <c r="B261" s="169"/>
      <c r="C261" s="206">
        <v>91</v>
      </c>
      <c r="D261" s="206" t="s">
        <v>186</v>
      </c>
      <c r="E261" s="207" t="s">
        <v>483</v>
      </c>
      <c r="F261" s="208" t="s">
        <v>484</v>
      </c>
      <c r="G261" s="209" t="s">
        <v>184</v>
      </c>
      <c r="H261" s="210">
        <v>1</v>
      </c>
      <c r="I261" s="211"/>
      <c r="J261" s="212">
        <f t="shared" si="40"/>
        <v>0</v>
      </c>
      <c r="K261" s="208" t="s">
        <v>140</v>
      </c>
      <c r="L261" s="213"/>
      <c r="M261" s="214" t="s">
        <v>5</v>
      </c>
      <c r="N261" s="215" t="s">
        <v>43</v>
      </c>
      <c r="O261" s="41"/>
      <c r="P261" s="179">
        <f t="shared" si="41"/>
        <v>0</v>
      </c>
      <c r="Q261" s="179">
        <v>1.6899999999999998E-2</v>
      </c>
      <c r="R261" s="179">
        <f t="shared" si="42"/>
        <v>1.6899999999999998E-2</v>
      </c>
      <c r="S261" s="179">
        <v>0</v>
      </c>
      <c r="T261" s="180">
        <f t="shared" si="43"/>
        <v>0</v>
      </c>
      <c r="AR261" s="23" t="s">
        <v>268</v>
      </c>
      <c r="AT261" s="23" t="s">
        <v>186</v>
      </c>
      <c r="AU261" s="23" t="s">
        <v>142</v>
      </c>
      <c r="AY261" s="23" t="s">
        <v>133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142</v>
      </c>
      <c r="BK261" s="181">
        <f t="shared" si="49"/>
        <v>0</v>
      </c>
      <c r="BL261" s="23" t="s">
        <v>193</v>
      </c>
      <c r="BM261" s="23" t="s">
        <v>485</v>
      </c>
    </row>
    <row r="262" spans="2:65" s="1" customFormat="1" ht="25.5" customHeight="1" x14ac:dyDescent="0.3">
      <c r="B262" s="169"/>
      <c r="C262" s="170">
        <v>92</v>
      </c>
      <c r="D262" s="170" t="s">
        <v>136</v>
      </c>
      <c r="E262" s="171" t="s">
        <v>486</v>
      </c>
      <c r="F262" s="172" t="s">
        <v>487</v>
      </c>
      <c r="G262" s="173" t="s">
        <v>184</v>
      </c>
      <c r="H262" s="174">
        <v>4</v>
      </c>
      <c r="I262" s="175"/>
      <c r="J262" s="176">
        <f t="shared" si="40"/>
        <v>0</v>
      </c>
      <c r="K262" s="172" t="s">
        <v>140</v>
      </c>
      <c r="L262" s="40"/>
      <c r="M262" s="177" t="s">
        <v>5</v>
      </c>
      <c r="N262" s="178" t="s">
        <v>43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193</v>
      </c>
      <c r="AT262" s="23" t="s">
        <v>136</v>
      </c>
      <c r="AU262" s="23" t="s">
        <v>142</v>
      </c>
      <c r="AY262" s="23" t="s">
        <v>133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142</v>
      </c>
      <c r="BK262" s="181">
        <f t="shared" si="49"/>
        <v>0</v>
      </c>
      <c r="BL262" s="23" t="s">
        <v>193</v>
      </c>
      <c r="BM262" s="23" t="s">
        <v>488</v>
      </c>
    </row>
    <row r="263" spans="2:65" s="1" customFormat="1" ht="16.5" customHeight="1" x14ac:dyDescent="0.3">
      <c r="B263" s="169"/>
      <c r="C263" s="206">
        <v>93</v>
      </c>
      <c r="D263" s="206" t="s">
        <v>186</v>
      </c>
      <c r="E263" s="207" t="s">
        <v>489</v>
      </c>
      <c r="F263" s="208" t="s">
        <v>490</v>
      </c>
      <c r="G263" s="209" t="s">
        <v>184</v>
      </c>
      <c r="H263" s="210">
        <v>4</v>
      </c>
      <c r="I263" s="211"/>
      <c r="J263" s="212">
        <f t="shared" si="40"/>
        <v>0</v>
      </c>
      <c r="K263" s="208" t="s">
        <v>140</v>
      </c>
      <c r="L263" s="213"/>
      <c r="M263" s="214" t="s">
        <v>5</v>
      </c>
      <c r="N263" s="215" t="s">
        <v>43</v>
      </c>
      <c r="O263" s="41"/>
      <c r="P263" s="179">
        <f t="shared" si="41"/>
        <v>0</v>
      </c>
      <c r="Q263" s="179">
        <v>1E-4</v>
      </c>
      <c r="R263" s="179">
        <f t="shared" si="42"/>
        <v>4.0000000000000002E-4</v>
      </c>
      <c r="S263" s="179">
        <v>0</v>
      </c>
      <c r="T263" s="180">
        <f t="shared" si="43"/>
        <v>0</v>
      </c>
      <c r="AR263" s="23" t="s">
        <v>268</v>
      </c>
      <c r="AT263" s="23" t="s">
        <v>186</v>
      </c>
      <c r="AU263" s="23" t="s">
        <v>142</v>
      </c>
      <c r="AY263" s="23" t="s">
        <v>133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142</v>
      </c>
      <c r="BK263" s="181">
        <f t="shared" si="49"/>
        <v>0</v>
      </c>
      <c r="BL263" s="23" t="s">
        <v>193</v>
      </c>
      <c r="BM263" s="23" t="s">
        <v>491</v>
      </c>
    </row>
    <row r="264" spans="2:65" s="1" customFormat="1" ht="25.5" customHeight="1" x14ac:dyDescent="0.3">
      <c r="B264" s="169"/>
      <c r="C264" s="170">
        <v>94</v>
      </c>
      <c r="D264" s="170" t="s">
        <v>136</v>
      </c>
      <c r="E264" s="171" t="s">
        <v>492</v>
      </c>
      <c r="F264" s="172" t="s">
        <v>493</v>
      </c>
      <c r="G264" s="173" t="s">
        <v>184</v>
      </c>
      <c r="H264" s="174">
        <v>7</v>
      </c>
      <c r="I264" s="175"/>
      <c r="J264" s="176">
        <f t="shared" si="40"/>
        <v>0</v>
      </c>
      <c r="K264" s="172" t="s">
        <v>140</v>
      </c>
      <c r="L264" s="40"/>
      <c r="M264" s="177" t="s">
        <v>5</v>
      </c>
      <c r="N264" s="178" t="s">
        <v>43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193</v>
      </c>
      <c r="AT264" s="23" t="s">
        <v>136</v>
      </c>
      <c r="AU264" s="23" t="s">
        <v>142</v>
      </c>
      <c r="AY264" s="23" t="s">
        <v>133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142</v>
      </c>
      <c r="BK264" s="181">
        <f t="shared" si="49"/>
        <v>0</v>
      </c>
      <c r="BL264" s="23" t="s">
        <v>193</v>
      </c>
      <c r="BM264" s="23" t="s">
        <v>494</v>
      </c>
    </row>
    <row r="265" spans="2:65" s="1" customFormat="1" ht="16.5" customHeight="1" x14ac:dyDescent="0.3">
      <c r="B265" s="169"/>
      <c r="C265" s="206">
        <v>95</v>
      </c>
      <c r="D265" s="206" t="s">
        <v>186</v>
      </c>
      <c r="E265" s="207" t="s">
        <v>495</v>
      </c>
      <c r="F265" s="208" t="s">
        <v>496</v>
      </c>
      <c r="G265" s="209" t="s">
        <v>184</v>
      </c>
      <c r="H265" s="210">
        <v>7</v>
      </c>
      <c r="I265" s="211"/>
      <c r="J265" s="212">
        <f t="shared" si="40"/>
        <v>0</v>
      </c>
      <c r="K265" s="208" t="s">
        <v>140</v>
      </c>
      <c r="L265" s="213"/>
      <c r="M265" s="214" t="s">
        <v>5</v>
      </c>
      <c r="N265" s="215" t="s">
        <v>43</v>
      </c>
      <c r="O265" s="41"/>
      <c r="P265" s="179">
        <f t="shared" si="41"/>
        <v>0</v>
      </c>
      <c r="Q265" s="179">
        <v>2.7E-4</v>
      </c>
      <c r="R265" s="179">
        <f t="shared" si="42"/>
        <v>1.89E-3</v>
      </c>
      <c r="S265" s="179">
        <v>0</v>
      </c>
      <c r="T265" s="180">
        <f t="shared" si="43"/>
        <v>0</v>
      </c>
      <c r="AR265" s="23" t="s">
        <v>268</v>
      </c>
      <c r="AT265" s="23" t="s">
        <v>186</v>
      </c>
      <c r="AU265" s="23" t="s">
        <v>142</v>
      </c>
      <c r="AY265" s="23" t="s">
        <v>133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142</v>
      </c>
      <c r="BK265" s="181">
        <f t="shared" si="49"/>
        <v>0</v>
      </c>
      <c r="BL265" s="23" t="s">
        <v>193</v>
      </c>
      <c r="BM265" s="23" t="s">
        <v>497</v>
      </c>
    </row>
    <row r="266" spans="2:65" s="1" customFormat="1" ht="25.5" customHeight="1" x14ac:dyDescent="0.3">
      <c r="B266" s="169"/>
      <c r="C266" s="170">
        <v>96</v>
      </c>
      <c r="D266" s="170" t="s">
        <v>136</v>
      </c>
      <c r="E266" s="171" t="s">
        <v>498</v>
      </c>
      <c r="F266" s="172" t="s">
        <v>499</v>
      </c>
      <c r="G266" s="173" t="s">
        <v>184</v>
      </c>
      <c r="H266" s="174">
        <v>4</v>
      </c>
      <c r="I266" s="175"/>
      <c r="J266" s="176">
        <f t="shared" si="40"/>
        <v>0</v>
      </c>
      <c r="K266" s="172" t="s">
        <v>140</v>
      </c>
      <c r="L266" s="40"/>
      <c r="M266" s="177" t="s">
        <v>5</v>
      </c>
      <c r="N266" s="178" t="s">
        <v>43</v>
      </c>
      <c r="O266" s="41"/>
      <c r="P266" s="179">
        <f t="shared" si="41"/>
        <v>0</v>
      </c>
      <c r="Q266" s="179">
        <v>0</v>
      </c>
      <c r="R266" s="179">
        <f t="shared" si="42"/>
        <v>0</v>
      </c>
      <c r="S266" s="179">
        <v>0</v>
      </c>
      <c r="T266" s="180">
        <f t="shared" si="43"/>
        <v>0</v>
      </c>
      <c r="AR266" s="23" t="s">
        <v>193</v>
      </c>
      <c r="AT266" s="23" t="s">
        <v>136</v>
      </c>
      <c r="AU266" s="23" t="s">
        <v>142</v>
      </c>
      <c r="AY266" s="23" t="s">
        <v>133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142</v>
      </c>
      <c r="BK266" s="181">
        <f t="shared" si="49"/>
        <v>0</v>
      </c>
      <c r="BL266" s="23" t="s">
        <v>193</v>
      </c>
      <c r="BM266" s="23" t="s">
        <v>500</v>
      </c>
    </row>
    <row r="267" spans="2:65" s="1" customFormat="1" ht="16.5" customHeight="1" x14ac:dyDescent="0.3">
      <c r="B267" s="169"/>
      <c r="C267" s="206">
        <v>97</v>
      </c>
      <c r="D267" s="206" t="s">
        <v>186</v>
      </c>
      <c r="E267" s="207" t="s">
        <v>501</v>
      </c>
      <c r="F267" s="208" t="s">
        <v>502</v>
      </c>
      <c r="G267" s="209" t="s">
        <v>184</v>
      </c>
      <c r="H267" s="210">
        <v>2</v>
      </c>
      <c r="I267" s="211"/>
      <c r="J267" s="212">
        <f t="shared" si="40"/>
        <v>0</v>
      </c>
      <c r="K267" s="208" t="s">
        <v>140</v>
      </c>
      <c r="L267" s="213"/>
      <c r="M267" s="214" t="s">
        <v>5</v>
      </c>
      <c r="N267" s="215" t="s">
        <v>43</v>
      </c>
      <c r="O267" s="41"/>
      <c r="P267" s="179">
        <f t="shared" si="41"/>
        <v>0</v>
      </c>
      <c r="Q267" s="179">
        <v>8.0000000000000004E-4</v>
      </c>
      <c r="R267" s="179">
        <f t="shared" si="42"/>
        <v>1.6000000000000001E-3</v>
      </c>
      <c r="S267" s="179">
        <v>0</v>
      </c>
      <c r="T267" s="180">
        <f t="shared" si="43"/>
        <v>0</v>
      </c>
      <c r="AR267" s="23" t="s">
        <v>268</v>
      </c>
      <c r="AT267" s="23" t="s">
        <v>186</v>
      </c>
      <c r="AU267" s="23" t="s">
        <v>142</v>
      </c>
      <c r="AY267" s="23" t="s">
        <v>133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142</v>
      </c>
      <c r="BK267" s="181">
        <f t="shared" si="49"/>
        <v>0</v>
      </c>
      <c r="BL267" s="23" t="s">
        <v>193</v>
      </c>
      <c r="BM267" s="23" t="s">
        <v>503</v>
      </c>
    </row>
    <row r="268" spans="2:65" s="1" customFormat="1" ht="16.5" customHeight="1" x14ac:dyDescent="0.3">
      <c r="B268" s="169"/>
      <c r="C268" s="206">
        <v>98</v>
      </c>
      <c r="D268" s="206" t="s">
        <v>186</v>
      </c>
      <c r="E268" s="207" t="s">
        <v>504</v>
      </c>
      <c r="F268" s="208" t="s">
        <v>505</v>
      </c>
      <c r="G268" s="209" t="s">
        <v>278</v>
      </c>
      <c r="H268" s="210">
        <v>35</v>
      </c>
      <c r="I268" s="211"/>
      <c r="J268" s="212">
        <f t="shared" si="40"/>
        <v>0</v>
      </c>
      <c r="K268" s="208" t="s">
        <v>140</v>
      </c>
      <c r="L268" s="213"/>
      <c r="M268" s="214" t="s">
        <v>5</v>
      </c>
      <c r="N268" s="215" t="s">
        <v>43</v>
      </c>
      <c r="O268" s="41"/>
      <c r="P268" s="179">
        <f t="shared" si="41"/>
        <v>0</v>
      </c>
      <c r="Q268" s="179">
        <v>1.2E-4</v>
      </c>
      <c r="R268" s="179">
        <f t="shared" si="42"/>
        <v>4.1999999999999997E-3</v>
      </c>
      <c r="S268" s="179">
        <v>0</v>
      </c>
      <c r="T268" s="180">
        <f t="shared" si="43"/>
        <v>0</v>
      </c>
      <c r="AR268" s="23" t="s">
        <v>268</v>
      </c>
      <c r="AT268" s="23" t="s">
        <v>186</v>
      </c>
      <c r="AU268" s="23" t="s">
        <v>142</v>
      </c>
      <c r="AY268" s="23" t="s">
        <v>133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142</v>
      </c>
      <c r="BK268" s="181">
        <f t="shared" si="49"/>
        <v>0</v>
      </c>
      <c r="BL268" s="23" t="s">
        <v>193</v>
      </c>
      <c r="BM268" s="23" t="s">
        <v>506</v>
      </c>
    </row>
    <row r="269" spans="2:65" s="1" customFormat="1" ht="25.5" customHeight="1" x14ac:dyDescent="0.3">
      <c r="B269" s="169"/>
      <c r="C269" s="170">
        <v>99</v>
      </c>
      <c r="D269" s="170" t="s">
        <v>136</v>
      </c>
      <c r="E269" s="171" t="s">
        <v>507</v>
      </c>
      <c r="F269" s="172" t="s">
        <v>508</v>
      </c>
      <c r="G269" s="173" t="s">
        <v>184</v>
      </c>
      <c r="H269" s="174">
        <v>1</v>
      </c>
      <c r="I269" s="175"/>
      <c r="J269" s="176">
        <f t="shared" si="40"/>
        <v>0</v>
      </c>
      <c r="K269" s="172" t="s">
        <v>140</v>
      </c>
      <c r="L269" s="40"/>
      <c r="M269" s="177" t="s">
        <v>5</v>
      </c>
      <c r="N269" s="178" t="s">
        <v>43</v>
      </c>
      <c r="O269" s="41"/>
      <c r="P269" s="179">
        <f t="shared" si="41"/>
        <v>0</v>
      </c>
      <c r="Q269" s="179">
        <v>0</v>
      </c>
      <c r="R269" s="179">
        <f t="shared" si="42"/>
        <v>0</v>
      </c>
      <c r="S269" s="179">
        <v>0</v>
      </c>
      <c r="T269" s="180">
        <f t="shared" si="43"/>
        <v>0</v>
      </c>
      <c r="AR269" s="23" t="s">
        <v>193</v>
      </c>
      <c r="AT269" s="23" t="s">
        <v>136</v>
      </c>
      <c r="AU269" s="23" t="s">
        <v>142</v>
      </c>
      <c r="AY269" s="23" t="s">
        <v>133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142</v>
      </c>
      <c r="BK269" s="181">
        <f t="shared" si="49"/>
        <v>0</v>
      </c>
      <c r="BL269" s="23" t="s">
        <v>193</v>
      </c>
      <c r="BM269" s="23" t="s">
        <v>509</v>
      </c>
    </row>
    <row r="270" spans="2:65" s="1" customFormat="1" ht="38.25" customHeight="1" x14ac:dyDescent="0.3">
      <c r="B270" s="169"/>
      <c r="C270" s="170">
        <v>100</v>
      </c>
      <c r="D270" s="170" t="s">
        <v>136</v>
      </c>
      <c r="E270" s="171" t="s">
        <v>510</v>
      </c>
      <c r="F270" s="172" t="s">
        <v>511</v>
      </c>
      <c r="G270" s="173" t="s">
        <v>222</v>
      </c>
      <c r="H270" s="174">
        <v>7.5999999999999998E-2</v>
      </c>
      <c r="I270" s="175"/>
      <c r="J270" s="176">
        <f t="shared" si="40"/>
        <v>0</v>
      </c>
      <c r="K270" s="172" t="s">
        <v>140</v>
      </c>
      <c r="L270" s="40"/>
      <c r="M270" s="177" t="s">
        <v>5</v>
      </c>
      <c r="N270" s="178" t="s">
        <v>43</v>
      </c>
      <c r="O270" s="41"/>
      <c r="P270" s="179">
        <f t="shared" si="41"/>
        <v>0</v>
      </c>
      <c r="Q270" s="179">
        <v>0</v>
      </c>
      <c r="R270" s="179">
        <f t="shared" si="42"/>
        <v>0</v>
      </c>
      <c r="S270" s="179">
        <v>0</v>
      </c>
      <c r="T270" s="180">
        <f t="shared" si="43"/>
        <v>0</v>
      </c>
      <c r="AR270" s="23" t="s">
        <v>193</v>
      </c>
      <c r="AT270" s="23" t="s">
        <v>136</v>
      </c>
      <c r="AU270" s="23" t="s">
        <v>142</v>
      </c>
      <c r="AY270" s="23" t="s">
        <v>133</v>
      </c>
      <c r="BE270" s="181">
        <f t="shared" si="44"/>
        <v>0</v>
      </c>
      <c r="BF270" s="181">
        <f t="shared" si="45"/>
        <v>0</v>
      </c>
      <c r="BG270" s="181">
        <f t="shared" si="46"/>
        <v>0</v>
      </c>
      <c r="BH270" s="181">
        <f t="shared" si="47"/>
        <v>0</v>
      </c>
      <c r="BI270" s="181">
        <f t="shared" si="48"/>
        <v>0</v>
      </c>
      <c r="BJ270" s="23" t="s">
        <v>142</v>
      </c>
      <c r="BK270" s="181">
        <f t="shared" si="49"/>
        <v>0</v>
      </c>
      <c r="BL270" s="23" t="s">
        <v>193</v>
      </c>
      <c r="BM270" s="23" t="s">
        <v>512</v>
      </c>
    </row>
    <row r="271" spans="2:65" s="1" customFormat="1" ht="38.25" customHeight="1" x14ac:dyDescent="0.3">
      <c r="B271" s="169"/>
      <c r="C271" s="170">
        <v>101</v>
      </c>
      <c r="D271" s="170" t="s">
        <v>136</v>
      </c>
      <c r="E271" s="171" t="s">
        <v>513</v>
      </c>
      <c r="F271" s="172" t="s">
        <v>514</v>
      </c>
      <c r="G271" s="173" t="s">
        <v>222</v>
      </c>
      <c r="H271" s="174">
        <v>7.5999999999999998E-2</v>
      </c>
      <c r="I271" s="175"/>
      <c r="J271" s="176">
        <f t="shared" si="40"/>
        <v>0</v>
      </c>
      <c r="K271" s="172" t="s">
        <v>140</v>
      </c>
      <c r="L271" s="40"/>
      <c r="M271" s="177" t="s">
        <v>5</v>
      </c>
      <c r="N271" s="178" t="s">
        <v>43</v>
      </c>
      <c r="O271" s="41"/>
      <c r="P271" s="179">
        <f t="shared" si="41"/>
        <v>0</v>
      </c>
      <c r="Q271" s="179">
        <v>0</v>
      </c>
      <c r="R271" s="179">
        <f t="shared" si="42"/>
        <v>0</v>
      </c>
      <c r="S271" s="179">
        <v>0</v>
      </c>
      <c r="T271" s="180">
        <f t="shared" si="43"/>
        <v>0</v>
      </c>
      <c r="AR271" s="23" t="s">
        <v>193</v>
      </c>
      <c r="AT271" s="23" t="s">
        <v>136</v>
      </c>
      <c r="AU271" s="23" t="s">
        <v>142</v>
      </c>
      <c r="AY271" s="23" t="s">
        <v>133</v>
      </c>
      <c r="BE271" s="181">
        <f t="shared" si="44"/>
        <v>0</v>
      </c>
      <c r="BF271" s="181">
        <f t="shared" si="45"/>
        <v>0</v>
      </c>
      <c r="BG271" s="181">
        <f t="shared" si="46"/>
        <v>0</v>
      </c>
      <c r="BH271" s="181">
        <f t="shared" si="47"/>
        <v>0</v>
      </c>
      <c r="BI271" s="181">
        <f t="shared" si="48"/>
        <v>0</v>
      </c>
      <c r="BJ271" s="23" t="s">
        <v>142</v>
      </c>
      <c r="BK271" s="181">
        <f t="shared" si="49"/>
        <v>0</v>
      </c>
      <c r="BL271" s="23" t="s">
        <v>193</v>
      </c>
      <c r="BM271" s="23" t="s">
        <v>515</v>
      </c>
    </row>
    <row r="272" spans="2:65" s="1" customFormat="1" ht="16.5" customHeight="1" x14ac:dyDescent="0.3">
      <c r="B272" s="169"/>
      <c r="C272" s="206">
        <v>102</v>
      </c>
      <c r="D272" s="206" t="s">
        <v>186</v>
      </c>
      <c r="E272" s="207" t="s">
        <v>516</v>
      </c>
      <c r="F272" s="208" t="s">
        <v>517</v>
      </c>
      <c r="G272" s="209" t="s">
        <v>184</v>
      </c>
      <c r="H272" s="210">
        <v>2</v>
      </c>
      <c r="I272" s="211"/>
      <c r="J272" s="212">
        <f t="shared" si="40"/>
        <v>0</v>
      </c>
      <c r="K272" s="208" t="s">
        <v>140</v>
      </c>
      <c r="L272" s="213"/>
      <c r="M272" s="214" t="s">
        <v>5</v>
      </c>
      <c r="N272" s="215" t="s">
        <v>43</v>
      </c>
      <c r="O272" s="41"/>
      <c r="P272" s="179">
        <f t="shared" si="41"/>
        <v>0</v>
      </c>
      <c r="Q272" s="179">
        <v>1.6000000000000001E-3</v>
      </c>
      <c r="R272" s="179">
        <f t="shared" si="42"/>
        <v>3.2000000000000002E-3</v>
      </c>
      <c r="S272" s="179">
        <v>0</v>
      </c>
      <c r="T272" s="180">
        <f t="shared" si="43"/>
        <v>0</v>
      </c>
      <c r="AR272" s="23" t="s">
        <v>268</v>
      </c>
      <c r="AT272" s="23" t="s">
        <v>186</v>
      </c>
      <c r="AU272" s="23" t="s">
        <v>142</v>
      </c>
      <c r="AY272" s="23" t="s">
        <v>133</v>
      </c>
      <c r="BE272" s="181">
        <f t="shared" si="44"/>
        <v>0</v>
      </c>
      <c r="BF272" s="181">
        <f t="shared" si="45"/>
        <v>0</v>
      </c>
      <c r="BG272" s="181">
        <f t="shared" si="46"/>
        <v>0</v>
      </c>
      <c r="BH272" s="181">
        <f t="shared" si="47"/>
        <v>0</v>
      </c>
      <c r="BI272" s="181">
        <f t="shared" si="48"/>
        <v>0</v>
      </c>
      <c r="BJ272" s="23" t="s">
        <v>142</v>
      </c>
      <c r="BK272" s="181">
        <f t="shared" si="49"/>
        <v>0</v>
      </c>
      <c r="BL272" s="23" t="s">
        <v>193</v>
      </c>
      <c r="BM272" s="23" t="s">
        <v>518</v>
      </c>
    </row>
    <row r="273" spans="2:65" s="10" customFormat="1" ht="29.85" customHeight="1" x14ac:dyDescent="0.3">
      <c r="B273" s="156"/>
      <c r="D273" s="157" t="s">
        <v>70</v>
      </c>
      <c r="E273" s="167" t="s">
        <v>519</v>
      </c>
      <c r="F273" s="167" t="s">
        <v>520</v>
      </c>
      <c r="I273" s="159"/>
      <c r="J273" s="168">
        <f>BK273</f>
        <v>0</v>
      </c>
      <c r="L273" s="156"/>
      <c r="M273" s="161"/>
      <c r="N273" s="162"/>
      <c r="O273" s="162"/>
      <c r="P273" s="163">
        <f>SUM(P274:P278)</f>
        <v>0</v>
      </c>
      <c r="Q273" s="162"/>
      <c r="R273" s="163">
        <f>SUM(R274:R278)</f>
        <v>0.01</v>
      </c>
      <c r="S273" s="162"/>
      <c r="T273" s="164">
        <f>SUM(T274:T278)</f>
        <v>4.0000000000000001E-3</v>
      </c>
      <c r="AR273" s="157" t="s">
        <v>142</v>
      </c>
      <c r="AT273" s="165" t="s">
        <v>70</v>
      </c>
      <c r="AU273" s="165" t="s">
        <v>76</v>
      </c>
      <c r="AY273" s="157" t="s">
        <v>133</v>
      </c>
      <c r="BK273" s="166">
        <f>SUM(BK274:BK278)</f>
        <v>0</v>
      </c>
    </row>
    <row r="274" spans="2:65" s="1" customFormat="1" ht="25.5" customHeight="1" x14ac:dyDescent="0.3">
      <c r="B274" s="169"/>
      <c r="C274" s="170">
        <v>103</v>
      </c>
      <c r="D274" s="170" t="s">
        <v>136</v>
      </c>
      <c r="E274" s="171" t="s">
        <v>521</v>
      </c>
      <c r="F274" s="172" t="s">
        <v>522</v>
      </c>
      <c r="G274" s="173" t="s">
        <v>184</v>
      </c>
      <c r="H274" s="174">
        <v>2</v>
      </c>
      <c r="I274" s="175"/>
      <c r="J274" s="176">
        <f>ROUND(I274*H274,2)</f>
        <v>0</v>
      </c>
      <c r="K274" s="172" t="s">
        <v>140</v>
      </c>
      <c r="L274" s="40"/>
      <c r="M274" s="177" t="s">
        <v>5</v>
      </c>
      <c r="N274" s="178" t="s">
        <v>43</v>
      </c>
      <c r="O274" s="41"/>
      <c r="P274" s="179">
        <f>O274*H274</f>
        <v>0</v>
      </c>
      <c r="Q274" s="179">
        <v>0</v>
      </c>
      <c r="R274" s="179">
        <f>Q274*H274</f>
        <v>0</v>
      </c>
      <c r="S274" s="179">
        <v>0</v>
      </c>
      <c r="T274" s="180">
        <f>S274*H274</f>
        <v>0</v>
      </c>
      <c r="AR274" s="23" t="s">
        <v>193</v>
      </c>
      <c r="AT274" s="23" t="s">
        <v>136</v>
      </c>
      <c r="AU274" s="23" t="s">
        <v>142</v>
      </c>
      <c r="AY274" s="23" t="s">
        <v>133</v>
      </c>
      <c r="BE274" s="181">
        <f>IF(N274="základní",J274,0)</f>
        <v>0</v>
      </c>
      <c r="BF274" s="181">
        <f>IF(N274="snížená",J274,0)</f>
        <v>0</v>
      </c>
      <c r="BG274" s="181">
        <f>IF(N274="zákl. přenesená",J274,0)</f>
        <v>0</v>
      </c>
      <c r="BH274" s="181">
        <f>IF(N274="sníž. přenesená",J274,0)</f>
        <v>0</v>
      </c>
      <c r="BI274" s="181">
        <f>IF(N274="nulová",J274,0)</f>
        <v>0</v>
      </c>
      <c r="BJ274" s="23" t="s">
        <v>142</v>
      </c>
      <c r="BK274" s="181">
        <f>ROUND(I274*H274,2)</f>
        <v>0</v>
      </c>
      <c r="BL274" s="23" t="s">
        <v>193</v>
      </c>
      <c r="BM274" s="23" t="s">
        <v>523</v>
      </c>
    </row>
    <row r="275" spans="2:65" s="1" customFormat="1" ht="16.5" customHeight="1" x14ac:dyDescent="0.3">
      <c r="B275" s="169"/>
      <c r="C275" s="206">
        <v>104</v>
      </c>
      <c r="D275" s="206" t="s">
        <v>186</v>
      </c>
      <c r="E275" s="207" t="s">
        <v>524</v>
      </c>
      <c r="F275" s="208" t="s">
        <v>525</v>
      </c>
      <c r="G275" s="209" t="s">
        <v>184</v>
      </c>
      <c r="H275" s="210">
        <v>2</v>
      </c>
      <c r="I275" s="211"/>
      <c r="J275" s="212">
        <f>ROUND(I275*H275,2)</f>
        <v>0</v>
      </c>
      <c r="K275" s="208" t="s">
        <v>5</v>
      </c>
      <c r="L275" s="213"/>
      <c r="M275" s="214" t="s">
        <v>5</v>
      </c>
      <c r="N275" s="215" t="s">
        <v>43</v>
      </c>
      <c r="O275" s="41"/>
      <c r="P275" s="179">
        <f>O275*H275</f>
        <v>0</v>
      </c>
      <c r="Q275" s="179">
        <v>5.0000000000000001E-3</v>
      </c>
      <c r="R275" s="179">
        <f>Q275*H275</f>
        <v>0.01</v>
      </c>
      <c r="S275" s="179">
        <v>0</v>
      </c>
      <c r="T275" s="180">
        <f>S275*H275</f>
        <v>0</v>
      </c>
      <c r="AR275" s="23" t="s">
        <v>268</v>
      </c>
      <c r="AT275" s="23" t="s">
        <v>186</v>
      </c>
      <c r="AU275" s="23" t="s">
        <v>142</v>
      </c>
      <c r="AY275" s="23" t="s">
        <v>133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142</v>
      </c>
      <c r="BK275" s="181">
        <f>ROUND(I275*H275,2)</f>
        <v>0</v>
      </c>
      <c r="BL275" s="23" t="s">
        <v>193</v>
      </c>
      <c r="BM275" s="23" t="s">
        <v>526</v>
      </c>
    </row>
    <row r="276" spans="2:65" s="1" customFormat="1" ht="25.5" customHeight="1" x14ac:dyDescent="0.3">
      <c r="B276" s="169"/>
      <c r="C276" s="170">
        <v>105</v>
      </c>
      <c r="D276" s="170" t="s">
        <v>136</v>
      </c>
      <c r="E276" s="171" t="s">
        <v>527</v>
      </c>
      <c r="F276" s="172" t="s">
        <v>528</v>
      </c>
      <c r="G276" s="173" t="s">
        <v>184</v>
      </c>
      <c r="H276" s="174">
        <v>2</v>
      </c>
      <c r="I276" s="175"/>
      <c r="J276" s="176">
        <f>ROUND(I276*H276,2)</f>
        <v>0</v>
      </c>
      <c r="K276" s="172" t="s">
        <v>140</v>
      </c>
      <c r="L276" s="40"/>
      <c r="M276" s="177" t="s">
        <v>5</v>
      </c>
      <c r="N276" s="178" t="s">
        <v>43</v>
      </c>
      <c r="O276" s="41"/>
      <c r="P276" s="179">
        <f>O276*H276</f>
        <v>0</v>
      </c>
      <c r="Q276" s="179">
        <v>0</v>
      </c>
      <c r="R276" s="179">
        <f>Q276*H276</f>
        <v>0</v>
      </c>
      <c r="S276" s="179">
        <v>2E-3</v>
      </c>
      <c r="T276" s="180">
        <f>S276*H276</f>
        <v>4.0000000000000001E-3</v>
      </c>
      <c r="AR276" s="23" t="s">
        <v>193</v>
      </c>
      <c r="AT276" s="23" t="s">
        <v>136</v>
      </c>
      <c r="AU276" s="23" t="s">
        <v>142</v>
      </c>
      <c r="AY276" s="23" t="s">
        <v>133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3" t="s">
        <v>142</v>
      </c>
      <c r="BK276" s="181">
        <f>ROUND(I276*H276,2)</f>
        <v>0</v>
      </c>
      <c r="BL276" s="23" t="s">
        <v>193</v>
      </c>
      <c r="BM276" s="23" t="s">
        <v>529</v>
      </c>
    </row>
    <row r="277" spans="2:65" s="1" customFormat="1" ht="38.25" customHeight="1" x14ac:dyDescent="0.3">
      <c r="B277" s="169"/>
      <c r="C277" s="170">
        <v>106</v>
      </c>
      <c r="D277" s="170" t="s">
        <v>136</v>
      </c>
      <c r="E277" s="171" t="s">
        <v>530</v>
      </c>
      <c r="F277" s="172" t="s">
        <v>531</v>
      </c>
      <c r="G277" s="173" t="s">
        <v>222</v>
      </c>
      <c r="H277" s="174">
        <v>0.01</v>
      </c>
      <c r="I277" s="175"/>
      <c r="J277" s="176">
        <f>ROUND(I277*H277,2)</f>
        <v>0</v>
      </c>
      <c r="K277" s="172" t="s">
        <v>140</v>
      </c>
      <c r="L277" s="40"/>
      <c r="M277" s="177" t="s">
        <v>5</v>
      </c>
      <c r="N277" s="178" t="s">
        <v>43</v>
      </c>
      <c r="O277" s="41"/>
      <c r="P277" s="179">
        <f>O277*H277</f>
        <v>0</v>
      </c>
      <c r="Q277" s="179">
        <v>0</v>
      </c>
      <c r="R277" s="179">
        <f>Q277*H277</f>
        <v>0</v>
      </c>
      <c r="S277" s="179">
        <v>0</v>
      </c>
      <c r="T277" s="180">
        <f>S277*H277</f>
        <v>0</v>
      </c>
      <c r="AR277" s="23" t="s">
        <v>193</v>
      </c>
      <c r="AT277" s="23" t="s">
        <v>136</v>
      </c>
      <c r="AU277" s="23" t="s">
        <v>142</v>
      </c>
      <c r="AY277" s="23" t="s">
        <v>133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23" t="s">
        <v>142</v>
      </c>
      <c r="BK277" s="181">
        <f>ROUND(I277*H277,2)</f>
        <v>0</v>
      </c>
      <c r="BL277" s="23" t="s">
        <v>193</v>
      </c>
      <c r="BM277" s="23" t="s">
        <v>532</v>
      </c>
    </row>
    <row r="278" spans="2:65" s="1" customFormat="1" ht="38.25" customHeight="1" x14ac:dyDescent="0.3">
      <c r="B278" s="169"/>
      <c r="C278" s="170">
        <v>107</v>
      </c>
      <c r="D278" s="170" t="s">
        <v>136</v>
      </c>
      <c r="E278" s="171" t="s">
        <v>533</v>
      </c>
      <c r="F278" s="172" t="s">
        <v>534</v>
      </c>
      <c r="G278" s="173" t="s">
        <v>222</v>
      </c>
      <c r="H278" s="174">
        <v>0.01</v>
      </c>
      <c r="I278" s="175"/>
      <c r="J278" s="176">
        <f>ROUND(I278*H278,2)</f>
        <v>0</v>
      </c>
      <c r="K278" s="172" t="s">
        <v>140</v>
      </c>
      <c r="L278" s="40"/>
      <c r="M278" s="177" t="s">
        <v>5</v>
      </c>
      <c r="N278" s="178" t="s">
        <v>43</v>
      </c>
      <c r="O278" s="41"/>
      <c r="P278" s="179">
        <f>O278*H278</f>
        <v>0</v>
      </c>
      <c r="Q278" s="179">
        <v>0</v>
      </c>
      <c r="R278" s="179">
        <f>Q278*H278</f>
        <v>0</v>
      </c>
      <c r="S278" s="179">
        <v>0</v>
      </c>
      <c r="T278" s="180">
        <f>S278*H278</f>
        <v>0</v>
      </c>
      <c r="AR278" s="23" t="s">
        <v>193</v>
      </c>
      <c r="AT278" s="23" t="s">
        <v>136</v>
      </c>
      <c r="AU278" s="23" t="s">
        <v>142</v>
      </c>
      <c r="AY278" s="23" t="s">
        <v>133</v>
      </c>
      <c r="BE278" s="181">
        <f>IF(N278="základní",J278,0)</f>
        <v>0</v>
      </c>
      <c r="BF278" s="181">
        <f>IF(N278="snížená",J278,0)</f>
        <v>0</v>
      </c>
      <c r="BG278" s="181">
        <f>IF(N278="zákl. přenesená",J278,0)</f>
        <v>0</v>
      </c>
      <c r="BH278" s="181">
        <f>IF(N278="sníž. přenesená",J278,0)</f>
        <v>0</v>
      </c>
      <c r="BI278" s="181">
        <f>IF(N278="nulová",J278,0)</f>
        <v>0</v>
      </c>
      <c r="BJ278" s="23" t="s">
        <v>142</v>
      </c>
      <c r="BK278" s="181">
        <f>ROUND(I278*H278,2)</f>
        <v>0</v>
      </c>
      <c r="BL278" s="23" t="s">
        <v>193</v>
      </c>
      <c r="BM278" s="23" t="s">
        <v>535</v>
      </c>
    </row>
    <row r="279" spans="2:65" s="10" customFormat="1" ht="29.85" customHeight="1" x14ac:dyDescent="0.3">
      <c r="B279" s="156"/>
      <c r="D279" s="157" t="s">
        <v>70</v>
      </c>
      <c r="E279" s="167" t="s">
        <v>536</v>
      </c>
      <c r="F279" s="167" t="s">
        <v>537</v>
      </c>
      <c r="I279" s="159"/>
      <c r="J279" s="168">
        <f>BK279</f>
        <v>0</v>
      </c>
      <c r="L279" s="156"/>
      <c r="M279" s="161"/>
      <c r="N279" s="162"/>
      <c r="O279" s="162"/>
      <c r="P279" s="163">
        <f>SUM(P280:P303)</f>
        <v>0</v>
      </c>
      <c r="Q279" s="162"/>
      <c r="R279" s="163">
        <f>SUM(R280:R303)</f>
        <v>0.70718309999999984</v>
      </c>
      <c r="S279" s="162"/>
      <c r="T279" s="164">
        <f>SUM(T280:T303)</f>
        <v>0</v>
      </c>
      <c r="AR279" s="157" t="s">
        <v>142</v>
      </c>
      <c r="AT279" s="165" t="s">
        <v>70</v>
      </c>
      <c r="AU279" s="165" t="s">
        <v>76</v>
      </c>
      <c r="AY279" s="157" t="s">
        <v>133</v>
      </c>
      <c r="BK279" s="166">
        <f>SUM(BK280:BK303)</f>
        <v>0</v>
      </c>
    </row>
    <row r="280" spans="2:65" s="1" customFormat="1" ht="38.25" customHeight="1" x14ac:dyDescent="0.3">
      <c r="B280" s="169"/>
      <c r="C280" s="170">
        <v>108</v>
      </c>
      <c r="D280" s="170" t="s">
        <v>136</v>
      </c>
      <c r="E280" s="171" t="s">
        <v>538</v>
      </c>
      <c r="F280" s="172" t="s">
        <v>936</v>
      </c>
      <c r="G280" s="173" t="s">
        <v>139</v>
      </c>
      <c r="H280" s="174">
        <v>26.65</v>
      </c>
      <c r="I280" s="175"/>
      <c r="J280" s="176">
        <f>ROUND(I280*H280,2)</f>
        <v>0</v>
      </c>
      <c r="K280" s="172" t="s">
        <v>140</v>
      </c>
      <c r="L280" s="40"/>
      <c r="M280" s="177" t="s">
        <v>5</v>
      </c>
      <c r="N280" s="178" t="s">
        <v>43</v>
      </c>
      <c r="O280" s="41"/>
      <c r="P280" s="179">
        <f>O280*H280</f>
        <v>0</v>
      </c>
      <c r="Q280" s="179">
        <v>2.5409999999999999E-2</v>
      </c>
      <c r="R280" s="179">
        <f>Q280*H280</f>
        <v>0.67717649999999996</v>
      </c>
      <c r="S280" s="179">
        <v>0</v>
      </c>
      <c r="T280" s="180">
        <f>S280*H280</f>
        <v>0</v>
      </c>
      <c r="AR280" s="23" t="s">
        <v>193</v>
      </c>
      <c r="AT280" s="23" t="s">
        <v>136</v>
      </c>
      <c r="AU280" s="23" t="s">
        <v>142</v>
      </c>
      <c r="AY280" s="23" t="s">
        <v>133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23" t="s">
        <v>142</v>
      </c>
      <c r="BK280" s="181">
        <f>ROUND(I280*H280,2)</f>
        <v>0</v>
      </c>
      <c r="BL280" s="23" t="s">
        <v>193</v>
      </c>
      <c r="BM280" s="23" t="s">
        <v>539</v>
      </c>
    </row>
    <row r="281" spans="2:65" s="11" customFormat="1" x14ac:dyDescent="0.3">
      <c r="B281" s="182"/>
      <c r="D281" s="183" t="s">
        <v>144</v>
      </c>
      <c r="E281" s="184" t="s">
        <v>5</v>
      </c>
      <c r="F281" s="185" t="s">
        <v>540</v>
      </c>
      <c r="H281" s="186">
        <v>10.14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144</v>
      </c>
      <c r="AU281" s="184" t="s">
        <v>142</v>
      </c>
      <c r="AV281" s="11" t="s">
        <v>142</v>
      </c>
      <c r="AW281" s="11" t="s">
        <v>35</v>
      </c>
      <c r="AX281" s="11" t="s">
        <v>71</v>
      </c>
      <c r="AY281" s="184" t="s">
        <v>133</v>
      </c>
    </row>
    <row r="282" spans="2:65" s="11" customFormat="1" x14ac:dyDescent="0.3">
      <c r="B282" s="182"/>
      <c r="D282" s="183" t="s">
        <v>144</v>
      </c>
      <c r="E282" s="184" t="s">
        <v>5</v>
      </c>
      <c r="F282" s="185" t="s">
        <v>541</v>
      </c>
      <c r="H282" s="186">
        <v>7.41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144</v>
      </c>
      <c r="AU282" s="184" t="s">
        <v>142</v>
      </c>
      <c r="AV282" s="11" t="s">
        <v>142</v>
      </c>
      <c r="AW282" s="11" t="s">
        <v>35</v>
      </c>
      <c r="AX282" s="11" t="s">
        <v>71</v>
      </c>
      <c r="AY282" s="184" t="s">
        <v>133</v>
      </c>
    </row>
    <row r="283" spans="2:65" s="11" customFormat="1" x14ac:dyDescent="0.3">
      <c r="B283" s="182"/>
      <c r="D283" s="183" t="s">
        <v>144</v>
      </c>
      <c r="E283" s="184" t="s">
        <v>5</v>
      </c>
      <c r="F283" s="185" t="s">
        <v>542</v>
      </c>
      <c r="H283" s="186">
        <v>9.1</v>
      </c>
      <c r="I283" s="187"/>
      <c r="L283" s="182"/>
      <c r="M283" s="188"/>
      <c r="N283" s="189"/>
      <c r="O283" s="189"/>
      <c r="P283" s="189"/>
      <c r="Q283" s="189"/>
      <c r="R283" s="189"/>
      <c r="S283" s="189"/>
      <c r="T283" s="190"/>
      <c r="AT283" s="184" t="s">
        <v>144</v>
      </c>
      <c r="AU283" s="184" t="s">
        <v>142</v>
      </c>
      <c r="AV283" s="11" t="s">
        <v>142</v>
      </c>
      <c r="AW283" s="11" t="s">
        <v>35</v>
      </c>
      <c r="AX283" s="11" t="s">
        <v>71</v>
      </c>
      <c r="AY283" s="184" t="s">
        <v>133</v>
      </c>
    </row>
    <row r="284" spans="2:65" s="12" customFormat="1" x14ac:dyDescent="0.3">
      <c r="B284" s="191"/>
      <c r="D284" s="183" t="s">
        <v>144</v>
      </c>
      <c r="E284" s="192" t="s">
        <v>5</v>
      </c>
      <c r="F284" s="193" t="s">
        <v>149</v>
      </c>
      <c r="H284" s="194">
        <v>26.65</v>
      </c>
      <c r="I284" s="195"/>
      <c r="L284" s="191"/>
      <c r="M284" s="196"/>
      <c r="N284" s="197"/>
      <c r="O284" s="197"/>
      <c r="P284" s="197"/>
      <c r="Q284" s="197"/>
      <c r="R284" s="197"/>
      <c r="S284" s="197"/>
      <c r="T284" s="198"/>
      <c r="AT284" s="192" t="s">
        <v>144</v>
      </c>
      <c r="AU284" s="192" t="s">
        <v>142</v>
      </c>
      <c r="AV284" s="12" t="s">
        <v>141</v>
      </c>
      <c r="AW284" s="12" t="s">
        <v>35</v>
      </c>
      <c r="AX284" s="12" t="s">
        <v>76</v>
      </c>
      <c r="AY284" s="192" t="s">
        <v>133</v>
      </c>
    </row>
    <row r="285" spans="2:65" s="1" customFormat="1" ht="38.25" customHeight="1" x14ac:dyDescent="0.3">
      <c r="B285" s="169"/>
      <c r="C285" s="170">
        <v>109</v>
      </c>
      <c r="D285" s="170" t="s">
        <v>136</v>
      </c>
      <c r="E285" s="171" t="s">
        <v>543</v>
      </c>
      <c r="F285" s="172" t="s">
        <v>544</v>
      </c>
      <c r="G285" s="173" t="s">
        <v>278</v>
      </c>
      <c r="H285" s="174">
        <v>34.71</v>
      </c>
      <c r="I285" s="175"/>
      <c r="J285" s="176">
        <f>ROUND(I285*H285,2)</f>
        <v>0</v>
      </c>
      <c r="K285" s="172" t="s">
        <v>140</v>
      </c>
      <c r="L285" s="40"/>
      <c r="M285" s="177" t="s">
        <v>5</v>
      </c>
      <c r="N285" s="178" t="s">
        <v>43</v>
      </c>
      <c r="O285" s="41"/>
      <c r="P285" s="179">
        <f>O285*H285</f>
        <v>0</v>
      </c>
      <c r="Q285" s="179">
        <v>4.0000000000000003E-5</v>
      </c>
      <c r="R285" s="179">
        <f>Q285*H285</f>
        <v>1.3884000000000001E-3</v>
      </c>
      <c r="S285" s="179">
        <v>0</v>
      </c>
      <c r="T285" s="180">
        <f>S285*H285</f>
        <v>0</v>
      </c>
      <c r="AR285" s="23" t="s">
        <v>193</v>
      </c>
      <c r="AT285" s="23" t="s">
        <v>136</v>
      </c>
      <c r="AU285" s="23" t="s">
        <v>142</v>
      </c>
      <c r="AY285" s="23" t="s">
        <v>133</v>
      </c>
      <c r="BE285" s="181">
        <f>IF(N285="základní",J285,0)</f>
        <v>0</v>
      </c>
      <c r="BF285" s="181">
        <f>IF(N285="snížená",J285,0)</f>
        <v>0</v>
      </c>
      <c r="BG285" s="181">
        <f>IF(N285="zákl. přenesená",J285,0)</f>
        <v>0</v>
      </c>
      <c r="BH285" s="181">
        <f>IF(N285="sníž. přenesená",J285,0)</f>
        <v>0</v>
      </c>
      <c r="BI285" s="181">
        <f>IF(N285="nulová",J285,0)</f>
        <v>0</v>
      </c>
      <c r="BJ285" s="23" t="s">
        <v>142</v>
      </c>
      <c r="BK285" s="181">
        <f>ROUND(I285*H285,2)</f>
        <v>0</v>
      </c>
      <c r="BL285" s="23" t="s">
        <v>193</v>
      </c>
      <c r="BM285" s="23" t="s">
        <v>545</v>
      </c>
    </row>
    <row r="286" spans="2:65" s="11" customFormat="1" x14ac:dyDescent="0.3">
      <c r="B286" s="182"/>
      <c r="D286" s="183" t="s">
        <v>144</v>
      </c>
      <c r="E286" s="184" t="s">
        <v>5</v>
      </c>
      <c r="F286" s="185" t="s">
        <v>546</v>
      </c>
      <c r="H286" s="186">
        <v>2.85</v>
      </c>
      <c r="I286" s="187"/>
      <c r="L286" s="182"/>
      <c r="M286" s="188"/>
      <c r="N286" s="189"/>
      <c r="O286" s="189"/>
      <c r="P286" s="189"/>
      <c r="Q286" s="189"/>
      <c r="R286" s="189"/>
      <c r="S286" s="189"/>
      <c r="T286" s="190"/>
      <c r="AT286" s="184" t="s">
        <v>144</v>
      </c>
      <c r="AU286" s="184" t="s">
        <v>142</v>
      </c>
      <c r="AV286" s="11" t="s">
        <v>142</v>
      </c>
      <c r="AW286" s="11" t="s">
        <v>35</v>
      </c>
      <c r="AX286" s="11" t="s">
        <v>71</v>
      </c>
      <c r="AY286" s="184" t="s">
        <v>133</v>
      </c>
    </row>
    <row r="287" spans="2:65" s="11" customFormat="1" x14ac:dyDescent="0.3">
      <c r="B287" s="182"/>
      <c r="D287" s="183" t="s">
        <v>144</v>
      </c>
      <c r="E287" s="184" t="s">
        <v>5</v>
      </c>
      <c r="F287" s="185" t="s">
        <v>547</v>
      </c>
      <c r="H287" s="186">
        <v>4.01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144</v>
      </c>
      <c r="AU287" s="184" t="s">
        <v>142</v>
      </c>
      <c r="AV287" s="11" t="s">
        <v>142</v>
      </c>
      <c r="AW287" s="11" t="s">
        <v>35</v>
      </c>
      <c r="AX287" s="11" t="s">
        <v>71</v>
      </c>
      <c r="AY287" s="184" t="s">
        <v>133</v>
      </c>
    </row>
    <row r="288" spans="2:65" s="11" customFormat="1" x14ac:dyDescent="0.3">
      <c r="B288" s="182"/>
      <c r="D288" s="183" t="s">
        <v>144</v>
      </c>
      <c r="E288" s="184" t="s">
        <v>5</v>
      </c>
      <c r="F288" s="185" t="s">
        <v>281</v>
      </c>
      <c r="H288" s="186">
        <v>6.81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144</v>
      </c>
      <c r="AU288" s="184" t="s">
        <v>142</v>
      </c>
      <c r="AV288" s="11" t="s">
        <v>142</v>
      </c>
      <c r="AW288" s="11" t="s">
        <v>35</v>
      </c>
      <c r="AX288" s="11" t="s">
        <v>71</v>
      </c>
      <c r="AY288" s="184" t="s">
        <v>133</v>
      </c>
    </row>
    <row r="289" spans="2:65" s="11" customFormat="1" x14ac:dyDescent="0.3">
      <c r="B289" s="182"/>
      <c r="D289" s="183" t="s">
        <v>144</v>
      </c>
      <c r="E289" s="184" t="s">
        <v>5</v>
      </c>
      <c r="F289" s="185" t="s">
        <v>548</v>
      </c>
      <c r="H289" s="186">
        <v>5.44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144</v>
      </c>
      <c r="AU289" s="184" t="s">
        <v>142</v>
      </c>
      <c r="AV289" s="11" t="s">
        <v>142</v>
      </c>
      <c r="AW289" s="11" t="s">
        <v>35</v>
      </c>
      <c r="AX289" s="11" t="s">
        <v>71</v>
      </c>
      <c r="AY289" s="184" t="s">
        <v>133</v>
      </c>
    </row>
    <row r="290" spans="2:65" s="11" customFormat="1" x14ac:dyDescent="0.3">
      <c r="B290" s="182"/>
      <c r="D290" s="183" t="s">
        <v>144</v>
      </c>
      <c r="E290" s="184" t="s">
        <v>5</v>
      </c>
      <c r="F290" s="185" t="s">
        <v>549</v>
      </c>
      <c r="H290" s="186">
        <v>15.6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144</v>
      </c>
      <c r="AU290" s="184" t="s">
        <v>142</v>
      </c>
      <c r="AV290" s="11" t="s">
        <v>142</v>
      </c>
      <c r="AW290" s="11" t="s">
        <v>35</v>
      </c>
      <c r="AX290" s="11" t="s">
        <v>71</v>
      </c>
      <c r="AY290" s="184" t="s">
        <v>133</v>
      </c>
    </row>
    <row r="291" spans="2:65" s="12" customFormat="1" x14ac:dyDescent="0.3">
      <c r="B291" s="191"/>
      <c r="D291" s="183" t="s">
        <v>144</v>
      </c>
      <c r="E291" s="192" t="s">
        <v>5</v>
      </c>
      <c r="F291" s="193" t="s">
        <v>149</v>
      </c>
      <c r="H291" s="194">
        <v>34.71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144</v>
      </c>
      <c r="AU291" s="192" t="s">
        <v>142</v>
      </c>
      <c r="AV291" s="12" t="s">
        <v>141</v>
      </c>
      <c r="AW291" s="12" t="s">
        <v>35</v>
      </c>
      <c r="AX291" s="12" t="s">
        <v>76</v>
      </c>
      <c r="AY291" s="192" t="s">
        <v>133</v>
      </c>
    </row>
    <row r="292" spans="2:65" s="1" customFormat="1" ht="38.25" customHeight="1" x14ac:dyDescent="0.3">
      <c r="B292" s="169"/>
      <c r="C292" s="170">
        <v>110</v>
      </c>
      <c r="D292" s="170" t="s">
        <v>136</v>
      </c>
      <c r="E292" s="171" t="s">
        <v>550</v>
      </c>
      <c r="F292" s="172" t="s">
        <v>551</v>
      </c>
      <c r="G292" s="173" t="s">
        <v>278</v>
      </c>
      <c r="H292" s="174">
        <v>2.6</v>
      </c>
      <c r="I292" s="175"/>
      <c r="J292" s="176">
        <f>ROUND(I292*H292,2)</f>
        <v>0</v>
      </c>
      <c r="K292" s="172" t="s">
        <v>140</v>
      </c>
      <c r="L292" s="40"/>
      <c r="M292" s="177" t="s">
        <v>5</v>
      </c>
      <c r="N292" s="178" t="s">
        <v>43</v>
      </c>
      <c r="O292" s="41"/>
      <c r="P292" s="179">
        <f>O292*H292</f>
        <v>0</v>
      </c>
      <c r="Q292" s="179">
        <v>1.4999999999999999E-4</v>
      </c>
      <c r="R292" s="179">
        <f>Q292*H292</f>
        <v>3.8999999999999999E-4</v>
      </c>
      <c r="S292" s="179">
        <v>0</v>
      </c>
      <c r="T292" s="180">
        <f>S292*H292</f>
        <v>0</v>
      </c>
      <c r="AR292" s="23" t="s">
        <v>193</v>
      </c>
      <c r="AT292" s="23" t="s">
        <v>136</v>
      </c>
      <c r="AU292" s="23" t="s">
        <v>142</v>
      </c>
      <c r="AY292" s="23" t="s">
        <v>133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142</v>
      </c>
      <c r="BK292" s="181">
        <f>ROUND(I292*H292,2)</f>
        <v>0</v>
      </c>
      <c r="BL292" s="23" t="s">
        <v>193</v>
      </c>
      <c r="BM292" s="23" t="s">
        <v>552</v>
      </c>
    </row>
    <row r="293" spans="2:65" s="11" customFormat="1" x14ac:dyDescent="0.3">
      <c r="B293" s="182"/>
      <c r="D293" s="183" t="s">
        <v>144</v>
      </c>
      <c r="E293" s="184" t="s">
        <v>5</v>
      </c>
      <c r="F293" s="185" t="s">
        <v>553</v>
      </c>
      <c r="H293" s="186">
        <v>2.6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144</v>
      </c>
      <c r="AU293" s="184" t="s">
        <v>142</v>
      </c>
      <c r="AV293" s="11" t="s">
        <v>142</v>
      </c>
      <c r="AW293" s="11" t="s">
        <v>35</v>
      </c>
      <c r="AX293" s="11" t="s">
        <v>71</v>
      </c>
      <c r="AY293" s="184" t="s">
        <v>133</v>
      </c>
    </row>
    <row r="294" spans="2:65" s="12" customFormat="1" x14ac:dyDescent="0.3">
      <c r="B294" s="191"/>
      <c r="D294" s="183" t="s">
        <v>144</v>
      </c>
      <c r="E294" s="192" t="s">
        <v>5</v>
      </c>
      <c r="F294" s="193" t="s">
        <v>149</v>
      </c>
      <c r="H294" s="194">
        <v>2.6</v>
      </c>
      <c r="I294" s="195"/>
      <c r="L294" s="191"/>
      <c r="M294" s="196"/>
      <c r="N294" s="197"/>
      <c r="O294" s="197"/>
      <c r="P294" s="197"/>
      <c r="Q294" s="197"/>
      <c r="R294" s="197"/>
      <c r="S294" s="197"/>
      <c r="T294" s="198"/>
      <c r="AT294" s="192" t="s">
        <v>144</v>
      </c>
      <c r="AU294" s="192" t="s">
        <v>142</v>
      </c>
      <c r="AV294" s="12" t="s">
        <v>141</v>
      </c>
      <c r="AW294" s="12" t="s">
        <v>35</v>
      </c>
      <c r="AX294" s="12" t="s">
        <v>76</v>
      </c>
      <c r="AY294" s="192" t="s">
        <v>133</v>
      </c>
    </row>
    <row r="295" spans="2:65" s="1" customFormat="1" ht="25.5" customHeight="1" x14ac:dyDescent="0.3">
      <c r="B295" s="169"/>
      <c r="C295" s="170">
        <v>111</v>
      </c>
      <c r="D295" s="170" t="s">
        <v>136</v>
      </c>
      <c r="E295" s="171" t="s">
        <v>554</v>
      </c>
      <c r="F295" s="172" t="s">
        <v>555</v>
      </c>
      <c r="G295" s="173" t="s">
        <v>139</v>
      </c>
      <c r="H295" s="174">
        <v>26.65</v>
      </c>
      <c r="I295" s="175"/>
      <c r="J295" s="176">
        <f>ROUND(I295*H295,2)</f>
        <v>0</v>
      </c>
      <c r="K295" s="172" t="s">
        <v>140</v>
      </c>
      <c r="L295" s="40"/>
      <c r="M295" s="177" t="s">
        <v>5</v>
      </c>
      <c r="N295" s="178" t="s">
        <v>43</v>
      </c>
      <c r="O295" s="41"/>
      <c r="P295" s="179">
        <f>O295*H295</f>
        <v>0</v>
      </c>
      <c r="Q295" s="179">
        <v>0</v>
      </c>
      <c r="R295" s="179">
        <f>Q295*H295</f>
        <v>0</v>
      </c>
      <c r="S295" s="179">
        <v>0</v>
      </c>
      <c r="T295" s="180">
        <f>S295*H295</f>
        <v>0</v>
      </c>
      <c r="AR295" s="23" t="s">
        <v>193</v>
      </c>
      <c r="AT295" s="23" t="s">
        <v>136</v>
      </c>
      <c r="AU295" s="23" t="s">
        <v>142</v>
      </c>
      <c r="AY295" s="23" t="s">
        <v>133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23" t="s">
        <v>142</v>
      </c>
      <c r="BK295" s="181">
        <f>ROUND(I295*H295,2)</f>
        <v>0</v>
      </c>
      <c r="BL295" s="23" t="s">
        <v>193</v>
      </c>
      <c r="BM295" s="23" t="s">
        <v>556</v>
      </c>
    </row>
    <row r="296" spans="2:65" s="1" customFormat="1" ht="25.5" customHeight="1" x14ac:dyDescent="0.3">
      <c r="B296" s="169"/>
      <c r="C296" s="170">
        <v>112</v>
      </c>
      <c r="D296" s="170" t="s">
        <v>136</v>
      </c>
      <c r="E296" s="171" t="s">
        <v>557</v>
      </c>
      <c r="F296" s="172" t="s">
        <v>558</v>
      </c>
      <c r="G296" s="173" t="s">
        <v>139</v>
      </c>
      <c r="H296" s="174">
        <v>26.65</v>
      </c>
      <c r="I296" s="175"/>
      <c r="J296" s="176">
        <f>ROUND(I296*H296,2)</f>
        <v>0</v>
      </c>
      <c r="K296" s="172" t="s">
        <v>140</v>
      </c>
      <c r="L296" s="40"/>
      <c r="M296" s="177" t="s">
        <v>5</v>
      </c>
      <c r="N296" s="178" t="s">
        <v>43</v>
      </c>
      <c r="O296" s="41"/>
      <c r="P296" s="179">
        <f>O296*H296</f>
        <v>0</v>
      </c>
      <c r="Q296" s="179">
        <v>6.9999999999999999E-4</v>
      </c>
      <c r="R296" s="179">
        <f>Q296*H296</f>
        <v>1.8654999999999998E-2</v>
      </c>
      <c r="S296" s="179">
        <v>0</v>
      </c>
      <c r="T296" s="180">
        <f>S296*H296</f>
        <v>0</v>
      </c>
      <c r="AR296" s="23" t="s">
        <v>193</v>
      </c>
      <c r="AT296" s="23" t="s">
        <v>136</v>
      </c>
      <c r="AU296" s="23" t="s">
        <v>142</v>
      </c>
      <c r="AY296" s="23" t="s">
        <v>133</v>
      </c>
      <c r="BE296" s="181">
        <f>IF(N296="základní",J296,0)</f>
        <v>0</v>
      </c>
      <c r="BF296" s="181">
        <f>IF(N296="snížená",J296,0)</f>
        <v>0</v>
      </c>
      <c r="BG296" s="181">
        <f>IF(N296="zákl. přenesená",J296,0)</f>
        <v>0</v>
      </c>
      <c r="BH296" s="181">
        <f>IF(N296="sníž. přenesená",J296,0)</f>
        <v>0</v>
      </c>
      <c r="BI296" s="181">
        <f>IF(N296="nulová",J296,0)</f>
        <v>0</v>
      </c>
      <c r="BJ296" s="23" t="s">
        <v>142</v>
      </c>
      <c r="BK296" s="181">
        <f>ROUND(I296*H296,2)</f>
        <v>0</v>
      </c>
      <c r="BL296" s="23" t="s">
        <v>193</v>
      </c>
      <c r="BM296" s="23" t="s">
        <v>559</v>
      </c>
    </row>
    <row r="297" spans="2:65" s="1" customFormat="1" ht="25.5" customHeight="1" x14ac:dyDescent="0.3">
      <c r="B297" s="169"/>
      <c r="C297" s="170">
        <v>113</v>
      </c>
      <c r="D297" s="170" t="s">
        <v>136</v>
      </c>
      <c r="E297" s="171" t="s">
        <v>560</v>
      </c>
      <c r="F297" s="172" t="s">
        <v>561</v>
      </c>
      <c r="G297" s="173" t="s">
        <v>139</v>
      </c>
      <c r="H297" s="174">
        <v>47.866</v>
      </c>
      <c r="I297" s="175"/>
      <c r="J297" s="176">
        <f>ROUND(I297*H297,2)</f>
        <v>0</v>
      </c>
      <c r="K297" s="172" t="s">
        <v>140</v>
      </c>
      <c r="L297" s="40"/>
      <c r="M297" s="177" t="s">
        <v>5</v>
      </c>
      <c r="N297" s="178" t="s">
        <v>43</v>
      </c>
      <c r="O297" s="41"/>
      <c r="P297" s="179">
        <f>O297*H297</f>
        <v>0</v>
      </c>
      <c r="Q297" s="179">
        <v>2.0000000000000001E-4</v>
      </c>
      <c r="R297" s="179">
        <f>Q297*H297</f>
        <v>9.5732000000000005E-3</v>
      </c>
      <c r="S297" s="179">
        <v>0</v>
      </c>
      <c r="T297" s="180">
        <f>S297*H297</f>
        <v>0</v>
      </c>
      <c r="AR297" s="23" t="s">
        <v>193</v>
      </c>
      <c r="AT297" s="23" t="s">
        <v>136</v>
      </c>
      <c r="AU297" s="23" t="s">
        <v>142</v>
      </c>
      <c r="AY297" s="23" t="s">
        <v>133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3" t="s">
        <v>142</v>
      </c>
      <c r="BK297" s="181">
        <f>ROUND(I297*H297,2)</f>
        <v>0</v>
      </c>
      <c r="BL297" s="23" t="s">
        <v>193</v>
      </c>
      <c r="BM297" s="23" t="s">
        <v>562</v>
      </c>
    </row>
    <row r="298" spans="2:65" s="11" customFormat="1" x14ac:dyDescent="0.3">
      <c r="B298" s="182"/>
      <c r="D298" s="183" t="s">
        <v>144</v>
      </c>
      <c r="E298" s="184" t="s">
        <v>5</v>
      </c>
      <c r="F298" s="185" t="s">
        <v>563</v>
      </c>
      <c r="H298" s="186">
        <v>47.866</v>
      </c>
      <c r="I298" s="187"/>
      <c r="L298" s="182"/>
      <c r="M298" s="188"/>
      <c r="N298" s="189"/>
      <c r="O298" s="189"/>
      <c r="P298" s="189"/>
      <c r="Q298" s="189"/>
      <c r="R298" s="189"/>
      <c r="S298" s="189"/>
      <c r="T298" s="190"/>
      <c r="AT298" s="184" t="s">
        <v>144</v>
      </c>
      <c r="AU298" s="184" t="s">
        <v>142</v>
      </c>
      <c r="AV298" s="11" t="s">
        <v>142</v>
      </c>
      <c r="AW298" s="11" t="s">
        <v>35</v>
      </c>
      <c r="AX298" s="11" t="s">
        <v>71</v>
      </c>
      <c r="AY298" s="184" t="s">
        <v>133</v>
      </c>
    </row>
    <row r="299" spans="2:65" s="12" customFormat="1" x14ac:dyDescent="0.3">
      <c r="B299" s="191"/>
      <c r="D299" s="183" t="s">
        <v>144</v>
      </c>
      <c r="E299" s="192" t="s">
        <v>5</v>
      </c>
      <c r="F299" s="193" t="s">
        <v>149</v>
      </c>
      <c r="H299" s="194">
        <v>47.866</v>
      </c>
      <c r="I299" s="195"/>
      <c r="L299" s="191"/>
      <c r="M299" s="196"/>
      <c r="N299" s="197"/>
      <c r="O299" s="197"/>
      <c r="P299" s="197"/>
      <c r="Q299" s="197"/>
      <c r="R299" s="197"/>
      <c r="S299" s="197"/>
      <c r="T299" s="198"/>
      <c r="AT299" s="192" t="s">
        <v>144</v>
      </c>
      <c r="AU299" s="192" t="s">
        <v>142</v>
      </c>
      <c r="AV299" s="12" t="s">
        <v>141</v>
      </c>
      <c r="AW299" s="12" t="s">
        <v>35</v>
      </c>
      <c r="AX299" s="12" t="s">
        <v>76</v>
      </c>
      <c r="AY299" s="192" t="s">
        <v>133</v>
      </c>
    </row>
    <row r="300" spans="2:65" s="1" customFormat="1" ht="51" customHeight="1" x14ac:dyDescent="0.3">
      <c r="B300" s="169"/>
      <c r="C300" s="170">
        <v>114</v>
      </c>
      <c r="D300" s="170" t="s">
        <v>136</v>
      </c>
      <c r="E300" s="171" t="s">
        <v>564</v>
      </c>
      <c r="F300" s="172" t="s">
        <v>565</v>
      </c>
      <c r="G300" s="173" t="s">
        <v>222</v>
      </c>
      <c r="H300" s="174">
        <v>0.70699999999999996</v>
      </c>
      <c r="I300" s="175"/>
      <c r="J300" s="176">
        <f>ROUND(I300*H300,2)</f>
        <v>0</v>
      </c>
      <c r="K300" s="172" t="s">
        <v>140</v>
      </c>
      <c r="L300" s="40"/>
      <c r="M300" s="177" t="s">
        <v>5</v>
      </c>
      <c r="N300" s="178" t="s">
        <v>43</v>
      </c>
      <c r="O300" s="41"/>
      <c r="P300" s="179">
        <f>O300*H300</f>
        <v>0</v>
      </c>
      <c r="Q300" s="179">
        <v>0</v>
      </c>
      <c r="R300" s="179">
        <f>Q300*H300</f>
        <v>0</v>
      </c>
      <c r="S300" s="179">
        <v>0</v>
      </c>
      <c r="T300" s="180">
        <f>S300*H300</f>
        <v>0</v>
      </c>
      <c r="AR300" s="23" t="s">
        <v>193</v>
      </c>
      <c r="AT300" s="23" t="s">
        <v>136</v>
      </c>
      <c r="AU300" s="23" t="s">
        <v>142</v>
      </c>
      <c r="AY300" s="23" t="s">
        <v>133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23" t="s">
        <v>142</v>
      </c>
      <c r="BK300" s="181">
        <f>ROUND(I300*H300,2)</f>
        <v>0</v>
      </c>
      <c r="BL300" s="23" t="s">
        <v>193</v>
      </c>
      <c r="BM300" s="23" t="s">
        <v>566</v>
      </c>
    </row>
    <row r="301" spans="2:65" s="1" customFormat="1" ht="38.25" customHeight="1" x14ac:dyDescent="0.3">
      <c r="B301" s="169"/>
      <c r="C301" s="170">
        <v>115</v>
      </c>
      <c r="D301" s="170" t="s">
        <v>136</v>
      </c>
      <c r="E301" s="171" t="s">
        <v>567</v>
      </c>
      <c r="F301" s="172" t="s">
        <v>568</v>
      </c>
      <c r="G301" s="173" t="s">
        <v>222</v>
      </c>
      <c r="H301" s="174">
        <v>0.70699999999999996</v>
      </c>
      <c r="I301" s="175"/>
      <c r="J301" s="176">
        <f>ROUND(I301*H301,2)</f>
        <v>0</v>
      </c>
      <c r="K301" s="172" t="s">
        <v>140</v>
      </c>
      <c r="L301" s="40"/>
      <c r="M301" s="177" t="s">
        <v>5</v>
      </c>
      <c r="N301" s="178" t="s">
        <v>43</v>
      </c>
      <c r="O301" s="41"/>
      <c r="P301" s="179">
        <f>O301*H301</f>
        <v>0</v>
      </c>
      <c r="Q301" s="179">
        <v>0</v>
      </c>
      <c r="R301" s="179">
        <f>Q301*H301</f>
        <v>0</v>
      </c>
      <c r="S301" s="179">
        <v>0</v>
      </c>
      <c r="T301" s="180">
        <f>S301*H301</f>
        <v>0</v>
      </c>
      <c r="AR301" s="23" t="s">
        <v>193</v>
      </c>
      <c r="AT301" s="23" t="s">
        <v>136</v>
      </c>
      <c r="AU301" s="23" t="s">
        <v>142</v>
      </c>
      <c r="AY301" s="23" t="s">
        <v>133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3" t="s">
        <v>142</v>
      </c>
      <c r="BK301" s="181">
        <f>ROUND(I301*H301,2)</f>
        <v>0</v>
      </c>
      <c r="BL301" s="23" t="s">
        <v>193</v>
      </c>
      <c r="BM301" s="23" t="s">
        <v>569</v>
      </c>
    </row>
    <row r="302" spans="2:65" s="1" customFormat="1" ht="25.5" customHeight="1" x14ac:dyDescent="0.3">
      <c r="B302" s="169"/>
      <c r="C302" s="170">
        <v>116</v>
      </c>
      <c r="D302" s="170" t="s">
        <v>136</v>
      </c>
      <c r="E302" s="171" t="s">
        <v>570</v>
      </c>
      <c r="F302" s="172" t="s">
        <v>571</v>
      </c>
      <c r="G302" s="173" t="s">
        <v>139</v>
      </c>
      <c r="H302" s="174">
        <v>7.41</v>
      </c>
      <c r="I302" s="175"/>
      <c r="J302" s="176">
        <f>ROUND(I302*H302,2)</f>
        <v>0</v>
      </c>
      <c r="K302" s="172" t="s">
        <v>5</v>
      </c>
      <c r="L302" s="40"/>
      <c r="M302" s="177" t="s">
        <v>5</v>
      </c>
      <c r="N302" s="178" t="s">
        <v>43</v>
      </c>
      <c r="O302" s="41"/>
      <c r="P302" s="179">
        <f>O302*H302</f>
        <v>0</v>
      </c>
      <c r="Q302" s="179">
        <v>0</v>
      </c>
      <c r="R302" s="179">
        <f>Q302*H302</f>
        <v>0</v>
      </c>
      <c r="S302" s="179">
        <v>0</v>
      </c>
      <c r="T302" s="180">
        <f>S302*H302</f>
        <v>0</v>
      </c>
      <c r="AR302" s="23" t="s">
        <v>193</v>
      </c>
      <c r="AT302" s="23" t="s">
        <v>136</v>
      </c>
      <c r="AU302" s="23" t="s">
        <v>142</v>
      </c>
      <c r="AY302" s="23" t="s">
        <v>133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142</v>
      </c>
      <c r="BK302" s="181">
        <f>ROUND(I302*H302,2)</f>
        <v>0</v>
      </c>
      <c r="BL302" s="23" t="s">
        <v>193</v>
      </c>
      <c r="BM302" s="23" t="s">
        <v>572</v>
      </c>
    </row>
    <row r="303" spans="2:65" s="11" customFormat="1" x14ac:dyDescent="0.3">
      <c r="B303" s="182"/>
      <c r="D303" s="183" t="s">
        <v>144</v>
      </c>
      <c r="E303" s="184" t="s">
        <v>5</v>
      </c>
      <c r="F303" s="185" t="s">
        <v>541</v>
      </c>
      <c r="H303" s="186">
        <v>7.41</v>
      </c>
      <c r="I303" s="187"/>
      <c r="L303" s="182"/>
      <c r="M303" s="188"/>
      <c r="N303" s="189"/>
      <c r="O303" s="189"/>
      <c r="P303" s="189"/>
      <c r="Q303" s="189"/>
      <c r="R303" s="189"/>
      <c r="S303" s="189"/>
      <c r="T303" s="190"/>
      <c r="AT303" s="184" t="s">
        <v>144</v>
      </c>
      <c r="AU303" s="184" t="s">
        <v>142</v>
      </c>
      <c r="AV303" s="11" t="s">
        <v>142</v>
      </c>
      <c r="AW303" s="11" t="s">
        <v>35</v>
      </c>
      <c r="AX303" s="11" t="s">
        <v>76</v>
      </c>
      <c r="AY303" s="184" t="s">
        <v>133</v>
      </c>
    </row>
    <row r="304" spans="2:65" s="10" customFormat="1" ht="29.85" customHeight="1" x14ac:dyDescent="0.3">
      <c r="B304" s="156"/>
      <c r="D304" s="157" t="s">
        <v>70</v>
      </c>
      <c r="E304" s="167" t="s">
        <v>573</v>
      </c>
      <c r="F304" s="167" t="s">
        <v>574</v>
      </c>
      <c r="I304" s="159"/>
      <c r="J304" s="168">
        <f>BK304</f>
        <v>0</v>
      </c>
      <c r="L304" s="156"/>
      <c r="M304" s="161"/>
      <c r="N304" s="162"/>
      <c r="O304" s="162"/>
      <c r="P304" s="163">
        <f>SUM(P305:P322)</f>
        <v>0</v>
      </c>
      <c r="Q304" s="162"/>
      <c r="R304" s="163">
        <f>SUM(R305:R322)</f>
        <v>3.6999999999999998E-2</v>
      </c>
      <c r="S304" s="162"/>
      <c r="T304" s="164">
        <f>SUM(T305:T322)</f>
        <v>0.29545054999999998</v>
      </c>
      <c r="AR304" s="157" t="s">
        <v>142</v>
      </c>
      <c r="AT304" s="165" t="s">
        <v>70</v>
      </c>
      <c r="AU304" s="165" t="s">
        <v>76</v>
      </c>
      <c r="AY304" s="157" t="s">
        <v>133</v>
      </c>
      <c r="BK304" s="166">
        <f>SUM(BK305:BK322)</f>
        <v>0</v>
      </c>
    </row>
    <row r="305" spans="2:65" s="1" customFormat="1" ht="16.5" customHeight="1" x14ac:dyDescent="0.3">
      <c r="B305" s="169"/>
      <c r="C305" s="170">
        <v>117</v>
      </c>
      <c r="D305" s="170" t="s">
        <v>136</v>
      </c>
      <c r="E305" s="171" t="s">
        <v>575</v>
      </c>
      <c r="F305" s="172" t="s">
        <v>576</v>
      </c>
      <c r="G305" s="173" t="s">
        <v>139</v>
      </c>
      <c r="H305" s="174">
        <v>4.9269999999999996</v>
      </c>
      <c r="I305" s="175"/>
      <c r="J305" s="176">
        <f>ROUND(I305*H305,2)</f>
        <v>0</v>
      </c>
      <c r="K305" s="172" t="s">
        <v>140</v>
      </c>
      <c r="L305" s="40"/>
      <c r="M305" s="177" t="s">
        <v>5</v>
      </c>
      <c r="N305" s="178" t="s">
        <v>43</v>
      </c>
      <c r="O305" s="41"/>
      <c r="P305" s="179">
        <f>O305*H305</f>
        <v>0</v>
      </c>
      <c r="Q305" s="179">
        <v>0</v>
      </c>
      <c r="R305" s="179">
        <f>Q305*H305</f>
        <v>0</v>
      </c>
      <c r="S305" s="179">
        <v>2.4649999999999998E-2</v>
      </c>
      <c r="T305" s="180">
        <f>S305*H305</f>
        <v>0.12145054999999998</v>
      </c>
      <c r="AR305" s="23" t="s">
        <v>193</v>
      </c>
      <c r="AT305" s="23" t="s">
        <v>136</v>
      </c>
      <c r="AU305" s="23" t="s">
        <v>142</v>
      </c>
      <c r="AY305" s="23" t="s">
        <v>133</v>
      </c>
      <c r="BE305" s="181">
        <f>IF(N305="základní",J305,0)</f>
        <v>0</v>
      </c>
      <c r="BF305" s="181">
        <f>IF(N305="snížená",J305,0)</f>
        <v>0</v>
      </c>
      <c r="BG305" s="181">
        <f>IF(N305="zákl. přenesená",J305,0)</f>
        <v>0</v>
      </c>
      <c r="BH305" s="181">
        <f>IF(N305="sníž. přenesená",J305,0)</f>
        <v>0</v>
      </c>
      <c r="BI305" s="181">
        <f>IF(N305="nulová",J305,0)</f>
        <v>0</v>
      </c>
      <c r="BJ305" s="23" t="s">
        <v>142</v>
      </c>
      <c r="BK305" s="181">
        <f>ROUND(I305*H305,2)</f>
        <v>0</v>
      </c>
      <c r="BL305" s="23" t="s">
        <v>193</v>
      </c>
      <c r="BM305" s="23" t="s">
        <v>577</v>
      </c>
    </row>
    <row r="306" spans="2:65" s="13" customFormat="1" x14ac:dyDescent="0.3">
      <c r="B306" s="199"/>
      <c r="D306" s="183" t="s">
        <v>144</v>
      </c>
      <c r="E306" s="200" t="s">
        <v>5</v>
      </c>
      <c r="F306" s="201" t="s">
        <v>578</v>
      </c>
      <c r="H306" s="200" t="s">
        <v>5</v>
      </c>
      <c r="I306" s="202"/>
      <c r="L306" s="199"/>
      <c r="M306" s="203"/>
      <c r="N306" s="204"/>
      <c r="O306" s="204"/>
      <c r="P306" s="204"/>
      <c r="Q306" s="204"/>
      <c r="R306" s="204"/>
      <c r="S306" s="204"/>
      <c r="T306" s="205"/>
      <c r="AT306" s="200" t="s">
        <v>144</v>
      </c>
      <c r="AU306" s="200" t="s">
        <v>142</v>
      </c>
      <c r="AV306" s="13" t="s">
        <v>76</v>
      </c>
      <c r="AW306" s="13" t="s">
        <v>35</v>
      </c>
      <c r="AX306" s="13" t="s">
        <v>71</v>
      </c>
      <c r="AY306" s="200" t="s">
        <v>133</v>
      </c>
    </row>
    <row r="307" spans="2:65" s="11" customFormat="1" x14ac:dyDescent="0.3">
      <c r="B307" s="182"/>
      <c r="D307" s="183" t="s">
        <v>144</v>
      </c>
      <c r="E307" s="184" t="s">
        <v>5</v>
      </c>
      <c r="F307" s="185" t="s">
        <v>579</v>
      </c>
      <c r="H307" s="186">
        <v>4.9269999999999996</v>
      </c>
      <c r="I307" s="187"/>
      <c r="L307" s="182"/>
      <c r="M307" s="188"/>
      <c r="N307" s="189"/>
      <c r="O307" s="189"/>
      <c r="P307" s="189"/>
      <c r="Q307" s="189"/>
      <c r="R307" s="189"/>
      <c r="S307" s="189"/>
      <c r="T307" s="190"/>
      <c r="AT307" s="184" t="s">
        <v>144</v>
      </c>
      <c r="AU307" s="184" t="s">
        <v>142</v>
      </c>
      <c r="AV307" s="11" t="s">
        <v>142</v>
      </c>
      <c r="AW307" s="11" t="s">
        <v>35</v>
      </c>
      <c r="AX307" s="11" t="s">
        <v>71</v>
      </c>
      <c r="AY307" s="184" t="s">
        <v>133</v>
      </c>
    </row>
    <row r="308" spans="2:65" s="12" customFormat="1" x14ac:dyDescent="0.3">
      <c r="B308" s="191"/>
      <c r="D308" s="183" t="s">
        <v>144</v>
      </c>
      <c r="E308" s="192" t="s">
        <v>5</v>
      </c>
      <c r="F308" s="193" t="s">
        <v>149</v>
      </c>
      <c r="H308" s="194">
        <v>4.9269999999999996</v>
      </c>
      <c r="I308" s="195"/>
      <c r="L308" s="191"/>
      <c r="M308" s="196"/>
      <c r="N308" s="197"/>
      <c r="O308" s="197"/>
      <c r="P308" s="197"/>
      <c r="Q308" s="197"/>
      <c r="R308" s="197"/>
      <c r="S308" s="197"/>
      <c r="T308" s="198"/>
      <c r="AT308" s="192" t="s">
        <v>144</v>
      </c>
      <c r="AU308" s="192" t="s">
        <v>142</v>
      </c>
      <c r="AV308" s="12" t="s">
        <v>141</v>
      </c>
      <c r="AW308" s="12" t="s">
        <v>35</v>
      </c>
      <c r="AX308" s="12" t="s">
        <v>76</v>
      </c>
      <c r="AY308" s="192" t="s">
        <v>133</v>
      </c>
    </row>
    <row r="309" spans="2:65" s="1" customFormat="1" ht="25.5" customHeight="1" x14ac:dyDescent="0.3">
      <c r="B309" s="169"/>
      <c r="C309" s="170">
        <v>118</v>
      </c>
      <c r="D309" s="170" t="s">
        <v>136</v>
      </c>
      <c r="E309" s="171" t="s">
        <v>580</v>
      </c>
      <c r="F309" s="172" t="s">
        <v>581</v>
      </c>
      <c r="G309" s="173" t="s">
        <v>184</v>
      </c>
      <c r="H309" s="174">
        <v>2</v>
      </c>
      <c r="I309" s="175"/>
      <c r="J309" s="176">
        <f t="shared" ref="J309:J322" si="50">ROUND(I309*H309,2)</f>
        <v>0</v>
      </c>
      <c r="K309" s="172" t="s">
        <v>140</v>
      </c>
      <c r="L309" s="40"/>
      <c r="M309" s="177" t="s">
        <v>5</v>
      </c>
      <c r="N309" s="178" t="s">
        <v>43</v>
      </c>
      <c r="O309" s="41"/>
      <c r="P309" s="179">
        <f t="shared" ref="P309:P322" si="51">O309*H309</f>
        <v>0</v>
      </c>
      <c r="Q309" s="179">
        <v>0</v>
      </c>
      <c r="R309" s="179">
        <f t="shared" ref="R309:R322" si="52">Q309*H309</f>
        <v>0</v>
      </c>
      <c r="S309" s="179">
        <v>0</v>
      </c>
      <c r="T309" s="180">
        <f t="shared" ref="T309:T322" si="53">S309*H309</f>
        <v>0</v>
      </c>
      <c r="AR309" s="23" t="s">
        <v>193</v>
      </c>
      <c r="AT309" s="23" t="s">
        <v>136</v>
      </c>
      <c r="AU309" s="23" t="s">
        <v>142</v>
      </c>
      <c r="AY309" s="23" t="s">
        <v>133</v>
      </c>
      <c r="BE309" s="181">
        <f t="shared" ref="BE309:BE322" si="54">IF(N309="základní",J309,0)</f>
        <v>0</v>
      </c>
      <c r="BF309" s="181">
        <f t="shared" ref="BF309:BF322" si="55">IF(N309="snížená",J309,0)</f>
        <v>0</v>
      </c>
      <c r="BG309" s="181">
        <f t="shared" ref="BG309:BG322" si="56">IF(N309="zákl. přenesená",J309,0)</f>
        <v>0</v>
      </c>
      <c r="BH309" s="181">
        <f t="shared" ref="BH309:BH322" si="57">IF(N309="sníž. přenesená",J309,0)</f>
        <v>0</v>
      </c>
      <c r="BI309" s="181">
        <f t="shared" ref="BI309:BI322" si="58">IF(N309="nulová",J309,0)</f>
        <v>0</v>
      </c>
      <c r="BJ309" s="23" t="s">
        <v>142</v>
      </c>
      <c r="BK309" s="181">
        <f t="shared" ref="BK309:BK322" si="59">ROUND(I309*H309,2)</f>
        <v>0</v>
      </c>
      <c r="BL309" s="23" t="s">
        <v>193</v>
      </c>
      <c r="BM309" s="23" t="s">
        <v>582</v>
      </c>
    </row>
    <row r="310" spans="2:65" s="1" customFormat="1" ht="16.5" customHeight="1" x14ac:dyDescent="0.3">
      <c r="B310" s="169"/>
      <c r="C310" s="206">
        <v>119</v>
      </c>
      <c r="D310" s="206" t="s">
        <v>186</v>
      </c>
      <c r="E310" s="207" t="s">
        <v>583</v>
      </c>
      <c r="F310" s="208" t="s">
        <v>584</v>
      </c>
      <c r="G310" s="209" t="s">
        <v>184</v>
      </c>
      <c r="H310" s="210">
        <v>2</v>
      </c>
      <c r="I310" s="211"/>
      <c r="J310" s="212">
        <f t="shared" si="50"/>
        <v>0</v>
      </c>
      <c r="K310" s="208" t="s">
        <v>140</v>
      </c>
      <c r="L310" s="213"/>
      <c r="M310" s="214" t="s">
        <v>5</v>
      </c>
      <c r="N310" s="215" t="s">
        <v>43</v>
      </c>
      <c r="O310" s="41"/>
      <c r="P310" s="179">
        <f t="shared" si="51"/>
        <v>0</v>
      </c>
      <c r="Q310" s="179">
        <v>1.55E-2</v>
      </c>
      <c r="R310" s="179">
        <f t="shared" si="52"/>
        <v>3.1E-2</v>
      </c>
      <c r="S310" s="179">
        <v>0</v>
      </c>
      <c r="T310" s="180">
        <f t="shared" si="53"/>
        <v>0</v>
      </c>
      <c r="AR310" s="23" t="s">
        <v>268</v>
      </c>
      <c r="AT310" s="23" t="s">
        <v>186</v>
      </c>
      <c r="AU310" s="23" t="s">
        <v>142</v>
      </c>
      <c r="AY310" s="23" t="s">
        <v>133</v>
      </c>
      <c r="BE310" s="181">
        <f t="shared" si="54"/>
        <v>0</v>
      </c>
      <c r="BF310" s="181">
        <f t="shared" si="55"/>
        <v>0</v>
      </c>
      <c r="BG310" s="181">
        <f t="shared" si="56"/>
        <v>0</v>
      </c>
      <c r="BH310" s="181">
        <f t="shared" si="57"/>
        <v>0</v>
      </c>
      <c r="BI310" s="181">
        <f t="shared" si="58"/>
        <v>0</v>
      </c>
      <c r="BJ310" s="23" t="s">
        <v>142</v>
      </c>
      <c r="BK310" s="181">
        <f t="shared" si="59"/>
        <v>0</v>
      </c>
      <c r="BL310" s="23" t="s">
        <v>193</v>
      </c>
      <c r="BM310" s="23" t="s">
        <v>585</v>
      </c>
    </row>
    <row r="311" spans="2:65" s="1" customFormat="1" ht="25.5" customHeight="1" x14ac:dyDescent="0.3">
      <c r="B311" s="169"/>
      <c r="C311" s="206">
        <v>120</v>
      </c>
      <c r="D311" s="206" t="s">
        <v>186</v>
      </c>
      <c r="E311" s="207" t="s">
        <v>586</v>
      </c>
      <c r="F311" s="208" t="s">
        <v>946</v>
      </c>
      <c r="G311" s="209" t="s">
        <v>184</v>
      </c>
      <c r="H311" s="210">
        <v>2</v>
      </c>
      <c r="I311" s="211"/>
      <c r="J311" s="212">
        <f t="shared" si="50"/>
        <v>0</v>
      </c>
      <c r="K311" s="208" t="s">
        <v>140</v>
      </c>
      <c r="L311" s="213"/>
      <c r="M311" s="214" t="s">
        <v>5</v>
      </c>
      <c r="N311" s="215" t="s">
        <v>43</v>
      </c>
      <c r="O311" s="41"/>
      <c r="P311" s="179">
        <f t="shared" si="51"/>
        <v>0</v>
      </c>
      <c r="Q311" s="179">
        <v>1.1999999999999999E-3</v>
      </c>
      <c r="R311" s="179">
        <f t="shared" si="52"/>
        <v>2.3999999999999998E-3</v>
      </c>
      <c r="S311" s="179">
        <v>0</v>
      </c>
      <c r="T311" s="180">
        <f t="shared" si="53"/>
        <v>0</v>
      </c>
      <c r="AR311" s="23" t="s">
        <v>268</v>
      </c>
      <c r="AT311" s="23" t="s">
        <v>186</v>
      </c>
      <c r="AU311" s="23" t="s">
        <v>142</v>
      </c>
      <c r="AY311" s="23" t="s">
        <v>133</v>
      </c>
      <c r="BE311" s="181">
        <f t="shared" si="54"/>
        <v>0</v>
      </c>
      <c r="BF311" s="181">
        <f t="shared" si="55"/>
        <v>0</v>
      </c>
      <c r="BG311" s="181">
        <f t="shared" si="56"/>
        <v>0</v>
      </c>
      <c r="BH311" s="181">
        <f t="shared" si="57"/>
        <v>0</v>
      </c>
      <c r="BI311" s="181">
        <f t="shared" si="58"/>
        <v>0</v>
      </c>
      <c r="BJ311" s="23" t="s">
        <v>142</v>
      </c>
      <c r="BK311" s="181">
        <f t="shared" si="59"/>
        <v>0</v>
      </c>
      <c r="BL311" s="23" t="s">
        <v>193</v>
      </c>
      <c r="BM311" s="23" t="s">
        <v>587</v>
      </c>
    </row>
    <row r="312" spans="2:65" s="1" customFormat="1" ht="16.5" customHeight="1" x14ac:dyDescent="0.3">
      <c r="B312" s="169"/>
      <c r="C312" s="170">
        <v>121</v>
      </c>
      <c r="D312" s="170" t="s">
        <v>136</v>
      </c>
      <c r="E312" s="171" t="s">
        <v>588</v>
      </c>
      <c r="F312" s="172" t="s">
        <v>589</v>
      </c>
      <c r="G312" s="173" t="s">
        <v>184</v>
      </c>
      <c r="H312" s="174">
        <v>2</v>
      </c>
      <c r="I312" s="175"/>
      <c r="J312" s="176">
        <f t="shared" si="50"/>
        <v>0</v>
      </c>
      <c r="K312" s="172" t="s">
        <v>140</v>
      </c>
      <c r="L312" s="40"/>
      <c r="M312" s="177" t="s">
        <v>5</v>
      </c>
      <c r="N312" s="178" t="s">
        <v>43</v>
      </c>
      <c r="O312" s="41"/>
      <c r="P312" s="179">
        <f t="shared" si="51"/>
        <v>0</v>
      </c>
      <c r="Q312" s="179">
        <v>0</v>
      </c>
      <c r="R312" s="179">
        <f t="shared" si="52"/>
        <v>0</v>
      </c>
      <c r="S312" s="179">
        <v>0</v>
      </c>
      <c r="T312" s="180">
        <f t="shared" si="53"/>
        <v>0</v>
      </c>
      <c r="AR312" s="23" t="s">
        <v>193</v>
      </c>
      <c r="AT312" s="23" t="s">
        <v>136</v>
      </c>
      <c r="AU312" s="23" t="s">
        <v>142</v>
      </c>
      <c r="AY312" s="23" t="s">
        <v>133</v>
      </c>
      <c r="BE312" s="181">
        <f t="shared" si="54"/>
        <v>0</v>
      </c>
      <c r="BF312" s="181">
        <f t="shared" si="55"/>
        <v>0</v>
      </c>
      <c r="BG312" s="181">
        <f t="shared" si="56"/>
        <v>0</v>
      </c>
      <c r="BH312" s="181">
        <f t="shared" si="57"/>
        <v>0</v>
      </c>
      <c r="BI312" s="181">
        <f t="shared" si="58"/>
        <v>0</v>
      </c>
      <c r="BJ312" s="23" t="s">
        <v>142</v>
      </c>
      <c r="BK312" s="181">
        <f t="shared" si="59"/>
        <v>0</v>
      </c>
      <c r="BL312" s="23" t="s">
        <v>193</v>
      </c>
      <c r="BM312" s="23" t="s">
        <v>590</v>
      </c>
    </row>
    <row r="313" spans="2:65" s="1" customFormat="1" ht="16.5" customHeight="1" x14ac:dyDescent="0.3">
      <c r="B313" s="169"/>
      <c r="C313" s="206">
        <v>122</v>
      </c>
      <c r="D313" s="206" t="s">
        <v>186</v>
      </c>
      <c r="E313" s="207" t="s">
        <v>591</v>
      </c>
      <c r="F313" s="208" t="s">
        <v>947</v>
      </c>
      <c r="G313" s="209" t="s">
        <v>184</v>
      </c>
      <c r="H313" s="210">
        <v>2</v>
      </c>
      <c r="I313" s="211"/>
      <c r="J313" s="212">
        <f t="shared" si="50"/>
        <v>0</v>
      </c>
      <c r="K313" s="208" t="s">
        <v>140</v>
      </c>
      <c r="L313" s="213"/>
      <c r="M313" s="214" t="s">
        <v>5</v>
      </c>
      <c r="N313" s="215" t="s">
        <v>43</v>
      </c>
      <c r="O313" s="41"/>
      <c r="P313" s="179">
        <f t="shared" si="51"/>
        <v>0</v>
      </c>
      <c r="Q313" s="179">
        <v>4.4999999999999999E-4</v>
      </c>
      <c r="R313" s="179">
        <f t="shared" si="52"/>
        <v>8.9999999999999998E-4</v>
      </c>
      <c r="S313" s="179">
        <v>0</v>
      </c>
      <c r="T313" s="180">
        <f t="shared" si="53"/>
        <v>0</v>
      </c>
      <c r="AR313" s="23" t="s">
        <v>268</v>
      </c>
      <c r="AT313" s="23" t="s">
        <v>186</v>
      </c>
      <c r="AU313" s="23" t="s">
        <v>142</v>
      </c>
      <c r="AY313" s="23" t="s">
        <v>133</v>
      </c>
      <c r="BE313" s="181">
        <f t="shared" si="54"/>
        <v>0</v>
      </c>
      <c r="BF313" s="181">
        <f t="shared" si="55"/>
        <v>0</v>
      </c>
      <c r="BG313" s="181">
        <f t="shared" si="56"/>
        <v>0</v>
      </c>
      <c r="BH313" s="181">
        <f t="shared" si="57"/>
        <v>0</v>
      </c>
      <c r="BI313" s="181">
        <f t="shared" si="58"/>
        <v>0</v>
      </c>
      <c r="BJ313" s="23" t="s">
        <v>142</v>
      </c>
      <c r="BK313" s="181">
        <f t="shared" si="59"/>
        <v>0</v>
      </c>
      <c r="BL313" s="23" t="s">
        <v>193</v>
      </c>
      <c r="BM313" s="23" t="s">
        <v>592</v>
      </c>
    </row>
    <row r="314" spans="2:65" s="1" customFormat="1" ht="25.5" customHeight="1" x14ac:dyDescent="0.3">
      <c r="B314" s="169"/>
      <c r="C314" s="170">
        <v>123</v>
      </c>
      <c r="D314" s="170" t="s">
        <v>136</v>
      </c>
      <c r="E314" s="171" t="s">
        <v>593</v>
      </c>
      <c r="F314" s="172" t="s">
        <v>594</v>
      </c>
      <c r="G314" s="173" t="s">
        <v>184</v>
      </c>
      <c r="H314" s="174">
        <v>2</v>
      </c>
      <c r="I314" s="175"/>
      <c r="J314" s="176">
        <f t="shared" si="50"/>
        <v>0</v>
      </c>
      <c r="K314" s="172" t="s">
        <v>140</v>
      </c>
      <c r="L314" s="40"/>
      <c r="M314" s="177" t="s">
        <v>5</v>
      </c>
      <c r="N314" s="178" t="s">
        <v>43</v>
      </c>
      <c r="O314" s="41"/>
      <c r="P314" s="179">
        <f t="shared" si="51"/>
        <v>0</v>
      </c>
      <c r="Q314" s="179">
        <v>0</v>
      </c>
      <c r="R314" s="179">
        <f t="shared" si="52"/>
        <v>0</v>
      </c>
      <c r="S314" s="179">
        <v>0</v>
      </c>
      <c r="T314" s="180">
        <f t="shared" si="53"/>
        <v>0</v>
      </c>
      <c r="AR314" s="23" t="s">
        <v>193</v>
      </c>
      <c r="AT314" s="23" t="s">
        <v>136</v>
      </c>
      <c r="AU314" s="23" t="s">
        <v>142</v>
      </c>
      <c r="AY314" s="23" t="s">
        <v>133</v>
      </c>
      <c r="BE314" s="181">
        <f t="shared" si="54"/>
        <v>0</v>
      </c>
      <c r="BF314" s="181">
        <f t="shared" si="55"/>
        <v>0</v>
      </c>
      <c r="BG314" s="181">
        <f t="shared" si="56"/>
        <v>0</v>
      </c>
      <c r="BH314" s="181">
        <f t="shared" si="57"/>
        <v>0</v>
      </c>
      <c r="BI314" s="181">
        <f t="shared" si="58"/>
        <v>0</v>
      </c>
      <c r="BJ314" s="23" t="s">
        <v>142</v>
      </c>
      <c r="BK314" s="181">
        <f t="shared" si="59"/>
        <v>0</v>
      </c>
      <c r="BL314" s="23" t="s">
        <v>193</v>
      </c>
      <c r="BM314" s="23" t="s">
        <v>595</v>
      </c>
    </row>
    <row r="315" spans="2:65" s="1" customFormat="1" ht="16.5" customHeight="1" x14ac:dyDescent="0.3">
      <c r="B315" s="169"/>
      <c r="C315" s="206">
        <v>124</v>
      </c>
      <c r="D315" s="206" t="s">
        <v>186</v>
      </c>
      <c r="E315" s="207" t="s">
        <v>596</v>
      </c>
      <c r="F315" s="208" t="s">
        <v>597</v>
      </c>
      <c r="G315" s="209" t="s">
        <v>184</v>
      </c>
      <c r="H315" s="210">
        <v>2</v>
      </c>
      <c r="I315" s="211"/>
      <c r="J315" s="212">
        <f t="shared" si="50"/>
        <v>0</v>
      </c>
      <c r="K315" s="208" t="s">
        <v>140</v>
      </c>
      <c r="L315" s="213"/>
      <c r="M315" s="214" t="s">
        <v>5</v>
      </c>
      <c r="N315" s="215" t="s">
        <v>43</v>
      </c>
      <c r="O315" s="41"/>
      <c r="P315" s="179">
        <f t="shared" si="51"/>
        <v>0</v>
      </c>
      <c r="Q315" s="179">
        <v>1.3500000000000001E-3</v>
      </c>
      <c r="R315" s="179">
        <f t="shared" si="52"/>
        <v>2.7000000000000001E-3</v>
      </c>
      <c r="S315" s="179">
        <v>0</v>
      </c>
      <c r="T315" s="180">
        <f t="shared" si="53"/>
        <v>0</v>
      </c>
      <c r="AR315" s="23" t="s">
        <v>268</v>
      </c>
      <c r="AT315" s="23" t="s">
        <v>186</v>
      </c>
      <c r="AU315" s="23" t="s">
        <v>142</v>
      </c>
      <c r="AY315" s="23" t="s">
        <v>133</v>
      </c>
      <c r="BE315" s="181">
        <f t="shared" si="54"/>
        <v>0</v>
      </c>
      <c r="BF315" s="181">
        <f t="shared" si="55"/>
        <v>0</v>
      </c>
      <c r="BG315" s="181">
        <f t="shared" si="56"/>
        <v>0</v>
      </c>
      <c r="BH315" s="181">
        <f t="shared" si="57"/>
        <v>0</v>
      </c>
      <c r="BI315" s="181">
        <f t="shared" si="58"/>
        <v>0</v>
      </c>
      <c r="BJ315" s="23" t="s">
        <v>142</v>
      </c>
      <c r="BK315" s="181">
        <f t="shared" si="59"/>
        <v>0</v>
      </c>
      <c r="BL315" s="23" t="s">
        <v>193</v>
      </c>
      <c r="BM315" s="23" t="s">
        <v>598</v>
      </c>
    </row>
    <row r="316" spans="2:65" s="1" customFormat="1" ht="25.5" customHeight="1" x14ac:dyDescent="0.3">
      <c r="B316" s="169"/>
      <c r="C316" s="170">
        <v>125</v>
      </c>
      <c r="D316" s="170" t="s">
        <v>136</v>
      </c>
      <c r="E316" s="171" t="s">
        <v>599</v>
      </c>
      <c r="F316" s="172" t="s">
        <v>600</v>
      </c>
      <c r="G316" s="173" t="s">
        <v>184</v>
      </c>
      <c r="H316" s="174">
        <v>1</v>
      </c>
      <c r="I316" s="175"/>
      <c r="J316" s="176">
        <f t="shared" si="50"/>
        <v>0</v>
      </c>
      <c r="K316" s="172" t="s">
        <v>140</v>
      </c>
      <c r="L316" s="40"/>
      <c r="M316" s="177" t="s">
        <v>5</v>
      </c>
      <c r="N316" s="178" t="s">
        <v>43</v>
      </c>
      <c r="O316" s="41"/>
      <c r="P316" s="179">
        <f t="shared" si="51"/>
        <v>0</v>
      </c>
      <c r="Q316" s="179">
        <v>0</v>
      </c>
      <c r="R316" s="179">
        <f t="shared" si="52"/>
        <v>0</v>
      </c>
      <c r="S316" s="179">
        <v>0.17399999999999999</v>
      </c>
      <c r="T316" s="180">
        <f t="shared" si="53"/>
        <v>0.17399999999999999</v>
      </c>
      <c r="AR316" s="23" t="s">
        <v>193</v>
      </c>
      <c r="AT316" s="23" t="s">
        <v>136</v>
      </c>
      <c r="AU316" s="23" t="s">
        <v>142</v>
      </c>
      <c r="AY316" s="23" t="s">
        <v>133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142</v>
      </c>
      <c r="BK316" s="181">
        <f t="shared" si="59"/>
        <v>0</v>
      </c>
      <c r="BL316" s="23" t="s">
        <v>193</v>
      </c>
      <c r="BM316" s="23" t="s">
        <v>601</v>
      </c>
    </row>
    <row r="317" spans="2:65" s="1" customFormat="1" ht="38.25" customHeight="1" x14ac:dyDescent="0.3">
      <c r="B317" s="169"/>
      <c r="C317" s="170">
        <v>126</v>
      </c>
      <c r="D317" s="170" t="s">
        <v>136</v>
      </c>
      <c r="E317" s="171" t="s">
        <v>602</v>
      </c>
      <c r="F317" s="172" t="s">
        <v>603</v>
      </c>
      <c r="G317" s="173" t="s">
        <v>222</v>
      </c>
      <c r="H317" s="174">
        <v>3.6999999999999998E-2</v>
      </c>
      <c r="I317" s="175"/>
      <c r="J317" s="176">
        <f t="shared" si="50"/>
        <v>0</v>
      </c>
      <c r="K317" s="172" t="s">
        <v>140</v>
      </c>
      <c r="L317" s="40"/>
      <c r="M317" s="177" t="s">
        <v>5</v>
      </c>
      <c r="N317" s="178" t="s">
        <v>43</v>
      </c>
      <c r="O317" s="41"/>
      <c r="P317" s="179">
        <f t="shared" si="51"/>
        <v>0</v>
      </c>
      <c r="Q317" s="179">
        <v>0</v>
      </c>
      <c r="R317" s="179">
        <f t="shared" si="52"/>
        <v>0</v>
      </c>
      <c r="S317" s="179">
        <v>0</v>
      </c>
      <c r="T317" s="180">
        <f t="shared" si="53"/>
        <v>0</v>
      </c>
      <c r="AR317" s="23" t="s">
        <v>193</v>
      </c>
      <c r="AT317" s="23" t="s">
        <v>136</v>
      </c>
      <c r="AU317" s="23" t="s">
        <v>142</v>
      </c>
      <c r="AY317" s="23" t="s">
        <v>133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142</v>
      </c>
      <c r="BK317" s="181">
        <f t="shared" si="59"/>
        <v>0</v>
      </c>
      <c r="BL317" s="23" t="s">
        <v>193</v>
      </c>
      <c r="BM317" s="23" t="s">
        <v>604</v>
      </c>
    </row>
    <row r="318" spans="2:65" s="1" customFormat="1" ht="38.25" customHeight="1" x14ac:dyDescent="0.3">
      <c r="B318" s="169"/>
      <c r="C318" s="170">
        <v>127</v>
      </c>
      <c r="D318" s="170" t="s">
        <v>136</v>
      </c>
      <c r="E318" s="171" t="s">
        <v>605</v>
      </c>
      <c r="F318" s="172" t="s">
        <v>606</v>
      </c>
      <c r="G318" s="173" t="s">
        <v>222</v>
      </c>
      <c r="H318" s="174">
        <v>3.6999999999999998E-2</v>
      </c>
      <c r="I318" s="175"/>
      <c r="J318" s="176">
        <f t="shared" si="50"/>
        <v>0</v>
      </c>
      <c r="K318" s="172" t="s">
        <v>140</v>
      </c>
      <c r="L318" s="40"/>
      <c r="M318" s="177" t="s">
        <v>5</v>
      </c>
      <c r="N318" s="178" t="s">
        <v>43</v>
      </c>
      <c r="O318" s="41"/>
      <c r="P318" s="179">
        <f t="shared" si="51"/>
        <v>0</v>
      </c>
      <c r="Q318" s="179">
        <v>0</v>
      </c>
      <c r="R318" s="179">
        <f t="shared" si="52"/>
        <v>0</v>
      </c>
      <c r="S318" s="179">
        <v>0</v>
      </c>
      <c r="T318" s="180">
        <f t="shared" si="53"/>
        <v>0</v>
      </c>
      <c r="AR318" s="23" t="s">
        <v>193</v>
      </c>
      <c r="AT318" s="23" t="s">
        <v>136</v>
      </c>
      <c r="AU318" s="23" t="s">
        <v>142</v>
      </c>
      <c r="AY318" s="23" t="s">
        <v>133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142</v>
      </c>
      <c r="BK318" s="181">
        <f t="shared" si="59"/>
        <v>0</v>
      </c>
      <c r="BL318" s="23" t="s">
        <v>193</v>
      </c>
      <c r="BM318" s="23" t="s">
        <v>607</v>
      </c>
    </row>
    <row r="319" spans="2:65" s="1" customFormat="1" ht="16.5" customHeight="1" x14ac:dyDescent="0.3">
      <c r="B319" s="169"/>
      <c r="C319" s="170">
        <v>128</v>
      </c>
      <c r="D319" s="170" t="s">
        <v>136</v>
      </c>
      <c r="E319" s="171" t="s">
        <v>608</v>
      </c>
      <c r="F319" s="172" t="s">
        <v>609</v>
      </c>
      <c r="G319" s="173" t="s">
        <v>445</v>
      </c>
      <c r="H319" s="174">
        <v>1</v>
      </c>
      <c r="I319" s="175"/>
      <c r="J319" s="176">
        <f t="shared" si="50"/>
        <v>0</v>
      </c>
      <c r="K319" s="172" t="s">
        <v>5</v>
      </c>
      <c r="L319" s="40"/>
      <c r="M319" s="177" t="s">
        <v>5</v>
      </c>
      <c r="N319" s="178" t="s">
        <v>43</v>
      </c>
      <c r="O319" s="41"/>
      <c r="P319" s="179">
        <f t="shared" si="51"/>
        <v>0</v>
      </c>
      <c r="Q319" s="179">
        <v>0</v>
      </c>
      <c r="R319" s="179">
        <f t="shared" si="52"/>
        <v>0</v>
      </c>
      <c r="S319" s="179">
        <v>0</v>
      </c>
      <c r="T319" s="180">
        <f t="shared" si="53"/>
        <v>0</v>
      </c>
      <c r="AR319" s="23" t="s">
        <v>193</v>
      </c>
      <c r="AT319" s="23" t="s">
        <v>136</v>
      </c>
      <c r="AU319" s="23" t="s">
        <v>142</v>
      </c>
      <c r="AY319" s="23" t="s">
        <v>133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142</v>
      </c>
      <c r="BK319" s="181">
        <f t="shared" si="59"/>
        <v>0</v>
      </c>
      <c r="BL319" s="23" t="s">
        <v>193</v>
      </c>
      <c r="BM319" s="23" t="s">
        <v>610</v>
      </c>
    </row>
    <row r="320" spans="2:65" s="1" customFormat="1" ht="26.25" customHeight="1" x14ac:dyDescent="0.3">
      <c r="B320" s="169"/>
      <c r="C320" s="170">
        <v>129</v>
      </c>
      <c r="D320" s="170" t="s">
        <v>136</v>
      </c>
      <c r="E320" s="171" t="s">
        <v>611</v>
      </c>
      <c r="F320" s="172" t="s">
        <v>948</v>
      </c>
      <c r="G320" s="173" t="s">
        <v>445</v>
      </c>
      <c r="H320" s="174">
        <v>1</v>
      </c>
      <c r="I320" s="175"/>
      <c r="J320" s="176">
        <f t="shared" si="50"/>
        <v>0</v>
      </c>
      <c r="K320" s="172" t="s">
        <v>5</v>
      </c>
      <c r="L320" s="40"/>
      <c r="M320" s="177" t="s">
        <v>5</v>
      </c>
      <c r="N320" s="178" t="s">
        <v>43</v>
      </c>
      <c r="O320" s="41"/>
      <c r="P320" s="179">
        <f t="shared" si="51"/>
        <v>0</v>
      </c>
      <c r="Q320" s="179">
        <v>0</v>
      </c>
      <c r="R320" s="179">
        <f t="shared" si="52"/>
        <v>0</v>
      </c>
      <c r="S320" s="179">
        <v>0</v>
      </c>
      <c r="T320" s="180">
        <f t="shared" si="53"/>
        <v>0</v>
      </c>
      <c r="AR320" s="23" t="s">
        <v>193</v>
      </c>
      <c r="AT320" s="23" t="s">
        <v>136</v>
      </c>
      <c r="AU320" s="23" t="s">
        <v>142</v>
      </c>
      <c r="AY320" s="23" t="s">
        <v>133</v>
      </c>
      <c r="BE320" s="181">
        <f t="shared" si="54"/>
        <v>0</v>
      </c>
      <c r="BF320" s="181">
        <f t="shared" si="55"/>
        <v>0</v>
      </c>
      <c r="BG320" s="181">
        <f t="shared" si="56"/>
        <v>0</v>
      </c>
      <c r="BH320" s="181">
        <f t="shared" si="57"/>
        <v>0</v>
      </c>
      <c r="BI320" s="181">
        <f t="shared" si="58"/>
        <v>0</v>
      </c>
      <c r="BJ320" s="23" t="s">
        <v>142</v>
      </c>
      <c r="BK320" s="181">
        <f t="shared" si="59"/>
        <v>0</v>
      </c>
      <c r="BL320" s="23" t="s">
        <v>193</v>
      </c>
      <c r="BM320" s="23" t="s">
        <v>612</v>
      </c>
    </row>
    <row r="321" spans="2:65" s="1" customFormat="1" ht="16.5" customHeight="1" x14ac:dyDescent="0.3">
      <c r="B321" s="169"/>
      <c r="C321" s="170">
        <v>130</v>
      </c>
      <c r="D321" s="170" t="s">
        <v>136</v>
      </c>
      <c r="E321" s="171" t="s">
        <v>613</v>
      </c>
      <c r="F321" s="172" t="s">
        <v>614</v>
      </c>
      <c r="G321" s="173" t="s">
        <v>445</v>
      </c>
      <c r="H321" s="174">
        <v>1</v>
      </c>
      <c r="I321" s="175"/>
      <c r="J321" s="176">
        <f t="shared" si="50"/>
        <v>0</v>
      </c>
      <c r="K321" s="172" t="s">
        <v>5</v>
      </c>
      <c r="L321" s="40"/>
      <c r="M321" s="177" t="s">
        <v>5</v>
      </c>
      <c r="N321" s="178" t="s">
        <v>43</v>
      </c>
      <c r="O321" s="41"/>
      <c r="P321" s="179">
        <f t="shared" si="51"/>
        <v>0</v>
      </c>
      <c r="Q321" s="179">
        <v>0</v>
      </c>
      <c r="R321" s="179">
        <f t="shared" si="52"/>
        <v>0</v>
      </c>
      <c r="S321" s="179">
        <v>0</v>
      </c>
      <c r="T321" s="180">
        <f t="shared" si="53"/>
        <v>0</v>
      </c>
      <c r="AR321" s="23" t="s">
        <v>193</v>
      </c>
      <c r="AT321" s="23" t="s">
        <v>136</v>
      </c>
      <c r="AU321" s="23" t="s">
        <v>142</v>
      </c>
      <c r="AY321" s="23" t="s">
        <v>133</v>
      </c>
      <c r="BE321" s="181">
        <f t="shared" si="54"/>
        <v>0</v>
      </c>
      <c r="BF321" s="181">
        <f t="shared" si="55"/>
        <v>0</v>
      </c>
      <c r="BG321" s="181">
        <f t="shared" si="56"/>
        <v>0</v>
      </c>
      <c r="BH321" s="181">
        <f t="shared" si="57"/>
        <v>0</v>
      </c>
      <c r="BI321" s="181">
        <f t="shared" si="58"/>
        <v>0</v>
      </c>
      <c r="BJ321" s="23" t="s">
        <v>142</v>
      </c>
      <c r="BK321" s="181">
        <f t="shared" si="59"/>
        <v>0</v>
      </c>
      <c r="BL321" s="23" t="s">
        <v>193</v>
      </c>
      <c r="BM321" s="23" t="s">
        <v>615</v>
      </c>
    </row>
    <row r="322" spans="2:65" s="1" customFormat="1" ht="16.5" customHeight="1" x14ac:dyDescent="0.3">
      <c r="B322" s="169"/>
      <c r="C322" s="170">
        <v>131</v>
      </c>
      <c r="D322" s="170" t="s">
        <v>136</v>
      </c>
      <c r="E322" s="171" t="s">
        <v>616</v>
      </c>
      <c r="F322" s="172" t="s">
        <v>617</v>
      </c>
      <c r="G322" s="173" t="s">
        <v>445</v>
      </c>
      <c r="H322" s="174">
        <v>2</v>
      </c>
      <c r="I322" s="175"/>
      <c r="J322" s="176">
        <f t="shared" si="50"/>
        <v>0</v>
      </c>
      <c r="K322" s="172" t="s">
        <v>5</v>
      </c>
      <c r="L322" s="40"/>
      <c r="M322" s="177" t="s">
        <v>5</v>
      </c>
      <c r="N322" s="178" t="s">
        <v>43</v>
      </c>
      <c r="O322" s="41"/>
      <c r="P322" s="179">
        <f t="shared" si="51"/>
        <v>0</v>
      </c>
      <c r="Q322" s="179">
        <v>0</v>
      </c>
      <c r="R322" s="179">
        <f t="shared" si="52"/>
        <v>0</v>
      </c>
      <c r="S322" s="179">
        <v>0</v>
      </c>
      <c r="T322" s="180">
        <f t="shared" si="53"/>
        <v>0</v>
      </c>
      <c r="AR322" s="23" t="s">
        <v>193</v>
      </c>
      <c r="AT322" s="23" t="s">
        <v>136</v>
      </c>
      <c r="AU322" s="23" t="s">
        <v>142</v>
      </c>
      <c r="AY322" s="23" t="s">
        <v>133</v>
      </c>
      <c r="BE322" s="181">
        <f t="shared" si="54"/>
        <v>0</v>
      </c>
      <c r="BF322" s="181">
        <f t="shared" si="55"/>
        <v>0</v>
      </c>
      <c r="BG322" s="181">
        <f t="shared" si="56"/>
        <v>0</v>
      </c>
      <c r="BH322" s="181">
        <f t="shared" si="57"/>
        <v>0</v>
      </c>
      <c r="BI322" s="181">
        <f t="shared" si="58"/>
        <v>0</v>
      </c>
      <c r="BJ322" s="23" t="s">
        <v>142</v>
      </c>
      <c r="BK322" s="181">
        <f t="shared" si="59"/>
        <v>0</v>
      </c>
      <c r="BL322" s="23" t="s">
        <v>193</v>
      </c>
      <c r="BM322" s="23" t="s">
        <v>618</v>
      </c>
    </row>
    <row r="323" spans="2:65" s="10" customFormat="1" ht="29.85" customHeight="1" x14ac:dyDescent="0.3">
      <c r="B323" s="156"/>
      <c r="D323" s="157" t="s">
        <v>70</v>
      </c>
      <c r="E323" s="167" t="s">
        <v>619</v>
      </c>
      <c r="F323" s="167" t="s">
        <v>620</v>
      </c>
      <c r="I323" s="159"/>
      <c r="J323" s="168">
        <f>BK323</f>
        <v>0</v>
      </c>
      <c r="L323" s="156"/>
      <c r="M323" s="161"/>
      <c r="N323" s="162"/>
      <c r="O323" s="162"/>
      <c r="P323" s="163">
        <f>SUM(P324:P333)</f>
        <v>0</v>
      </c>
      <c r="Q323" s="162"/>
      <c r="R323" s="163">
        <f>SUM(R324:R333)</f>
        <v>0.23641890999999998</v>
      </c>
      <c r="S323" s="162"/>
      <c r="T323" s="164">
        <f>SUM(T324:T333)</f>
        <v>0</v>
      </c>
      <c r="AR323" s="157" t="s">
        <v>142</v>
      </c>
      <c r="AT323" s="165" t="s">
        <v>70</v>
      </c>
      <c r="AU323" s="165" t="s">
        <v>76</v>
      </c>
      <c r="AY323" s="157" t="s">
        <v>133</v>
      </c>
      <c r="BK323" s="166">
        <f>SUM(BK324:BK333)</f>
        <v>0</v>
      </c>
    </row>
    <row r="324" spans="2:65" s="1" customFormat="1" ht="25.5" customHeight="1" x14ac:dyDescent="0.3">
      <c r="B324" s="169"/>
      <c r="C324" s="170">
        <v>132</v>
      </c>
      <c r="D324" s="170" t="s">
        <v>136</v>
      </c>
      <c r="E324" s="171" t="s">
        <v>621</v>
      </c>
      <c r="F324" s="172" t="s">
        <v>622</v>
      </c>
      <c r="G324" s="173" t="s">
        <v>139</v>
      </c>
      <c r="H324" s="174">
        <v>3.863</v>
      </c>
      <c r="I324" s="175"/>
      <c r="J324" s="176">
        <f>ROUND(I324*H324,2)</f>
        <v>0</v>
      </c>
      <c r="K324" s="172" t="s">
        <v>140</v>
      </c>
      <c r="L324" s="40"/>
      <c r="M324" s="177" t="s">
        <v>5</v>
      </c>
      <c r="N324" s="178" t="s">
        <v>43</v>
      </c>
      <c r="O324" s="41"/>
      <c r="P324" s="179">
        <f>O324*H324</f>
        <v>0</v>
      </c>
      <c r="Q324" s="179">
        <v>3.7670000000000002E-2</v>
      </c>
      <c r="R324" s="179">
        <f>Q324*H324</f>
        <v>0.14551921000000001</v>
      </c>
      <c r="S324" s="179">
        <v>0</v>
      </c>
      <c r="T324" s="180">
        <f>S324*H324</f>
        <v>0</v>
      </c>
      <c r="AR324" s="23" t="s">
        <v>193</v>
      </c>
      <c r="AT324" s="23" t="s">
        <v>136</v>
      </c>
      <c r="AU324" s="23" t="s">
        <v>142</v>
      </c>
      <c r="AY324" s="23" t="s">
        <v>133</v>
      </c>
      <c r="BE324" s="181">
        <f>IF(N324="základní",J324,0)</f>
        <v>0</v>
      </c>
      <c r="BF324" s="181">
        <f>IF(N324="snížená",J324,0)</f>
        <v>0</v>
      </c>
      <c r="BG324" s="181">
        <f>IF(N324="zákl. přenesená",J324,0)</f>
        <v>0</v>
      </c>
      <c r="BH324" s="181">
        <f>IF(N324="sníž. přenesená",J324,0)</f>
        <v>0</v>
      </c>
      <c r="BI324" s="181">
        <f>IF(N324="nulová",J324,0)</f>
        <v>0</v>
      </c>
      <c r="BJ324" s="23" t="s">
        <v>142</v>
      </c>
      <c r="BK324" s="181">
        <f>ROUND(I324*H324,2)</f>
        <v>0</v>
      </c>
      <c r="BL324" s="23" t="s">
        <v>193</v>
      </c>
      <c r="BM324" s="23" t="s">
        <v>623</v>
      </c>
    </row>
    <row r="325" spans="2:65" s="11" customFormat="1" x14ac:dyDescent="0.3">
      <c r="B325" s="182"/>
      <c r="D325" s="183" t="s">
        <v>144</v>
      </c>
      <c r="E325" s="184" t="s">
        <v>5</v>
      </c>
      <c r="F325" s="185" t="s">
        <v>256</v>
      </c>
      <c r="H325" s="186">
        <v>2.87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144</v>
      </c>
      <c r="AU325" s="184" t="s">
        <v>142</v>
      </c>
      <c r="AV325" s="11" t="s">
        <v>142</v>
      </c>
      <c r="AW325" s="11" t="s">
        <v>35</v>
      </c>
      <c r="AX325" s="11" t="s">
        <v>71</v>
      </c>
      <c r="AY325" s="184" t="s">
        <v>133</v>
      </c>
    </row>
    <row r="326" spans="2:65" s="11" customFormat="1" x14ac:dyDescent="0.3">
      <c r="B326" s="182"/>
      <c r="D326" s="183" t="s">
        <v>144</v>
      </c>
      <c r="E326" s="184" t="s">
        <v>5</v>
      </c>
      <c r="F326" s="185" t="s">
        <v>181</v>
      </c>
      <c r="H326" s="186">
        <v>0.99299999999999999</v>
      </c>
      <c r="I326" s="187"/>
      <c r="L326" s="182"/>
      <c r="M326" s="188"/>
      <c r="N326" s="189"/>
      <c r="O326" s="189"/>
      <c r="P326" s="189"/>
      <c r="Q326" s="189"/>
      <c r="R326" s="189"/>
      <c r="S326" s="189"/>
      <c r="T326" s="190"/>
      <c r="AT326" s="184" t="s">
        <v>144</v>
      </c>
      <c r="AU326" s="184" t="s">
        <v>142</v>
      </c>
      <c r="AV326" s="11" t="s">
        <v>142</v>
      </c>
      <c r="AW326" s="11" t="s">
        <v>35</v>
      </c>
      <c r="AX326" s="11" t="s">
        <v>71</v>
      </c>
      <c r="AY326" s="184" t="s">
        <v>133</v>
      </c>
    </row>
    <row r="327" spans="2:65" s="12" customFormat="1" x14ac:dyDescent="0.3">
      <c r="B327" s="191"/>
      <c r="D327" s="183" t="s">
        <v>144</v>
      </c>
      <c r="E327" s="192" t="s">
        <v>5</v>
      </c>
      <c r="F327" s="193" t="s">
        <v>149</v>
      </c>
      <c r="H327" s="194">
        <v>3.863</v>
      </c>
      <c r="I327" s="195"/>
      <c r="L327" s="191"/>
      <c r="M327" s="196"/>
      <c r="N327" s="197"/>
      <c r="O327" s="197"/>
      <c r="P327" s="197"/>
      <c r="Q327" s="197"/>
      <c r="R327" s="197"/>
      <c r="S327" s="197"/>
      <c r="T327" s="198"/>
      <c r="AT327" s="192" t="s">
        <v>144</v>
      </c>
      <c r="AU327" s="192" t="s">
        <v>142</v>
      </c>
      <c r="AV327" s="12" t="s">
        <v>141</v>
      </c>
      <c r="AW327" s="12" t="s">
        <v>35</v>
      </c>
      <c r="AX327" s="12" t="s">
        <v>76</v>
      </c>
      <c r="AY327" s="192" t="s">
        <v>133</v>
      </c>
    </row>
    <row r="328" spans="2:65" s="1" customFormat="1" ht="16.5" customHeight="1" x14ac:dyDescent="0.3">
      <c r="B328" s="169"/>
      <c r="C328" s="170">
        <v>133</v>
      </c>
      <c r="D328" s="170" t="s">
        <v>136</v>
      </c>
      <c r="E328" s="171" t="s">
        <v>624</v>
      </c>
      <c r="F328" s="172" t="s">
        <v>625</v>
      </c>
      <c r="G328" s="173" t="s">
        <v>139</v>
      </c>
      <c r="H328" s="174">
        <v>3.863</v>
      </c>
      <c r="I328" s="175"/>
      <c r="J328" s="176">
        <f>ROUND(I328*H328,2)</f>
        <v>0</v>
      </c>
      <c r="K328" s="172" t="s">
        <v>140</v>
      </c>
      <c r="L328" s="40"/>
      <c r="M328" s="177" t="s">
        <v>5</v>
      </c>
      <c r="N328" s="178" t="s">
        <v>43</v>
      </c>
      <c r="O328" s="41"/>
      <c r="P328" s="179">
        <f>O328*H328</f>
        <v>0</v>
      </c>
      <c r="Q328" s="179">
        <v>2.9999999999999997E-4</v>
      </c>
      <c r="R328" s="179">
        <f>Q328*H328</f>
        <v>1.1588999999999998E-3</v>
      </c>
      <c r="S328" s="179">
        <v>0</v>
      </c>
      <c r="T328" s="180">
        <f>S328*H328</f>
        <v>0</v>
      </c>
      <c r="AR328" s="23" t="s">
        <v>193</v>
      </c>
      <c r="AT328" s="23" t="s">
        <v>136</v>
      </c>
      <c r="AU328" s="23" t="s">
        <v>142</v>
      </c>
      <c r="AY328" s="23" t="s">
        <v>133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142</v>
      </c>
      <c r="BK328" s="181">
        <f>ROUND(I328*H328,2)</f>
        <v>0</v>
      </c>
      <c r="BL328" s="23" t="s">
        <v>193</v>
      </c>
      <c r="BM328" s="23" t="s">
        <v>626</v>
      </c>
    </row>
    <row r="329" spans="2:65" s="1" customFormat="1" ht="25.5" customHeight="1" x14ac:dyDescent="0.3">
      <c r="B329" s="169"/>
      <c r="C329" s="206">
        <v>134</v>
      </c>
      <c r="D329" s="206" t="s">
        <v>186</v>
      </c>
      <c r="E329" s="207" t="s">
        <v>627</v>
      </c>
      <c r="F329" s="208" t="s">
        <v>628</v>
      </c>
      <c r="G329" s="209" t="s">
        <v>139</v>
      </c>
      <c r="H329" s="210">
        <v>4.6740000000000004</v>
      </c>
      <c r="I329" s="211"/>
      <c r="J329" s="212">
        <f>ROUND(I329*H329,2)</f>
        <v>0</v>
      </c>
      <c r="K329" s="208" t="s">
        <v>140</v>
      </c>
      <c r="L329" s="213"/>
      <c r="M329" s="214" t="s">
        <v>5</v>
      </c>
      <c r="N329" s="215" t="s">
        <v>43</v>
      </c>
      <c r="O329" s="41"/>
      <c r="P329" s="179">
        <f>O329*H329</f>
        <v>0</v>
      </c>
      <c r="Q329" s="179">
        <v>1.9199999999999998E-2</v>
      </c>
      <c r="R329" s="179">
        <f>Q329*H329</f>
        <v>8.9740799999999996E-2</v>
      </c>
      <c r="S329" s="179">
        <v>0</v>
      </c>
      <c r="T329" s="180">
        <f>S329*H329</f>
        <v>0</v>
      </c>
      <c r="AR329" s="23" t="s">
        <v>268</v>
      </c>
      <c r="AT329" s="23" t="s">
        <v>186</v>
      </c>
      <c r="AU329" s="23" t="s">
        <v>142</v>
      </c>
      <c r="AY329" s="23" t="s">
        <v>133</v>
      </c>
      <c r="BE329" s="181">
        <f>IF(N329="základní",J329,0)</f>
        <v>0</v>
      </c>
      <c r="BF329" s="181">
        <f>IF(N329="snížená",J329,0)</f>
        <v>0</v>
      </c>
      <c r="BG329" s="181">
        <f>IF(N329="zákl. přenesená",J329,0)</f>
        <v>0</v>
      </c>
      <c r="BH329" s="181">
        <f>IF(N329="sníž. přenesená",J329,0)</f>
        <v>0</v>
      </c>
      <c r="BI329" s="181">
        <f>IF(N329="nulová",J329,0)</f>
        <v>0</v>
      </c>
      <c r="BJ329" s="23" t="s">
        <v>142</v>
      </c>
      <c r="BK329" s="181">
        <f>ROUND(I329*H329,2)</f>
        <v>0</v>
      </c>
      <c r="BL329" s="23" t="s">
        <v>193</v>
      </c>
      <c r="BM329" s="23" t="s">
        <v>629</v>
      </c>
    </row>
    <row r="330" spans="2:65" s="11" customFormat="1" x14ac:dyDescent="0.3">
      <c r="B330" s="182"/>
      <c r="D330" s="183" t="s">
        <v>144</v>
      </c>
      <c r="E330" s="184" t="s">
        <v>5</v>
      </c>
      <c r="F330" s="185" t="s">
        <v>630</v>
      </c>
      <c r="H330" s="186">
        <v>4.2489999999999997</v>
      </c>
      <c r="I330" s="187"/>
      <c r="L330" s="182"/>
      <c r="M330" s="188"/>
      <c r="N330" s="189"/>
      <c r="O330" s="189"/>
      <c r="P330" s="189"/>
      <c r="Q330" s="189"/>
      <c r="R330" s="189"/>
      <c r="S330" s="189"/>
      <c r="T330" s="190"/>
      <c r="AT330" s="184" t="s">
        <v>144</v>
      </c>
      <c r="AU330" s="184" t="s">
        <v>142</v>
      </c>
      <c r="AV330" s="11" t="s">
        <v>142</v>
      </c>
      <c r="AW330" s="11" t="s">
        <v>35</v>
      </c>
      <c r="AX330" s="11" t="s">
        <v>76</v>
      </c>
      <c r="AY330" s="184" t="s">
        <v>133</v>
      </c>
    </row>
    <row r="331" spans="2:65" s="11" customFormat="1" x14ac:dyDescent="0.3">
      <c r="B331" s="182"/>
      <c r="D331" s="183" t="s">
        <v>144</v>
      </c>
      <c r="F331" s="185" t="s">
        <v>631</v>
      </c>
      <c r="H331" s="186">
        <v>4.6740000000000004</v>
      </c>
      <c r="I331" s="187"/>
      <c r="L331" s="182"/>
      <c r="M331" s="188"/>
      <c r="N331" s="189"/>
      <c r="O331" s="189"/>
      <c r="P331" s="189"/>
      <c r="Q331" s="189"/>
      <c r="R331" s="189"/>
      <c r="S331" s="189"/>
      <c r="T331" s="190"/>
      <c r="AT331" s="184" t="s">
        <v>144</v>
      </c>
      <c r="AU331" s="184" t="s">
        <v>142</v>
      </c>
      <c r="AV331" s="11" t="s">
        <v>142</v>
      </c>
      <c r="AW331" s="11" t="s">
        <v>6</v>
      </c>
      <c r="AX331" s="11" t="s">
        <v>76</v>
      </c>
      <c r="AY331" s="184" t="s">
        <v>133</v>
      </c>
    </row>
    <row r="332" spans="2:65" s="1" customFormat="1" ht="38.25" customHeight="1" x14ac:dyDescent="0.3">
      <c r="B332" s="169"/>
      <c r="C332" s="170">
        <v>135</v>
      </c>
      <c r="D332" s="170" t="s">
        <v>136</v>
      </c>
      <c r="E332" s="171" t="s">
        <v>632</v>
      </c>
      <c r="F332" s="172" t="s">
        <v>633</v>
      </c>
      <c r="G332" s="173" t="s">
        <v>222</v>
      </c>
      <c r="H332" s="174">
        <v>0.23599999999999999</v>
      </c>
      <c r="I332" s="175"/>
      <c r="J332" s="176">
        <f>ROUND(I332*H332,2)</f>
        <v>0</v>
      </c>
      <c r="K332" s="172" t="s">
        <v>140</v>
      </c>
      <c r="L332" s="40"/>
      <c r="M332" s="177" t="s">
        <v>5</v>
      </c>
      <c r="N332" s="178" t="s">
        <v>43</v>
      </c>
      <c r="O332" s="41"/>
      <c r="P332" s="179">
        <f>O332*H332</f>
        <v>0</v>
      </c>
      <c r="Q332" s="179">
        <v>0</v>
      </c>
      <c r="R332" s="179">
        <f>Q332*H332</f>
        <v>0</v>
      </c>
      <c r="S332" s="179">
        <v>0</v>
      </c>
      <c r="T332" s="180">
        <f>S332*H332</f>
        <v>0</v>
      </c>
      <c r="AR332" s="23" t="s">
        <v>193</v>
      </c>
      <c r="AT332" s="23" t="s">
        <v>136</v>
      </c>
      <c r="AU332" s="23" t="s">
        <v>142</v>
      </c>
      <c r="AY332" s="23" t="s">
        <v>133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3" t="s">
        <v>142</v>
      </c>
      <c r="BK332" s="181">
        <f>ROUND(I332*H332,2)</f>
        <v>0</v>
      </c>
      <c r="BL332" s="23" t="s">
        <v>193</v>
      </c>
      <c r="BM332" s="23" t="s">
        <v>634</v>
      </c>
    </row>
    <row r="333" spans="2:65" s="1" customFormat="1" ht="38.25" customHeight="1" x14ac:dyDescent="0.3">
      <c r="B333" s="169"/>
      <c r="C333" s="170">
        <v>136</v>
      </c>
      <c r="D333" s="170" t="s">
        <v>136</v>
      </c>
      <c r="E333" s="171" t="s">
        <v>635</v>
      </c>
      <c r="F333" s="172" t="s">
        <v>636</v>
      </c>
      <c r="G333" s="173" t="s">
        <v>222</v>
      </c>
      <c r="H333" s="174">
        <v>0.23599999999999999</v>
      </c>
      <c r="I333" s="175"/>
      <c r="J333" s="176">
        <f>ROUND(I333*H333,2)</f>
        <v>0</v>
      </c>
      <c r="K333" s="172" t="s">
        <v>140</v>
      </c>
      <c r="L333" s="40"/>
      <c r="M333" s="177" t="s">
        <v>5</v>
      </c>
      <c r="N333" s="178" t="s">
        <v>43</v>
      </c>
      <c r="O333" s="41"/>
      <c r="P333" s="179">
        <f>O333*H333</f>
        <v>0</v>
      </c>
      <c r="Q333" s="179">
        <v>0</v>
      </c>
      <c r="R333" s="179">
        <f>Q333*H333</f>
        <v>0</v>
      </c>
      <c r="S333" s="179">
        <v>0</v>
      </c>
      <c r="T333" s="180">
        <f>S333*H333</f>
        <v>0</v>
      </c>
      <c r="AR333" s="23" t="s">
        <v>193</v>
      </c>
      <c r="AT333" s="23" t="s">
        <v>136</v>
      </c>
      <c r="AU333" s="23" t="s">
        <v>142</v>
      </c>
      <c r="AY333" s="23" t="s">
        <v>133</v>
      </c>
      <c r="BE333" s="181">
        <f>IF(N333="základní",J333,0)</f>
        <v>0</v>
      </c>
      <c r="BF333" s="181">
        <f>IF(N333="snížená",J333,0)</f>
        <v>0</v>
      </c>
      <c r="BG333" s="181">
        <f>IF(N333="zákl. přenesená",J333,0)</f>
        <v>0</v>
      </c>
      <c r="BH333" s="181">
        <f>IF(N333="sníž. přenesená",J333,0)</f>
        <v>0</v>
      </c>
      <c r="BI333" s="181">
        <f>IF(N333="nulová",J333,0)</f>
        <v>0</v>
      </c>
      <c r="BJ333" s="23" t="s">
        <v>142</v>
      </c>
      <c r="BK333" s="181">
        <f>ROUND(I333*H333,2)</f>
        <v>0</v>
      </c>
      <c r="BL333" s="23" t="s">
        <v>193</v>
      </c>
      <c r="BM333" s="23" t="s">
        <v>637</v>
      </c>
    </row>
    <row r="334" spans="2:65" s="10" customFormat="1" ht="29.85" customHeight="1" x14ac:dyDescent="0.3">
      <c r="B334" s="156"/>
      <c r="D334" s="157" t="s">
        <v>70</v>
      </c>
      <c r="E334" s="167" t="s">
        <v>638</v>
      </c>
      <c r="F334" s="167" t="s">
        <v>639</v>
      </c>
      <c r="I334" s="159"/>
      <c r="J334" s="168">
        <f>BK334</f>
        <v>0</v>
      </c>
      <c r="L334" s="156"/>
      <c r="M334" s="161"/>
      <c r="N334" s="162"/>
      <c r="O334" s="162"/>
      <c r="P334" s="163">
        <f>SUM(P335:P346)</f>
        <v>0</v>
      </c>
      <c r="Q334" s="162"/>
      <c r="R334" s="163">
        <f>SUM(R335:R346)</f>
        <v>1.4494200000000001E-3</v>
      </c>
      <c r="S334" s="162"/>
      <c r="T334" s="164">
        <f>SUM(T335:T346)</f>
        <v>1.7562000000000001E-2</v>
      </c>
      <c r="AR334" s="157" t="s">
        <v>142</v>
      </c>
      <c r="AT334" s="165" t="s">
        <v>70</v>
      </c>
      <c r="AU334" s="165" t="s">
        <v>76</v>
      </c>
      <c r="AY334" s="157" t="s">
        <v>133</v>
      </c>
      <c r="BK334" s="166">
        <f>SUM(BK335:BK346)</f>
        <v>0</v>
      </c>
    </row>
    <row r="335" spans="2:65" s="1" customFormat="1" ht="16.5" customHeight="1" x14ac:dyDescent="0.3">
      <c r="B335" s="169"/>
      <c r="C335" s="170">
        <v>137</v>
      </c>
      <c r="D335" s="170" t="s">
        <v>136</v>
      </c>
      <c r="E335" s="171" t="s">
        <v>640</v>
      </c>
      <c r="F335" s="172" t="s">
        <v>641</v>
      </c>
      <c r="G335" s="173" t="s">
        <v>139</v>
      </c>
      <c r="H335" s="174">
        <v>5.8540000000000001</v>
      </c>
      <c r="I335" s="175"/>
      <c r="J335" s="176">
        <f>ROUND(I335*H335,2)</f>
        <v>0</v>
      </c>
      <c r="K335" s="172" t="s">
        <v>140</v>
      </c>
      <c r="L335" s="40"/>
      <c r="M335" s="177" t="s">
        <v>5</v>
      </c>
      <c r="N335" s="178" t="s">
        <v>43</v>
      </c>
      <c r="O335" s="41"/>
      <c r="P335" s="179">
        <f>O335*H335</f>
        <v>0</v>
      </c>
      <c r="Q335" s="179">
        <v>0</v>
      </c>
      <c r="R335" s="179">
        <f>Q335*H335</f>
        <v>0</v>
      </c>
      <c r="S335" s="179">
        <v>3.0000000000000001E-3</v>
      </c>
      <c r="T335" s="180">
        <f>S335*H335</f>
        <v>1.7562000000000001E-2</v>
      </c>
      <c r="AR335" s="23" t="s">
        <v>193</v>
      </c>
      <c r="AT335" s="23" t="s">
        <v>136</v>
      </c>
      <c r="AU335" s="23" t="s">
        <v>142</v>
      </c>
      <c r="AY335" s="23" t="s">
        <v>133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142</v>
      </c>
      <c r="BK335" s="181">
        <f>ROUND(I335*H335,2)</f>
        <v>0</v>
      </c>
      <c r="BL335" s="23" t="s">
        <v>193</v>
      </c>
      <c r="BM335" s="23" t="s">
        <v>642</v>
      </c>
    </row>
    <row r="336" spans="2:65" s="13" customFormat="1" x14ac:dyDescent="0.3">
      <c r="B336" s="199"/>
      <c r="D336" s="183" t="s">
        <v>144</v>
      </c>
      <c r="E336" s="200" t="s">
        <v>5</v>
      </c>
      <c r="F336" s="201" t="s">
        <v>643</v>
      </c>
      <c r="H336" s="200" t="s">
        <v>5</v>
      </c>
      <c r="I336" s="202"/>
      <c r="L336" s="199"/>
      <c r="M336" s="203"/>
      <c r="N336" s="204"/>
      <c r="O336" s="204"/>
      <c r="P336" s="204"/>
      <c r="Q336" s="204"/>
      <c r="R336" s="204"/>
      <c r="S336" s="204"/>
      <c r="T336" s="205"/>
      <c r="AT336" s="200" t="s">
        <v>144</v>
      </c>
      <c r="AU336" s="200" t="s">
        <v>142</v>
      </c>
      <c r="AV336" s="13" t="s">
        <v>76</v>
      </c>
      <c r="AW336" s="13" t="s">
        <v>35</v>
      </c>
      <c r="AX336" s="13" t="s">
        <v>71</v>
      </c>
      <c r="AY336" s="200" t="s">
        <v>133</v>
      </c>
    </row>
    <row r="337" spans="2:65" s="11" customFormat="1" x14ac:dyDescent="0.3">
      <c r="B337" s="182"/>
      <c r="D337" s="183" t="s">
        <v>144</v>
      </c>
      <c r="E337" s="184" t="s">
        <v>5</v>
      </c>
      <c r="F337" s="185" t="s">
        <v>644</v>
      </c>
      <c r="H337" s="186">
        <v>1.0109999999999999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144</v>
      </c>
      <c r="AU337" s="184" t="s">
        <v>142</v>
      </c>
      <c r="AV337" s="11" t="s">
        <v>142</v>
      </c>
      <c r="AW337" s="11" t="s">
        <v>35</v>
      </c>
      <c r="AX337" s="11" t="s">
        <v>71</v>
      </c>
      <c r="AY337" s="184" t="s">
        <v>133</v>
      </c>
    </row>
    <row r="338" spans="2:65" s="11" customFormat="1" x14ac:dyDescent="0.3">
      <c r="B338" s="182"/>
      <c r="D338" s="183" t="s">
        <v>144</v>
      </c>
      <c r="E338" s="184" t="s">
        <v>5</v>
      </c>
      <c r="F338" s="185" t="s">
        <v>645</v>
      </c>
      <c r="H338" s="186">
        <v>2.8479999999999999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144</v>
      </c>
      <c r="AU338" s="184" t="s">
        <v>142</v>
      </c>
      <c r="AV338" s="11" t="s">
        <v>142</v>
      </c>
      <c r="AW338" s="11" t="s">
        <v>35</v>
      </c>
      <c r="AX338" s="11" t="s">
        <v>71</v>
      </c>
      <c r="AY338" s="184" t="s">
        <v>133</v>
      </c>
    </row>
    <row r="339" spans="2:65" s="11" customFormat="1" x14ac:dyDescent="0.3">
      <c r="B339" s="182"/>
      <c r="D339" s="183" t="s">
        <v>144</v>
      </c>
      <c r="E339" s="184" t="s">
        <v>5</v>
      </c>
      <c r="F339" s="185" t="s">
        <v>646</v>
      </c>
      <c r="H339" s="186">
        <v>1.9950000000000001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144</v>
      </c>
      <c r="AU339" s="184" t="s">
        <v>142</v>
      </c>
      <c r="AV339" s="11" t="s">
        <v>142</v>
      </c>
      <c r="AW339" s="11" t="s">
        <v>35</v>
      </c>
      <c r="AX339" s="11" t="s">
        <v>71</v>
      </c>
      <c r="AY339" s="184" t="s">
        <v>133</v>
      </c>
    </row>
    <row r="340" spans="2:65" s="12" customFormat="1" x14ac:dyDescent="0.3">
      <c r="B340" s="191"/>
      <c r="D340" s="183" t="s">
        <v>144</v>
      </c>
      <c r="E340" s="192" t="s">
        <v>5</v>
      </c>
      <c r="F340" s="193" t="s">
        <v>149</v>
      </c>
      <c r="H340" s="194">
        <v>5.8540000000000001</v>
      </c>
      <c r="I340" s="195"/>
      <c r="L340" s="191"/>
      <c r="M340" s="196"/>
      <c r="N340" s="197"/>
      <c r="O340" s="197"/>
      <c r="P340" s="197"/>
      <c r="Q340" s="197"/>
      <c r="R340" s="197"/>
      <c r="S340" s="197"/>
      <c r="T340" s="198"/>
      <c r="AT340" s="192" t="s">
        <v>144</v>
      </c>
      <c r="AU340" s="192" t="s">
        <v>142</v>
      </c>
      <c r="AV340" s="12" t="s">
        <v>141</v>
      </c>
      <c r="AW340" s="12" t="s">
        <v>35</v>
      </c>
      <c r="AX340" s="12" t="s">
        <v>76</v>
      </c>
      <c r="AY340" s="192" t="s">
        <v>133</v>
      </c>
    </row>
    <row r="341" spans="2:65" s="1" customFormat="1" ht="16.5" customHeight="1" x14ac:dyDescent="0.3">
      <c r="B341" s="169"/>
      <c r="C341" s="170">
        <v>138</v>
      </c>
      <c r="D341" s="170" t="s">
        <v>136</v>
      </c>
      <c r="E341" s="171" t="s">
        <v>647</v>
      </c>
      <c r="F341" s="172" t="s">
        <v>648</v>
      </c>
      <c r="G341" s="173" t="s">
        <v>278</v>
      </c>
      <c r="H341" s="174">
        <v>5.44</v>
      </c>
      <c r="I341" s="175"/>
      <c r="J341" s="176">
        <f>ROUND(I341*H341,2)</f>
        <v>0</v>
      </c>
      <c r="K341" s="172" t="s">
        <v>140</v>
      </c>
      <c r="L341" s="40"/>
      <c r="M341" s="177" t="s">
        <v>5</v>
      </c>
      <c r="N341" s="178" t="s">
        <v>43</v>
      </c>
      <c r="O341" s="41"/>
      <c r="P341" s="179">
        <f>O341*H341</f>
        <v>0</v>
      </c>
      <c r="Q341" s="179">
        <v>1.0000000000000001E-5</v>
      </c>
      <c r="R341" s="179">
        <f>Q341*H341</f>
        <v>5.4400000000000008E-5</v>
      </c>
      <c r="S341" s="179">
        <v>0</v>
      </c>
      <c r="T341" s="180">
        <f>S341*H341</f>
        <v>0</v>
      </c>
      <c r="AR341" s="23" t="s">
        <v>193</v>
      </c>
      <c r="AT341" s="23" t="s">
        <v>136</v>
      </c>
      <c r="AU341" s="23" t="s">
        <v>142</v>
      </c>
      <c r="AY341" s="23" t="s">
        <v>133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142</v>
      </c>
      <c r="BK341" s="181">
        <f>ROUND(I341*H341,2)</f>
        <v>0</v>
      </c>
      <c r="BL341" s="23" t="s">
        <v>193</v>
      </c>
      <c r="BM341" s="23" t="s">
        <v>649</v>
      </c>
    </row>
    <row r="342" spans="2:65" s="11" customFormat="1" x14ac:dyDescent="0.3">
      <c r="B342" s="182"/>
      <c r="D342" s="183" t="s">
        <v>144</v>
      </c>
      <c r="E342" s="184" t="s">
        <v>5</v>
      </c>
      <c r="F342" s="185" t="s">
        <v>548</v>
      </c>
      <c r="H342" s="186">
        <v>5.44</v>
      </c>
      <c r="I342" s="187"/>
      <c r="L342" s="182"/>
      <c r="M342" s="188"/>
      <c r="N342" s="189"/>
      <c r="O342" s="189"/>
      <c r="P342" s="189"/>
      <c r="Q342" s="189"/>
      <c r="R342" s="189"/>
      <c r="S342" s="189"/>
      <c r="T342" s="190"/>
      <c r="AT342" s="184" t="s">
        <v>144</v>
      </c>
      <c r="AU342" s="184" t="s">
        <v>142</v>
      </c>
      <c r="AV342" s="11" t="s">
        <v>142</v>
      </c>
      <c r="AW342" s="11" t="s">
        <v>35</v>
      </c>
      <c r="AX342" s="11" t="s">
        <v>76</v>
      </c>
      <c r="AY342" s="184" t="s">
        <v>133</v>
      </c>
    </row>
    <row r="343" spans="2:65" s="1" customFormat="1" ht="16.5" customHeight="1" x14ac:dyDescent="0.3">
      <c r="B343" s="169"/>
      <c r="C343" s="206">
        <v>139</v>
      </c>
      <c r="D343" s="206" t="s">
        <v>186</v>
      </c>
      <c r="E343" s="207" t="s">
        <v>650</v>
      </c>
      <c r="F343" s="208" t="s">
        <v>651</v>
      </c>
      <c r="G343" s="209" t="s">
        <v>278</v>
      </c>
      <c r="H343" s="210">
        <v>6.3410000000000002</v>
      </c>
      <c r="I343" s="211"/>
      <c r="J343" s="212">
        <f>ROUND(I343*H343,2)</f>
        <v>0</v>
      </c>
      <c r="K343" s="208" t="s">
        <v>140</v>
      </c>
      <c r="L343" s="213"/>
      <c r="M343" s="214" t="s">
        <v>5</v>
      </c>
      <c r="N343" s="215" t="s">
        <v>43</v>
      </c>
      <c r="O343" s="41"/>
      <c r="P343" s="179">
        <f>O343*H343</f>
        <v>0</v>
      </c>
      <c r="Q343" s="179">
        <v>2.2000000000000001E-4</v>
      </c>
      <c r="R343" s="179">
        <f>Q343*H343</f>
        <v>1.3950200000000001E-3</v>
      </c>
      <c r="S343" s="179">
        <v>0</v>
      </c>
      <c r="T343" s="180">
        <f>S343*H343</f>
        <v>0</v>
      </c>
      <c r="AR343" s="23" t="s">
        <v>268</v>
      </c>
      <c r="AT343" s="23" t="s">
        <v>186</v>
      </c>
      <c r="AU343" s="23" t="s">
        <v>142</v>
      </c>
      <c r="AY343" s="23" t="s">
        <v>133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142</v>
      </c>
      <c r="BK343" s="181">
        <f>ROUND(I343*H343,2)</f>
        <v>0</v>
      </c>
      <c r="BL343" s="23" t="s">
        <v>193</v>
      </c>
      <c r="BM343" s="23" t="s">
        <v>652</v>
      </c>
    </row>
    <row r="344" spans="2:65" s="11" customFormat="1" x14ac:dyDescent="0.3">
      <c r="B344" s="182"/>
      <c r="D344" s="183" t="s">
        <v>144</v>
      </c>
      <c r="F344" s="185" t="s">
        <v>653</v>
      </c>
      <c r="H344" s="186">
        <v>6.3410000000000002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144</v>
      </c>
      <c r="AU344" s="184" t="s">
        <v>142</v>
      </c>
      <c r="AV344" s="11" t="s">
        <v>142</v>
      </c>
      <c r="AW344" s="11" t="s">
        <v>6</v>
      </c>
      <c r="AX344" s="11" t="s">
        <v>76</v>
      </c>
      <c r="AY344" s="184" t="s">
        <v>133</v>
      </c>
    </row>
    <row r="345" spans="2:65" s="1" customFormat="1" ht="38.25" customHeight="1" x14ac:dyDescent="0.3">
      <c r="B345" s="169"/>
      <c r="C345" s="170">
        <v>140</v>
      </c>
      <c r="D345" s="170" t="s">
        <v>136</v>
      </c>
      <c r="E345" s="171" t="s">
        <v>654</v>
      </c>
      <c r="F345" s="172" t="s">
        <v>655</v>
      </c>
      <c r="G345" s="173" t="s">
        <v>222</v>
      </c>
      <c r="H345" s="174">
        <v>1E-3</v>
      </c>
      <c r="I345" s="175"/>
      <c r="J345" s="176">
        <f>ROUND(I345*H345,2)</f>
        <v>0</v>
      </c>
      <c r="K345" s="172" t="s">
        <v>140</v>
      </c>
      <c r="L345" s="40"/>
      <c r="M345" s="177" t="s">
        <v>5</v>
      </c>
      <c r="N345" s="178" t="s">
        <v>43</v>
      </c>
      <c r="O345" s="41"/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AR345" s="23" t="s">
        <v>193</v>
      </c>
      <c r="AT345" s="23" t="s">
        <v>136</v>
      </c>
      <c r="AU345" s="23" t="s">
        <v>142</v>
      </c>
      <c r="AY345" s="23" t="s">
        <v>133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142</v>
      </c>
      <c r="BK345" s="181">
        <f>ROUND(I345*H345,2)</f>
        <v>0</v>
      </c>
      <c r="BL345" s="23" t="s">
        <v>193</v>
      </c>
      <c r="BM345" s="23" t="s">
        <v>656</v>
      </c>
    </row>
    <row r="346" spans="2:65" s="1" customFormat="1" ht="38.25" customHeight="1" x14ac:dyDescent="0.3">
      <c r="B346" s="169"/>
      <c r="C346" s="170">
        <v>141</v>
      </c>
      <c r="D346" s="170" t="s">
        <v>136</v>
      </c>
      <c r="E346" s="171" t="s">
        <v>657</v>
      </c>
      <c r="F346" s="172" t="s">
        <v>658</v>
      </c>
      <c r="G346" s="173" t="s">
        <v>222</v>
      </c>
      <c r="H346" s="174">
        <v>1E-3</v>
      </c>
      <c r="I346" s="175"/>
      <c r="J346" s="176">
        <f>ROUND(I346*H346,2)</f>
        <v>0</v>
      </c>
      <c r="K346" s="172" t="s">
        <v>140</v>
      </c>
      <c r="L346" s="40"/>
      <c r="M346" s="177" t="s">
        <v>5</v>
      </c>
      <c r="N346" s="178" t="s">
        <v>43</v>
      </c>
      <c r="O346" s="41"/>
      <c r="P346" s="179">
        <f>O346*H346</f>
        <v>0</v>
      </c>
      <c r="Q346" s="179">
        <v>0</v>
      </c>
      <c r="R346" s="179">
        <f>Q346*H346</f>
        <v>0</v>
      </c>
      <c r="S346" s="179">
        <v>0</v>
      </c>
      <c r="T346" s="180">
        <f>S346*H346</f>
        <v>0</v>
      </c>
      <c r="AR346" s="23" t="s">
        <v>193</v>
      </c>
      <c r="AT346" s="23" t="s">
        <v>136</v>
      </c>
      <c r="AU346" s="23" t="s">
        <v>142</v>
      </c>
      <c r="AY346" s="23" t="s">
        <v>133</v>
      </c>
      <c r="BE346" s="181">
        <f>IF(N346="základní",J346,0)</f>
        <v>0</v>
      </c>
      <c r="BF346" s="181">
        <f>IF(N346="snížená",J346,0)</f>
        <v>0</v>
      </c>
      <c r="BG346" s="181">
        <f>IF(N346="zákl. přenesená",J346,0)</f>
        <v>0</v>
      </c>
      <c r="BH346" s="181">
        <f>IF(N346="sníž. přenesená",J346,0)</f>
        <v>0</v>
      </c>
      <c r="BI346" s="181">
        <f>IF(N346="nulová",J346,0)</f>
        <v>0</v>
      </c>
      <c r="BJ346" s="23" t="s">
        <v>142</v>
      </c>
      <c r="BK346" s="181">
        <f>ROUND(I346*H346,2)</f>
        <v>0</v>
      </c>
      <c r="BL346" s="23" t="s">
        <v>193</v>
      </c>
      <c r="BM346" s="23" t="s">
        <v>659</v>
      </c>
    </row>
    <row r="347" spans="2:65" s="10" customFormat="1" ht="29.85" customHeight="1" x14ac:dyDescent="0.3">
      <c r="B347" s="156"/>
      <c r="D347" s="157" t="s">
        <v>70</v>
      </c>
      <c r="E347" s="167" t="s">
        <v>660</v>
      </c>
      <c r="F347" s="167" t="s">
        <v>661</v>
      </c>
      <c r="I347" s="159"/>
      <c r="J347" s="168">
        <f>BK347</f>
        <v>0</v>
      </c>
      <c r="L347" s="156"/>
      <c r="M347" s="161"/>
      <c r="N347" s="162"/>
      <c r="O347" s="162"/>
      <c r="P347" s="163">
        <f>SUM(P348:P363)</f>
        <v>0</v>
      </c>
      <c r="Q347" s="162"/>
      <c r="R347" s="163">
        <f>SUM(R348:R363)</f>
        <v>1.2306348999999999</v>
      </c>
      <c r="S347" s="162"/>
      <c r="T347" s="164">
        <f>SUM(T348:T363)</f>
        <v>0</v>
      </c>
      <c r="AR347" s="157" t="s">
        <v>142</v>
      </c>
      <c r="AT347" s="165" t="s">
        <v>70</v>
      </c>
      <c r="AU347" s="165" t="s">
        <v>76</v>
      </c>
      <c r="AY347" s="157" t="s">
        <v>133</v>
      </c>
      <c r="BK347" s="166">
        <f>SUM(BK348:BK363)</f>
        <v>0</v>
      </c>
    </row>
    <row r="348" spans="2:65" s="1" customFormat="1" ht="25.5" customHeight="1" x14ac:dyDescent="0.3">
      <c r="B348" s="169"/>
      <c r="C348" s="170">
        <v>142</v>
      </c>
      <c r="D348" s="170" t="s">
        <v>136</v>
      </c>
      <c r="E348" s="171" t="s">
        <v>662</v>
      </c>
      <c r="F348" s="172" t="s">
        <v>663</v>
      </c>
      <c r="G348" s="173" t="s">
        <v>278</v>
      </c>
      <c r="H348" s="174">
        <v>10.82</v>
      </c>
      <c r="I348" s="175"/>
      <c r="J348" s="176">
        <f>ROUND(I348*H348,2)</f>
        <v>0</v>
      </c>
      <c r="K348" s="172" t="s">
        <v>140</v>
      </c>
      <c r="L348" s="40"/>
      <c r="M348" s="177" t="s">
        <v>5</v>
      </c>
      <c r="N348" s="178" t="s">
        <v>43</v>
      </c>
      <c r="O348" s="41"/>
      <c r="P348" s="179">
        <f>O348*H348</f>
        <v>0</v>
      </c>
      <c r="Q348" s="179">
        <v>3.5E-4</v>
      </c>
      <c r="R348" s="179">
        <f>Q348*H348</f>
        <v>3.787E-3</v>
      </c>
      <c r="S348" s="179">
        <v>0</v>
      </c>
      <c r="T348" s="180">
        <f>S348*H348</f>
        <v>0</v>
      </c>
      <c r="AR348" s="23" t="s">
        <v>193</v>
      </c>
      <c r="AT348" s="23" t="s">
        <v>136</v>
      </c>
      <c r="AU348" s="23" t="s">
        <v>142</v>
      </c>
      <c r="AY348" s="23" t="s">
        <v>133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142</v>
      </c>
      <c r="BK348" s="181">
        <f>ROUND(I348*H348,2)</f>
        <v>0</v>
      </c>
      <c r="BL348" s="23" t="s">
        <v>193</v>
      </c>
      <c r="BM348" s="23" t="s">
        <v>664</v>
      </c>
    </row>
    <row r="349" spans="2:65" s="11" customFormat="1" x14ac:dyDescent="0.3">
      <c r="B349" s="182"/>
      <c r="D349" s="183" t="s">
        <v>144</v>
      </c>
      <c r="E349" s="184" t="s">
        <v>5</v>
      </c>
      <c r="F349" s="185" t="s">
        <v>547</v>
      </c>
      <c r="H349" s="186">
        <v>4.01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144</v>
      </c>
      <c r="AU349" s="184" t="s">
        <v>142</v>
      </c>
      <c r="AV349" s="11" t="s">
        <v>142</v>
      </c>
      <c r="AW349" s="11" t="s">
        <v>35</v>
      </c>
      <c r="AX349" s="11" t="s">
        <v>71</v>
      </c>
      <c r="AY349" s="184" t="s">
        <v>133</v>
      </c>
    </row>
    <row r="350" spans="2:65" s="11" customFormat="1" x14ac:dyDescent="0.3">
      <c r="B350" s="182"/>
      <c r="D350" s="183" t="s">
        <v>144</v>
      </c>
      <c r="E350" s="184" t="s">
        <v>5</v>
      </c>
      <c r="F350" s="185" t="s">
        <v>281</v>
      </c>
      <c r="H350" s="186">
        <v>6.81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144</v>
      </c>
      <c r="AU350" s="184" t="s">
        <v>142</v>
      </c>
      <c r="AV350" s="11" t="s">
        <v>142</v>
      </c>
      <c r="AW350" s="11" t="s">
        <v>35</v>
      </c>
      <c r="AX350" s="11" t="s">
        <v>71</v>
      </c>
      <c r="AY350" s="184" t="s">
        <v>133</v>
      </c>
    </row>
    <row r="351" spans="2:65" s="12" customFormat="1" x14ac:dyDescent="0.3">
      <c r="B351" s="191"/>
      <c r="D351" s="183" t="s">
        <v>144</v>
      </c>
      <c r="E351" s="192" t="s">
        <v>5</v>
      </c>
      <c r="F351" s="193" t="s">
        <v>149</v>
      </c>
      <c r="H351" s="194">
        <v>10.82</v>
      </c>
      <c r="I351" s="195"/>
      <c r="L351" s="191"/>
      <c r="M351" s="196"/>
      <c r="N351" s="197"/>
      <c r="O351" s="197"/>
      <c r="P351" s="197"/>
      <c r="Q351" s="197"/>
      <c r="R351" s="197"/>
      <c r="S351" s="197"/>
      <c r="T351" s="198"/>
      <c r="AT351" s="192" t="s">
        <v>144</v>
      </c>
      <c r="AU351" s="192" t="s">
        <v>142</v>
      </c>
      <c r="AV351" s="12" t="s">
        <v>141</v>
      </c>
      <c r="AW351" s="12" t="s">
        <v>35</v>
      </c>
      <c r="AX351" s="12" t="s">
        <v>76</v>
      </c>
      <c r="AY351" s="192" t="s">
        <v>133</v>
      </c>
    </row>
    <row r="352" spans="2:65" s="1" customFormat="1" ht="16.5" customHeight="1" x14ac:dyDescent="0.3">
      <c r="B352" s="169"/>
      <c r="C352" s="206">
        <v>143</v>
      </c>
      <c r="D352" s="206" t="s">
        <v>186</v>
      </c>
      <c r="E352" s="207" t="s">
        <v>665</v>
      </c>
      <c r="F352" s="208" t="s">
        <v>666</v>
      </c>
      <c r="G352" s="209" t="s">
        <v>184</v>
      </c>
      <c r="H352" s="210">
        <v>29.754999999999999</v>
      </c>
      <c r="I352" s="211"/>
      <c r="J352" s="212">
        <f>ROUND(I352*H352,2)</f>
        <v>0</v>
      </c>
      <c r="K352" s="208" t="s">
        <v>5</v>
      </c>
      <c r="L352" s="213"/>
      <c r="M352" s="214" t="s">
        <v>5</v>
      </c>
      <c r="N352" s="215" t="s">
        <v>43</v>
      </c>
      <c r="O352" s="41"/>
      <c r="P352" s="179">
        <f>O352*H352</f>
        <v>0</v>
      </c>
      <c r="Q352" s="179">
        <v>0</v>
      </c>
      <c r="R352" s="179">
        <f>Q352*H352</f>
        <v>0</v>
      </c>
      <c r="S352" s="179">
        <v>0</v>
      </c>
      <c r="T352" s="180">
        <f>S352*H352</f>
        <v>0</v>
      </c>
      <c r="AR352" s="23" t="s">
        <v>268</v>
      </c>
      <c r="AT352" s="23" t="s">
        <v>186</v>
      </c>
      <c r="AU352" s="23" t="s">
        <v>142</v>
      </c>
      <c r="AY352" s="23" t="s">
        <v>133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142</v>
      </c>
      <c r="BK352" s="181">
        <f>ROUND(I352*H352,2)</f>
        <v>0</v>
      </c>
      <c r="BL352" s="23" t="s">
        <v>193</v>
      </c>
      <c r="BM352" s="23" t="s">
        <v>667</v>
      </c>
    </row>
    <row r="353" spans="2:65" s="11" customFormat="1" x14ac:dyDescent="0.3">
      <c r="B353" s="182"/>
      <c r="D353" s="183" t="s">
        <v>144</v>
      </c>
      <c r="E353" s="184" t="s">
        <v>5</v>
      </c>
      <c r="F353" s="185" t="s">
        <v>668</v>
      </c>
      <c r="H353" s="186">
        <v>29.754999999999999</v>
      </c>
      <c r="I353" s="187"/>
      <c r="L353" s="182"/>
      <c r="M353" s="188"/>
      <c r="N353" s="189"/>
      <c r="O353" s="189"/>
      <c r="P353" s="189"/>
      <c r="Q353" s="189"/>
      <c r="R353" s="189"/>
      <c r="S353" s="189"/>
      <c r="T353" s="190"/>
      <c r="AT353" s="184" t="s">
        <v>144</v>
      </c>
      <c r="AU353" s="184" t="s">
        <v>142</v>
      </c>
      <c r="AV353" s="11" t="s">
        <v>142</v>
      </c>
      <c r="AW353" s="11" t="s">
        <v>35</v>
      </c>
      <c r="AX353" s="11" t="s">
        <v>76</v>
      </c>
      <c r="AY353" s="184" t="s">
        <v>133</v>
      </c>
    </row>
    <row r="354" spans="2:65" s="1" customFormat="1" ht="25.5" customHeight="1" x14ac:dyDescent="0.3">
      <c r="B354" s="169"/>
      <c r="C354" s="170">
        <v>144</v>
      </c>
      <c r="D354" s="170" t="s">
        <v>136</v>
      </c>
      <c r="E354" s="171" t="s">
        <v>669</v>
      </c>
      <c r="F354" s="172" t="s">
        <v>670</v>
      </c>
      <c r="G354" s="173" t="s">
        <v>139</v>
      </c>
      <c r="H354" s="174">
        <v>24.07</v>
      </c>
      <c r="I354" s="175"/>
      <c r="J354" s="176">
        <f>ROUND(I354*H354,2)</f>
        <v>0</v>
      </c>
      <c r="K354" s="172" t="s">
        <v>140</v>
      </c>
      <c r="L354" s="40"/>
      <c r="M354" s="177" t="s">
        <v>5</v>
      </c>
      <c r="N354" s="178" t="s">
        <v>43</v>
      </c>
      <c r="O354" s="41"/>
      <c r="P354" s="179">
        <f>O354*H354</f>
        <v>0</v>
      </c>
      <c r="Q354" s="179">
        <v>3.3619999999999997E-2</v>
      </c>
      <c r="R354" s="179">
        <f>Q354*H354</f>
        <v>0.80923339999999999</v>
      </c>
      <c r="S354" s="179">
        <v>0</v>
      </c>
      <c r="T354" s="180">
        <f>S354*H354</f>
        <v>0</v>
      </c>
      <c r="AR354" s="23" t="s">
        <v>193</v>
      </c>
      <c r="AT354" s="23" t="s">
        <v>136</v>
      </c>
      <c r="AU354" s="23" t="s">
        <v>142</v>
      </c>
      <c r="AY354" s="23" t="s">
        <v>133</v>
      </c>
      <c r="BE354" s="181">
        <f>IF(N354="základní",J354,0)</f>
        <v>0</v>
      </c>
      <c r="BF354" s="181">
        <f>IF(N354="snížená",J354,0)</f>
        <v>0</v>
      </c>
      <c r="BG354" s="181">
        <f>IF(N354="zákl. přenesená",J354,0)</f>
        <v>0</v>
      </c>
      <c r="BH354" s="181">
        <f>IF(N354="sníž. přenesená",J354,0)</f>
        <v>0</v>
      </c>
      <c r="BI354" s="181">
        <f>IF(N354="nulová",J354,0)</f>
        <v>0</v>
      </c>
      <c r="BJ354" s="23" t="s">
        <v>142</v>
      </c>
      <c r="BK354" s="181">
        <f>ROUND(I354*H354,2)</f>
        <v>0</v>
      </c>
      <c r="BL354" s="23" t="s">
        <v>193</v>
      </c>
      <c r="BM354" s="23" t="s">
        <v>671</v>
      </c>
    </row>
    <row r="355" spans="2:65" s="11" customFormat="1" x14ac:dyDescent="0.3">
      <c r="B355" s="182"/>
      <c r="D355" s="183" t="s">
        <v>144</v>
      </c>
      <c r="E355" s="184" t="s">
        <v>5</v>
      </c>
      <c r="F355" s="185" t="s">
        <v>672</v>
      </c>
      <c r="H355" s="186">
        <v>13.62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144</v>
      </c>
      <c r="AU355" s="184" t="s">
        <v>142</v>
      </c>
      <c r="AV355" s="11" t="s">
        <v>142</v>
      </c>
      <c r="AW355" s="11" t="s">
        <v>35</v>
      </c>
      <c r="AX355" s="11" t="s">
        <v>71</v>
      </c>
      <c r="AY355" s="184" t="s">
        <v>133</v>
      </c>
    </row>
    <row r="356" spans="2:65" s="11" customFormat="1" x14ac:dyDescent="0.3">
      <c r="B356" s="182"/>
      <c r="D356" s="183" t="s">
        <v>144</v>
      </c>
      <c r="E356" s="184" t="s">
        <v>5</v>
      </c>
      <c r="F356" s="185" t="s">
        <v>673</v>
      </c>
      <c r="H356" s="186">
        <v>8.02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144</v>
      </c>
      <c r="AU356" s="184" t="s">
        <v>142</v>
      </c>
      <c r="AV356" s="11" t="s">
        <v>142</v>
      </c>
      <c r="AW356" s="11" t="s">
        <v>35</v>
      </c>
      <c r="AX356" s="11" t="s">
        <v>71</v>
      </c>
      <c r="AY356" s="184" t="s">
        <v>133</v>
      </c>
    </row>
    <row r="357" spans="2:65" s="11" customFormat="1" x14ac:dyDescent="0.3">
      <c r="B357" s="182"/>
      <c r="D357" s="183" t="s">
        <v>144</v>
      </c>
      <c r="E357" s="184" t="s">
        <v>5</v>
      </c>
      <c r="F357" s="185" t="s">
        <v>674</v>
      </c>
      <c r="H357" s="186">
        <v>2.4300000000000002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144</v>
      </c>
      <c r="AU357" s="184" t="s">
        <v>142</v>
      </c>
      <c r="AV357" s="11" t="s">
        <v>142</v>
      </c>
      <c r="AW357" s="11" t="s">
        <v>35</v>
      </c>
      <c r="AX357" s="11" t="s">
        <v>71</v>
      </c>
      <c r="AY357" s="184" t="s">
        <v>133</v>
      </c>
    </row>
    <row r="358" spans="2:65" s="12" customFormat="1" x14ac:dyDescent="0.3">
      <c r="B358" s="191"/>
      <c r="D358" s="183" t="s">
        <v>144</v>
      </c>
      <c r="E358" s="192" t="s">
        <v>5</v>
      </c>
      <c r="F358" s="193" t="s">
        <v>149</v>
      </c>
      <c r="H358" s="194">
        <v>24.07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144</v>
      </c>
      <c r="AU358" s="192" t="s">
        <v>142</v>
      </c>
      <c r="AV358" s="12" t="s">
        <v>141</v>
      </c>
      <c r="AW358" s="12" t="s">
        <v>35</v>
      </c>
      <c r="AX358" s="12" t="s">
        <v>76</v>
      </c>
      <c r="AY358" s="192" t="s">
        <v>133</v>
      </c>
    </row>
    <row r="359" spans="2:65" s="1" customFormat="1" ht="16.5" customHeight="1" x14ac:dyDescent="0.3">
      <c r="B359" s="169"/>
      <c r="C359" s="206">
        <v>145</v>
      </c>
      <c r="D359" s="206" t="s">
        <v>186</v>
      </c>
      <c r="E359" s="207" t="s">
        <v>675</v>
      </c>
      <c r="F359" s="208" t="s">
        <v>676</v>
      </c>
      <c r="G359" s="209" t="s">
        <v>139</v>
      </c>
      <c r="H359" s="210">
        <v>26.477</v>
      </c>
      <c r="I359" s="211"/>
      <c r="J359" s="212">
        <f>ROUND(I359*H359,2)</f>
        <v>0</v>
      </c>
      <c r="K359" s="208" t="s">
        <v>140</v>
      </c>
      <c r="L359" s="213"/>
      <c r="M359" s="214" t="s">
        <v>5</v>
      </c>
      <c r="N359" s="215" t="s">
        <v>43</v>
      </c>
      <c r="O359" s="41"/>
      <c r="P359" s="179">
        <f>O359*H359</f>
        <v>0</v>
      </c>
      <c r="Q359" s="179">
        <v>1.55E-2</v>
      </c>
      <c r="R359" s="179">
        <f>Q359*H359</f>
        <v>0.41039350000000002</v>
      </c>
      <c r="S359" s="179">
        <v>0</v>
      </c>
      <c r="T359" s="180">
        <f>S359*H359</f>
        <v>0</v>
      </c>
      <c r="AR359" s="23" t="s">
        <v>268</v>
      </c>
      <c r="AT359" s="23" t="s">
        <v>186</v>
      </c>
      <c r="AU359" s="23" t="s">
        <v>142</v>
      </c>
      <c r="AY359" s="23" t="s">
        <v>133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142</v>
      </c>
      <c r="BK359" s="181">
        <f>ROUND(I359*H359,2)</f>
        <v>0</v>
      </c>
      <c r="BL359" s="23" t="s">
        <v>193</v>
      </c>
      <c r="BM359" s="23" t="s">
        <v>677</v>
      </c>
    </row>
    <row r="360" spans="2:65" s="11" customFormat="1" x14ac:dyDescent="0.3">
      <c r="B360" s="182"/>
      <c r="D360" s="183" t="s">
        <v>144</v>
      </c>
      <c r="E360" s="184" t="s">
        <v>5</v>
      </c>
      <c r="F360" s="185" t="s">
        <v>678</v>
      </c>
      <c r="H360" s="186">
        <v>26.477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84" t="s">
        <v>144</v>
      </c>
      <c r="AU360" s="184" t="s">
        <v>142</v>
      </c>
      <c r="AV360" s="11" t="s">
        <v>142</v>
      </c>
      <c r="AW360" s="11" t="s">
        <v>35</v>
      </c>
      <c r="AX360" s="11" t="s">
        <v>76</v>
      </c>
      <c r="AY360" s="184" t="s">
        <v>133</v>
      </c>
    </row>
    <row r="361" spans="2:65" s="1" customFormat="1" ht="16.5" customHeight="1" x14ac:dyDescent="0.3">
      <c r="B361" s="169"/>
      <c r="C361" s="170">
        <v>146</v>
      </c>
      <c r="D361" s="170" t="s">
        <v>136</v>
      </c>
      <c r="E361" s="171" t="s">
        <v>679</v>
      </c>
      <c r="F361" s="172" t="s">
        <v>680</v>
      </c>
      <c r="G361" s="173" t="s">
        <v>139</v>
      </c>
      <c r="H361" s="174">
        <v>24.07</v>
      </c>
      <c r="I361" s="175"/>
      <c r="J361" s="176">
        <f>ROUND(I361*H361,2)</f>
        <v>0</v>
      </c>
      <c r="K361" s="172" t="s">
        <v>140</v>
      </c>
      <c r="L361" s="40"/>
      <c r="M361" s="177" t="s">
        <v>5</v>
      </c>
      <c r="N361" s="178" t="s">
        <v>43</v>
      </c>
      <c r="O361" s="41"/>
      <c r="P361" s="179">
        <f>O361*H361</f>
        <v>0</v>
      </c>
      <c r="Q361" s="179">
        <v>2.9999999999999997E-4</v>
      </c>
      <c r="R361" s="179">
        <f>Q361*H361</f>
        <v>7.2209999999999991E-3</v>
      </c>
      <c r="S361" s="179">
        <v>0</v>
      </c>
      <c r="T361" s="180">
        <f>S361*H361</f>
        <v>0</v>
      </c>
      <c r="AR361" s="23" t="s">
        <v>193</v>
      </c>
      <c r="AT361" s="23" t="s">
        <v>136</v>
      </c>
      <c r="AU361" s="23" t="s">
        <v>142</v>
      </c>
      <c r="AY361" s="23" t="s">
        <v>133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142</v>
      </c>
      <c r="BK361" s="181">
        <f>ROUND(I361*H361,2)</f>
        <v>0</v>
      </c>
      <c r="BL361" s="23" t="s">
        <v>193</v>
      </c>
      <c r="BM361" s="23" t="s">
        <v>681</v>
      </c>
    </row>
    <row r="362" spans="2:65" s="1" customFormat="1" ht="38.25" customHeight="1" x14ac:dyDescent="0.3">
      <c r="B362" s="169"/>
      <c r="C362" s="170">
        <v>147</v>
      </c>
      <c r="D362" s="170" t="s">
        <v>136</v>
      </c>
      <c r="E362" s="171" t="s">
        <v>682</v>
      </c>
      <c r="F362" s="172" t="s">
        <v>683</v>
      </c>
      <c r="G362" s="173" t="s">
        <v>222</v>
      </c>
      <c r="H362" s="174">
        <v>1.2310000000000001</v>
      </c>
      <c r="I362" s="175"/>
      <c r="J362" s="176">
        <f>ROUND(I362*H362,2)</f>
        <v>0</v>
      </c>
      <c r="K362" s="172" t="s">
        <v>140</v>
      </c>
      <c r="L362" s="40"/>
      <c r="M362" s="177" t="s">
        <v>5</v>
      </c>
      <c r="N362" s="178" t="s">
        <v>43</v>
      </c>
      <c r="O362" s="41"/>
      <c r="P362" s="179">
        <f>O362*H362</f>
        <v>0</v>
      </c>
      <c r="Q362" s="179">
        <v>0</v>
      </c>
      <c r="R362" s="179">
        <f>Q362*H362</f>
        <v>0</v>
      </c>
      <c r="S362" s="179">
        <v>0</v>
      </c>
      <c r="T362" s="180">
        <f>S362*H362</f>
        <v>0</v>
      </c>
      <c r="AR362" s="23" t="s">
        <v>193</v>
      </c>
      <c r="AT362" s="23" t="s">
        <v>136</v>
      </c>
      <c r="AU362" s="23" t="s">
        <v>142</v>
      </c>
      <c r="AY362" s="23" t="s">
        <v>133</v>
      </c>
      <c r="BE362" s="181">
        <f>IF(N362="základní",J362,0)</f>
        <v>0</v>
      </c>
      <c r="BF362" s="181">
        <f>IF(N362="snížená",J362,0)</f>
        <v>0</v>
      </c>
      <c r="BG362" s="181">
        <f>IF(N362="zákl. přenesená",J362,0)</f>
        <v>0</v>
      </c>
      <c r="BH362" s="181">
        <f>IF(N362="sníž. přenesená",J362,0)</f>
        <v>0</v>
      </c>
      <c r="BI362" s="181">
        <f>IF(N362="nulová",J362,0)</f>
        <v>0</v>
      </c>
      <c r="BJ362" s="23" t="s">
        <v>142</v>
      </c>
      <c r="BK362" s="181">
        <f>ROUND(I362*H362,2)</f>
        <v>0</v>
      </c>
      <c r="BL362" s="23" t="s">
        <v>193</v>
      </c>
      <c r="BM362" s="23" t="s">
        <v>684</v>
      </c>
    </row>
    <row r="363" spans="2:65" s="1" customFormat="1" ht="38.25" customHeight="1" x14ac:dyDescent="0.3">
      <c r="B363" s="169"/>
      <c r="C363" s="170">
        <v>148</v>
      </c>
      <c r="D363" s="170" t="s">
        <v>136</v>
      </c>
      <c r="E363" s="171" t="s">
        <v>685</v>
      </c>
      <c r="F363" s="172" t="s">
        <v>686</v>
      </c>
      <c r="G363" s="173" t="s">
        <v>222</v>
      </c>
      <c r="H363" s="174">
        <v>1.2310000000000001</v>
      </c>
      <c r="I363" s="175"/>
      <c r="J363" s="176">
        <f>ROUND(I363*H363,2)</f>
        <v>0</v>
      </c>
      <c r="K363" s="172" t="s">
        <v>140</v>
      </c>
      <c r="L363" s="40"/>
      <c r="M363" s="177" t="s">
        <v>5</v>
      </c>
      <c r="N363" s="178" t="s">
        <v>43</v>
      </c>
      <c r="O363" s="41"/>
      <c r="P363" s="179">
        <f>O363*H363</f>
        <v>0</v>
      </c>
      <c r="Q363" s="179">
        <v>0</v>
      </c>
      <c r="R363" s="179">
        <f>Q363*H363</f>
        <v>0</v>
      </c>
      <c r="S363" s="179">
        <v>0</v>
      </c>
      <c r="T363" s="180">
        <f>S363*H363</f>
        <v>0</v>
      </c>
      <c r="AR363" s="23" t="s">
        <v>193</v>
      </c>
      <c r="AT363" s="23" t="s">
        <v>136</v>
      </c>
      <c r="AU363" s="23" t="s">
        <v>142</v>
      </c>
      <c r="AY363" s="23" t="s">
        <v>133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142</v>
      </c>
      <c r="BK363" s="181">
        <f>ROUND(I363*H363,2)</f>
        <v>0</v>
      </c>
      <c r="BL363" s="23" t="s">
        <v>193</v>
      </c>
      <c r="BM363" s="23" t="s">
        <v>687</v>
      </c>
    </row>
    <row r="364" spans="2:65" s="10" customFormat="1" ht="29.85" customHeight="1" x14ac:dyDescent="0.3">
      <c r="B364" s="156"/>
      <c r="D364" s="157" t="s">
        <v>70</v>
      </c>
      <c r="E364" s="167" t="s">
        <v>688</v>
      </c>
      <c r="F364" s="167" t="s">
        <v>689</v>
      </c>
      <c r="I364" s="159"/>
      <c r="J364" s="168">
        <f>BK364</f>
        <v>0</v>
      </c>
      <c r="L364" s="156"/>
      <c r="M364" s="161"/>
      <c r="N364" s="162"/>
      <c r="O364" s="162"/>
      <c r="P364" s="163">
        <f>SUM(P365:P369)</f>
        <v>0</v>
      </c>
      <c r="Q364" s="162"/>
      <c r="R364" s="163">
        <f>SUM(R365:R369)</f>
        <v>1.6169999999999999E-3</v>
      </c>
      <c r="S364" s="162"/>
      <c r="T364" s="164">
        <f>SUM(T365:T369)</f>
        <v>0</v>
      </c>
      <c r="AR364" s="157" t="s">
        <v>142</v>
      </c>
      <c r="AT364" s="165" t="s">
        <v>70</v>
      </c>
      <c r="AU364" s="165" t="s">
        <v>76</v>
      </c>
      <c r="AY364" s="157" t="s">
        <v>133</v>
      </c>
      <c r="BK364" s="166">
        <f>SUM(BK365:BK369)</f>
        <v>0</v>
      </c>
    </row>
    <row r="365" spans="2:65" s="1" customFormat="1" ht="25.5" customHeight="1" x14ac:dyDescent="0.3">
      <c r="B365" s="169"/>
      <c r="C365" s="170">
        <v>149</v>
      </c>
      <c r="D365" s="170" t="s">
        <v>136</v>
      </c>
      <c r="E365" s="171" t="s">
        <v>690</v>
      </c>
      <c r="F365" s="172" t="s">
        <v>691</v>
      </c>
      <c r="G365" s="173" t="s">
        <v>139</v>
      </c>
      <c r="H365" s="174">
        <v>4.9000000000000004</v>
      </c>
      <c r="I365" s="175"/>
      <c r="J365" s="176">
        <f>ROUND(I365*H365,2)</f>
        <v>0</v>
      </c>
      <c r="K365" s="172" t="s">
        <v>140</v>
      </c>
      <c r="L365" s="40"/>
      <c r="M365" s="177" t="s">
        <v>5</v>
      </c>
      <c r="N365" s="178" t="s">
        <v>43</v>
      </c>
      <c r="O365" s="41"/>
      <c r="P365" s="179">
        <f>O365*H365</f>
        <v>0</v>
      </c>
      <c r="Q365" s="179">
        <v>6.9999999999999994E-5</v>
      </c>
      <c r="R365" s="179">
        <f>Q365*H365</f>
        <v>3.4299999999999999E-4</v>
      </c>
      <c r="S365" s="179">
        <v>0</v>
      </c>
      <c r="T365" s="180">
        <f>S365*H365</f>
        <v>0</v>
      </c>
      <c r="AR365" s="23" t="s">
        <v>193</v>
      </c>
      <c r="AT365" s="23" t="s">
        <v>136</v>
      </c>
      <c r="AU365" s="23" t="s">
        <v>142</v>
      </c>
      <c r="AY365" s="23" t="s">
        <v>133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142</v>
      </c>
      <c r="BK365" s="181">
        <f>ROUND(I365*H365,2)</f>
        <v>0</v>
      </c>
      <c r="BL365" s="23" t="s">
        <v>193</v>
      </c>
      <c r="BM365" s="23" t="s">
        <v>692</v>
      </c>
    </row>
    <row r="366" spans="2:65" s="1" customFormat="1" ht="16.5" customHeight="1" x14ac:dyDescent="0.3">
      <c r="B366" s="169"/>
      <c r="C366" s="170">
        <v>150</v>
      </c>
      <c r="D366" s="170" t="s">
        <v>136</v>
      </c>
      <c r="E366" s="171" t="s">
        <v>693</v>
      </c>
      <c r="F366" s="172" t="s">
        <v>694</v>
      </c>
      <c r="G366" s="173" t="s">
        <v>139</v>
      </c>
      <c r="H366" s="174">
        <v>4.9000000000000004</v>
      </c>
      <c r="I366" s="175"/>
      <c r="J366" s="176">
        <f>ROUND(I366*H366,2)</f>
        <v>0</v>
      </c>
      <c r="K366" s="172" t="s">
        <v>140</v>
      </c>
      <c r="L366" s="40"/>
      <c r="M366" s="177" t="s">
        <v>5</v>
      </c>
      <c r="N366" s="178" t="s">
        <v>43</v>
      </c>
      <c r="O366" s="41"/>
      <c r="P366" s="179">
        <f>O366*H366</f>
        <v>0</v>
      </c>
      <c r="Q366" s="179">
        <v>1.3999999999999999E-4</v>
      </c>
      <c r="R366" s="179">
        <f>Q366*H366</f>
        <v>6.8599999999999998E-4</v>
      </c>
      <c r="S366" s="179">
        <v>0</v>
      </c>
      <c r="T366" s="180">
        <f>S366*H366</f>
        <v>0</v>
      </c>
      <c r="AR366" s="23" t="s">
        <v>193</v>
      </c>
      <c r="AT366" s="23" t="s">
        <v>136</v>
      </c>
      <c r="AU366" s="23" t="s">
        <v>142</v>
      </c>
      <c r="AY366" s="23" t="s">
        <v>133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142</v>
      </c>
      <c r="BK366" s="181">
        <f>ROUND(I366*H366,2)</f>
        <v>0</v>
      </c>
      <c r="BL366" s="23" t="s">
        <v>193</v>
      </c>
      <c r="BM366" s="23" t="s">
        <v>695</v>
      </c>
    </row>
    <row r="367" spans="2:65" s="13" customFormat="1" x14ac:dyDescent="0.3">
      <c r="B367" s="199"/>
      <c r="D367" s="183" t="s">
        <v>144</v>
      </c>
      <c r="E367" s="200" t="s">
        <v>5</v>
      </c>
      <c r="F367" s="201" t="s">
        <v>696</v>
      </c>
      <c r="H367" s="200" t="s">
        <v>5</v>
      </c>
      <c r="I367" s="202"/>
      <c r="L367" s="199"/>
      <c r="M367" s="203"/>
      <c r="N367" s="204"/>
      <c r="O367" s="204"/>
      <c r="P367" s="204"/>
      <c r="Q367" s="204"/>
      <c r="R367" s="204"/>
      <c r="S367" s="204"/>
      <c r="T367" s="205"/>
      <c r="AT367" s="200" t="s">
        <v>144</v>
      </c>
      <c r="AU367" s="200" t="s">
        <v>142</v>
      </c>
      <c r="AV367" s="13" t="s">
        <v>76</v>
      </c>
      <c r="AW367" s="13" t="s">
        <v>35</v>
      </c>
      <c r="AX367" s="13" t="s">
        <v>71</v>
      </c>
      <c r="AY367" s="200" t="s">
        <v>133</v>
      </c>
    </row>
    <row r="368" spans="2:65" s="11" customFormat="1" x14ac:dyDescent="0.3">
      <c r="B368" s="182"/>
      <c r="D368" s="183" t="s">
        <v>144</v>
      </c>
      <c r="E368" s="184" t="s">
        <v>5</v>
      </c>
      <c r="F368" s="185" t="s">
        <v>697</v>
      </c>
      <c r="H368" s="186">
        <v>4.9000000000000004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144</v>
      </c>
      <c r="AU368" s="184" t="s">
        <v>142</v>
      </c>
      <c r="AV368" s="11" t="s">
        <v>142</v>
      </c>
      <c r="AW368" s="11" t="s">
        <v>35</v>
      </c>
      <c r="AX368" s="11" t="s">
        <v>76</v>
      </c>
      <c r="AY368" s="184" t="s">
        <v>133</v>
      </c>
    </row>
    <row r="369" spans="2:65" s="1" customFormat="1" ht="25.5" customHeight="1" x14ac:dyDescent="0.3">
      <c r="B369" s="169"/>
      <c r="C369" s="170">
        <v>151</v>
      </c>
      <c r="D369" s="170" t="s">
        <v>136</v>
      </c>
      <c r="E369" s="171" t="s">
        <v>698</v>
      </c>
      <c r="F369" s="172" t="s">
        <v>699</v>
      </c>
      <c r="G369" s="173" t="s">
        <v>139</v>
      </c>
      <c r="H369" s="174">
        <v>4.9000000000000004</v>
      </c>
      <c r="I369" s="175"/>
      <c r="J369" s="176">
        <f>ROUND(I369*H369,2)</f>
        <v>0</v>
      </c>
      <c r="K369" s="172" t="s">
        <v>140</v>
      </c>
      <c r="L369" s="40"/>
      <c r="M369" s="177" t="s">
        <v>5</v>
      </c>
      <c r="N369" s="178" t="s">
        <v>43</v>
      </c>
      <c r="O369" s="41"/>
      <c r="P369" s="179">
        <f>O369*H369</f>
        <v>0</v>
      </c>
      <c r="Q369" s="179">
        <v>1.2E-4</v>
      </c>
      <c r="R369" s="179">
        <f>Q369*H369</f>
        <v>5.8800000000000009E-4</v>
      </c>
      <c r="S369" s="179">
        <v>0</v>
      </c>
      <c r="T369" s="180">
        <f>S369*H369</f>
        <v>0</v>
      </c>
      <c r="AR369" s="23" t="s">
        <v>193</v>
      </c>
      <c r="AT369" s="23" t="s">
        <v>136</v>
      </c>
      <c r="AU369" s="23" t="s">
        <v>142</v>
      </c>
      <c r="AY369" s="23" t="s">
        <v>133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3" t="s">
        <v>142</v>
      </c>
      <c r="BK369" s="181">
        <f>ROUND(I369*H369,2)</f>
        <v>0</v>
      </c>
      <c r="BL369" s="23" t="s">
        <v>193</v>
      </c>
      <c r="BM369" s="23" t="s">
        <v>700</v>
      </c>
    </row>
    <row r="370" spans="2:65" s="10" customFormat="1" ht="29.85" customHeight="1" x14ac:dyDescent="0.3">
      <c r="B370" s="156"/>
      <c r="D370" s="157" t="s">
        <v>70</v>
      </c>
      <c r="E370" s="167" t="s">
        <v>701</v>
      </c>
      <c r="F370" s="167" t="s">
        <v>702</v>
      </c>
      <c r="I370" s="159"/>
      <c r="J370" s="168">
        <f>BK370</f>
        <v>0</v>
      </c>
      <c r="L370" s="156"/>
      <c r="M370" s="161"/>
      <c r="N370" s="162"/>
      <c r="O370" s="162"/>
      <c r="P370" s="163">
        <f>SUM(P371:P383)</f>
        <v>0</v>
      </c>
      <c r="Q370" s="162"/>
      <c r="R370" s="163">
        <f>SUM(R371:R383)</f>
        <v>1.9535629999999998E-2</v>
      </c>
      <c r="S370" s="162"/>
      <c r="T370" s="164">
        <f>SUM(T371:T383)</f>
        <v>0</v>
      </c>
      <c r="AR370" s="157" t="s">
        <v>142</v>
      </c>
      <c r="AT370" s="165" t="s">
        <v>70</v>
      </c>
      <c r="AU370" s="165" t="s">
        <v>76</v>
      </c>
      <c r="AY370" s="157" t="s">
        <v>133</v>
      </c>
      <c r="BK370" s="166">
        <f>SUM(BK371:BK383)</f>
        <v>0</v>
      </c>
    </row>
    <row r="371" spans="2:65" s="1" customFormat="1" ht="16.5" customHeight="1" x14ac:dyDescent="0.3">
      <c r="B371" s="169"/>
      <c r="C371" s="170">
        <v>152</v>
      </c>
      <c r="D371" s="170" t="s">
        <v>136</v>
      </c>
      <c r="E371" s="171" t="s">
        <v>191</v>
      </c>
      <c r="F371" s="172" t="s">
        <v>192</v>
      </c>
      <c r="G371" s="173" t="s">
        <v>139</v>
      </c>
      <c r="H371" s="174">
        <v>52.798999999999999</v>
      </c>
      <c r="I371" s="175"/>
      <c r="J371" s="176">
        <f>ROUND(I371*H371,2)</f>
        <v>0</v>
      </c>
      <c r="K371" s="172" t="s">
        <v>140</v>
      </c>
      <c r="L371" s="40"/>
      <c r="M371" s="177" t="s">
        <v>5</v>
      </c>
      <c r="N371" s="178" t="s">
        <v>43</v>
      </c>
      <c r="O371" s="41"/>
      <c r="P371" s="179">
        <f>O371*H371</f>
        <v>0</v>
      </c>
      <c r="Q371" s="179">
        <v>0</v>
      </c>
      <c r="R371" s="179">
        <f>Q371*H371</f>
        <v>0</v>
      </c>
      <c r="S371" s="179">
        <v>0</v>
      </c>
      <c r="T371" s="180">
        <f>S371*H371</f>
        <v>0</v>
      </c>
      <c r="AR371" s="23" t="s">
        <v>193</v>
      </c>
      <c r="AT371" s="23" t="s">
        <v>136</v>
      </c>
      <c r="AU371" s="23" t="s">
        <v>142</v>
      </c>
      <c r="AY371" s="23" t="s">
        <v>133</v>
      </c>
      <c r="BE371" s="181">
        <f>IF(N371="základní",J371,0)</f>
        <v>0</v>
      </c>
      <c r="BF371" s="181">
        <f>IF(N371="snížená",J371,0)</f>
        <v>0</v>
      </c>
      <c r="BG371" s="181">
        <f>IF(N371="zákl. přenesená",J371,0)</f>
        <v>0</v>
      </c>
      <c r="BH371" s="181">
        <f>IF(N371="sníž. přenesená",J371,0)</f>
        <v>0</v>
      </c>
      <c r="BI371" s="181">
        <f>IF(N371="nulová",J371,0)</f>
        <v>0</v>
      </c>
      <c r="BJ371" s="23" t="s">
        <v>142</v>
      </c>
      <c r="BK371" s="181">
        <f>ROUND(I371*H371,2)</f>
        <v>0</v>
      </c>
      <c r="BL371" s="23" t="s">
        <v>193</v>
      </c>
      <c r="BM371" s="23" t="s">
        <v>703</v>
      </c>
    </row>
    <row r="372" spans="2:65" s="13" customFormat="1" x14ac:dyDescent="0.3">
      <c r="B372" s="199"/>
      <c r="D372" s="183" t="s">
        <v>144</v>
      </c>
      <c r="E372" s="200" t="s">
        <v>5</v>
      </c>
      <c r="F372" s="201" t="s">
        <v>197</v>
      </c>
      <c r="H372" s="200" t="s">
        <v>5</v>
      </c>
      <c r="I372" s="202"/>
      <c r="L372" s="199"/>
      <c r="M372" s="203"/>
      <c r="N372" s="204"/>
      <c r="O372" s="204"/>
      <c r="P372" s="204"/>
      <c r="Q372" s="204"/>
      <c r="R372" s="204"/>
      <c r="S372" s="204"/>
      <c r="T372" s="205"/>
      <c r="AT372" s="200" t="s">
        <v>144</v>
      </c>
      <c r="AU372" s="200" t="s">
        <v>142</v>
      </c>
      <c r="AV372" s="13" t="s">
        <v>76</v>
      </c>
      <c r="AW372" s="13" t="s">
        <v>35</v>
      </c>
      <c r="AX372" s="13" t="s">
        <v>71</v>
      </c>
      <c r="AY372" s="200" t="s">
        <v>133</v>
      </c>
    </row>
    <row r="373" spans="2:65" s="11" customFormat="1" x14ac:dyDescent="0.3">
      <c r="B373" s="182"/>
      <c r="D373" s="183" t="s">
        <v>144</v>
      </c>
      <c r="E373" s="184" t="s">
        <v>5</v>
      </c>
      <c r="F373" s="185" t="s">
        <v>181</v>
      </c>
      <c r="H373" s="186">
        <v>0.99299999999999999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144</v>
      </c>
      <c r="AU373" s="184" t="s">
        <v>142</v>
      </c>
      <c r="AV373" s="11" t="s">
        <v>142</v>
      </c>
      <c r="AW373" s="11" t="s">
        <v>35</v>
      </c>
      <c r="AX373" s="11" t="s">
        <v>71</v>
      </c>
      <c r="AY373" s="184" t="s">
        <v>133</v>
      </c>
    </row>
    <row r="374" spans="2:65" s="11" customFormat="1" x14ac:dyDescent="0.3">
      <c r="B374" s="182"/>
      <c r="D374" s="183" t="s">
        <v>144</v>
      </c>
      <c r="E374" s="184" t="s">
        <v>5</v>
      </c>
      <c r="F374" s="185" t="s">
        <v>180</v>
      </c>
      <c r="H374" s="186">
        <v>2.87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144</v>
      </c>
      <c r="AU374" s="184" t="s">
        <v>142</v>
      </c>
      <c r="AV374" s="11" t="s">
        <v>142</v>
      </c>
      <c r="AW374" s="11" t="s">
        <v>35</v>
      </c>
      <c r="AX374" s="11" t="s">
        <v>71</v>
      </c>
      <c r="AY374" s="184" t="s">
        <v>133</v>
      </c>
    </row>
    <row r="375" spans="2:65" s="13" customFormat="1" x14ac:dyDescent="0.3">
      <c r="B375" s="199"/>
      <c r="D375" s="183" t="s">
        <v>144</v>
      </c>
      <c r="E375" s="200" t="s">
        <v>5</v>
      </c>
      <c r="F375" s="201" t="s">
        <v>704</v>
      </c>
      <c r="H375" s="200" t="s">
        <v>5</v>
      </c>
      <c r="I375" s="202"/>
      <c r="L375" s="199"/>
      <c r="M375" s="203"/>
      <c r="N375" s="204"/>
      <c r="O375" s="204"/>
      <c r="P375" s="204"/>
      <c r="Q375" s="204"/>
      <c r="R375" s="204"/>
      <c r="S375" s="204"/>
      <c r="T375" s="205"/>
      <c r="AT375" s="200" t="s">
        <v>144</v>
      </c>
      <c r="AU375" s="200" t="s">
        <v>142</v>
      </c>
      <c r="AV375" s="13" t="s">
        <v>76</v>
      </c>
      <c r="AW375" s="13" t="s">
        <v>35</v>
      </c>
      <c r="AX375" s="13" t="s">
        <v>71</v>
      </c>
      <c r="AY375" s="200" t="s">
        <v>133</v>
      </c>
    </row>
    <row r="376" spans="2:65" s="11" customFormat="1" x14ac:dyDescent="0.3">
      <c r="B376" s="182"/>
      <c r="D376" s="183" t="s">
        <v>144</v>
      </c>
      <c r="E376" s="184" t="s">
        <v>5</v>
      </c>
      <c r="F376" s="185" t="s">
        <v>705</v>
      </c>
      <c r="H376" s="186">
        <v>4.0860000000000003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144</v>
      </c>
      <c r="AU376" s="184" t="s">
        <v>142</v>
      </c>
      <c r="AV376" s="11" t="s">
        <v>142</v>
      </c>
      <c r="AW376" s="11" t="s">
        <v>35</v>
      </c>
      <c r="AX376" s="11" t="s">
        <v>71</v>
      </c>
      <c r="AY376" s="184" t="s">
        <v>133</v>
      </c>
    </row>
    <row r="377" spans="2:65" s="11" customFormat="1" x14ac:dyDescent="0.3">
      <c r="B377" s="182"/>
      <c r="D377" s="183" t="s">
        <v>144</v>
      </c>
      <c r="E377" s="184" t="s">
        <v>5</v>
      </c>
      <c r="F377" s="185" t="s">
        <v>706</v>
      </c>
      <c r="H377" s="186">
        <v>2.4060000000000001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144</v>
      </c>
      <c r="AU377" s="184" t="s">
        <v>142</v>
      </c>
      <c r="AV377" s="11" t="s">
        <v>142</v>
      </c>
      <c r="AW377" s="11" t="s">
        <v>35</v>
      </c>
      <c r="AX377" s="11" t="s">
        <v>71</v>
      </c>
      <c r="AY377" s="184" t="s">
        <v>133</v>
      </c>
    </row>
    <row r="378" spans="2:65" s="11" customFormat="1" x14ac:dyDescent="0.3">
      <c r="B378" s="182"/>
      <c r="D378" s="183" t="s">
        <v>144</v>
      </c>
      <c r="E378" s="184" t="s">
        <v>5</v>
      </c>
      <c r="F378" s="185" t="s">
        <v>707</v>
      </c>
      <c r="H378" s="186">
        <v>8.8000000000000007</v>
      </c>
      <c r="I378" s="187"/>
      <c r="L378" s="182"/>
      <c r="M378" s="188"/>
      <c r="N378" s="189"/>
      <c r="O378" s="189"/>
      <c r="P378" s="189"/>
      <c r="Q378" s="189"/>
      <c r="R378" s="189"/>
      <c r="S378" s="189"/>
      <c r="T378" s="190"/>
      <c r="AT378" s="184" t="s">
        <v>144</v>
      </c>
      <c r="AU378" s="184" t="s">
        <v>142</v>
      </c>
      <c r="AV378" s="11" t="s">
        <v>142</v>
      </c>
      <c r="AW378" s="11" t="s">
        <v>35</v>
      </c>
      <c r="AX378" s="11" t="s">
        <v>71</v>
      </c>
      <c r="AY378" s="184" t="s">
        <v>133</v>
      </c>
    </row>
    <row r="379" spans="2:65" s="13" customFormat="1" x14ac:dyDescent="0.3">
      <c r="B379" s="199"/>
      <c r="D379" s="183" t="s">
        <v>144</v>
      </c>
      <c r="E379" s="200" t="s">
        <v>5</v>
      </c>
      <c r="F379" s="201" t="s">
        <v>708</v>
      </c>
      <c r="H379" s="200" t="s">
        <v>5</v>
      </c>
      <c r="I379" s="202"/>
      <c r="L379" s="199"/>
      <c r="M379" s="203"/>
      <c r="N379" s="204"/>
      <c r="O379" s="204"/>
      <c r="P379" s="204"/>
      <c r="Q379" s="204"/>
      <c r="R379" s="204"/>
      <c r="S379" s="204"/>
      <c r="T379" s="205"/>
      <c r="AT379" s="200" t="s">
        <v>144</v>
      </c>
      <c r="AU379" s="200" t="s">
        <v>142</v>
      </c>
      <c r="AV379" s="13" t="s">
        <v>76</v>
      </c>
      <c r="AW379" s="13" t="s">
        <v>35</v>
      </c>
      <c r="AX379" s="13" t="s">
        <v>71</v>
      </c>
      <c r="AY379" s="200" t="s">
        <v>133</v>
      </c>
    </row>
    <row r="380" spans="2:65" s="11" customFormat="1" x14ac:dyDescent="0.3">
      <c r="B380" s="182"/>
      <c r="D380" s="183" t="s">
        <v>144</v>
      </c>
      <c r="E380" s="184" t="s">
        <v>5</v>
      </c>
      <c r="F380" s="185" t="s">
        <v>709</v>
      </c>
      <c r="H380" s="186">
        <v>33.643999999999998</v>
      </c>
      <c r="I380" s="187"/>
      <c r="L380" s="182"/>
      <c r="M380" s="188"/>
      <c r="N380" s="189"/>
      <c r="O380" s="189"/>
      <c r="P380" s="189"/>
      <c r="Q380" s="189"/>
      <c r="R380" s="189"/>
      <c r="S380" s="189"/>
      <c r="T380" s="190"/>
      <c r="AT380" s="184" t="s">
        <v>144</v>
      </c>
      <c r="AU380" s="184" t="s">
        <v>142</v>
      </c>
      <c r="AV380" s="11" t="s">
        <v>142</v>
      </c>
      <c r="AW380" s="11" t="s">
        <v>35</v>
      </c>
      <c r="AX380" s="11" t="s">
        <v>71</v>
      </c>
      <c r="AY380" s="184" t="s">
        <v>133</v>
      </c>
    </row>
    <row r="381" spans="2:65" s="12" customFormat="1" x14ac:dyDescent="0.3">
      <c r="B381" s="191"/>
      <c r="D381" s="183" t="s">
        <v>144</v>
      </c>
      <c r="E381" s="192" t="s">
        <v>5</v>
      </c>
      <c r="F381" s="193" t="s">
        <v>149</v>
      </c>
      <c r="H381" s="194">
        <v>52.798999999999999</v>
      </c>
      <c r="I381" s="195"/>
      <c r="L381" s="191"/>
      <c r="M381" s="196"/>
      <c r="N381" s="197"/>
      <c r="O381" s="197"/>
      <c r="P381" s="197"/>
      <c r="Q381" s="197"/>
      <c r="R381" s="197"/>
      <c r="S381" s="197"/>
      <c r="T381" s="198"/>
      <c r="AT381" s="192" t="s">
        <v>144</v>
      </c>
      <c r="AU381" s="192" t="s">
        <v>142</v>
      </c>
      <c r="AV381" s="12" t="s">
        <v>141</v>
      </c>
      <c r="AW381" s="12" t="s">
        <v>35</v>
      </c>
      <c r="AX381" s="12" t="s">
        <v>76</v>
      </c>
      <c r="AY381" s="192" t="s">
        <v>133</v>
      </c>
    </row>
    <row r="382" spans="2:65" s="1" customFormat="1" ht="25.5" customHeight="1" x14ac:dyDescent="0.3">
      <c r="B382" s="169"/>
      <c r="C382" s="170">
        <v>153</v>
      </c>
      <c r="D382" s="170" t="s">
        <v>136</v>
      </c>
      <c r="E382" s="171" t="s">
        <v>710</v>
      </c>
      <c r="F382" s="172" t="s">
        <v>711</v>
      </c>
      <c r="G382" s="173" t="s">
        <v>139</v>
      </c>
      <c r="H382" s="174">
        <v>52.798999999999999</v>
      </c>
      <c r="I382" s="175"/>
      <c r="J382" s="176">
        <f>ROUND(I382*H382,2)</f>
        <v>0</v>
      </c>
      <c r="K382" s="172" t="s">
        <v>140</v>
      </c>
      <c r="L382" s="40"/>
      <c r="M382" s="177" t="s">
        <v>5</v>
      </c>
      <c r="N382" s="178" t="s">
        <v>43</v>
      </c>
      <c r="O382" s="41"/>
      <c r="P382" s="179">
        <f>O382*H382</f>
        <v>0</v>
      </c>
      <c r="Q382" s="179">
        <v>2.1000000000000001E-4</v>
      </c>
      <c r="R382" s="179">
        <f>Q382*H382</f>
        <v>1.108779E-2</v>
      </c>
      <c r="S382" s="179">
        <v>0</v>
      </c>
      <c r="T382" s="180">
        <f>S382*H382</f>
        <v>0</v>
      </c>
      <c r="AR382" s="23" t="s">
        <v>193</v>
      </c>
      <c r="AT382" s="23" t="s">
        <v>136</v>
      </c>
      <c r="AU382" s="23" t="s">
        <v>142</v>
      </c>
      <c r="AY382" s="23" t="s">
        <v>133</v>
      </c>
      <c r="BE382" s="181">
        <f>IF(N382="základní",J382,0)</f>
        <v>0</v>
      </c>
      <c r="BF382" s="181">
        <f>IF(N382="snížená",J382,0)</f>
        <v>0</v>
      </c>
      <c r="BG382" s="181">
        <f>IF(N382="zákl. přenesená",J382,0)</f>
        <v>0</v>
      </c>
      <c r="BH382" s="181">
        <f>IF(N382="sníž. přenesená",J382,0)</f>
        <v>0</v>
      </c>
      <c r="BI382" s="181">
        <f>IF(N382="nulová",J382,0)</f>
        <v>0</v>
      </c>
      <c r="BJ382" s="23" t="s">
        <v>142</v>
      </c>
      <c r="BK382" s="181">
        <f>ROUND(I382*H382,2)</f>
        <v>0</v>
      </c>
      <c r="BL382" s="23" t="s">
        <v>193</v>
      </c>
      <c r="BM382" s="23" t="s">
        <v>712</v>
      </c>
    </row>
    <row r="383" spans="2:65" s="1" customFormat="1" ht="16.5" customHeight="1" x14ac:dyDescent="0.3">
      <c r="B383" s="169"/>
      <c r="C383" s="170">
        <v>154</v>
      </c>
      <c r="D383" s="170" t="s">
        <v>136</v>
      </c>
      <c r="E383" s="171" t="s">
        <v>713</v>
      </c>
      <c r="F383" s="172" t="s">
        <v>714</v>
      </c>
      <c r="G383" s="173" t="s">
        <v>139</v>
      </c>
      <c r="H383" s="174">
        <v>52.798999999999999</v>
      </c>
      <c r="I383" s="175"/>
      <c r="J383" s="176">
        <f>ROUND(I383*H383,2)</f>
        <v>0</v>
      </c>
      <c r="K383" s="172" t="s">
        <v>140</v>
      </c>
      <c r="L383" s="40"/>
      <c r="M383" s="177" t="s">
        <v>5</v>
      </c>
      <c r="N383" s="178" t="s">
        <v>43</v>
      </c>
      <c r="O383" s="41"/>
      <c r="P383" s="179">
        <f>O383*H383</f>
        <v>0</v>
      </c>
      <c r="Q383" s="179">
        <v>1.6000000000000001E-4</v>
      </c>
      <c r="R383" s="179">
        <f>Q383*H383</f>
        <v>8.4478399999999999E-3</v>
      </c>
      <c r="S383" s="179">
        <v>0</v>
      </c>
      <c r="T383" s="180">
        <f>S383*H383</f>
        <v>0</v>
      </c>
      <c r="AR383" s="23" t="s">
        <v>193</v>
      </c>
      <c r="AT383" s="23" t="s">
        <v>136</v>
      </c>
      <c r="AU383" s="23" t="s">
        <v>142</v>
      </c>
      <c r="AY383" s="23" t="s">
        <v>133</v>
      </c>
      <c r="BE383" s="181">
        <f>IF(N383="základní",J383,0)</f>
        <v>0</v>
      </c>
      <c r="BF383" s="181">
        <f>IF(N383="snížená",J383,0)</f>
        <v>0</v>
      </c>
      <c r="BG383" s="181">
        <f>IF(N383="zákl. přenesená",J383,0)</f>
        <v>0</v>
      </c>
      <c r="BH383" s="181">
        <f>IF(N383="sníž. přenesená",J383,0)</f>
        <v>0</v>
      </c>
      <c r="BI383" s="181">
        <f>IF(N383="nulová",J383,0)</f>
        <v>0</v>
      </c>
      <c r="BJ383" s="23" t="s">
        <v>142</v>
      </c>
      <c r="BK383" s="181">
        <f>ROUND(I383*H383,2)</f>
        <v>0</v>
      </c>
      <c r="BL383" s="23" t="s">
        <v>193</v>
      </c>
      <c r="BM383" s="23" t="s">
        <v>715</v>
      </c>
    </row>
    <row r="384" spans="2:65" s="10" customFormat="1" ht="37.35" customHeight="1" x14ac:dyDescent="0.35">
      <c r="B384" s="156"/>
      <c r="D384" s="157" t="s">
        <v>70</v>
      </c>
      <c r="E384" s="158" t="s">
        <v>716</v>
      </c>
      <c r="F384" s="158" t="s">
        <v>717</v>
      </c>
      <c r="I384" s="159"/>
      <c r="J384" s="160">
        <f>BK384</f>
        <v>0</v>
      </c>
      <c r="L384" s="156"/>
      <c r="M384" s="161"/>
      <c r="N384" s="162"/>
      <c r="O384" s="162"/>
      <c r="P384" s="163">
        <f>SUM(P385:P411)</f>
        <v>0</v>
      </c>
      <c r="Q384" s="162"/>
      <c r="R384" s="163">
        <f>SUM(R385:R411)</f>
        <v>0</v>
      </c>
      <c r="S384" s="162"/>
      <c r="T384" s="164">
        <f>SUM(T385:T411)</f>
        <v>0</v>
      </c>
      <c r="AR384" s="157" t="s">
        <v>141</v>
      </c>
      <c r="AT384" s="165" t="s">
        <v>70</v>
      </c>
      <c r="AU384" s="165" t="s">
        <v>71</v>
      </c>
      <c r="AY384" s="157" t="s">
        <v>133</v>
      </c>
      <c r="BK384" s="166">
        <f>SUM(BK385:BK411)</f>
        <v>0</v>
      </c>
    </row>
    <row r="385" spans="2:65" s="1" customFormat="1" ht="25.5" customHeight="1" x14ac:dyDescent="0.3">
      <c r="B385" s="169"/>
      <c r="C385" s="170">
        <v>155</v>
      </c>
      <c r="D385" s="170" t="s">
        <v>136</v>
      </c>
      <c r="E385" s="171" t="s">
        <v>718</v>
      </c>
      <c r="F385" s="172" t="s">
        <v>719</v>
      </c>
      <c r="G385" s="173" t="s">
        <v>720</v>
      </c>
      <c r="H385" s="174">
        <v>58</v>
      </c>
      <c r="I385" s="175"/>
      <c r="J385" s="176">
        <f>ROUND(I385*H385,2)</f>
        <v>0</v>
      </c>
      <c r="K385" s="172" t="s">
        <v>140</v>
      </c>
      <c r="L385" s="40"/>
      <c r="M385" s="177" t="s">
        <v>5</v>
      </c>
      <c r="N385" s="178" t="s">
        <v>43</v>
      </c>
      <c r="O385" s="41"/>
      <c r="P385" s="179">
        <f>O385*H385</f>
        <v>0</v>
      </c>
      <c r="Q385" s="179">
        <v>0</v>
      </c>
      <c r="R385" s="179">
        <f>Q385*H385</f>
        <v>0</v>
      </c>
      <c r="S385" s="179">
        <v>0</v>
      </c>
      <c r="T385" s="180">
        <f>S385*H385</f>
        <v>0</v>
      </c>
      <c r="AR385" s="23" t="s">
        <v>721</v>
      </c>
      <c r="AT385" s="23" t="s">
        <v>136</v>
      </c>
      <c r="AU385" s="23" t="s">
        <v>76</v>
      </c>
      <c r="AY385" s="23" t="s">
        <v>133</v>
      </c>
      <c r="BE385" s="181">
        <f>IF(N385="základní",J385,0)</f>
        <v>0</v>
      </c>
      <c r="BF385" s="181">
        <f>IF(N385="snížená",J385,0)</f>
        <v>0</v>
      </c>
      <c r="BG385" s="181">
        <f>IF(N385="zákl. přenesená",J385,0)</f>
        <v>0</v>
      </c>
      <c r="BH385" s="181">
        <f>IF(N385="sníž. přenesená",J385,0)</f>
        <v>0</v>
      </c>
      <c r="BI385" s="181">
        <f>IF(N385="nulová",J385,0)</f>
        <v>0</v>
      </c>
      <c r="BJ385" s="23" t="s">
        <v>142</v>
      </c>
      <c r="BK385" s="181">
        <f>ROUND(I385*H385,2)</f>
        <v>0</v>
      </c>
      <c r="BL385" s="23" t="s">
        <v>721</v>
      </c>
      <c r="BM385" s="23" t="s">
        <v>722</v>
      </c>
    </row>
    <row r="386" spans="2:65" s="13" customFormat="1" x14ac:dyDescent="0.3">
      <c r="B386" s="199"/>
      <c r="D386" s="183" t="s">
        <v>144</v>
      </c>
      <c r="E386" s="200" t="s">
        <v>5</v>
      </c>
      <c r="F386" s="201" t="s">
        <v>723</v>
      </c>
      <c r="H386" s="200" t="s">
        <v>5</v>
      </c>
      <c r="I386" s="202"/>
      <c r="L386" s="199"/>
      <c r="M386" s="203"/>
      <c r="N386" s="204"/>
      <c r="O386" s="204"/>
      <c r="P386" s="204"/>
      <c r="Q386" s="204"/>
      <c r="R386" s="204"/>
      <c r="S386" s="204"/>
      <c r="T386" s="205"/>
      <c r="AT386" s="200" t="s">
        <v>144</v>
      </c>
      <c r="AU386" s="200" t="s">
        <v>76</v>
      </c>
      <c r="AV386" s="13" t="s">
        <v>76</v>
      </c>
      <c r="AW386" s="13" t="s">
        <v>35</v>
      </c>
      <c r="AX386" s="13" t="s">
        <v>71</v>
      </c>
      <c r="AY386" s="200" t="s">
        <v>133</v>
      </c>
    </row>
    <row r="387" spans="2:65" s="13" customFormat="1" x14ac:dyDescent="0.3">
      <c r="B387" s="199"/>
      <c r="D387" s="183" t="s">
        <v>144</v>
      </c>
      <c r="E387" s="200" t="s">
        <v>5</v>
      </c>
      <c r="F387" s="201" t="s">
        <v>724</v>
      </c>
      <c r="H387" s="200" t="s">
        <v>5</v>
      </c>
      <c r="I387" s="202"/>
      <c r="L387" s="199"/>
      <c r="M387" s="203"/>
      <c r="N387" s="204"/>
      <c r="O387" s="204"/>
      <c r="P387" s="204"/>
      <c r="Q387" s="204"/>
      <c r="R387" s="204"/>
      <c r="S387" s="204"/>
      <c r="T387" s="205"/>
      <c r="AT387" s="200" t="s">
        <v>144</v>
      </c>
      <c r="AU387" s="200" t="s">
        <v>76</v>
      </c>
      <c r="AV387" s="13" t="s">
        <v>76</v>
      </c>
      <c r="AW387" s="13" t="s">
        <v>35</v>
      </c>
      <c r="AX387" s="13" t="s">
        <v>71</v>
      </c>
      <c r="AY387" s="200" t="s">
        <v>133</v>
      </c>
    </row>
    <row r="388" spans="2:65" s="11" customFormat="1" x14ac:dyDescent="0.3">
      <c r="B388" s="182"/>
      <c r="D388" s="183" t="s">
        <v>144</v>
      </c>
      <c r="E388" s="184" t="s">
        <v>5</v>
      </c>
      <c r="F388" s="185" t="s">
        <v>193</v>
      </c>
      <c r="H388" s="186">
        <v>16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144</v>
      </c>
      <c r="AU388" s="184" t="s">
        <v>76</v>
      </c>
      <c r="AV388" s="11" t="s">
        <v>142</v>
      </c>
      <c r="AW388" s="11" t="s">
        <v>35</v>
      </c>
      <c r="AX388" s="11" t="s">
        <v>71</v>
      </c>
      <c r="AY388" s="184" t="s">
        <v>133</v>
      </c>
    </row>
    <row r="389" spans="2:65" s="13" customFormat="1" x14ac:dyDescent="0.3">
      <c r="B389" s="199"/>
      <c r="D389" s="183" t="s">
        <v>144</v>
      </c>
      <c r="E389" s="200" t="s">
        <v>5</v>
      </c>
      <c r="F389" s="201" t="s">
        <v>725</v>
      </c>
      <c r="H389" s="200" t="s">
        <v>5</v>
      </c>
      <c r="I389" s="202"/>
      <c r="L389" s="199"/>
      <c r="M389" s="203"/>
      <c r="N389" s="204"/>
      <c r="O389" s="204"/>
      <c r="P389" s="204"/>
      <c r="Q389" s="204"/>
      <c r="R389" s="204"/>
      <c r="S389" s="204"/>
      <c r="T389" s="205"/>
      <c r="AT389" s="200" t="s">
        <v>144</v>
      </c>
      <c r="AU389" s="200" t="s">
        <v>76</v>
      </c>
      <c r="AV389" s="13" t="s">
        <v>76</v>
      </c>
      <c r="AW389" s="13" t="s">
        <v>35</v>
      </c>
      <c r="AX389" s="13" t="s">
        <v>71</v>
      </c>
      <c r="AY389" s="200" t="s">
        <v>133</v>
      </c>
    </row>
    <row r="390" spans="2:65" s="11" customFormat="1" x14ac:dyDescent="0.3">
      <c r="B390" s="182"/>
      <c r="D390" s="183" t="s">
        <v>144</v>
      </c>
      <c r="E390" s="184" t="s">
        <v>5</v>
      </c>
      <c r="F390" s="185" t="s">
        <v>193</v>
      </c>
      <c r="H390" s="186">
        <v>16</v>
      </c>
      <c r="I390" s="187"/>
      <c r="L390" s="182"/>
      <c r="M390" s="188"/>
      <c r="N390" s="189"/>
      <c r="O390" s="189"/>
      <c r="P390" s="189"/>
      <c r="Q390" s="189"/>
      <c r="R390" s="189"/>
      <c r="S390" s="189"/>
      <c r="T390" s="190"/>
      <c r="AT390" s="184" t="s">
        <v>144</v>
      </c>
      <c r="AU390" s="184" t="s">
        <v>76</v>
      </c>
      <c r="AV390" s="11" t="s">
        <v>142</v>
      </c>
      <c r="AW390" s="11" t="s">
        <v>35</v>
      </c>
      <c r="AX390" s="11" t="s">
        <v>71</v>
      </c>
      <c r="AY390" s="184" t="s">
        <v>133</v>
      </c>
    </row>
    <row r="391" spans="2:65" s="13" customFormat="1" ht="27" x14ac:dyDescent="0.3">
      <c r="B391" s="199"/>
      <c r="D391" s="183" t="s">
        <v>144</v>
      </c>
      <c r="E391" s="200" t="s">
        <v>5</v>
      </c>
      <c r="F391" s="201" t="s">
        <v>726</v>
      </c>
      <c r="H391" s="200" t="s">
        <v>5</v>
      </c>
      <c r="I391" s="202"/>
      <c r="L391" s="199"/>
      <c r="M391" s="203"/>
      <c r="N391" s="204"/>
      <c r="O391" s="204"/>
      <c r="P391" s="204"/>
      <c r="Q391" s="204"/>
      <c r="R391" s="204"/>
      <c r="S391" s="204"/>
      <c r="T391" s="205"/>
      <c r="AT391" s="200" t="s">
        <v>144</v>
      </c>
      <c r="AU391" s="200" t="s">
        <v>76</v>
      </c>
      <c r="AV391" s="13" t="s">
        <v>76</v>
      </c>
      <c r="AW391" s="13" t="s">
        <v>35</v>
      </c>
      <c r="AX391" s="13" t="s">
        <v>71</v>
      </c>
      <c r="AY391" s="200" t="s">
        <v>133</v>
      </c>
    </row>
    <row r="392" spans="2:65" s="11" customFormat="1" x14ac:dyDescent="0.3">
      <c r="B392" s="182"/>
      <c r="D392" s="183" t="s">
        <v>144</v>
      </c>
      <c r="E392" s="184" t="s">
        <v>5</v>
      </c>
      <c r="F392" s="185" t="s">
        <v>142</v>
      </c>
      <c r="H392" s="186">
        <v>2</v>
      </c>
      <c r="I392" s="187"/>
      <c r="L392" s="182"/>
      <c r="M392" s="188"/>
      <c r="N392" s="189"/>
      <c r="O392" s="189"/>
      <c r="P392" s="189"/>
      <c r="Q392" s="189"/>
      <c r="R392" s="189"/>
      <c r="S392" s="189"/>
      <c r="T392" s="190"/>
      <c r="AT392" s="184" t="s">
        <v>144</v>
      </c>
      <c r="AU392" s="184" t="s">
        <v>76</v>
      </c>
      <c r="AV392" s="11" t="s">
        <v>142</v>
      </c>
      <c r="AW392" s="11" t="s">
        <v>35</v>
      </c>
      <c r="AX392" s="11" t="s">
        <v>71</v>
      </c>
      <c r="AY392" s="184" t="s">
        <v>133</v>
      </c>
    </row>
    <row r="393" spans="2:65" s="13" customFormat="1" x14ac:dyDescent="0.3">
      <c r="B393" s="199"/>
      <c r="D393" s="183" t="s">
        <v>144</v>
      </c>
      <c r="E393" s="200" t="s">
        <v>5</v>
      </c>
      <c r="F393" s="201" t="s">
        <v>727</v>
      </c>
      <c r="H393" s="200" t="s">
        <v>5</v>
      </c>
      <c r="I393" s="202"/>
      <c r="L393" s="199"/>
      <c r="M393" s="203"/>
      <c r="N393" s="204"/>
      <c r="O393" s="204"/>
      <c r="P393" s="204"/>
      <c r="Q393" s="204"/>
      <c r="R393" s="204"/>
      <c r="S393" s="204"/>
      <c r="T393" s="205"/>
      <c r="AT393" s="200" t="s">
        <v>144</v>
      </c>
      <c r="AU393" s="200" t="s">
        <v>76</v>
      </c>
      <c r="AV393" s="13" t="s">
        <v>76</v>
      </c>
      <c r="AW393" s="13" t="s">
        <v>35</v>
      </c>
      <c r="AX393" s="13" t="s">
        <v>71</v>
      </c>
      <c r="AY393" s="200" t="s">
        <v>133</v>
      </c>
    </row>
    <row r="394" spans="2:65" s="11" customFormat="1" x14ac:dyDescent="0.3">
      <c r="B394" s="182"/>
      <c r="D394" s="183" t="s">
        <v>144</v>
      </c>
      <c r="E394" s="184" t="s">
        <v>5</v>
      </c>
      <c r="F394" s="185" t="s">
        <v>157</v>
      </c>
      <c r="H394" s="186">
        <v>8</v>
      </c>
      <c r="I394" s="187"/>
      <c r="L394" s="182"/>
      <c r="M394" s="188"/>
      <c r="N394" s="189"/>
      <c r="O394" s="189"/>
      <c r="P394" s="189"/>
      <c r="Q394" s="189"/>
      <c r="R394" s="189"/>
      <c r="S394" s="189"/>
      <c r="T394" s="190"/>
      <c r="AT394" s="184" t="s">
        <v>144</v>
      </c>
      <c r="AU394" s="184" t="s">
        <v>76</v>
      </c>
      <c r="AV394" s="11" t="s">
        <v>142</v>
      </c>
      <c r="AW394" s="11" t="s">
        <v>35</v>
      </c>
      <c r="AX394" s="11" t="s">
        <v>71</v>
      </c>
      <c r="AY394" s="184" t="s">
        <v>133</v>
      </c>
    </row>
    <row r="395" spans="2:65" s="13" customFormat="1" x14ac:dyDescent="0.3">
      <c r="B395" s="199"/>
      <c r="D395" s="183" t="s">
        <v>144</v>
      </c>
      <c r="E395" s="200" t="s">
        <v>5</v>
      </c>
      <c r="F395" s="201" t="s">
        <v>728</v>
      </c>
      <c r="H395" s="200" t="s">
        <v>5</v>
      </c>
      <c r="I395" s="202"/>
      <c r="L395" s="199"/>
      <c r="M395" s="203"/>
      <c r="N395" s="204"/>
      <c r="O395" s="204"/>
      <c r="P395" s="204"/>
      <c r="Q395" s="204"/>
      <c r="R395" s="204"/>
      <c r="S395" s="204"/>
      <c r="T395" s="205"/>
      <c r="AT395" s="200" t="s">
        <v>144</v>
      </c>
      <c r="AU395" s="200" t="s">
        <v>76</v>
      </c>
      <c r="AV395" s="13" t="s">
        <v>76</v>
      </c>
      <c r="AW395" s="13" t="s">
        <v>35</v>
      </c>
      <c r="AX395" s="13" t="s">
        <v>71</v>
      </c>
      <c r="AY395" s="200" t="s">
        <v>133</v>
      </c>
    </row>
    <row r="396" spans="2:65" s="11" customFormat="1" x14ac:dyDescent="0.3">
      <c r="B396" s="182"/>
      <c r="D396" s="183" t="s">
        <v>144</v>
      </c>
      <c r="E396" s="184" t="s">
        <v>5</v>
      </c>
      <c r="F396" s="185" t="s">
        <v>157</v>
      </c>
      <c r="H396" s="186">
        <v>8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144</v>
      </c>
      <c r="AU396" s="184" t="s">
        <v>76</v>
      </c>
      <c r="AV396" s="11" t="s">
        <v>142</v>
      </c>
      <c r="AW396" s="11" t="s">
        <v>35</v>
      </c>
      <c r="AX396" s="11" t="s">
        <v>71</v>
      </c>
      <c r="AY396" s="184" t="s">
        <v>133</v>
      </c>
    </row>
    <row r="397" spans="2:65" s="13" customFormat="1" x14ac:dyDescent="0.3">
      <c r="B397" s="199"/>
      <c r="D397" s="183" t="s">
        <v>144</v>
      </c>
      <c r="E397" s="200" t="s">
        <v>5</v>
      </c>
      <c r="F397" s="201" t="s">
        <v>729</v>
      </c>
      <c r="H397" s="200" t="s">
        <v>5</v>
      </c>
      <c r="I397" s="202"/>
      <c r="L397" s="199"/>
      <c r="M397" s="203"/>
      <c r="N397" s="204"/>
      <c r="O397" s="204"/>
      <c r="P397" s="204"/>
      <c r="Q397" s="204"/>
      <c r="R397" s="204"/>
      <c r="S397" s="204"/>
      <c r="T397" s="205"/>
      <c r="AT397" s="200" t="s">
        <v>144</v>
      </c>
      <c r="AU397" s="200" t="s">
        <v>76</v>
      </c>
      <c r="AV397" s="13" t="s">
        <v>76</v>
      </c>
      <c r="AW397" s="13" t="s">
        <v>35</v>
      </c>
      <c r="AX397" s="13" t="s">
        <v>71</v>
      </c>
      <c r="AY397" s="200" t="s">
        <v>133</v>
      </c>
    </row>
    <row r="398" spans="2:65" s="11" customFormat="1" x14ac:dyDescent="0.3">
      <c r="B398" s="182"/>
      <c r="D398" s="183" t="s">
        <v>144</v>
      </c>
      <c r="E398" s="184" t="s">
        <v>5</v>
      </c>
      <c r="F398" s="185" t="s">
        <v>157</v>
      </c>
      <c r="H398" s="186">
        <v>8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144</v>
      </c>
      <c r="AU398" s="184" t="s">
        <v>76</v>
      </c>
      <c r="AV398" s="11" t="s">
        <v>142</v>
      </c>
      <c r="AW398" s="11" t="s">
        <v>35</v>
      </c>
      <c r="AX398" s="11" t="s">
        <v>71</v>
      </c>
      <c r="AY398" s="184" t="s">
        <v>133</v>
      </c>
    </row>
    <row r="399" spans="2:65" s="12" customFormat="1" x14ac:dyDescent="0.3">
      <c r="B399" s="191"/>
      <c r="D399" s="183" t="s">
        <v>144</v>
      </c>
      <c r="E399" s="192" t="s">
        <v>5</v>
      </c>
      <c r="F399" s="193" t="s">
        <v>149</v>
      </c>
      <c r="H399" s="194">
        <v>58</v>
      </c>
      <c r="I399" s="195"/>
      <c r="L399" s="191"/>
      <c r="M399" s="196"/>
      <c r="N399" s="197"/>
      <c r="O399" s="197"/>
      <c r="P399" s="197"/>
      <c r="Q399" s="197"/>
      <c r="R399" s="197"/>
      <c r="S399" s="197"/>
      <c r="T399" s="198"/>
      <c r="AT399" s="192" t="s">
        <v>144</v>
      </c>
      <c r="AU399" s="192" t="s">
        <v>76</v>
      </c>
      <c r="AV399" s="12" t="s">
        <v>141</v>
      </c>
      <c r="AW399" s="12" t="s">
        <v>35</v>
      </c>
      <c r="AX399" s="12" t="s">
        <v>76</v>
      </c>
      <c r="AY399" s="192" t="s">
        <v>133</v>
      </c>
    </row>
    <row r="400" spans="2:65" s="1" customFormat="1" ht="25.5" customHeight="1" x14ac:dyDescent="0.3">
      <c r="B400" s="169"/>
      <c r="C400" s="170">
        <v>156</v>
      </c>
      <c r="D400" s="170" t="s">
        <v>136</v>
      </c>
      <c r="E400" s="171" t="s">
        <v>730</v>
      </c>
      <c r="F400" s="172" t="s">
        <v>731</v>
      </c>
      <c r="G400" s="173" t="s">
        <v>720</v>
      </c>
      <c r="H400" s="174">
        <v>16</v>
      </c>
      <c r="I400" s="175"/>
      <c r="J400" s="176">
        <f>ROUND(I400*H400,2)</f>
        <v>0</v>
      </c>
      <c r="K400" s="172" t="s">
        <v>140</v>
      </c>
      <c r="L400" s="40"/>
      <c r="M400" s="177" t="s">
        <v>5</v>
      </c>
      <c r="N400" s="178" t="s">
        <v>43</v>
      </c>
      <c r="O400" s="41"/>
      <c r="P400" s="179">
        <f>O400*H400</f>
        <v>0</v>
      </c>
      <c r="Q400" s="179">
        <v>0</v>
      </c>
      <c r="R400" s="179">
        <f>Q400*H400</f>
        <v>0</v>
      </c>
      <c r="S400" s="179">
        <v>0</v>
      </c>
      <c r="T400" s="180">
        <f>S400*H400</f>
        <v>0</v>
      </c>
      <c r="AR400" s="23" t="s">
        <v>721</v>
      </c>
      <c r="AT400" s="23" t="s">
        <v>136</v>
      </c>
      <c r="AU400" s="23" t="s">
        <v>76</v>
      </c>
      <c r="AY400" s="23" t="s">
        <v>133</v>
      </c>
      <c r="BE400" s="181">
        <f>IF(N400="základní",J400,0)</f>
        <v>0</v>
      </c>
      <c r="BF400" s="181">
        <f>IF(N400="snížená",J400,0)</f>
        <v>0</v>
      </c>
      <c r="BG400" s="181">
        <f>IF(N400="zákl. přenesená",J400,0)</f>
        <v>0</v>
      </c>
      <c r="BH400" s="181">
        <f>IF(N400="sníž. přenesená",J400,0)</f>
        <v>0</v>
      </c>
      <c r="BI400" s="181">
        <f>IF(N400="nulová",J400,0)</f>
        <v>0</v>
      </c>
      <c r="BJ400" s="23" t="s">
        <v>142</v>
      </c>
      <c r="BK400" s="181">
        <f>ROUND(I400*H400,2)</f>
        <v>0</v>
      </c>
      <c r="BL400" s="23" t="s">
        <v>721</v>
      </c>
      <c r="BM400" s="23" t="s">
        <v>732</v>
      </c>
    </row>
    <row r="401" spans="2:65" s="13" customFormat="1" ht="27" x14ac:dyDescent="0.3">
      <c r="B401" s="199"/>
      <c r="D401" s="183" t="s">
        <v>144</v>
      </c>
      <c r="E401" s="200" t="s">
        <v>5</v>
      </c>
      <c r="F401" s="201" t="s">
        <v>733</v>
      </c>
      <c r="H401" s="200" t="s">
        <v>5</v>
      </c>
      <c r="I401" s="202"/>
      <c r="L401" s="199"/>
      <c r="M401" s="203"/>
      <c r="N401" s="204"/>
      <c r="O401" s="204"/>
      <c r="P401" s="204"/>
      <c r="Q401" s="204"/>
      <c r="R401" s="204"/>
      <c r="S401" s="204"/>
      <c r="T401" s="205"/>
      <c r="AT401" s="200" t="s">
        <v>144</v>
      </c>
      <c r="AU401" s="200" t="s">
        <v>76</v>
      </c>
      <c r="AV401" s="13" t="s">
        <v>76</v>
      </c>
      <c r="AW401" s="13" t="s">
        <v>35</v>
      </c>
      <c r="AX401" s="13" t="s">
        <v>71</v>
      </c>
      <c r="AY401" s="200" t="s">
        <v>133</v>
      </c>
    </row>
    <row r="402" spans="2:65" s="11" customFormat="1" x14ac:dyDescent="0.3">
      <c r="B402" s="182"/>
      <c r="D402" s="183" t="s">
        <v>144</v>
      </c>
      <c r="E402" s="184" t="s">
        <v>5</v>
      </c>
      <c r="F402" s="185" t="s">
        <v>157</v>
      </c>
      <c r="H402" s="186">
        <v>8</v>
      </c>
      <c r="I402" s="187"/>
      <c r="L402" s="182"/>
      <c r="M402" s="188"/>
      <c r="N402" s="189"/>
      <c r="O402" s="189"/>
      <c r="P402" s="189"/>
      <c r="Q402" s="189"/>
      <c r="R402" s="189"/>
      <c r="S402" s="189"/>
      <c r="T402" s="190"/>
      <c r="AT402" s="184" t="s">
        <v>144</v>
      </c>
      <c r="AU402" s="184" t="s">
        <v>76</v>
      </c>
      <c r="AV402" s="11" t="s">
        <v>142</v>
      </c>
      <c r="AW402" s="11" t="s">
        <v>35</v>
      </c>
      <c r="AX402" s="11" t="s">
        <v>71</v>
      </c>
      <c r="AY402" s="184" t="s">
        <v>133</v>
      </c>
    </row>
    <row r="403" spans="2:65" s="13" customFormat="1" x14ac:dyDescent="0.3">
      <c r="B403" s="199"/>
      <c r="D403" s="183" t="s">
        <v>144</v>
      </c>
      <c r="E403" s="200" t="s">
        <v>5</v>
      </c>
      <c r="F403" s="201" t="s">
        <v>734</v>
      </c>
      <c r="H403" s="200" t="s">
        <v>5</v>
      </c>
      <c r="I403" s="202"/>
      <c r="L403" s="199"/>
      <c r="M403" s="203"/>
      <c r="N403" s="204"/>
      <c r="O403" s="204"/>
      <c r="P403" s="204"/>
      <c r="Q403" s="204"/>
      <c r="R403" s="204"/>
      <c r="S403" s="204"/>
      <c r="T403" s="205"/>
      <c r="AT403" s="200" t="s">
        <v>144</v>
      </c>
      <c r="AU403" s="200" t="s">
        <v>76</v>
      </c>
      <c r="AV403" s="13" t="s">
        <v>76</v>
      </c>
      <c r="AW403" s="13" t="s">
        <v>35</v>
      </c>
      <c r="AX403" s="13" t="s">
        <v>71</v>
      </c>
      <c r="AY403" s="200" t="s">
        <v>133</v>
      </c>
    </row>
    <row r="404" spans="2:65" s="11" customFormat="1" x14ac:dyDescent="0.3">
      <c r="B404" s="182"/>
      <c r="D404" s="183" t="s">
        <v>144</v>
      </c>
      <c r="E404" s="184" t="s">
        <v>5</v>
      </c>
      <c r="F404" s="185" t="s">
        <v>157</v>
      </c>
      <c r="H404" s="186">
        <v>8</v>
      </c>
      <c r="I404" s="187"/>
      <c r="L404" s="182"/>
      <c r="M404" s="188"/>
      <c r="N404" s="189"/>
      <c r="O404" s="189"/>
      <c r="P404" s="189"/>
      <c r="Q404" s="189"/>
      <c r="R404" s="189"/>
      <c r="S404" s="189"/>
      <c r="T404" s="190"/>
      <c r="AT404" s="184" t="s">
        <v>144</v>
      </c>
      <c r="AU404" s="184" t="s">
        <v>76</v>
      </c>
      <c r="AV404" s="11" t="s">
        <v>142</v>
      </c>
      <c r="AW404" s="11" t="s">
        <v>35</v>
      </c>
      <c r="AX404" s="11" t="s">
        <v>71</v>
      </c>
      <c r="AY404" s="184" t="s">
        <v>133</v>
      </c>
    </row>
    <row r="405" spans="2:65" s="12" customFormat="1" x14ac:dyDescent="0.3">
      <c r="B405" s="191"/>
      <c r="D405" s="183" t="s">
        <v>144</v>
      </c>
      <c r="E405" s="192" t="s">
        <v>5</v>
      </c>
      <c r="F405" s="193" t="s">
        <v>149</v>
      </c>
      <c r="H405" s="194">
        <v>16</v>
      </c>
      <c r="I405" s="195"/>
      <c r="L405" s="191"/>
      <c r="M405" s="196"/>
      <c r="N405" s="197"/>
      <c r="O405" s="197"/>
      <c r="P405" s="197"/>
      <c r="Q405" s="197"/>
      <c r="R405" s="197"/>
      <c r="S405" s="197"/>
      <c r="T405" s="198"/>
      <c r="AT405" s="192" t="s">
        <v>144</v>
      </c>
      <c r="AU405" s="192" t="s">
        <v>76</v>
      </c>
      <c r="AV405" s="12" t="s">
        <v>141</v>
      </c>
      <c r="AW405" s="12" t="s">
        <v>35</v>
      </c>
      <c r="AX405" s="12" t="s">
        <v>76</v>
      </c>
      <c r="AY405" s="192" t="s">
        <v>133</v>
      </c>
    </row>
    <row r="406" spans="2:65" s="1" customFormat="1" ht="25.5" customHeight="1" x14ac:dyDescent="0.3">
      <c r="B406" s="169"/>
      <c r="C406" s="170">
        <v>157</v>
      </c>
      <c r="D406" s="170" t="s">
        <v>136</v>
      </c>
      <c r="E406" s="171" t="s">
        <v>735</v>
      </c>
      <c r="F406" s="172" t="s">
        <v>736</v>
      </c>
      <c r="G406" s="173" t="s">
        <v>720</v>
      </c>
      <c r="H406" s="174">
        <v>4</v>
      </c>
      <c r="I406" s="175"/>
      <c r="J406" s="176">
        <f>ROUND(I406*H406,2)</f>
        <v>0</v>
      </c>
      <c r="K406" s="172" t="s">
        <v>140</v>
      </c>
      <c r="L406" s="40"/>
      <c r="M406" s="177" t="s">
        <v>5</v>
      </c>
      <c r="N406" s="178" t="s">
        <v>43</v>
      </c>
      <c r="O406" s="41"/>
      <c r="P406" s="179">
        <f>O406*H406</f>
        <v>0</v>
      </c>
      <c r="Q406" s="179">
        <v>0</v>
      </c>
      <c r="R406" s="179">
        <f>Q406*H406</f>
        <v>0</v>
      </c>
      <c r="S406" s="179">
        <v>0</v>
      </c>
      <c r="T406" s="180">
        <f>S406*H406</f>
        <v>0</v>
      </c>
      <c r="AR406" s="23" t="s">
        <v>721</v>
      </c>
      <c r="AT406" s="23" t="s">
        <v>136</v>
      </c>
      <c r="AU406" s="23" t="s">
        <v>76</v>
      </c>
      <c r="AY406" s="23" t="s">
        <v>133</v>
      </c>
      <c r="BE406" s="181">
        <f>IF(N406="základní",J406,0)</f>
        <v>0</v>
      </c>
      <c r="BF406" s="181">
        <f>IF(N406="snížená",J406,0)</f>
        <v>0</v>
      </c>
      <c r="BG406" s="181">
        <f>IF(N406="zákl. přenesená",J406,0)</f>
        <v>0</v>
      </c>
      <c r="BH406" s="181">
        <f>IF(N406="sníž. přenesená",J406,0)</f>
        <v>0</v>
      </c>
      <c r="BI406" s="181">
        <f>IF(N406="nulová",J406,0)</f>
        <v>0</v>
      </c>
      <c r="BJ406" s="23" t="s">
        <v>142</v>
      </c>
      <c r="BK406" s="181">
        <f>ROUND(I406*H406,2)</f>
        <v>0</v>
      </c>
      <c r="BL406" s="23" t="s">
        <v>721</v>
      </c>
      <c r="BM406" s="23" t="s">
        <v>737</v>
      </c>
    </row>
    <row r="407" spans="2:65" s="13" customFormat="1" x14ac:dyDescent="0.3">
      <c r="B407" s="199"/>
      <c r="D407" s="183" t="s">
        <v>144</v>
      </c>
      <c r="E407" s="200" t="s">
        <v>5</v>
      </c>
      <c r="F407" s="201" t="s">
        <v>738</v>
      </c>
      <c r="H407" s="200" t="s">
        <v>5</v>
      </c>
      <c r="I407" s="202"/>
      <c r="L407" s="199"/>
      <c r="M407" s="203"/>
      <c r="N407" s="204"/>
      <c r="O407" s="204"/>
      <c r="P407" s="204"/>
      <c r="Q407" s="204"/>
      <c r="R407" s="204"/>
      <c r="S407" s="204"/>
      <c r="T407" s="205"/>
      <c r="AT407" s="200" t="s">
        <v>144</v>
      </c>
      <c r="AU407" s="200" t="s">
        <v>76</v>
      </c>
      <c r="AV407" s="13" t="s">
        <v>76</v>
      </c>
      <c r="AW407" s="13" t="s">
        <v>35</v>
      </c>
      <c r="AX407" s="13" t="s">
        <v>71</v>
      </c>
      <c r="AY407" s="200" t="s">
        <v>133</v>
      </c>
    </row>
    <row r="408" spans="2:65" s="11" customFormat="1" x14ac:dyDescent="0.3">
      <c r="B408" s="182"/>
      <c r="D408" s="183" t="s">
        <v>144</v>
      </c>
      <c r="E408" s="184" t="s">
        <v>5</v>
      </c>
      <c r="F408" s="185" t="s">
        <v>141</v>
      </c>
      <c r="H408" s="186">
        <v>4</v>
      </c>
      <c r="I408" s="187"/>
      <c r="L408" s="182"/>
      <c r="M408" s="188"/>
      <c r="N408" s="189"/>
      <c r="O408" s="189"/>
      <c r="P408" s="189"/>
      <c r="Q408" s="189"/>
      <c r="R408" s="189"/>
      <c r="S408" s="189"/>
      <c r="T408" s="190"/>
      <c r="AT408" s="184" t="s">
        <v>144</v>
      </c>
      <c r="AU408" s="184" t="s">
        <v>76</v>
      </c>
      <c r="AV408" s="11" t="s">
        <v>142</v>
      </c>
      <c r="AW408" s="11" t="s">
        <v>35</v>
      </c>
      <c r="AX408" s="11" t="s">
        <v>76</v>
      </c>
      <c r="AY408" s="184" t="s">
        <v>133</v>
      </c>
    </row>
    <row r="409" spans="2:65" s="1" customFormat="1" ht="25.5" customHeight="1" x14ac:dyDescent="0.3">
      <c r="B409" s="169"/>
      <c r="C409" s="170">
        <v>158</v>
      </c>
      <c r="D409" s="170" t="s">
        <v>136</v>
      </c>
      <c r="E409" s="171" t="s">
        <v>739</v>
      </c>
      <c r="F409" s="172" t="s">
        <v>740</v>
      </c>
      <c r="G409" s="173" t="s">
        <v>720</v>
      </c>
      <c r="H409" s="174">
        <v>4</v>
      </c>
      <c r="I409" s="175"/>
      <c r="J409" s="176">
        <f>ROUND(I409*H409,2)</f>
        <v>0</v>
      </c>
      <c r="K409" s="172" t="s">
        <v>140</v>
      </c>
      <c r="L409" s="40"/>
      <c r="M409" s="177" t="s">
        <v>5</v>
      </c>
      <c r="N409" s="178" t="s">
        <v>43</v>
      </c>
      <c r="O409" s="41"/>
      <c r="P409" s="179">
        <f>O409*H409</f>
        <v>0</v>
      </c>
      <c r="Q409" s="179">
        <v>0</v>
      </c>
      <c r="R409" s="179">
        <f>Q409*H409</f>
        <v>0</v>
      </c>
      <c r="S409" s="179">
        <v>0</v>
      </c>
      <c r="T409" s="180">
        <f>S409*H409</f>
        <v>0</v>
      </c>
      <c r="AR409" s="23" t="s">
        <v>721</v>
      </c>
      <c r="AT409" s="23" t="s">
        <v>136</v>
      </c>
      <c r="AU409" s="23" t="s">
        <v>76</v>
      </c>
      <c r="AY409" s="23" t="s">
        <v>133</v>
      </c>
      <c r="BE409" s="181">
        <f>IF(N409="základní",J409,0)</f>
        <v>0</v>
      </c>
      <c r="BF409" s="181">
        <f>IF(N409="snížená",J409,0)</f>
        <v>0</v>
      </c>
      <c r="BG409" s="181">
        <f>IF(N409="zákl. přenesená",J409,0)</f>
        <v>0</v>
      </c>
      <c r="BH409" s="181">
        <f>IF(N409="sníž. přenesená",J409,0)</f>
        <v>0</v>
      </c>
      <c r="BI409" s="181">
        <f>IF(N409="nulová",J409,0)</f>
        <v>0</v>
      </c>
      <c r="BJ409" s="23" t="s">
        <v>142</v>
      </c>
      <c r="BK409" s="181">
        <f>ROUND(I409*H409,2)</f>
        <v>0</v>
      </c>
      <c r="BL409" s="23" t="s">
        <v>721</v>
      </c>
      <c r="BM409" s="23" t="s">
        <v>741</v>
      </c>
    </row>
    <row r="410" spans="2:65" s="13" customFormat="1" x14ac:dyDescent="0.3">
      <c r="B410" s="199"/>
      <c r="D410" s="183" t="s">
        <v>144</v>
      </c>
      <c r="E410" s="200" t="s">
        <v>5</v>
      </c>
      <c r="F410" s="201" t="s">
        <v>940</v>
      </c>
      <c r="H410" s="200" t="s">
        <v>5</v>
      </c>
      <c r="I410" s="202"/>
      <c r="L410" s="199"/>
      <c r="M410" s="203"/>
      <c r="N410" s="204"/>
      <c r="O410" s="204"/>
      <c r="P410" s="204"/>
      <c r="Q410" s="204"/>
      <c r="R410" s="204"/>
      <c r="S410" s="204"/>
      <c r="T410" s="205"/>
      <c r="AT410" s="200" t="s">
        <v>144</v>
      </c>
      <c r="AU410" s="200" t="s">
        <v>76</v>
      </c>
      <c r="AV410" s="13" t="s">
        <v>76</v>
      </c>
      <c r="AW410" s="13" t="s">
        <v>35</v>
      </c>
      <c r="AX410" s="13" t="s">
        <v>71</v>
      </c>
      <c r="AY410" s="200" t="s">
        <v>133</v>
      </c>
    </row>
    <row r="411" spans="2:65" s="11" customFormat="1" x14ac:dyDescent="0.3">
      <c r="B411" s="182"/>
      <c r="D411" s="183" t="s">
        <v>144</v>
      </c>
      <c r="E411" s="184" t="s">
        <v>5</v>
      </c>
      <c r="F411" s="185" t="s">
        <v>141</v>
      </c>
      <c r="H411" s="186">
        <v>4</v>
      </c>
      <c r="I411" s="187"/>
      <c r="L411" s="182"/>
      <c r="M411" s="188"/>
      <c r="N411" s="189"/>
      <c r="O411" s="189"/>
      <c r="P411" s="189"/>
      <c r="Q411" s="189"/>
      <c r="R411" s="189"/>
      <c r="S411" s="189"/>
      <c r="T411" s="190"/>
      <c r="AT411" s="184" t="s">
        <v>144</v>
      </c>
      <c r="AU411" s="184" t="s">
        <v>76</v>
      </c>
      <c r="AV411" s="11" t="s">
        <v>142</v>
      </c>
      <c r="AW411" s="11" t="s">
        <v>35</v>
      </c>
      <c r="AX411" s="11" t="s">
        <v>76</v>
      </c>
      <c r="AY411" s="184" t="s">
        <v>133</v>
      </c>
    </row>
    <row r="412" spans="2:65" s="10" customFormat="1" ht="37.35" customHeight="1" x14ac:dyDescent="0.35">
      <c r="B412" s="156"/>
      <c r="D412" s="157" t="s">
        <v>70</v>
      </c>
      <c r="E412" s="158" t="s">
        <v>742</v>
      </c>
      <c r="F412" s="158" t="s">
        <v>743</v>
      </c>
      <c r="I412" s="159"/>
      <c r="J412" s="160">
        <f>BK412</f>
        <v>0</v>
      </c>
      <c r="L412" s="156"/>
      <c r="M412" s="161"/>
      <c r="N412" s="162"/>
      <c r="O412" s="162"/>
      <c r="P412" s="163">
        <f>P413+P415</f>
        <v>0</v>
      </c>
      <c r="Q412" s="162"/>
      <c r="R412" s="163">
        <f>R413+R415</f>
        <v>0</v>
      </c>
      <c r="S412" s="162"/>
      <c r="T412" s="164">
        <f>T413+T415</f>
        <v>0</v>
      </c>
      <c r="AR412" s="157" t="s">
        <v>150</v>
      </c>
      <c r="AT412" s="165" t="s">
        <v>70</v>
      </c>
      <c r="AU412" s="165" t="s">
        <v>71</v>
      </c>
      <c r="AY412" s="157" t="s">
        <v>133</v>
      </c>
      <c r="BK412" s="166">
        <f>BK413+BK415</f>
        <v>0</v>
      </c>
    </row>
    <row r="413" spans="2:65" s="10" customFormat="1" ht="19.899999999999999" customHeight="1" x14ac:dyDescent="0.3">
      <c r="B413" s="156"/>
      <c r="D413" s="157" t="s">
        <v>70</v>
      </c>
      <c r="E413" s="167" t="s">
        <v>744</v>
      </c>
      <c r="F413" s="167" t="s">
        <v>745</v>
      </c>
      <c r="I413" s="159"/>
      <c r="J413" s="168">
        <f>BK413</f>
        <v>0</v>
      </c>
      <c r="L413" s="156"/>
      <c r="M413" s="161"/>
      <c r="N413" s="162"/>
      <c r="O413" s="162"/>
      <c r="P413" s="163">
        <f>P414</f>
        <v>0</v>
      </c>
      <c r="Q413" s="162"/>
      <c r="R413" s="163">
        <f>R414</f>
        <v>0</v>
      </c>
      <c r="S413" s="162"/>
      <c r="T413" s="164">
        <f>T414</f>
        <v>0</v>
      </c>
      <c r="AR413" s="157" t="s">
        <v>150</v>
      </c>
      <c r="AT413" s="165" t="s">
        <v>70</v>
      </c>
      <c r="AU413" s="165" t="s">
        <v>76</v>
      </c>
      <c r="AY413" s="157" t="s">
        <v>133</v>
      </c>
      <c r="BK413" s="166">
        <f>BK414</f>
        <v>0</v>
      </c>
    </row>
    <row r="414" spans="2:65" s="1" customFormat="1" ht="16.5" customHeight="1" x14ac:dyDescent="0.3">
      <c r="B414" s="169"/>
      <c r="C414" s="170">
        <v>159</v>
      </c>
      <c r="D414" s="170" t="s">
        <v>136</v>
      </c>
      <c r="E414" s="171" t="s">
        <v>746</v>
      </c>
      <c r="F414" s="172" t="s">
        <v>745</v>
      </c>
      <c r="G414" s="173" t="s">
        <v>344</v>
      </c>
      <c r="H414" s="174">
        <v>1</v>
      </c>
      <c r="I414" s="175"/>
      <c r="J414" s="176">
        <f>ROUND(I414*H414,2)</f>
        <v>0</v>
      </c>
      <c r="K414" s="172" t="s">
        <v>140</v>
      </c>
      <c r="L414" s="40"/>
      <c r="M414" s="177" t="s">
        <v>5</v>
      </c>
      <c r="N414" s="178" t="s">
        <v>43</v>
      </c>
      <c r="O414" s="41"/>
      <c r="P414" s="179">
        <f>O414*H414</f>
        <v>0</v>
      </c>
      <c r="Q414" s="179">
        <v>0</v>
      </c>
      <c r="R414" s="179">
        <f>Q414*H414</f>
        <v>0</v>
      </c>
      <c r="S414" s="179">
        <v>0</v>
      </c>
      <c r="T414" s="180">
        <f>S414*H414</f>
        <v>0</v>
      </c>
      <c r="AR414" s="23" t="s">
        <v>747</v>
      </c>
      <c r="AT414" s="23" t="s">
        <v>136</v>
      </c>
      <c r="AU414" s="23" t="s">
        <v>142</v>
      </c>
      <c r="AY414" s="23" t="s">
        <v>133</v>
      </c>
      <c r="BE414" s="181">
        <f>IF(N414="základní",J414,0)</f>
        <v>0</v>
      </c>
      <c r="BF414" s="181">
        <f>IF(N414="snížená",J414,0)</f>
        <v>0</v>
      </c>
      <c r="BG414" s="181">
        <f>IF(N414="zákl. přenesená",J414,0)</f>
        <v>0</v>
      </c>
      <c r="BH414" s="181">
        <f>IF(N414="sníž. přenesená",J414,0)</f>
        <v>0</v>
      </c>
      <c r="BI414" s="181">
        <f>IF(N414="nulová",J414,0)</f>
        <v>0</v>
      </c>
      <c r="BJ414" s="23" t="s">
        <v>142</v>
      </c>
      <c r="BK414" s="181">
        <f>ROUND(I414*H414,2)</f>
        <v>0</v>
      </c>
      <c r="BL414" s="23" t="s">
        <v>747</v>
      </c>
      <c r="BM414" s="23" t="s">
        <v>748</v>
      </c>
    </row>
    <row r="415" spans="2:65" s="10" customFormat="1" ht="29.85" customHeight="1" x14ac:dyDescent="0.3">
      <c r="B415" s="156"/>
      <c r="D415" s="157" t="s">
        <v>70</v>
      </c>
      <c r="E415" s="167" t="s">
        <v>749</v>
      </c>
      <c r="F415" s="167" t="s">
        <v>750</v>
      </c>
      <c r="I415" s="159"/>
      <c r="J415" s="168">
        <f>BK415</f>
        <v>0</v>
      </c>
      <c r="L415" s="156"/>
      <c r="M415" s="161"/>
      <c r="N415" s="162"/>
      <c r="O415" s="162"/>
      <c r="P415" s="163">
        <f>P416</f>
        <v>0</v>
      </c>
      <c r="Q415" s="162"/>
      <c r="R415" s="163">
        <f>R416</f>
        <v>0</v>
      </c>
      <c r="S415" s="162"/>
      <c r="T415" s="164">
        <f>T416</f>
        <v>0</v>
      </c>
      <c r="AR415" s="157" t="s">
        <v>150</v>
      </c>
      <c r="AT415" s="165" t="s">
        <v>70</v>
      </c>
      <c r="AU415" s="165" t="s">
        <v>76</v>
      </c>
      <c r="AY415" s="157" t="s">
        <v>133</v>
      </c>
      <c r="BK415" s="166">
        <f>BK416</f>
        <v>0</v>
      </c>
    </row>
    <row r="416" spans="2:65" s="1" customFormat="1" ht="16.5" customHeight="1" x14ac:dyDescent="0.3">
      <c r="B416" s="169"/>
      <c r="C416" s="170">
        <v>160</v>
      </c>
      <c r="D416" s="170" t="s">
        <v>136</v>
      </c>
      <c r="E416" s="171" t="s">
        <v>751</v>
      </c>
      <c r="F416" s="172" t="s">
        <v>750</v>
      </c>
      <c r="G416" s="173" t="s">
        <v>344</v>
      </c>
      <c r="H416" s="174">
        <v>1</v>
      </c>
      <c r="I416" s="175"/>
      <c r="J416" s="176">
        <f>ROUND(I416*H416,2)</f>
        <v>0</v>
      </c>
      <c r="K416" s="172" t="s">
        <v>140</v>
      </c>
      <c r="L416" s="40"/>
      <c r="M416" s="177" t="s">
        <v>5</v>
      </c>
      <c r="N416" s="216" t="s">
        <v>43</v>
      </c>
      <c r="O416" s="217"/>
      <c r="P416" s="218">
        <f>O416*H416</f>
        <v>0</v>
      </c>
      <c r="Q416" s="218">
        <v>0</v>
      </c>
      <c r="R416" s="218">
        <f>Q416*H416</f>
        <v>0</v>
      </c>
      <c r="S416" s="218">
        <v>0</v>
      </c>
      <c r="T416" s="219">
        <f>S416*H416</f>
        <v>0</v>
      </c>
      <c r="AR416" s="23" t="s">
        <v>747</v>
      </c>
      <c r="AT416" s="23" t="s">
        <v>136</v>
      </c>
      <c r="AU416" s="23" t="s">
        <v>142</v>
      </c>
      <c r="AY416" s="23" t="s">
        <v>133</v>
      </c>
      <c r="BE416" s="181">
        <f>IF(N416="základní",J416,0)</f>
        <v>0</v>
      </c>
      <c r="BF416" s="181">
        <f>IF(N416="snížená",J416,0)</f>
        <v>0</v>
      </c>
      <c r="BG416" s="181">
        <f>IF(N416="zákl. přenesená",J416,0)</f>
        <v>0</v>
      </c>
      <c r="BH416" s="181">
        <f>IF(N416="sníž. přenesená",J416,0)</f>
        <v>0</v>
      </c>
      <c r="BI416" s="181">
        <f>IF(N416="nulová",J416,0)</f>
        <v>0</v>
      </c>
      <c r="BJ416" s="23" t="s">
        <v>142</v>
      </c>
      <c r="BK416" s="181">
        <f>ROUND(I416*H416,2)</f>
        <v>0</v>
      </c>
      <c r="BL416" s="23" t="s">
        <v>747</v>
      </c>
      <c r="BM416" s="23" t="s">
        <v>752</v>
      </c>
    </row>
    <row r="417" spans="2:12" s="1" customFormat="1" ht="6.95" customHeight="1" x14ac:dyDescent="0.3">
      <c r="B417" s="55"/>
      <c r="C417" s="56"/>
      <c r="D417" s="56"/>
      <c r="E417" s="56"/>
      <c r="F417" s="56"/>
      <c r="G417" s="56"/>
      <c r="H417" s="56"/>
      <c r="I417" s="122"/>
      <c r="J417" s="56"/>
      <c r="K417" s="56"/>
      <c r="L417" s="40"/>
    </row>
  </sheetData>
  <autoFilter ref="C101:K416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 x14ac:dyDescent="0.3"/>
    <row r="2" spans="2:11" ht="7.5" customHeight="1" x14ac:dyDescent="0.3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 x14ac:dyDescent="0.3">
      <c r="B3" s="224"/>
      <c r="C3" s="345" t="s">
        <v>753</v>
      </c>
      <c r="D3" s="345"/>
      <c r="E3" s="345"/>
      <c r="F3" s="345"/>
      <c r="G3" s="345"/>
      <c r="H3" s="345"/>
      <c r="I3" s="345"/>
      <c r="J3" s="345"/>
      <c r="K3" s="225"/>
    </row>
    <row r="4" spans="2:11" ht="25.5" customHeight="1" x14ac:dyDescent="0.3">
      <c r="B4" s="226"/>
      <c r="C4" s="346" t="s">
        <v>754</v>
      </c>
      <c r="D4" s="346"/>
      <c r="E4" s="346"/>
      <c r="F4" s="346"/>
      <c r="G4" s="346"/>
      <c r="H4" s="346"/>
      <c r="I4" s="346"/>
      <c r="J4" s="346"/>
      <c r="K4" s="227"/>
    </row>
    <row r="5" spans="2:11" ht="5.25" customHeight="1" x14ac:dyDescent="0.3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 x14ac:dyDescent="0.3">
      <c r="B6" s="226"/>
      <c r="C6" s="344" t="s">
        <v>755</v>
      </c>
      <c r="D6" s="344"/>
      <c r="E6" s="344"/>
      <c r="F6" s="344"/>
      <c r="G6" s="344"/>
      <c r="H6" s="344"/>
      <c r="I6" s="344"/>
      <c r="J6" s="344"/>
      <c r="K6" s="227"/>
    </row>
    <row r="7" spans="2:11" ht="15" customHeight="1" x14ac:dyDescent="0.3">
      <c r="B7" s="230"/>
      <c r="C7" s="344" t="s">
        <v>756</v>
      </c>
      <c r="D7" s="344"/>
      <c r="E7" s="344"/>
      <c r="F7" s="344"/>
      <c r="G7" s="344"/>
      <c r="H7" s="344"/>
      <c r="I7" s="344"/>
      <c r="J7" s="344"/>
      <c r="K7" s="227"/>
    </row>
    <row r="8" spans="2:11" ht="12.75" customHeight="1" x14ac:dyDescent="0.3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 x14ac:dyDescent="0.3">
      <c r="B9" s="230"/>
      <c r="C9" s="344" t="s">
        <v>757</v>
      </c>
      <c r="D9" s="344"/>
      <c r="E9" s="344"/>
      <c r="F9" s="344"/>
      <c r="G9" s="344"/>
      <c r="H9" s="344"/>
      <c r="I9" s="344"/>
      <c r="J9" s="344"/>
      <c r="K9" s="227"/>
    </row>
    <row r="10" spans="2:11" ht="15" customHeight="1" x14ac:dyDescent="0.3">
      <c r="B10" s="230"/>
      <c r="C10" s="229"/>
      <c r="D10" s="344" t="s">
        <v>758</v>
      </c>
      <c r="E10" s="344"/>
      <c r="F10" s="344"/>
      <c r="G10" s="344"/>
      <c r="H10" s="344"/>
      <c r="I10" s="344"/>
      <c r="J10" s="344"/>
      <c r="K10" s="227"/>
    </row>
    <row r="11" spans="2:11" ht="15" customHeight="1" x14ac:dyDescent="0.3">
      <c r="B11" s="230"/>
      <c r="C11" s="231"/>
      <c r="D11" s="344" t="s">
        <v>759</v>
      </c>
      <c r="E11" s="344"/>
      <c r="F11" s="344"/>
      <c r="G11" s="344"/>
      <c r="H11" s="344"/>
      <c r="I11" s="344"/>
      <c r="J11" s="344"/>
      <c r="K11" s="227"/>
    </row>
    <row r="12" spans="2:11" ht="12.75" customHeight="1" x14ac:dyDescent="0.3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 x14ac:dyDescent="0.3">
      <c r="B13" s="230"/>
      <c r="C13" s="231"/>
      <c r="D13" s="344" t="s">
        <v>760</v>
      </c>
      <c r="E13" s="344"/>
      <c r="F13" s="344"/>
      <c r="G13" s="344"/>
      <c r="H13" s="344"/>
      <c r="I13" s="344"/>
      <c r="J13" s="344"/>
      <c r="K13" s="227"/>
    </row>
    <row r="14" spans="2:11" ht="15" customHeight="1" x14ac:dyDescent="0.3">
      <c r="B14" s="230"/>
      <c r="C14" s="231"/>
      <c r="D14" s="344" t="s">
        <v>761</v>
      </c>
      <c r="E14" s="344"/>
      <c r="F14" s="344"/>
      <c r="G14" s="344"/>
      <c r="H14" s="344"/>
      <c r="I14" s="344"/>
      <c r="J14" s="344"/>
      <c r="K14" s="227"/>
    </row>
    <row r="15" spans="2:11" ht="15" customHeight="1" x14ac:dyDescent="0.3">
      <c r="B15" s="230"/>
      <c r="C15" s="231"/>
      <c r="D15" s="344" t="s">
        <v>762</v>
      </c>
      <c r="E15" s="344"/>
      <c r="F15" s="344"/>
      <c r="G15" s="344"/>
      <c r="H15" s="344"/>
      <c r="I15" s="344"/>
      <c r="J15" s="344"/>
      <c r="K15" s="227"/>
    </row>
    <row r="16" spans="2:11" ht="15" customHeight="1" x14ac:dyDescent="0.3">
      <c r="B16" s="230"/>
      <c r="C16" s="231"/>
      <c r="D16" s="231"/>
      <c r="E16" s="232" t="s">
        <v>77</v>
      </c>
      <c r="F16" s="344" t="s">
        <v>763</v>
      </c>
      <c r="G16" s="344"/>
      <c r="H16" s="344"/>
      <c r="I16" s="344"/>
      <c r="J16" s="344"/>
      <c r="K16" s="227"/>
    </row>
    <row r="17" spans="2:11" ht="15" customHeight="1" x14ac:dyDescent="0.3">
      <c r="B17" s="230"/>
      <c r="C17" s="231"/>
      <c r="D17" s="231"/>
      <c r="E17" s="232" t="s">
        <v>764</v>
      </c>
      <c r="F17" s="344" t="s">
        <v>765</v>
      </c>
      <c r="G17" s="344"/>
      <c r="H17" s="344"/>
      <c r="I17" s="344"/>
      <c r="J17" s="344"/>
      <c r="K17" s="227"/>
    </row>
    <row r="18" spans="2:11" ht="15" customHeight="1" x14ac:dyDescent="0.3">
      <c r="B18" s="230"/>
      <c r="C18" s="231"/>
      <c r="D18" s="231"/>
      <c r="E18" s="232" t="s">
        <v>766</v>
      </c>
      <c r="F18" s="344" t="s">
        <v>767</v>
      </c>
      <c r="G18" s="344"/>
      <c r="H18" s="344"/>
      <c r="I18" s="344"/>
      <c r="J18" s="344"/>
      <c r="K18" s="227"/>
    </row>
    <row r="19" spans="2:11" ht="15" customHeight="1" x14ac:dyDescent="0.3">
      <c r="B19" s="230"/>
      <c r="C19" s="231"/>
      <c r="D19" s="231"/>
      <c r="E19" s="232" t="s">
        <v>768</v>
      </c>
      <c r="F19" s="344" t="s">
        <v>769</v>
      </c>
      <c r="G19" s="344"/>
      <c r="H19" s="344"/>
      <c r="I19" s="344"/>
      <c r="J19" s="344"/>
      <c r="K19" s="227"/>
    </row>
    <row r="20" spans="2:11" ht="15" customHeight="1" x14ac:dyDescent="0.3">
      <c r="B20" s="230"/>
      <c r="C20" s="231"/>
      <c r="D20" s="231"/>
      <c r="E20" s="232" t="s">
        <v>770</v>
      </c>
      <c r="F20" s="344" t="s">
        <v>771</v>
      </c>
      <c r="G20" s="344"/>
      <c r="H20" s="344"/>
      <c r="I20" s="344"/>
      <c r="J20" s="344"/>
      <c r="K20" s="227"/>
    </row>
    <row r="21" spans="2:11" ht="15" customHeight="1" x14ac:dyDescent="0.3">
      <c r="B21" s="230"/>
      <c r="C21" s="231"/>
      <c r="D21" s="231"/>
      <c r="E21" s="232" t="s">
        <v>772</v>
      </c>
      <c r="F21" s="344" t="s">
        <v>773</v>
      </c>
      <c r="G21" s="344"/>
      <c r="H21" s="344"/>
      <c r="I21" s="344"/>
      <c r="J21" s="344"/>
      <c r="K21" s="227"/>
    </row>
    <row r="22" spans="2:11" ht="12.75" customHeight="1" x14ac:dyDescent="0.3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 x14ac:dyDescent="0.3">
      <c r="B23" s="230"/>
      <c r="C23" s="344" t="s">
        <v>774</v>
      </c>
      <c r="D23" s="344"/>
      <c r="E23" s="344"/>
      <c r="F23" s="344"/>
      <c r="G23" s="344"/>
      <c r="H23" s="344"/>
      <c r="I23" s="344"/>
      <c r="J23" s="344"/>
      <c r="K23" s="227"/>
    </row>
    <row r="24" spans="2:11" ht="15" customHeight="1" x14ac:dyDescent="0.3">
      <c r="B24" s="230"/>
      <c r="C24" s="344" t="s">
        <v>775</v>
      </c>
      <c r="D24" s="344"/>
      <c r="E24" s="344"/>
      <c r="F24" s="344"/>
      <c r="G24" s="344"/>
      <c r="H24" s="344"/>
      <c r="I24" s="344"/>
      <c r="J24" s="344"/>
      <c r="K24" s="227"/>
    </row>
    <row r="25" spans="2:11" ht="15" customHeight="1" x14ac:dyDescent="0.3">
      <c r="B25" s="230"/>
      <c r="C25" s="229"/>
      <c r="D25" s="344" t="s">
        <v>776</v>
      </c>
      <c r="E25" s="344"/>
      <c r="F25" s="344"/>
      <c r="G25" s="344"/>
      <c r="H25" s="344"/>
      <c r="I25" s="344"/>
      <c r="J25" s="344"/>
      <c r="K25" s="227"/>
    </row>
    <row r="26" spans="2:11" ht="15" customHeight="1" x14ac:dyDescent="0.3">
      <c r="B26" s="230"/>
      <c r="C26" s="231"/>
      <c r="D26" s="344" t="s">
        <v>777</v>
      </c>
      <c r="E26" s="344"/>
      <c r="F26" s="344"/>
      <c r="G26" s="344"/>
      <c r="H26" s="344"/>
      <c r="I26" s="344"/>
      <c r="J26" s="344"/>
      <c r="K26" s="227"/>
    </row>
    <row r="27" spans="2:11" ht="12.75" customHeight="1" x14ac:dyDescent="0.3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 x14ac:dyDescent="0.3">
      <c r="B28" s="230"/>
      <c r="C28" s="231"/>
      <c r="D28" s="344" t="s">
        <v>778</v>
      </c>
      <c r="E28" s="344"/>
      <c r="F28" s="344"/>
      <c r="G28" s="344"/>
      <c r="H28" s="344"/>
      <c r="I28" s="344"/>
      <c r="J28" s="344"/>
      <c r="K28" s="227"/>
    </row>
    <row r="29" spans="2:11" ht="15" customHeight="1" x14ac:dyDescent="0.3">
      <c r="B29" s="230"/>
      <c r="C29" s="231"/>
      <c r="D29" s="344" t="s">
        <v>779</v>
      </c>
      <c r="E29" s="344"/>
      <c r="F29" s="344"/>
      <c r="G29" s="344"/>
      <c r="H29" s="344"/>
      <c r="I29" s="344"/>
      <c r="J29" s="344"/>
      <c r="K29" s="227"/>
    </row>
    <row r="30" spans="2:11" ht="12.75" customHeight="1" x14ac:dyDescent="0.3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 x14ac:dyDescent="0.3">
      <c r="B31" s="230"/>
      <c r="C31" s="231"/>
      <c r="D31" s="344" t="s">
        <v>780</v>
      </c>
      <c r="E31" s="344"/>
      <c r="F31" s="344"/>
      <c r="G31" s="344"/>
      <c r="H31" s="344"/>
      <c r="I31" s="344"/>
      <c r="J31" s="344"/>
      <c r="K31" s="227"/>
    </row>
    <row r="32" spans="2:11" ht="15" customHeight="1" x14ac:dyDescent="0.3">
      <c r="B32" s="230"/>
      <c r="C32" s="231"/>
      <c r="D32" s="344" t="s">
        <v>781</v>
      </c>
      <c r="E32" s="344"/>
      <c r="F32" s="344"/>
      <c r="G32" s="344"/>
      <c r="H32" s="344"/>
      <c r="I32" s="344"/>
      <c r="J32" s="344"/>
      <c r="K32" s="227"/>
    </row>
    <row r="33" spans="2:11" ht="15" customHeight="1" x14ac:dyDescent="0.3">
      <c r="B33" s="230"/>
      <c r="C33" s="231"/>
      <c r="D33" s="344" t="s">
        <v>782</v>
      </c>
      <c r="E33" s="344"/>
      <c r="F33" s="344"/>
      <c r="G33" s="344"/>
      <c r="H33" s="344"/>
      <c r="I33" s="344"/>
      <c r="J33" s="344"/>
      <c r="K33" s="227"/>
    </row>
    <row r="34" spans="2:11" ht="15" customHeight="1" x14ac:dyDescent="0.3">
      <c r="B34" s="230"/>
      <c r="C34" s="231"/>
      <c r="D34" s="229"/>
      <c r="E34" s="233" t="s">
        <v>118</v>
      </c>
      <c r="F34" s="229"/>
      <c r="G34" s="344" t="s">
        <v>783</v>
      </c>
      <c r="H34" s="344"/>
      <c r="I34" s="344"/>
      <c r="J34" s="344"/>
      <c r="K34" s="227"/>
    </row>
    <row r="35" spans="2:11" ht="30.75" customHeight="1" x14ac:dyDescent="0.3">
      <c r="B35" s="230"/>
      <c r="C35" s="231"/>
      <c r="D35" s="229"/>
      <c r="E35" s="233" t="s">
        <v>784</v>
      </c>
      <c r="F35" s="229"/>
      <c r="G35" s="344" t="s">
        <v>785</v>
      </c>
      <c r="H35" s="344"/>
      <c r="I35" s="344"/>
      <c r="J35" s="344"/>
      <c r="K35" s="227"/>
    </row>
    <row r="36" spans="2:11" ht="15" customHeight="1" x14ac:dyDescent="0.3">
      <c r="B36" s="230"/>
      <c r="C36" s="231"/>
      <c r="D36" s="229"/>
      <c r="E36" s="233" t="s">
        <v>52</v>
      </c>
      <c r="F36" s="229"/>
      <c r="G36" s="344" t="s">
        <v>786</v>
      </c>
      <c r="H36" s="344"/>
      <c r="I36" s="344"/>
      <c r="J36" s="344"/>
      <c r="K36" s="227"/>
    </row>
    <row r="37" spans="2:11" ht="15" customHeight="1" x14ac:dyDescent="0.3">
      <c r="B37" s="230"/>
      <c r="C37" s="231"/>
      <c r="D37" s="229"/>
      <c r="E37" s="233" t="s">
        <v>119</v>
      </c>
      <c r="F37" s="229"/>
      <c r="G37" s="344" t="s">
        <v>787</v>
      </c>
      <c r="H37" s="344"/>
      <c r="I37" s="344"/>
      <c r="J37" s="344"/>
      <c r="K37" s="227"/>
    </row>
    <row r="38" spans="2:11" ht="15" customHeight="1" x14ac:dyDescent="0.3">
      <c r="B38" s="230"/>
      <c r="C38" s="231"/>
      <c r="D38" s="229"/>
      <c r="E38" s="233" t="s">
        <v>120</v>
      </c>
      <c r="F38" s="229"/>
      <c r="G38" s="344" t="s">
        <v>788</v>
      </c>
      <c r="H38" s="344"/>
      <c r="I38" s="344"/>
      <c r="J38" s="344"/>
      <c r="K38" s="227"/>
    </row>
    <row r="39" spans="2:11" ht="15" customHeight="1" x14ac:dyDescent="0.3">
      <c r="B39" s="230"/>
      <c r="C39" s="231"/>
      <c r="D39" s="229"/>
      <c r="E39" s="233" t="s">
        <v>121</v>
      </c>
      <c r="F39" s="229"/>
      <c r="G39" s="344" t="s">
        <v>789</v>
      </c>
      <c r="H39" s="344"/>
      <c r="I39" s="344"/>
      <c r="J39" s="344"/>
      <c r="K39" s="227"/>
    </row>
    <row r="40" spans="2:11" ht="15" customHeight="1" x14ac:dyDescent="0.3">
      <c r="B40" s="230"/>
      <c r="C40" s="231"/>
      <c r="D40" s="229"/>
      <c r="E40" s="233" t="s">
        <v>790</v>
      </c>
      <c r="F40" s="229"/>
      <c r="G40" s="344" t="s">
        <v>791</v>
      </c>
      <c r="H40" s="344"/>
      <c r="I40" s="344"/>
      <c r="J40" s="344"/>
      <c r="K40" s="227"/>
    </row>
    <row r="41" spans="2:11" ht="15" customHeight="1" x14ac:dyDescent="0.3">
      <c r="B41" s="230"/>
      <c r="C41" s="231"/>
      <c r="D41" s="229"/>
      <c r="E41" s="233"/>
      <c r="F41" s="229"/>
      <c r="G41" s="344" t="s">
        <v>792</v>
      </c>
      <c r="H41" s="344"/>
      <c r="I41" s="344"/>
      <c r="J41" s="344"/>
      <c r="K41" s="227"/>
    </row>
    <row r="42" spans="2:11" ht="15" customHeight="1" x14ac:dyDescent="0.3">
      <c r="B42" s="230"/>
      <c r="C42" s="231"/>
      <c r="D42" s="229"/>
      <c r="E42" s="233" t="s">
        <v>793</v>
      </c>
      <c r="F42" s="229"/>
      <c r="G42" s="344" t="s">
        <v>794</v>
      </c>
      <c r="H42" s="344"/>
      <c r="I42" s="344"/>
      <c r="J42" s="344"/>
      <c r="K42" s="227"/>
    </row>
    <row r="43" spans="2:11" ht="15" customHeight="1" x14ac:dyDescent="0.3">
      <c r="B43" s="230"/>
      <c r="C43" s="231"/>
      <c r="D43" s="229"/>
      <c r="E43" s="233" t="s">
        <v>123</v>
      </c>
      <c r="F43" s="229"/>
      <c r="G43" s="344" t="s">
        <v>795</v>
      </c>
      <c r="H43" s="344"/>
      <c r="I43" s="344"/>
      <c r="J43" s="344"/>
      <c r="K43" s="227"/>
    </row>
    <row r="44" spans="2:11" ht="12.75" customHeight="1" x14ac:dyDescent="0.3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 x14ac:dyDescent="0.3">
      <c r="B45" s="230"/>
      <c r="C45" s="231"/>
      <c r="D45" s="344" t="s">
        <v>796</v>
      </c>
      <c r="E45" s="344"/>
      <c r="F45" s="344"/>
      <c r="G45" s="344"/>
      <c r="H45" s="344"/>
      <c r="I45" s="344"/>
      <c r="J45" s="344"/>
      <c r="K45" s="227"/>
    </row>
    <row r="46" spans="2:11" ht="15" customHeight="1" x14ac:dyDescent="0.3">
      <c r="B46" s="230"/>
      <c r="C46" s="231"/>
      <c r="D46" s="231"/>
      <c r="E46" s="344" t="s">
        <v>797</v>
      </c>
      <c r="F46" s="344"/>
      <c r="G46" s="344"/>
      <c r="H46" s="344"/>
      <c r="I46" s="344"/>
      <c r="J46" s="344"/>
      <c r="K46" s="227"/>
    </row>
    <row r="47" spans="2:11" ht="15" customHeight="1" x14ac:dyDescent="0.3">
      <c r="B47" s="230"/>
      <c r="C47" s="231"/>
      <c r="D47" s="231"/>
      <c r="E47" s="344" t="s">
        <v>798</v>
      </c>
      <c r="F47" s="344"/>
      <c r="G47" s="344"/>
      <c r="H47" s="344"/>
      <c r="I47" s="344"/>
      <c r="J47" s="344"/>
      <c r="K47" s="227"/>
    </row>
    <row r="48" spans="2:11" ht="15" customHeight="1" x14ac:dyDescent="0.3">
      <c r="B48" s="230"/>
      <c r="C48" s="231"/>
      <c r="D48" s="231"/>
      <c r="E48" s="344" t="s">
        <v>799</v>
      </c>
      <c r="F48" s="344"/>
      <c r="G48" s="344"/>
      <c r="H48" s="344"/>
      <c r="I48" s="344"/>
      <c r="J48" s="344"/>
      <c r="K48" s="227"/>
    </row>
    <row r="49" spans="2:11" ht="15" customHeight="1" x14ac:dyDescent="0.3">
      <c r="B49" s="230"/>
      <c r="C49" s="231"/>
      <c r="D49" s="344" t="s">
        <v>800</v>
      </c>
      <c r="E49" s="344"/>
      <c r="F49" s="344"/>
      <c r="G49" s="344"/>
      <c r="H49" s="344"/>
      <c r="I49" s="344"/>
      <c r="J49" s="344"/>
      <c r="K49" s="227"/>
    </row>
    <row r="50" spans="2:11" ht="25.5" customHeight="1" x14ac:dyDescent="0.3">
      <c r="B50" s="226"/>
      <c r="C50" s="346" t="s">
        <v>801</v>
      </c>
      <c r="D50" s="346"/>
      <c r="E50" s="346"/>
      <c r="F50" s="346"/>
      <c r="G50" s="346"/>
      <c r="H50" s="346"/>
      <c r="I50" s="346"/>
      <c r="J50" s="346"/>
      <c r="K50" s="227"/>
    </row>
    <row r="51" spans="2:11" ht="5.25" customHeight="1" x14ac:dyDescent="0.3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 x14ac:dyDescent="0.3">
      <c r="B52" s="226"/>
      <c r="C52" s="344" t="s">
        <v>802</v>
      </c>
      <c r="D52" s="344"/>
      <c r="E52" s="344"/>
      <c r="F52" s="344"/>
      <c r="G52" s="344"/>
      <c r="H52" s="344"/>
      <c r="I52" s="344"/>
      <c r="J52" s="344"/>
      <c r="K52" s="227"/>
    </row>
    <row r="53" spans="2:11" ht="15" customHeight="1" x14ac:dyDescent="0.3">
      <c r="B53" s="226"/>
      <c r="C53" s="344" t="s">
        <v>803</v>
      </c>
      <c r="D53" s="344"/>
      <c r="E53" s="344"/>
      <c r="F53" s="344"/>
      <c r="G53" s="344"/>
      <c r="H53" s="344"/>
      <c r="I53" s="344"/>
      <c r="J53" s="344"/>
      <c r="K53" s="227"/>
    </row>
    <row r="54" spans="2:11" ht="12.75" customHeight="1" x14ac:dyDescent="0.3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 x14ac:dyDescent="0.3">
      <c r="B55" s="226"/>
      <c r="C55" s="344" t="s">
        <v>804</v>
      </c>
      <c r="D55" s="344"/>
      <c r="E55" s="344"/>
      <c r="F55" s="344"/>
      <c r="G55" s="344"/>
      <c r="H55" s="344"/>
      <c r="I55" s="344"/>
      <c r="J55" s="344"/>
      <c r="K55" s="227"/>
    </row>
    <row r="56" spans="2:11" ht="15" customHeight="1" x14ac:dyDescent="0.3">
      <c r="B56" s="226"/>
      <c r="C56" s="231"/>
      <c r="D56" s="344" t="s">
        <v>805</v>
      </c>
      <c r="E56" s="344"/>
      <c r="F56" s="344"/>
      <c r="G56" s="344"/>
      <c r="H56" s="344"/>
      <c r="I56" s="344"/>
      <c r="J56" s="344"/>
      <c r="K56" s="227"/>
    </row>
    <row r="57" spans="2:11" ht="15" customHeight="1" x14ac:dyDescent="0.3">
      <c r="B57" s="226"/>
      <c r="C57" s="231"/>
      <c r="D57" s="344" t="s">
        <v>806</v>
      </c>
      <c r="E57" s="344"/>
      <c r="F57" s="344"/>
      <c r="G57" s="344"/>
      <c r="H57" s="344"/>
      <c r="I57" s="344"/>
      <c r="J57" s="344"/>
      <c r="K57" s="227"/>
    </row>
    <row r="58" spans="2:11" ht="15" customHeight="1" x14ac:dyDescent="0.3">
      <c r="B58" s="226"/>
      <c r="C58" s="231"/>
      <c r="D58" s="344" t="s">
        <v>807</v>
      </c>
      <c r="E58" s="344"/>
      <c r="F58" s="344"/>
      <c r="G58" s="344"/>
      <c r="H58" s="344"/>
      <c r="I58" s="344"/>
      <c r="J58" s="344"/>
      <c r="K58" s="227"/>
    </row>
    <row r="59" spans="2:11" ht="15" customHeight="1" x14ac:dyDescent="0.3">
      <c r="B59" s="226"/>
      <c r="C59" s="231"/>
      <c r="D59" s="344" t="s">
        <v>808</v>
      </c>
      <c r="E59" s="344"/>
      <c r="F59" s="344"/>
      <c r="G59" s="344"/>
      <c r="H59" s="344"/>
      <c r="I59" s="344"/>
      <c r="J59" s="344"/>
      <c r="K59" s="227"/>
    </row>
    <row r="60" spans="2:11" ht="15" customHeight="1" x14ac:dyDescent="0.3">
      <c r="B60" s="226"/>
      <c r="C60" s="231"/>
      <c r="D60" s="347" t="s">
        <v>809</v>
      </c>
      <c r="E60" s="347"/>
      <c r="F60" s="347"/>
      <c r="G60" s="347"/>
      <c r="H60" s="347"/>
      <c r="I60" s="347"/>
      <c r="J60" s="347"/>
      <c r="K60" s="227"/>
    </row>
    <row r="61" spans="2:11" ht="15" customHeight="1" x14ac:dyDescent="0.3">
      <c r="B61" s="226"/>
      <c r="C61" s="231"/>
      <c r="D61" s="344" t="s">
        <v>810</v>
      </c>
      <c r="E61" s="344"/>
      <c r="F61" s="344"/>
      <c r="G61" s="344"/>
      <c r="H61" s="344"/>
      <c r="I61" s="344"/>
      <c r="J61" s="344"/>
      <c r="K61" s="227"/>
    </row>
    <row r="62" spans="2:11" ht="12.75" customHeight="1" x14ac:dyDescent="0.3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 x14ac:dyDescent="0.3">
      <c r="B63" s="226"/>
      <c r="C63" s="231"/>
      <c r="D63" s="344" t="s">
        <v>811</v>
      </c>
      <c r="E63" s="344"/>
      <c r="F63" s="344"/>
      <c r="G63" s="344"/>
      <c r="H63" s="344"/>
      <c r="I63" s="344"/>
      <c r="J63" s="344"/>
      <c r="K63" s="227"/>
    </row>
    <row r="64" spans="2:11" ht="15" customHeight="1" x14ac:dyDescent="0.3">
      <c r="B64" s="226"/>
      <c r="C64" s="231"/>
      <c r="D64" s="347" t="s">
        <v>812</v>
      </c>
      <c r="E64" s="347"/>
      <c r="F64" s="347"/>
      <c r="G64" s="347"/>
      <c r="H64" s="347"/>
      <c r="I64" s="347"/>
      <c r="J64" s="347"/>
      <c r="K64" s="227"/>
    </row>
    <row r="65" spans="2:11" ht="15" customHeight="1" x14ac:dyDescent="0.3">
      <c r="B65" s="226"/>
      <c r="C65" s="231"/>
      <c r="D65" s="344" t="s">
        <v>813</v>
      </c>
      <c r="E65" s="344"/>
      <c r="F65" s="344"/>
      <c r="G65" s="344"/>
      <c r="H65" s="344"/>
      <c r="I65" s="344"/>
      <c r="J65" s="344"/>
      <c r="K65" s="227"/>
    </row>
    <row r="66" spans="2:11" ht="15" customHeight="1" x14ac:dyDescent="0.3">
      <c r="B66" s="226"/>
      <c r="C66" s="231"/>
      <c r="D66" s="344" t="s">
        <v>814</v>
      </c>
      <c r="E66" s="344"/>
      <c r="F66" s="344"/>
      <c r="G66" s="344"/>
      <c r="H66" s="344"/>
      <c r="I66" s="344"/>
      <c r="J66" s="344"/>
      <c r="K66" s="227"/>
    </row>
    <row r="67" spans="2:11" ht="15" customHeight="1" x14ac:dyDescent="0.3">
      <c r="B67" s="226"/>
      <c r="C67" s="231"/>
      <c r="D67" s="344" t="s">
        <v>815</v>
      </c>
      <c r="E67" s="344"/>
      <c r="F67" s="344"/>
      <c r="G67" s="344"/>
      <c r="H67" s="344"/>
      <c r="I67" s="344"/>
      <c r="J67" s="344"/>
      <c r="K67" s="227"/>
    </row>
    <row r="68" spans="2:11" ht="15" customHeight="1" x14ac:dyDescent="0.3">
      <c r="B68" s="226"/>
      <c r="C68" s="231"/>
      <c r="D68" s="344" t="s">
        <v>816</v>
      </c>
      <c r="E68" s="344"/>
      <c r="F68" s="344"/>
      <c r="G68" s="344"/>
      <c r="H68" s="344"/>
      <c r="I68" s="344"/>
      <c r="J68" s="344"/>
      <c r="K68" s="227"/>
    </row>
    <row r="69" spans="2:11" ht="12.75" customHeight="1" x14ac:dyDescent="0.3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 x14ac:dyDescent="0.3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 x14ac:dyDescent="0.3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 x14ac:dyDescent="0.3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 x14ac:dyDescent="0.3">
      <c r="B73" s="243"/>
      <c r="C73" s="348" t="s">
        <v>83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 x14ac:dyDescent="0.3">
      <c r="B74" s="243"/>
      <c r="C74" s="245" t="s">
        <v>817</v>
      </c>
      <c r="D74" s="245"/>
      <c r="E74" s="245"/>
      <c r="F74" s="245" t="s">
        <v>818</v>
      </c>
      <c r="G74" s="246"/>
      <c r="H74" s="245" t="s">
        <v>119</v>
      </c>
      <c r="I74" s="245" t="s">
        <v>56</v>
      </c>
      <c r="J74" s="245" t="s">
        <v>819</v>
      </c>
      <c r="K74" s="244"/>
    </row>
    <row r="75" spans="2:11" ht="17.25" customHeight="1" x14ac:dyDescent="0.3">
      <c r="B75" s="243"/>
      <c r="C75" s="247" t="s">
        <v>820</v>
      </c>
      <c r="D75" s="247"/>
      <c r="E75" s="247"/>
      <c r="F75" s="248" t="s">
        <v>821</v>
      </c>
      <c r="G75" s="249"/>
      <c r="H75" s="247"/>
      <c r="I75" s="247"/>
      <c r="J75" s="247" t="s">
        <v>822</v>
      </c>
      <c r="K75" s="244"/>
    </row>
    <row r="76" spans="2:11" ht="5.25" customHeight="1" x14ac:dyDescent="0.3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 x14ac:dyDescent="0.3">
      <c r="B77" s="243"/>
      <c r="C77" s="233" t="s">
        <v>52</v>
      </c>
      <c r="D77" s="250"/>
      <c r="E77" s="250"/>
      <c r="F77" s="252" t="s">
        <v>823</v>
      </c>
      <c r="G77" s="251"/>
      <c r="H77" s="233" t="s">
        <v>824</v>
      </c>
      <c r="I77" s="233" t="s">
        <v>825</v>
      </c>
      <c r="J77" s="233">
        <v>20</v>
      </c>
      <c r="K77" s="244"/>
    </row>
    <row r="78" spans="2:11" ht="15" customHeight="1" x14ac:dyDescent="0.3">
      <c r="B78" s="243"/>
      <c r="C78" s="233" t="s">
        <v>826</v>
      </c>
      <c r="D78" s="233"/>
      <c r="E78" s="233"/>
      <c r="F78" s="252" t="s">
        <v>823</v>
      </c>
      <c r="G78" s="251"/>
      <c r="H78" s="233" t="s">
        <v>827</v>
      </c>
      <c r="I78" s="233" t="s">
        <v>825</v>
      </c>
      <c r="J78" s="233">
        <v>120</v>
      </c>
      <c r="K78" s="244"/>
    </row>
    <row r="79" spans="2:11" ht="15" customHeight="1" x14ac:dyDescent="0.3">
      <c r="B79" s="253"/>
      <c r="C79" s="233" t="s">
        <v>828</v>
      </c>
      <c r="D79" s="233"/>
      <c r="E79" s="233"/>
      <c r="F79" s="252" t="s">
        <v>829</v>
      </c>
      <c r="G79" s="251"/>
      <c r="H79" s="233" t="s">
        <v>830</v>
      </c>
      <c r="I79" s="233" t="s">
        <v>825</v>
      </c>
      <c r="J79" s="233">
        <v>50</v>
      </c>
      <c r="K79" s="244"/>
    </row>
    <row r="80" spans="2:11" ht="15" customHeight="1" x14ac:dyDescent="0.3">
      <c r="B80" s="253"/>
      <c r="C80" s="233" t="s">
        <v>831</v>
      </c>
      <c r="D80" s="233"/>
      <c r="E80" s="233"/>
      <c r="F80" s="252" t="s">
        <v>823</v>
      </c>
      <c r="G80" s="251"/>
      <c r="H80" s="233" t="s">
        <v>832</v>
      </c>
      <c r="I80" s="233" t="s">
        <v>833</v>
      </c>
      <c r="J80" s="233"/>
      <c r="K80" s="244"/>
    </row>
    <row r="81" spans="2:11" ht="15" customHeight="1" x14ac:dyDescent="0.3">
      <c r="B81" s="253"/>
      <c r="C81" s="254" t="s">
        <v>834</v>
      </c>
      <c r="D81" s="254"/>
      <c r="E81" s="254"/>
      <c r="F81" s="255" t="s">
        <v>829</v>
      </c>
      <c r="G81" s="254"/>
      <c r="H81" s="254" t="s">
        <v>835</v>
      </c>
      <c r="I81" s="254" t="s">
        <v>825</v>
      </c>
      <c r="J81" s="254">
        <v>15</v>
      </c>
      <c r="K81" s="244"/>
    </row>
    <row r="82" spans="2:11" ht="15" customHeight="1" x14ac:dyDescent="0.3">
      <c r="B82" s="253"/>
      <c r="C82" s="254" t="s">
        <v>836</v>
      </c>
      <c r="D82" s="254"/>
      <c r="E82" s="254"/>
      <c r="F82" s="255" t="s">
        <v>829</v>
      </c>
      <c r="G82" s="254"/>
      <c r="H82" s="254" t="s">
        <v>837</v>
      </c>
      <c r="I82" s="254" t="s">
        <v>825</v>
      </c>
      <c r="J82" s="254">
        <v>15</v>
      </c>
      <c r="K82" s="244"/>
    </row>
    <row r="83" spans="2:11" ht="15" customHeight="1" x14ac:dyDescent="0.3">
      <c r="B83" s="253"/>
      <c r="C83" s="254" t="s">
        <v>838</v>
      </c>
      <c r="D83" s="254"/>
      <c r="E83" s="254"/>
      <c r="F83" s="255" t="s">
        <v>829</v>
      </c>
      <c r="G83" s="254"/>
      <c r="H83" s="254" t="s">
        <v>839</v>
      </c>
      <c r="I83" s="254" t="s">
        <v>825</v>
      </c>
      <c r="J83" s="254">
        <v>20</v>
      </c>
      <c r="K83" s="244"/>
    </row>
    <row r="84" spans="2:11" ht="15" customHeight="1" x14ac:dyDescent="0.3">
      <c r="B84" s="253"/>
      <c r="C84" s="254" t="s">
        <v>840</v>
      </c>
      <c r="D84" s="254"/>
      <c r="E84" s="254"/>
      <c r="F84" s="255" t="s">
        <v>829</v>
      </c>
      <c r="G84" s="254"/>
      <c r="H84" s="254" t="s">
        <v>841</v>
      </c>
      <c r="I84" s="254" t="s">
        <v>825</v>
      </c>
      <c r="J84" s="254">
        <v>20</v>
      </c>
      <c r="K84" s="244"/>
    </row>
    <row r="85" spans="2:11" ht="15" customHeight="1" x14ac:dyDescent="0.3">
      <c r="B85" s="253"/>
      <c r="C85" s="233" t="s">
        <v>842</v>
      </c>
      <c r="D85" s="233"/>
      <c r="E85" s="233"/>
      <c r="F85" s="252" t="s">
        <v>829</v>
      </c>
      <c r="G85" s="251"/>
      <c r="H85" s="233" t="s">
        <v>843</v>
      </c>
      <c r="I85" s="233" t="s">
        <v>825</v>
      </c>
      <c r="J85" s="233">
        <v>50</v>
      </c>
      <c r="K85" s="244"/>
    </row>
    <row r="86" spans="2:11" ht="15" customHeight="1" x14ac:dyDescent="0.3">
      <c r="B86" s="253"/>
      <c r="C86" s="233" t="s">
        <v>844</v>
      </c>
      <c r="D86" s="233"/>
      <c r="E86" s="233"/>
      <c r="F86" s="252" t="s">
        <v>829</v>
      </c>
      <c r="G86" s="251"/>
      <c r="H86" s="233" t="s">
        <v>845</v>
      </c>
      <c r="I86" s="233" t="s">
        <v>825</v>
      </c>
      <c r="J86" s="233">
        <v>20</v>
      </c>
      <c r="K86" s="244"/>
    </row>
    <row r="87" spans="2:11" ht="15" customHeight="1" x14ac:dyDescent="0.3">
      <c r="B87" s="253"/>
      <c r="C87" s="233" t="s">
        <v>846</v>
      </c>
      <c r="D87" s="233"/>
      <c r="E87" s="233"/>
      <c r="F87" s="252" t="s">
        <v>829</v>
      </c>
      <c r="G87" s="251"/>
      <c r="H87" s="233" t="s">
        <v>847</v>
      </c>
      <c r="I87" s="233" t="s">
        <v>825</v>
      </c>
      <c r="J87" s="233">
        <v>20</v>
      </c>
      <c r="K87" s="244"/>
    </row>
    <row r="88" spans="2:11" ht="15" customHeight="1" x14ac:dyDescent="0.3">
      <c r="B88" s="253"/>
      <c r="C88" s="233" t="s">
        <v>848</v>
      </c>
      <c r="D88" s="233"/>
      <c r="E88" s="233"/>
      <c r="F88" s="252" t="s">
        <v>829</v>
      </c>
      <c r="G88" s="251"/>
      <c r="H88" s="233" t="s">
        <v>849</v>
      </c>
      <c r="I88" s="233" t="s">
        <v>825</v>
      </c>
      <c r="J88" s="233">
        <v>50</v>
      </c>
      <c r="K88" s="244"/>
    </row>
    <row r="89" spans="2:11" ht="15" customHeight="1" x14ac:dyDescent="0.3">
      <c r="B89" s="253"/>
      <c r="C89" s="233" t="s">
        <v>850</v>
      </c>
      <c r="D89" s="233"/>
      <c r="E89" s="233"/>
      <c r="F89" s="252" t="s">
        <v>829</v>
      </c>
      <c r="G89" s="251"/>
      <c r="H89" s="233" t="s">
        <v>850</v>
      </c>
      <c r="I89" s="233" t="s">
        <v>825</v>
      </c>
      <c r="J89" s="233">
        <v>50</v>
      </c>
      <c r="K89" s="244"/>
    </row>
    <row r="90" spans="2:11" ht="15" customHeight="1" x14ac:dyDescent="0.3">
      <c r="B90" s="253"/>
      <c r="C90" s="233" t="s">
        <v>124</v>
      </c>
      <c r="D90" s="233"/>
      <c r="E90" s="233"/>
      <c r="F90" s="252" t="s">
        <v>829</v>
      </c>
      <c r="G90" s="251"/>
      <c r="H90" s="233" t="s">
        <v>851</v>
      </c>
      <c r="I90" s="233" t="s">
        <v>825</v>
      </c>
      <c r="J90" s="233">
        <v>255</v>
      </c>
      <c r="K90" s="244"/>
    </row>
    <row r="91" spans="2:11" ht="15" customHeight="1" x14ac:dyDescent="0.3">
      <c r="B91" s="253"/>
      <c r="C91" s="233" t="s">
        <v>852</v>
      </c>
      <c r="D91" s="233"/>
      <c r="E91" s="233"/>
      <c r="F91" s="252" t="s">
        <v>823</v>
      </c>
      <c r="G91" s="251"/>
      <c r="H91" s="233" t="s">
        <v>853</v>
      </c>
      <c r="I91" s="233" t="s">
        <v>854</v>
      </c>
      <c r="J91" s="233"/>
      <c r="K91" s="244"/>
    </row>
    <row r="92" spans="2:11" ht="15" customHeight="1" x14ac:dyDescent="0.3">
      <c r="B92" s="253"/>
      <c r="C92" s="233" t="s">
        <v>855</v>
      </c>
      <c r="D92" s="233"/>
      <c r="E92" s="233"/>
      <c r="F92" s="252" t="s">
        <v>823</v>
      </c>
      <c r="G92" s="251"/>
      <c r="H92" s="233" t="s">
        <v>856</v>
      </c>
      <c r="I92" s="233" t="s">
        <v>857</v>
      </c>
      <c r="J92" s="233"/>
      <c r="K92" s="244"/>
    </row>
    <row r="93" spans="2:11" ht="15" customHeight="1" x14ac:dyDescent="0.3">
      <c r="B93" s="253"/>
      <c r="C93" s="233" t="s">
        <v>858</v>
      </c>
      <c r="D93" s="233"/>
      <c r="E93" s="233"/>
      <c r="F93" s="252" t="s">
        <v>823</v>
      </c>
      <c r="G93" s="251"/>
      <c r="H93" s="233" t="s">
        <v>858</v>
      </c>
      <c r="I93" s="233" t="s">
        <v>857</v>
      </c>
      <c r="J93" s="233"/>
      <c r="K93" s="244"/>
    </row>
    <row r="94" spans="2:11" ht="15" customHeight="1" x14ac:dyDescent="0.3">
      <c r="B94" s="253"/>
      <c r="C94" s="233" t="s">
        <v>37</v>
      </c>
      <c r="D94" s="233"/>
      <c r="E94" s="233"/>
      <c r="F94" s="252" t="s">
        <v>823</v>
      </c>
      <c r="G94" s="251"/>
      <c r="H94" s="233" t="s">
        <v>859</v>
      </c>
      <c r="I94" s="233" t="s">
        <v>857</v>
      </c>
      <c r="J94" s="233"/>
      <c r="K94" s="244"/>
    </row>
    <row r="95" spans="2:11" ht="15" customHeight="1" x14ac:dyDescent="0.3">
      <c r="B95" s="253"/>
      <c r="C95" s="233" t="s">
        <v>47</v>
      </c>
      <c r="D95" s="233"/>
      <c r="E95" s="233"/>
      <c r="F95" s="252" t="s">
        <v>823</v>
      </c>
      <c r="G95" s="251"/>
      <c r="H95" s="233" t="s">
        <v>860</v>
      </c>
      <c r="I95" s="233" t="s">
        <v>857</v>
      </c>
      <c r="J95" s="233"/>
      <c r="K95" s="244"/>
    </row>
    <row r="96" spans="2:11" ht="15" customHeight="1" x14ac:dyDescent="0.3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 x14ac:dyDescent="0.3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 x14ac:dyDescent="0.3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 x14ac:dyDescent="0.3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 x14ac:dyDescent="0.3">
      <c r="B100" s="243"/>
      <c r="C100" s="348" t="s">
        <v>861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 x14ac:dyDescent="0.3">
      <c r="B101" s="243"/>
      <c r="C101" s="245" t="s">
        <v>817</v>
      </c>
      <c r="D101" s="245"/>
      <c r="E101" s="245"/>
      <c r="F101" s="245" t="s">
        <v>818</v>
      </c>
      <c r="G101" s="246"/>
      <c r="H101" s="245" t="s">
        <v>119</v>
      </c>
      <c r="I101" s="245" t="s">
        <v>56</v>
      </c>
      <c r="J101" s="245" t="s">
        <v>819</v>
      </c>
      <c r="K101" s="244"/>
    </row>
    <row r="102" spans="2:11" ht="17.25" customHeight="1" x14ac:dyDescent="0.3">
      <c r="B102" s="243"/>
      <c r="C102" s="247" t="s">
        <v>820</v>
      </c>
      <c r="D102" s="247"/>
      <c r="E102" s="247"/>
      <c r="F102" s="248" t="s">
        <v>821</v>
      </c>
      <c r="G102" s="249"/>
      <c r="H102" s="247"/>
      <c r="I102" s="247"/>
      <c r="J102" s="247" t="s">
        <v>822</v>
      </c>
      <c r="K102" s="244"/>
    </row>
    <row r="103" spans="2:11" ht="5.25" customHeight="1" x14ac:dyDescent="0.3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 x14ac:dyDescent="0.3">
      <c r="B104" s="243"/>
      <c r="C104" s="233" t="s">
        <v>52</v>
      </c>
      <c r="D104" s="250"/>
      <c r="E104" s="250"/>
      <c r="F104" s="252" t="s">
        <v>823</v>
      </c>
      <c r="G104" s="261"/>
      <c r="H104" s="233" t="s">
        <v>862</v>
      </c>
      <c r="I104" s="233" t="s">
        <v>825</v>
      </c>
      <c r="J104" s="233">
        <v>20</v>
      </c>
      <c r="K104" s="244"/>
    </row>
    <row r="105" spans="2:11" ht="15" customHeight="1" x14ac:dyDescent="0.3">
      <c r="B105" s="243"/>
      <c r="C105" s="233" t="s">
        <v>826</v>
      </c>
      <c r="D105" s="233"/>
      <c r="E105" s="233"/>
      <c r="F105" s="252" t="s">
        <v>823</v>
      </c>
      <c r="G105" s="233"/>
      <c r="H105" s="233" t="s">
        <v>862</v>
      </c>
      <c r="I105" s="233" t="s">
        <v>825</v>
      </c>
      <c r="J105" s="233">
        <v>120</v>
      </c>
      <c r="K105" s="244"/>
    </row>
    <row r="106" spans="2:11" ht="15" customHeight="1" x14ac:dyDescent="0.3">
      <c r="B106" s="253"/>
      <c r="C106" s="233" t="s">
        <v>828</v>
      </c>
      <c r="D106" s="233"/>
      <c r="E106" s="233"/>
      <c r="F106" s="252" t="s">
        <v>829</v>
      </c>
      <c r="G106" s="233"/>
      <c r="H106" s="233" t="s">
        <v>862</v>
      </c>
      <c r="I106" s="233" t="s">
        <v>825</v>
      </c>
      <c r="J106" s="233">
        <v>50</v>
      </c>
      <c r="K106" s="244"/>
    </row>
    <row r="107" spans="2:11" ht="15" customHeight="1" x14ac:dyDescent="0.3">
      <c r="B107" s="253"/>
      <c r="C107" s="233" t="s">
        <v>831</v>
      </c>
      <c r="D107" s="233"/>
      <c r="E107" s="233"/>
      <c r="F107" s="252" t="s">
        <v>823</v>
      </c>
      <c r="G107" s="233"/>
      <c r="H107" s="233" t="s">
        <v>862</v>
      </c>
      <c r="I107" s="233" t="s">
        <v>833</v>
      </c>
      <c r="J107" s="233"/>
      <c r="K107" s="244"/>
    </row>
    <row r="108" spans="2:11" ht="15" customHeight="1" x14ac:dyDescent="0.3">
      <c r="B108" s="253"/>
      <c r="C108" s="233" t="s">
        <v>842</v>
      </c>
      <c r="D108" s="233"/>
      <c r="E108" s="233"/>
      <c r="F108" s="252" t="s">
        <v>829</v>
      </c>
      <c r="G108" s="233"/>
      <c r="H108" s="233" t="s">
        <v>862</v>
      </c>
      <c r="I108" s="233" t="s">
        <v>825</v>
      </c>
      <c r="J108" s="233">
        <v>50</v>
      </c>
      <c r="K108" s="244"/>
    </row>
    <row r="109" spans="2:11" ht="15" customHeight="1" x14ac:dyDescent="0.3">
      <c r="B109" s="253"/>
      <c r="C109" s="233" t="s">
        <v>850</v>
      </c>
      <c r="D109" s="233"/>
      <c r="E109" s="233"/>
      <c r="F109" s="252" t="s">
        <v>829</v>
      </c>
      <c r="G109" s="233"/>
      <c r="H109" s="233" t="s">
        <v>862</v>
      </c>
      <c r="I109" s="233" t="s">
        <v>825</v>
      </c>
      <c r="J109" s="233">
        <v>50</v>
      </c>
      <c r="K109" s="244"/>
    </row>
    <row r="110" spans="2:11" ht="15" customHeight="1" x14ac:dyDescent="0.3">
      <c r="B110" s="253"/>
      <c r="C110" s="233" t="s">
        <v>848</v>
      </c>
      <c r="D110" s="233"/>
      <c r="E110" s="233"/>
      <c r="F110" s="252" t="s">
        <v>829</v>
      </c>
      <c r="G110" s="233"/>
      <c r="H110" s="233" t="s">
        <v>862</v>
      </c>
      <c r="I110" s="233" t="s">
        <v>825</v>
      </c>
      <c r="J110" s="233">
        <v>50</v>
      </c>
      <c r="K110" s="244"/>
    </row>
    <row r="111" spans="2:11" ht="15" customHeight="1" x14ac:dyDescent="0.3">
      <c r="B111" s="253"/>
      <c r="C111" s="233" t="s">
        <v>52</v>
      </c>
      <c r="D111" s="233"/>
      <c r="E111" s="233"/>
      <c r="F111" s="252" t="s">
        <v>823</v>
      </c>
      <c r="G111" s="233"/>
      <c r="H111" s="233" t="s">
        <v>863</v>
      </c>
      <c r="I111" s="233" t="s">
        <v>825</v>
      </c>
      <c r="J111" s="233">
        <v>20</v>
      </c>
      <c r="K111" s="244"/>
    </row>
    <row r="112" spans="2:11" ht="15" customHeight="1" x14ac:dyDescent="0.3">
      <c r="B112" s="253"/>
      <c r="C112" s="233" t="s">
        <v>864</v>
      </c>
      <c r="D112" s="233"/>
      <c r="E112" s="233"/>
      <c r="F112" s="252" t="s">
        <v>823</v>
      </c>
      <c r="G112" s="233"/>
      <c r="H112" s="233" t="s">
        <v>865</v>
      </c>
      <c r="I112" s="233" t="s">
        <v>825</v>
      </c>
      <c r="J112" s="233">
        <v>120</v>
      </c>
      <c r="K112" s="244"/>
    </row>
    <row r="113" spans="2:11" ht="15" customHeight="1" x14ac:dyDescent="0.3">
      <c r="B113" s="253"/>
      <c r="C113" s="233" t="s">
        <v>37</v>
      </c>
      <c r="D113" s="233"/>
      <c r="E113" s="233"/>
      <c r="F113" s="252" t="s">
        <v>823</v>
      </c>
      <c r="G113" s="233"/>
      <c r="H113" s="233" t="s">
        <v>866</v>
      </c>
      <c r="I113" s="233" t="s">
        <v>857</v>
      </c>
      <c r="J113" s="233"/>
      <c r="K113" s="244"/>
    </row>
    <row r="114" spans="2:11" ht="15" customHeight="1" x14ac:dyDescent="0.3">
      <c r="B114" s="253"/>
      <c r="C114" s="233" t="s">
        <v>47</v>
      </c>
      <c r="D114" s="233"/>
      <c r="E114" s="233"/>
      <c r="F114" s="252" t="s">
        <v>823</v>
      </c>
      <c r="G114" s="233"/>
      <c r="H114" s="233" t="s">
        <v>867</v>
      </c>
      <c r="I114" s="233" t="s">
        <v>857</v>
      </c>
      <c r="J114" s="233"/>
      <c r="K114" s="244"/>
    </row>
    <row r="115" spans="2:11" ht="15" customHeight="1" x14ac:dyDescent="0.3">
      <c r="B115" s="253"/>
      <c r="C115" s="233" t="s">
        <v>56</v>
      </c>
      <c r="D115" s="233"/>
      <c r="E115" s="233"/>
      <c r="F115" s="252" t="s">
        <v>823</v>
      </c>
      <c r="G115" s="233"/>
      <c r="H115" s="233" t="s">
        <v>868</v>
      </c>
      <c r="I115" s="233" t="s">
        <v>869</v>
      </c>
      <c r="J115" s="233"/>
      <c r="K115" s="244"/>
    </row>
    <row r="116" spans="2:11" ht="15" customHeight="1" x14ac:dyDescent="0.3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 x14ac:dyDescent="0.3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 x14ac:dyDescent="0.3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 x14ac:dyDescent="0.3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 x14ac:dyDescent="0.3">
      <c r="B120" s="268"/>
      <c r="C120" s="345" t="s">
        <v>870</v>
      </c>
      <c r="D120" s="345"/>
      <c r="E120" s="345"/>
      <c r="F120" s="345"/>
      <c r="G120" s="345"/>
      <c r="H120" s="345"/>
      <c r="I120" s="345"/>
      <c r="J120" s="345"/>
      <c r="K120" s="269"/>
    </row>
    <row r="121" spans="2:11" ht="17.25" customHeight="1" x14ac:dyDescent="0.3">
      <c r="B121" s="270"/>
      <c r="C121" s="245" t="s">
        <v>817</v>
      </c>
      <c r="D121" s="245"/>
      <c r="E121" s="245"/>
      <c r="F121" s="245" t="s">
        <v>818</v>
      </c>
      <c r="G121" s="246"/>
      <c r="H121" s="245" t="s">
        <v>119</v>
      </c>
      <c r="I121" s="245" t="s">
        <v>56</v>
      </c>
      <c r="J121" s="245" t="s">
        <v>819</v>
      </c>
      <c r="K121" s="271"/>
    </row>
    <row r="122" spans="2:11" ht="17.25" customHeight="1" x14ac:dyDescent="0.3">
      <c r="B122" s="270"/>
      <c r="C122" s="247" t="s">
        <v>820</v>
      </c>
      <c r="D122" s="247"/>
      <c r="E122" s="247"/>
      <c r="F122" s="248" t="s">
        <v>821</v>
      </c>
      <c r="G122" s="249"/>
      <c r="H122" s="247"/>
      <c r="I122" s="247"/>
      <c r="J122" s="247" t="s">
        <v>822</v>
      </c>
      <c r="K122" s="271"/>
    </row>
    <row r="123" spans="2:11" ht="5.25" customHeight="1" x14ac:dyDescent="0.3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 x14ac:dyDescent="0.3">
      <c r="B124" s="272"/>
      <c r="C124" s="233" t="s">
        <v>826</v>
      </c>
      <c r="D124" s="250"/>
      <c r="E124" s="250"/>
      <c r="F124" s="252" t="s">
        <v>823</v>
      </c>
      <c r="G124" s="233"/>
      <c r="H124" s="233" t="s">
        <v>862</v>
      </c>
      <c r="I124" s="233" t="s">
        <v>825</v>
      </c>
      <c r="J124" s="233">
        <v>120</v>
      </c>
      <c r="K124" s="274"/>
    </row>
    <row r="125" spans="2:11" ht="15" customHeight="1" x14ac:dyDescent="0.3">
      <c r="B125" s="272"/>
      <c r="C125" s="233" t="s">
        <v>871</v>
      </c>
      <c r="D125" s="233"/>
      <c r="E125" s="233"/>
      <c r="F125" s="252" t="s">
        <v>823</v>
      </c>
      <c r="G125" s="233"/>
      <c r="H125" s="233" t="s">
        <v>872</v>
      </c>
      <c r="I125" s="233" t="s">
        <v>825</v>
      </c>
      <c r="J125" s="233" t="s">
        <v>873</v>
      </c>
      <c r="K125" s="274"/>
    </row>
    <row r="126" spans="2:11" ht="15" customHeight="1" x14ac:dyDescent="0.3">
      <c r="B126" s="272"/>
      <c r="C126" s="233" t="s">
        <v>772</v>
      </c>
      <c r="D126" s="233"/>
      <c r="E126" s="233"/>
      <c r="F126" s="252" t="s">
        <v>823</v>
      </c>
      <c r="G126" s="233"/>
      <c r="H126" s="233" t="s">
        <v>874</v>
      </c>
      <c r="I126" s="233" t="s">
        <v>825</v>
      </c>
      <c r="J126" s="233" t="s">
        <v>873</v>
      </c>
      <c r="K126" s="274"/>
    </row>
    <row r="127" spans="2:11" ht="15" customHeight="1" x14ac:dyDescent="0.3">
      <c r="B127" s="272"/>
      <c r="C127" s="233" t="s">
        <v>834</v>
      </c>
      <c r="D127" s="233"/>
      <c r="E127" s="233"/>
      <c r="F127" s="252" t="s">
        <v>829</v>
      </c>
      <c r="G127" s="233"/>
      <c r="H127" s="233" t="s">
        <v>835</v>
      </c>
      <c r="I127" s="233" t="s">
        <v>825</v>
      </c>
      <c r="J127" s="233">
        <v>15</v>
      </c>
      <c r="K127" s="274"/>
    </row>
    <row r="128" spans="2:11" ht="15" customHeight="1" x14ac:dyDescent="0.3">
      <c r="B128" s="272"/>
      <c r="C128" s="254" t="s">
        <v>836</v>
      </c>
      <c r="D128" s="254"/>
      <c r="E128" s="254"/>
      <c r="F128" s="255" t="s">
        <v>829</v>
      </c>
      <c r="G128" s="254"/>
      <c r="H128" s="254" t="s">
        <v>837</v>
      </c>
      <c r="I128" s="254" t="s">
        <v>825</v>
      </c>
      <c r="J128" s="254">
        <v>15</v>
      </c>
      <c r="K128" s="274"/>
    </row>
    <row r="129" spans="2:11" ht="15" customHeight="1" x14ac:dyDescent="0.3">
      <c r="B129" s="272"/>
      <c r="C129" s="254" t="s">
        <v>838</v>
      </c>
      <c r="D129" s="254"/>
      <c r="E129" s="254"/>
      <c r="F129" s="255" t="s">
        <v>829</v>
      </c>
      <c r="G129" s="254"/>
      <c r="H129" s="254" t="s">
        <v>839</v>
      </c>
      <c r="I129" s="254" t="s">
        <v>825</v>
      </c>
      <c r="J129" s="254">
        <v>20</v>
      </c>
      <c r="K129" s="274"/>
    </row>
    <row r="130" spans="2:11" ht="15" customHeight="1" x14ac:dyDescent="0.3">
      <c r="B130" s="272"/>
      <c r="C130" s="254" t="s">
        <v>840</v>
      </c>
      <c r="D130" s="254"/>
      <c r="E130" s="254"/>
      <c r="F130" s="255" t="s">
        <v>829</v>
      </c>
      <c r="G130" s="254"/>
      <c r="H130" s="254" t="s">
        <v>841</v>
      </c>
      <c r="I130" s="254" t="s">
        <v>825</v>
      </c>
      <c r="J130" s="254">
        <v>20</v>
      </c>
      <c r="K130" s="274"/>
    </row>
    <row r="131" spans="2:11" ht="15" customHeight="1" x14ac:dyDescent="0.3">
      <c r="B131" s="272"/>
      <c r="C131" s="233" t="s">
        <v>828</v>
      </c>
      <c r="D131" s="233"/>
      <c r="E131" s="233"/>
      <c r="F131" s="252" t="s">
        <v>829</v>
      </c>
      <c r="G131" s="233"/>
      <c r="H131" s="233" t="s">
        <v>862</v>
      </c>
      <c r="I131" s="233" t="s">
        <v>825</v>
      </c>
      <c r="J131" s="233">
        <v>50</v>
      </c>
      <c r="K131" s="274"/>
    </row>
    <row r="132" spans="2:11" ht="15" customHeight="1" x14ac:dyDescent="0.3">
      <c r="B132" s="272"/>
      <c r="C132" s="233" t="s">
        <v>842</v>
      </c>
      <c r="D132" s="233"/>
      <c r="E132" s="233"/>
      <c r="F132" s="252" t="s">
        <v>829</v>
      </c>
      <c r="G132" s="233"/>
      <c r="H132" s="233" t="s">
        <v>862</v>
      </c>
      <c r="I132" s="233" t="s">
        <v>825</v>
      </c>
      <c r="J132" s="233">
        <v>50</v>
      </c>
      <c r="K132" s="274"/>
    </row>
    <row r="133" spans="2:11" ht="15" customHeight="1" x14ac:dyDescent="0.3">
      <c r="B133" s="272"/>
      <c r="C133" s="233" t="s">
        <v>848</v>
      </c>
      <c r="D133" s="233"/>
      <c r="E133" s="233"/>
      <c r="F133" s="252" t="s">
        <v>829</v>
      </c>
      <c r="G133" s="233"/>
      <c r="H133" s="233" t="s">
        <v>862</v>
      </c>
      <c r="I133" s="233" t="s">
        <v>825</v>
      </c>
      <c r="J133" s="233">
        <v>50</v>
      </c>
      <c r="K133" s="274"/>
    </row>
    <row r="134" spans="2:11" ht="15" customHeight="1" x14ac:dyDescent="0.3">
      <c r="B134" s="272"/>
      <c r="C134" s="233" t="s">
        <v>850</v>
      </c>
      <c r="D134" s="233"/>
      <c r="E134" s="233"/>
      <c r="F134" s="252" t="s">
        <v>829</v>
      </c>
      <c r="G134" s="233"/>
      <c r="H134" s="233" t="s">
        <v>862</v>
      </c>
      <c r="I134" s="233" t="s">
        <v>825</v>
      </c>
      <c r="J134" s="233">
        <v>50</v>
      </c>
      <c r="K134" s="274"/>
    </row>
    <row r="135" spans="2:11" ht="15" customHeight="1" x14ac:dyDescent="0.3">
      <c r="B135" s="272"/>
      <c r="C135" s="233" t="s">
        <v>124</v>
      </c>
      <c r="D135" s="233"/>
      <c r="E135" s="233"/>
      <c r="F135" s="252" t="s">
        <v>829</v>
      </c>
      <c r="G135" s="233"/>
      <c r="H135" s="233" t="s">
        <v>875</v>
      </c>
      <c r="I135" s="233" t="s">
        <v>825</v>
      </c>
      <c r="J135" s="233">
        <v>255</v>
      </c>
      <c r="K135" s="274"/>
    </row>
    <row r="136" spans="2:11" ht="15" customHeight="1" x14ac:dyDescent="0.3">
      <c r="B136" s="272"/>
      <c r="C136" s="233" t="s">
        <v>852</v>
      </c>
      <c r="D136" s="233"/>
      <c r="E136" s="233"/>
      <c r="F136" s="252" t="s">
        <v>823</v>
      </c>
      <c r="G136" s="233"/>
      <c r="H136" s="233" t="s">
        <v>876</v>
      </c>
      <c r="I136" s="233" t="s">
        <v>854</v>
      </c>
      <c r="J136" s="233"/>
      <c r="K136" s="274"/>
    </row>
    <row r="137" spans="2:11" ht="15" customHeight="1" x14ac:dyDescent="0.3">
      <c r="B137" s="272"/>
      <c r="C137" s="233" t="s">
        <v>855</v>
      </c>
      <c r="D137" s="233"/>
      <c r="E137" s="233"/>
      <c r="F137" s="252" t="s">
        <v>823</v>
      </c>
      <c r="G137" s="233"/>
      <c r="H137" s="233" t="s">
        <v>877</v>
      </c>
      <c r="I137" s="233" t="s">
        <v>857</v>
      </c>
      <c r="J137" s="233"/>
      <c r="K137" s="274"/>
    </row>
    <row r="138" spans="2:11" ht="15" customHeight="1" x14ac:dyDescent="0.3">
      <c r="B138" s="272"/>
      <c r="C138" s="233" t="s">
        <v>858</v>
      </c>
      <c r="D138" s="233"/>
      <c r="E138" s="233"/>
      <c r="F138" s="252" t="s">
        <v>823</v>
      </c>
      <c r="G138" s="233"/>
      <c r="H138" s="233" t="s">
        <v>858</v>
      </c>
      <c r="I138" s="233" t="s">
        <v>857</v>
      </c>
      <c r="J138" s="233"/>
      <c r="K138" s="274"/>
    </row>
    <row r="139" spans="2:11" ht="15" customHeight="1" x14ac:dyDescent="0.3">
      <c r="B139" s="272"/>
      <c r="C139" s="233" t="s">
        <v>37</v>
      </c>
      <c r="D139" s="233"/>
      <c r="E139" s="233"/>
      <c r="F139" s="252" t="s">
        <v>823</v>
      </c>
      <c r="G139" s="233"/>
      <c r="H139" s="233" t="s">
        <v>878</v>
      </c>
      <c r="I139" s="233" t="s">
        <v>857</v>
      </c>
      <c r="J139" s="233"/>
      <c r="K139" s="274"/>
    </row>
    <row r="140" spans="2:11" ht="15" customHeight="1" x14ac:dyDescent="0.3">
      <c r="B140" s="272"/>
      <c r="C140" s="233" t="s">
        <v>879</v>
      </c>
      <c r="D140" s="233"/>
      <c r="E140" s="233"/>
      <c r="F140" s="252" t="s">
        <v>823</v>
      </c>
      <c r="G140" s="233"/>
      <c r="H140" s="233" t="s">
        <v>880</v>
      </c>
      <c r="I140" s="233" t="s">
        <v>857</v>
      </c>
      <c r="J140" s="233"/>
      <c r="K140" s="274"/>
    </row>
    <row r="141" spans="2:11" ht="15" customHeight="1" x14ac:dyDescent="0.3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 x14ac:dyDescent="0.3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 x14ac:dyDescent="0.3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 x14ac:dyDescent="0.3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 x14ac:dyDescent="0.3">
      <c r="B145" s="243"/>
      <c r="C145" s="348" t="s">
        <v>881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 x14ac:dyDescent="0.3">
      <c r="B146" s="243"/>
      <c r="C146" s="245" t="s">
        <v>817</v>
      </c>
      <c r="D146" s="245"/>
      <c r="E146" s="245"/>
      <c r="F146" s="245" t="s">
        <v>818</v>
      </c>
      <c r="G146" s="246"/>
      <c r="H146" s="245" t="s">
        <v>119</v>
      </c>
      <c r="I146" s="245" t="s">
        <v>56</v>
      </c>
      <c r="J146" s="245" t="s">
        <v>819</v>
      </c>
      <c r="K146" s="244"/>
    </row>
    <row r="147" spans="2:11" ht="17.25" customHeight="1" x14ac:dyDescent="0.3">
      <c r="B147" s="243"/>
      <c r="C147" s="247" t="s">
        <v>820</v>
      </c>
      <c r="D147" s="247"/>
      <c r="E147" s="247"/>
      <c r="F147" s="248" t="s">
        <v>821</v>
      </c>
      <c r="G147" s="249"/>
      <c r="H147" s="247"/>
      <c r="I147" s="247"/>
      <c r="J147" s="247" t="s">
        <v>822</v>
      </c>
      <c r="K147" s="244"/>
    </row>
    <row r="148" spans="2:11" ht="5.25" customHeight="1" x14ac:dyDescent="0.3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 x14ac:dyDescent="0.3">
      <c r="B149" s="253"/>
      <c r="C149" s="278" t="s">
        <v>826</v>
      </c>
      <c r="D149" s="233"/>
      <c r="E149" s="233"/>
      <c r="F149" s="279" t="s">
        <v>823</v>
      </c>
      <c r="G149" s="233"/>
      <c r="H149" s="278" t="s">
        <v>862</v>
      </c>
      <c r="I149" s="278" t="s">
        <v>825</v>
      </c>
      <c r="J149" s="278">
        <v>120</v>
      </c>
      <c r="K149" s="274"/>
    </row>
    <row r="150" spans="2:11" ht="15" customHeight="1" x14ac:dyDescent="0.3">
      <c r="B150" s="253"/>
      <c r="C150" s="278" t="s">
        <v>871</v>
      </c>
      <c r="D150" s="233"/>
      <c r="E150" s="233"/>
      <c r="F150" s="279" t="s">
        <v>823</v>
      </c>
      <c r="G150" s="233"/>
      <c r="H150" s="278" t="s">
        <v>882</v>
      </c>
      <c r="I150" s="278" t="s">
        <v>825</v>
      </c>
      <c r="J150" s="278" t="s">
        <v>873</v>
      </c>
      <c r="K150" s="274"/>
    </row>
    <row r="151" spans="2:11" ht="15" customHeight="1" x14ac:dyDescent="0.3">
      <c r="B151" s="253"/>
      <c r="C151" s="278" t="s">
        <v>772</v>
      </c>
      <c r="D151" s="233"/>
      <c r="E151" s="233"/>
      <c r="F151" s="279" t="s">
        <v>823</v>
      </c>
      <c r="G151" s="233"/>
      <c r="H151" s="278" t="s">
        <v>883</v>
      </c>
      <c r="I151" s="278" t="s">
        <v>825</v>
      </c>
      <c r="J151" s="278" t="s">
        <v>873</v>
      </c>
      <c r="K151" s="274"/>
    </row>
    <row r="152" spans="2:11" ht="15" customHeight="1" x14ac:dyDescent="0.3">
      <c r="B152" s="253"/>
      <c r="C152" s="278" t="s">
        <v>828</v>
      </c>
      <c r="D152" s="233"/>
      <c r="E152" s="233"/>
      <c r="F152" s="279" t="s">
        <v>829</v>
      </c>
      <c r="G152" s="233"/>
      <c r="H152" s="278" t="s">
        <v>862</v>
      </c>
      <c r="I152" s="278" t="s">
        <v>825</v>
      </c>
      <c r="J152" s="278">
        <v>50</v>
      </c>
      <c r="K152" s="274"/>
    </row>
    <row r="153" spans="2:11" ht="15" customHeight="1" x14ac:dyDescent="0.3">
      <c r="B153" s="253"/>
      <c r="C153" s="278" t="s">
        <v>831</v>
      </c>
      <c r="D153" s="233"/>
      <c r="E153" s="233"/>
      <c r="F153" s="279" t="s">
        <v>823</v>
      </c>
      <c r="G153" s="233"/>
      <c r="H153" s="278" t="s">
        <v>862</v>
      </c>
      <c r="I153" s="278" t="s">
        <v>833</v>
      </c>
      <c r="J153" s="278"/>
      <c r="K153" s="274"/>
    </row>
    <row r="154" spans="2:11" ht="15" customHeight="1" x14ac:dyDescent="0.3">
      <c r="B154" s="253"/>
      <c r="C154" s="278" t="s">
        <v>842</v>
      </c>
      <c r="D154" s="233"/>
      <c r="E154" s="233"/>
      <c r="F154" s="279" t="s">
        <v>829</v>
      </c>
      <c r="G154" s="233"/>
      <c r="H154" s="278" t="s">
        <v>862</v>
      </c>
      <c r="I154" s="278" t="s">
        <v>825</v>
      </c>
      <c r="J154" s="278">
        <v>50</v>
      </c>
      <c r="K154" s="274"/>
    </row>
    <row r="155" spans="2:11" ht="15" customHeight="1" x14ac:dyDescent="0.3">
      <c r="B155" s="253"/>
      <c r="C155" s="278" t="s">
        <v>850</v>
      </c>
      <c r="D155" s="233"/>
      <c r="E155" s="233"/>
      <c r="F155" s="279" t="s">
        <v>829</v>
      </c>
      <c r="G155" s="233"/>
      <c r="H155" s="278" t="s">
        <v>862</v>
      </c>
      <c r="I155" s="278" t="s">
        <v>825</v>
      </c>
      <c r="J155" s="278">
        <v>50</v>
      </c>
      <c r="K155" s="274"/>
    </row>
    <row r="156" spans="2:11" ht="15" customHeight="1" x14ac:dyDescent="0.3">
      <c r="B156" s="253"/>
      <c r="C156" s="278" t="s">
        <v>848</v>
      </c>
      <c r="D156" s="233"/>
      <c r="E156" s="233"/>
      <c r="F156" s="279" t="s">
        <v>829</v>
      </c>
      <c r="G156" s="233"/>
      <c r="H156" s="278" t="s">
        <v>862</v>
      </c>
      <c r="I156" s="278" t="s">
        <v>825</v>
      </c>
      <c r="J156" s="278">
        <v>50</v>
      </c>
      <c r="K156" s="274"/>
    </row>
    <row r="157" spans="2:11" ht="15" customHeight="1" x14ac:dyDescent="0.3">
      <c r="B157" s="253"/>
      <c r="C157" s="278" t="s">
        <v>87</v>
      </c>
      <c r="D157" s="233"/>
      <c r="E157" s="233"/>
      <c r="F157" s="279" t="s">
        <v>823</v>
      </c>
      <c r="G157" s="233"/>
      <c r="H157" s="278" t="s">
        <v>884</v>
      </c>
      <c r="I157" s="278" t="s">
        <v>825</v>
      </c>
      <c r="J157" s="278" t="s">
        <v>885</v>
      </c>
      <c r="K157" s="274"/>
    </row>
    <row r="158" spans="2:11" ht="15" customHeight="1" x14ac:dyDescent="0.3">
      <c r="B158" s="253"/>
      <c r="C158" s="278" t="s">
        <v>886</v>
      </c>
      <c r="D158" s="233"/>
      <c r="E158" s="233"/>
      <c r="F158" s="279" t="s">
        <v>823</v>
      </c>
      <c r="G158" s="233"/>
      <c r="H158" s="278" t="s">
        <v>887</v>
      </c>
      <c r="I158" s="278" t="s">
        <v>857</v>
      </c>
      <c r="J158" s="278"/>
      <c r="K158" s="274"/>
    </row>
    <row r="159" spans="2:11" ht="15" customHeight="1" x14ac:dyDescent="0.3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 x14ac:dyDescent="0.3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 x14ac:dyDescent="0.3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 x14ac:dyDescent="0.3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 x14ac:dyDescent="0.3">
      <c r="B163" s="224"/>
      <c r="C163" s="345" t="s">
        <v>888</v>
      </c>
      <c r="D163" s="345"/>
      <c r="E163" s="345"/>
      <c r="F163" s="345"/>
      <c r="G163" s="345"/>
      <c r="H163" s="345"/>
      <c r="I163" s="345"/>
      <c r="J163" s="345"/>
      <c r="K163" s="225"/>
    </row>
    <row r="164" spans="2:11" ht="17.25" customHeight="1" x14ac:dyDescent="0.3">
      <c r="B164" s="224"/>
      <c r="C164" s="245" t="s">
        <v>817</v>
      </c>
      <c r="D164" s="245"/>
      <c r="E164" s="245"/>
      <c r="F164" s="245" t="s">
        <v>818</v>
      </c>
      <c r="G164" s="282"/>
      <c r="H164" s="283" t="s">
        <v>119</v>
      </c>
      <c r="I164" s="283" t="s">
        <v>56</v>
      </c>
      <c r="J164" s="245" t="s">
        <v>819</v>
      </c>
      <c r="K164" s="225"/>
    </row>
    <row r="165" spans="2:11" ht="17.25" customHeight="1" x14ac:dyDescent="0.3">
      <c r="B165" s="226"/>
      <c r="C165" s="247" t="s">
        <v>820</v>
      </c>
      <c r="D165" s="247"/>
      <c r="E165" s="247"/>
      <c r="F165" s="248" t="s">
        <v>821</v>
      </c>
      <c r="G165" s="284"/>
      <c r="H165" s="285"/>
      <c r="I165" s="285"/>
      <c r="J165" s="247" t="s">
        <v>822</v>
      </c>
      <c r="K165" s="227"/>
    </row>
    <row r="166" spans="2:11" ht="5.25" customHeight="1" x14ac:dyDescent="0.3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 x14ac:dyDescent="0.3">
      <c r="B167" s="253"/>
      <c r="C167" s="233" t="s">
        <v>826</v>
      </c>
      <c r="D167" s="233"/>
      <c r="E167" s="233"/>
      <c r="F167" s="252" t="s">
        <v>823</v>
      </c>
      <c r="G167" s="233"/>
      <c r="H167" s="233" t="s">
        <v>862</v>
      </c>
      <c r="I167" s="233" t="s">
        <v>825</v>
      </c>
      <c r="J167" s="233">
        <v>120</v>
      </c>
      <c r="K167" s="274"/>
    </row>
    <row r="168" spans="2:11" ht="15" customHeight="1" x14ac:dyDescent="0.3">
      <c r="B168" s="253"/>
      <c r="C168" s="233" t="s">
        <v>871</v>
      </c>
      <c r="D168" s="233"/>
      <c r="E168" s="233"/>
      <c r="F168" s="252" t="s">
        <v>823</v>
      </c>
      <c r="G168" s="233"/>
      <c r="H168" s="233" t="s">
        <v>872</v>
      </c>
      <c r="I168" s="233" t="s">
        <v>825</v>
      </c>
      <c r="J168" s="233" t="s">
        <v>873</v>
      </c>
      <c r="K168" s="274"/>
    </row>
    <row r="169" spans="2:11" ht="15" customHeight="1" x14ac:dyDescent="0.3">
      <c r="B169" s="253"/>
      <c r="C169" s="233" t="s">
        <v>772</v>
      </c>
      <c r="D169" s="233"/>
      <c r="E169" s="233"/>
      <c r="F169" s="252" t="s">
        <v>823</v>
      </c>
      <c r="G169" s="233"/>
      <c r="H169" s="233" t="s">
        <v>889</v>
      </c>
      <c r="I169" s="233" t="s">
        <v>825</v>
      </c>
      <c r="J169" s="233" t="s">
        <v>873</v>
      </c>
      <c r="K169" s="274"/>
    </row>
    <row r="170" spans="2:11" ht="15" customHeight="1" x14ac:dyDescent="0.3">
      <c r="B170" s="253"/>
      <c r="C170" s="233" t="s">
        <v>828</v>
      </c>
      <c r="D170" s="233"/>
      <c r="E170" s="233"/>
      <c r="F170" s="252" t="s">
        <v>829</v>
      </c>
      <c r="G170" s="233"/>
      <c r="H170" s="233" t="s">
        <v>889</v>
      </c>
      <c r="I170" s="233" t="s">
        <v>825</v>
      </c>
      <c r="J170" s="233">
        <v>50</v>
      </c>
      <c r="K170" s="274"/>
    </row>
    <row r="171" spans="2:11" ht="15" customHeight="1" x14ac:dyDescent="0.3">
      <c r="B171" s="253"/>
      <c r="C171" s="233" t="s">
        <v>831</v>
      </c>
      <c r="D171" s="233"/>
      <c r="E171" s="233"/>
      <c r="F171" s="252" t="s">
        <v>823</v>
      </c>
      <c r="G171" s="233"/>
      <c r="H171" s="233" t="s">
        <v>889</v>
      </c>
      <c r="I171" s="233" t="s">
        <v>833</v>
      </c>
      <c r="J171" s="233"/>
      <c r="K171" s="274"/>
    </row>
    <row r="172" spans="2:11" ht="15" customHeight="1" x14ac:dyDescent="0.3">
      <c r="B172" s="253"/>
      <c r="C172" s="233" t="s">
        <v>842</v>
      </c>
      <c r="D172" s="233"/>
      <c r="E172" s="233"/>
      <c r="F172" s="252" t="s">
        <v>829</v>
      </c>
      <c r="G172" s="233"/>
      <c r="H172" s="233" t="s">
        <v>889</v>
      </c>
      <c r="I172" s="233" t="s">
        <v>825</v>
      </c>
      <c r="J172" s="233">
        <v>50</v>
      </c>
      <c r="K172" s="274"/>
    </row>
    <row r="173" spans="2:11" ht="15" customHeight="1" x14ac:dyDescent="0.3">
      <c r="B173" s="253"/>
      <c r="C173" s="233" t="s">
        <v>850</v>
      </c>
      <c r="D173" s="233"/>
      <c r="E173" s="233"/>
      <c r="F173" s="252" t="s">
        <v>829</v>
      </c>
      <c r="G173" s="233"/>
      <c r="H173" s="233" t="s">
        <v>889</v>
      </c>
      <c r="I173" s="233" t="s">
        <v>825</v>
      </c>
      <c r="J173" s="233">
        <v>50</v>
      </c>
      <c r="K173" s="274"/>
    </row>
    <row r="174" spans="2:11" ht="15" customHeight="1" x14ac:dyDescent="0.3">
      <c r="B174" s="253"/>
      <c r="C174" s="233" t="s">
        <v>848</v>
      </c>
      <c r="D174" s="233"/>
      <c r="E174" s="233"/>
      <c r="F174" s="252" t="s">
        <v>829</v>
      </c>
      <c r="G174" s="233"/>
      <c r="H174" s="233" t="s">
        <v>889</v>
      </c>
      <c r="I174" s="233" t="s">
        <v>825</v>
      </c>
      <c r="J174" s="233">
        <v>50</v>
      </c>
      <c r="K174" s="274"/>
    </row>
    <row r="175" spans="2:11" ht="15" customHeight="1" x14ac:dyDescent="0.3">
      <c r="B175" s="253"/>
      <c r="C175" s="233" t="s">
        <v>118</v>
      </c>
      <c r="D175" s="233"/>
      <c r="E175" s="233"/>
      <c r="F175" s="252" t="s">
        <v>823</v>
      </c>
      <c r="G175" s="233"/>
      <c r="H175" s="233" t="s">
        <v>890</v>
      </c>
      <c r="I175" s="233" t="s">
        <v>891</v>
      </c>
      <c r="J175" s="233"/>
      <c r="K175" s="274"/>
    </row>
    <row r="176" spans="2:11" ht="15" customHeight="1" x14ac:dyDescent="0.3">
      <c r="B176" s="253"/>
      <c r="C176" s="233" t="s">
        <v>56</v>
      </c>
      <c r="D176" s="233"/>
      <c r="E176" s="233"/>
      <c r="F176" s="252" t="s">
        <v>823</v>
      </c>
      <c r="G176" s="233"/>
      <c r="H176" s="233" t="s">
        <v>892</v>
      </c>
      <c r="I176" s="233" t="s">
        <v>893</v>
      </c>
      <c r="J176" s="233">
        <v>1</v>
      </c>
      <c r="K176" s="274"/>
    </row>
    <row r="177" spans="2:11" ht="15" customHeight="1" x14ac:dyDescent="0.3">
      <c r="B177" s="253"/>
      <c r="C177" s="233" t="s">
        <v>52</v>
      </c>
      <c r="D177" s="233"/>
      <c r="E177" s="233"/>
      <c r="F177" s="252" t="s">
        <v>823</v>
      </c>
      <c r="G177" s="233"/>
      <c r="H177" s="233" t="s">
        <v>894</v>
      </c>
      <c r="I177" s="233" t="s">
        <v>825</v>
      </c>
      <c r="J177" s="233">
        <v>20</v>
      </c>
      <c r="K177" s="274"/>
    </row>
    <row r="178" spans="2:11" ht="15" customHeight="1" x14ac:dyDescent="0.3">
      <c r="B178" s="253"/>
      <c r="C178" s="233" t="s">
        <v>119</v>
      </c>
      <c r="D178" s="233"/>
      <c r="E178" s="233"/>
      <c r="F178" s="252" t="s">
        <v>823</v>
      </c>
      <c r="G178" s="233"/>
      <c r="H178" s="233" t="s">
        <v>895</v>
      </c>
      <c r="I178" s="233" t="s">
        <v>825</v>
      </c>
      <c r="J178" s="233">
        <v>255</v>
      </c>
      <c r="K178" s="274"/>
    </row>
    <row r="179" spans="2:11" ht="15" customHeight="1" x14ac:dyDescent="0.3">
      <c r="B179" s="253"/>
      <c r="C179" s="233" t="s">
        <v>120</v>
      </c>
      <c r="D179" s="233"/>
      <c r="E179" s="233"/>
      <c r="F179" s="252" t="s">
        <v>823</v>
      </c>
      <c r="G179" s="233"/>
      <c r="H179" s="233" t="s">
        <v>788</v>
      </c>
      <c r="I179" s="233" t="s">
        <v>825</v>
      </c>
      <c r="J179" s="233">
        <v>10</v>
      </c>
      <c r="K179" s="274"/>
    </row>
    <row r="180" spans="2:11" ht="15" customHeight="1" x14ac:dyDescent="0.3">
      <c r="B180" s="253"/>
      <c r="C180" s="233" t="s">
        <v>121</v>
      </c>
      <c r="D180" s="233"/>
      <c r="E180" s="233"/>
      <c r="F180" s="252" t="s">
        <v>823</v>
      </c>
      <c r="G180" s="233"/>
      <c r="H180" s="233" t="s">
        <v>896</v>
      </c>
      <c r="I180" s="233" t="s">
        <v>857</v>
      </c>
      <c r="J180" s="233"/>
      <c r="K180" s="274"/>
    </row>
    <row r="181" spans="2:11" ht="15" customHeight="1" x14ac:dyDescent="0.3">
      <c r="B181" s="253"/>
      <c r="C181" s="233" t="s">
        <v>897</v>
      </c>
      <c r="D181" s="233"/>
      <c r="E181" s="233"/>
      <c r="F181" s="252" t="s">
        <v>823</v>
      </c>
      <c r="G181" s="233"/>
      <c r="H181" s="233" t="s">
        <v>898</v>
      </c>
      <c r="I181" s="233" t="s">
        <v>857</v>
      </c>
      <c r="J181" s="233"/>
      <c r="K181" s="274"/>
    </row>
    <row r="182" spans="2:11" ht="15" customHeight="1" x14ac:dyDescent="0.3">
      <c r="B182" s="253"/>
      <c r="C182" s="233" t="s">
        <v>886</v>
      </c>
      <c r="D182" s="233"/>
      <c r="E182" s="233"/>
      <c r="F182" s="252" t="s">
        <v>823</v>
      </c>
      <c r="G182" s="233"/>
      <c r="H182" s="233" t="s">
        <v>899</v>
      </c>
      <c r="I182" s="233" t="s">
        <v>857</v>
      </c>
      <c r="J182" s="233"/>
      <c r="K182" s="274"/>
    </row>
    <row r="183" spans="2:11" ht="15" customHeight="1" x14ac:dyDescent="0.3">
      <c r="B183" s="253"/>
      <c r="C183" s="233" t="s">
        <v>123</v>
      </c>
      <c r="D183" s="233"/>
      <c r="E183" s="233"/>
      <c r="F183" s="252" t="s">
        <v>829</v>
      </c>
      <c r="G183" s="233"/>
      <c r="H183" s="233" t="s">
        <v>900</v>
      </c>
      <c r="I183" s="233" t="s">
        <v>825</v>
      </c>
      <c r="J183" s="233">
        <v>50</v>
      </c>
      <c r="K183" s="274"/>
    </row>
    <row r="184" spans="2:11" ht="15" customHeight="1" x14ac:dyDescent="0.3">
      <c r="B184" s="253"/>
      <c r="C184" s="233" t="s">
        <v>901</v>
      </c>
      <c r="D184" s="233"/>
      <c r="E184" s="233"/>
      <c r="F184" s="252" t="s">
        <v>829</v>
      </c>
      <c r="G184" s="233"/>
      <c r="H184" s="233" t="s">
        <v>902</v>
      </c>
      <c r="I184" s="233" t="s">
        <v>903</v>
      </c>
      <c r="J184" s="233"/>
      <c r="K184" s="274"/>
    </row>
    <row r="185" spans="2:11" ht="15" customHeight="1" x14ac:dyDescent="0.3">
      <c r="B185" s="253"/>
      <c r="C185" s="233" t="s">
        <v>904</v>
      </c>
      <c r="D185" s="233"/>
      <c r="E185" s="233"/>
      <c r="F185" s="252" t="s">
        <v>829</v>
      </c>
      <c r="G185" s="233"/>
      <c r="H185" s="233" t="s">
        <v>905</v>
      </c>
      <c r="I185" s="233" t="s">
        <v>903</v>
      </c>
      <c r="J185" s="233"/>
      <c r="K185" s="274"/>
    </row>
    <row r="186" spans="2:11" ht="15" customHeight="1" x14ac:dyDescent="0.3">
      <c r="B186" s="253"/>
      <c r="C186" s="233" t="s">
        <v>906</v>
      </c>
      <c r="D186" s="233"/>
      <c r="E186" s="233"/>
      <c r="F186" s="252" t="s">
        <v>829</v>
      </c>
      <c r="G186" s="233"/>
      <c r="H186" s="233" t="s">
        <v>907</v>
      </c>
      <c r="I186" s="233" t="s">
        <v>903</v>
      </c>
      <c r="J186" s="233"/>
      <c r="K186" s="274"/>
    </row>
    <row r="187" spans="2:11" ht="15" customHeight="1" x14ac:dyDescent="0.3">
      <c r="B187" s="253"/>
      <c r="C187" s="286" t="s">
        <v>908</v>
      </c>
      <c r="D187" s="233"/>
      <c r="E187" s="233"/>
      <c r="F187" s="252" t="s">
        <v>829</v>
      </c>
      <c r="G187" s="233"/>
      <c r="H187" s="233" t="s">
        <v>909</v>
      </c>
      <c r="I187" s="233" t="s">
        <v>910</v>
      </c>
      <c r="J187" s="287" t="s">
        <v>911</v>
      </c>
      <c r="K187" s="274"/>
    </row>
    <row r="188" spans="2:11" ht="15" customHeight="1" x14ac:dyDescent="0.3">
      <c r="B188" s="253"/>
      <c r="C188" s="238" t="s">
        <v>41</v>
      </c>
      <c r="D188" s="233"/>
      <c r="E188" s="233"/>
      <c r="F188" s="252" t="s">
        <v>823</v>
      </c>
      <c r="G188" s="233"/>
      <c r="H188" s="229" t="s">
        <v>912</v>
      </c>
      <c r="I188" s="233" t="s">
        <v>913</v>
      </c>
      <c r="J188" s="233"/>
      <c r="K188" s="274"/>
    </row>
    <row r="189" spans="2:11" ht="15" customHeight="1" x14ac:dyDescent="0.3">
      <c r="B189" s="253"/>
      <c r="C189" s="238" t="s">
        <v>914</v>
      </c>
      <c r="D189" s="233"/>
      <c r="E189" s="233"/>
      <c r="F189" s="252" t="s">
        <v>823</v>
      </c>
      <c r="G189" s="233"/>
      <c r="H189" s="233" t="s">
        <v>915</v>
      </c>
      <c r="I189" s="233" t="s">
        <v>857</v>
      </c>
      <c r="J189" s="233"/>
      <c r="K189" s="274"/>
    </row>
    <row r="190" spans="2:11" ht="15" customHeight="1" x14ac:dyDescent="0.3">
      <c r="B190" s="253"/>
      <c r="C190" s="238" t="s">
        <v>916</v>
      </c>
      <c r="D190" s="233"/>
      <c r="E190" s="233"/>
      <c r="F190" s="252" t="s">
        <v>823</v>
      </c>
      <c r="G190" s="233"/>
      <c r="H190" s="233" t="s">
        <v>917</v>
      </c>
      <c r="I190" s="233" t="s">
        <v>857</v>
      </c>
      <c r="J190" s="233"/>
      <c r="K190" s="274"/>
    </row>
    <row r="191" spans="2:11" ht="15" customHeight="1" x14ac:dyDescent="0.3">
      <c r="B191" s="253"/>
      <c r="C191" s="238" t="s">
        <v>918</v>
      </c>
      <c r="D191" s="233"/>
      <c r="E191" s="233"/>
      <c r="F191" s="252" t="s">
        <v>829</v>
      </c>
      <c r="G191" s="233"/>
      <c r="H191" s="233" t="s">
        <v>919</v>
      </c>
      <c r="I191" s="233" t="s">
        <v>857</v>
      </c>
      <c r="J191" s="233"/>
      <c r="K191" s="274"/>
    </row>
    <row r="192" spans="2:11" ht="15" customHeight="1" x14ac:dyDescent="0.3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 x14ac:dyDescent="0.3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 x14ac:dyDescent="0.3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 x14ac:dyDescent="0.3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 x14ac:dyDescent="0.3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 x14ac:dyDescent="0.3">
      <c r="B197" s="224"/>
      <c r="C197" s="345" t="s">
        <v>920</v>
      </c>
      <c r="D197" s="345"/>
      <c r="E197" s="345"/>
      <c r="F197" s="345"/>
      <c r="G197" s="345"/>
      <c r="H197" s="345"/>
      <c r="I197" s="345"/>
      <c r="J197" s="345"/>
      <c r="K197" s="225"/>
    </row>
    <row r="198" spans="2:11" ht="25.5" customHeight="1" x14ac:dyDescent="0.3">
      <c r="B198" s="224"/>
      <c r="C198" s="289" t="s">
        <v>921</v>
      </c>
      <c r="D198" s="289"/>
      <c r="E198" s="289"/>
      <c r="F198" s="289" t="s">
        <v>922</v>
      </c>
      <c r="G198" s="290"/>
      <c r="H198" s="349" t="s">
        <v>923</v>
      </c>
      <c r="I198" s="349"/>
      <c r="J198" s="349"/>
      <c r="K198" s="225"/>
    </row>
    <row r="199" spans="2:11" ht="5.25" customHeight="1" x14ac:dyDescent="0.3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 x14ac:dyDescent="0.3">
      <c r="B200" s="253"/>
      <c r="C200" s="233" t="s">
        <v>913</v>
      </c>
      <c r="D200" s="233"/>
      <c r="E200" s="233"/>
      <c r="F200" s="252" t="s">
        <v>42</v>
      </c>
      <c r="G200" s="233"/>
      <c r="H200" s="350" t="s">
        <v>924</v>
      </c>
      <c r="I200" s="350"/>
      <c r="J200" s="350"/>
      <c r="K200" s="274"/>
    </row>
    <row r="201" spans="2:11" ht="15" customHeight="1" x14ac:dyDescent="0.3">
      <c r="B201" s="253"/>
      <c r="C201" s="259"/>
      <c r="D201" s="233"/>
      <c r="E201" s="233"/>
      <c r="F201" s="252" t="s">
        <v>43</v>
      </c>
      <c r="G201" s="233"/>
      <c r="H201" s="350" t="s">
        <v>925</v>
      </c>
      <c r="I201" s="350"/>
      <c r="J201" s="350"/>
      <c r="K201" s="274"/>
    </row>
    <row r="202" spans="2:11" ht="15" customHeight="1" x14ac:dyDescent="0.3">
      <c r="B202" s="253"/>
      <c r="C202" s="259"/>
      <c r="D202" s="233"/>
      <c r="E202" s="233"/>
      <c r="F202" s="252" t="s">
        <v>46</v>
      </c>
      <c r="G202" s="233"/>
      <c r="H202" s="350" t="s">
        <v>926</v>
      </c>
      <c r="I202" s="350"/>
      <c r="J202" s="350"/>
      <c r="K202" s="274"/>
    </row>
    <row r="203" spans="2:11" ht="15" customHeight="1" x14ac:dyDescent="0.3">
      <c r="B203" s="253"/>
      <c r="C203" s="233"/>
      <c r="D203" s="233"/>
      <c r="E203" s="233"/>
      <c r="F203" s="252" t="s">
        <v>44</v>
      </c>
      <c r="G203" s="233"/>
      <c r="H203" s="350" t="s">
        <v>927</v>
      </c>
      <c r="I203" s="350"/>
      <c r="J203" s="350"/>
      <c r="K203" s="274"/>
    </row>
    <row r="204" spans="2:11" ht="15" customHeight="1" x14ac:dyDescent="0.3">
      <c r="B204" s="253"/>
      <c r="C204" s="233"/>
      <c r="D204" s="233"/>
      <c r="E204" s="233"/>
      <c r="F204" s="252" t="s">
        <v>45</v>
      </c>
      <c r="G204" s="233"/>
      <c r="H204" s="350" t="s">
        <v>928</v>
      </c>
      <c r="I204" s="350"/>
      <c r="J204" s="350"/>
      <c r="K204" s="274"/>
    </row>
    <row r="205" spans="2:11" ht="15" customHeight="1" x14ac:dyDescent="0.3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 x14ac:dyDescent="0.3">
      <c r="B206" s="253"/>
      <c r="C206" s="233" t="s">
        <v>869</v>
      </c>
      <c r="D206" s="233"/>
      <c r="E206" s="233"/>
      <c r="F206" s="252" t="s">
        <v>77</v>
      </c>
      <c r="G206" s="233"/>
      <c r="H206" s="350" t="s">
        <v>929</v>
      </c>
      <c r="I206" s="350"/>
      <c r="J206" s="350"/>
      <c r="K206" s="274"/>
    </row>
    <row r="207" spans="2:11" ht="15" customHeight="1" x14ac:dyDescent="0.3">
      <c r="B207" s="253"/>
      <c r="C207" s="259"/>
      <c r="D207" s="233"/>
      <c r="E207" s="233"/>
      <c r="F207" s="252" t="s">
        <v>766</v>
      </c>
      <c r="G207" s="233"/>
      <c r="H207" s="350" t="s">
        <v>767</v>
      </c>
      <c r="I207" s="350"/>
      <c r="J207" s="350"/>
      <c r="K207" s="274"/>
    </row>
    <row r="208" spans="2:11" ht="15" customHeight="1" x14ac:dyDescent="0.3">
      <c r="B208" s="253"/>
      <c r="C208" s="233"/>
      <c r="D208" s="233"/>
      <c r="E208" s="233"/>
      <c r="F208" s="252" t="s">
        <v>764</v>
      </c>
      <c r="G208" s="233"/>
      <c r="H208" s="350" t="s">
        <v>930</v>
      </c>
      <c r="I208" s="350"/>
      <c r="J208" s="350"/>
      <c r="K208" s="274"/>
    </row>
    <row r="209" spans="2:11" ht="15" customHeight="1" x14ac:dyDescent="0.3">
      <c r="B209" s="291"/>
      <c r="C209" s="259"/>
      <c r="D209" s="259"/>
      <c r="E209" s="259"/>
      <c r="F209" s="252" t="s">
        <v>768</v>
      </c>
      <c r="G209" s="238"/>
      <c r="H209" s="351" t="s">
        <v>769</v>
      </c>
      <c r="I209" s="351"/>
      <c r="J209" s="351"/>
      <c r="K209" s="292"/>
    </row>
    <row r="210" spans="2:11" ht="15" customHeight="1" x14ac:dyDescent="0.3">
      <c r="B210" s="291"/>
      <c r="C210" s="259"/>
      <c r="D210" s="259"/>
      <c r="E210" s="259"/>
      <c r="F210" s="252" t="s">
        <v>770</v>
      </c>
      <c r="G210" s="238"/>
      <c r="H210" s="351" t="s">
        <v>931</v>
      </c>
      <c r="I210" s="351"/>
      <c r="J210" s="351"/>
      <c r="K210" s="292"/>
    </row>
    <row r="211" spans="2:11" ht="15" customHeight="1" x14ac:dyDescent="0.3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 x14ac:dyDescent="0.3">
      <c r="B212" s="291"/>
      <c r="C212" s="233" t="s">
        <v>893</v>
      </c>
      <c r="D212" s="259"/>
      <c r="E212" s="259"/>
      <c r="F212" s="252">
        <v>1</v>
      </c>
      <c r="G212" s="238"/>
      <c r="H212" s="351" t="s">
        <v>932</v>
      </c>
      <c r="I212" s="351"/>
      <c r="J212" s="351"/>
      <c r="K212" s="292"/>
    </row>
    <row r="213" spans="2:11" ht="15" customHeight="1" x14ac:dyDescent="0.3">
      <c r="B213" s="291"/>
      <c r="C213" s="259"/>
      <c r="D213" s="259"/>
      <c r="E213" s="259"/>
      <c r="F213" s="252">
        <v>2</v>
      </c>
      <c r="G213" s="238"/>
      <c r="H213" s="351" t="s">
        <v>933</v>
      </c>
      <c r="I213" s="351"/>
      <c r="J213" s="351"/>
      <c r="K213" s="292"/>
    </row>
    <row r="214" spans="2:11" ht="15" customHeight="1" x14ac:dyDescent="0.3">
      <c r="B214" s="291"/>
      <c r="C214" s="259"/>
      <c r="D214" s="259"/>
      <c r="E214" s="259"/>
      <c r="F214" s="252">
        <v>3</v>
      </c>
      <c r="G214" s="238"/>
      <c r="H214" s="351" t="s">
        <v>934</v>
      </c>
      <c r="I214" s="351"/>
      <c r="J214" s="351"/>
      <c r="K214" s="292"/>
    </row>
    <row r="215" spans="2:11" ht="15" customHeight="1" x14ac:dyDescent="0.3">
      <c r="B215" s="291"/>
      <c r="C215" s="259"/>
      <c r="D215" s="259"/>
      <c r="E215" s="259"/>
      <c r="F215" s="252">
        <v>4</v>
      </c>
      <c r="G215" s="238"/>
      <c r="H215" s="351" t="s">
        <v>935</v>
      </c>
      <c r="I215" s="351"/>
      <c r="J215" s="351"/>
      <c r="K215" s="292"/>
    </row>
    <row r="216" spans="2:11" ht="12.75" customHeight="1" x14ac:dyDescent="0.3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 29</vt:lpstr>
      <vt:lpstr>Pokyny pro vyplnění</vt:lpstr>
      <vt:lpstr>'1 - Bytová jednotka č. 29'!Názvy_tisku</vt:lpstr>
      <vt:lpstr>'Rekapitulace stavby'!Názvy_tisku</vt:lpstr>
      <vt:lpstr>'1 - Bytová jednotka č. 29'!Oblast_tisku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cp:lastPrinted>2022-02-17T10:09:34Z</cp:lastPrinted>
  <dcterms:created xsi:type="dcterms:W3CDTF">2019-09-05T07:12:16Z</dcterms:created>
  <dcterms:modified xsi:type="dcterms:W3CDTF">2022-02-22T11:25:21Z</dcterms:modified>
</cp:coreProperties>
</file>