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- Bytová jednotka č. 25" sheetId="2" r:id="rId2"/>
    <sheet name="Pokyny pro vyplnění" sheetId="3" r:id="rId3"/>
  </sheets>
  <definedNames>
    <definedName name="_xlnm._FilterDatabase" localSheetId="1" hidden="1">'1 - Bytová jednotka č. 25'!$C$101:$K$416</definedName>
    <definedName name="_xlnm.Print_Area" localSheetId="1">'1 - Bytová jednotka č. 25'!$C$4:$J$36,'1 - Bytová jednotka č. 25'!$C$42:$J$83,'1 - Bytová jednotka č. 25'!$C$89:$K$416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 25'!$101:$101</definedName>
  </definedNames>
  <calcPr calcId="162913"/>
</workbook>
</file>

<file path=xl/sharedStrings.xml><?xml version="1.0" encoding="utf-8"?>
<sst xmlns="http://schemas.openxmlformats.org/spreadsheetml/2006/main" count="4324" uniqueCount="949">
  <si>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</si>
  <si>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</si>
  <si>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</si>
  <si>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</si>
  <si>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</si>
  <si>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</si>
  <si>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</si>
  <si>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</si>
  <si>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</si>
  <si>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</si>
  <si>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</si>
  <si>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</si>
  <si>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</si>
  <si>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</si>
  <si>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</si>
  <si>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</si>
  <si>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</si>
  <si>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</si>
  <si>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</si>
  <si>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</si>
  <si>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</si>
  <si>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</si>
  <si>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</si>
  <si>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</si>
  <si>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</si>
  <si>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</si>
  <si>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</si>
  <si>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</si>
  <si>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</si>
  <si>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</si>
  <si>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</si>
  <si>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</si>
  <si>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</si>
  <si>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</si>
  <si>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</si>
  <si>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</si>
  <si>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</si>
  <si>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</si>
  <si>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</si>
  <si>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</si>
  <si>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</si>
  <si>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</si>
  <si>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</si>
  <si>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</si>
  <si>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</si>
  <si>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</si>
  <si>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</si>
  <si>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</si>
  <si>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</si>
  <si>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</si>
  <si>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</si>
  <si>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</si>
  <si>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</si>
  <si>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</si>
  <si>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</si>
  <si>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</si>
  <si>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</si>
  <si>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</si>
  <si>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</si>
  <si>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</si>
  <si>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</si>
  <si>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</si>
  <si>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</si>
  <si>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</si>
  <si>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</si>
  <si>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</si>
  <si>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</si>
  <si>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</si>
  <si>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</si>
  <si>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</si>
  <si>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</si>
  <si>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</si>
  <si>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</si>
  <si>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</si>
  <si>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</si>
  <si>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</si>
  <si>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</si>
  <si>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</si>
  <si>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</si>
  <si>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</si>
  <si>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</si>
  <si>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</si>
  <si>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</si>
  <si>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</si>
  <si>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</si>
  <si>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</si>
  <si>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</si>
  <si>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</si>
  <si>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</si>
  <si>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</si>
  <si>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</si>
  <si>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</si>
  <si>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</si>
  <si>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</si>
  <si>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</si>
  <si>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</si>
  <si>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</si>
  <si>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</si>
  <si>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</si>
  <si>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</si>
  <si>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</si>
  <si>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</si>
  <si>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</si>
  <si>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</si>
  <si>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</si>
  <si>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</si>
  <si>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</si>
  <si>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</si>
  <si>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</si>
  <si>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</si>
  <si>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</si>
  <si>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</si>
  <si>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</si>
  <si>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</si>
  <si>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</si>
  <si>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</si>
  <si>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</si>
  <si>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</si>
  <si>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</si>
  <si>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</si>
  <si>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</si>
  <si>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</si>
  <si>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</si>
  <si>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</si>
  <si>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</si>
  <si>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</si>
  <si>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</si>
  <si>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</si>
  <si>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</si>
  <si>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</si>
  <si>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</si>
  <si>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</si>
  <si>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</si>
  <si>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</si>
  <si>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</si>
  <si>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</si>
  <si>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</si>
  <si>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</si>
  <si>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</si>
  <si>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</si>
  <si>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</si>
  <si>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</si>
  <si>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</si>
  <si>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</si>
  <si>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</si>
  <si>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</si>
  <si>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</si>
  <si>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</si>
  <si>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</si>
  <si>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</si>
  <si>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</si>
  <si>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</si>
  <si>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</si>
  <si>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1323733099</t>
  </si>
  <si>
    <t>612142001</t>
  </si>
  <si>
    <t>Potažení vnitřních ploch pletivem  v ploše nebo pruzích, na plném podkladu sklovláknitým vtlačením do tmelu stěn</t>
  </si>
  <si>
    <t>222673090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</si>
  <si>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</si>
  <si>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</si>
  <si>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</si>
  <si>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</si>
  <si>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</si>
  <si>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</si>
  <si>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</si>
  <si>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</si>
  <si>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</si>
  <si>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</si>
  <si>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</si>
  <si>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619991001</t>
  </si>
  <si>
    <t>Zakrytí vnitřních ploch před znečištěním  včetně pozdějšího odkrytí podlah fólií přilepenou lepící páskou</t>
  </si>
  <si>
    <t>-228396458</t>
  </si>
  <si>
    <t>3*4,5</t>
  </si>
  <si>
    <t>619991011</t>
  </si>
  <si>
    <t>Zakrytí vnitřních ploch před znečištěním  včetně pozdějšího odkrytí konstrukcí a prvků obalením fólií a přelepením páskou</t>
  </si>
  <si>
    <t>2120938994</t>
  </si>
  <si>
    <t>konstrukce v blízkosti bytového jádra: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</si>
  <si>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</si>
  <si>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</si>
  <si>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</si>
  <si>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</si>
  <si>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</si>
  <si>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</si>
  <si>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</si>
  <si>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</si>
  <si>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</si>
  <si>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</si>
  <si>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</si>
  <si>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</si>
  <si>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</si>
  <si>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</si>
  <si>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</si>
  <si>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</si>
  <si>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</si>
  <si>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</si>
  <si>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</si>
  <si>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</si>
  <si>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</si>
  <si>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</si>
  <si>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</si>
  <si>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</si>
  <si>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</si>
  <si>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</si>
  <si>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</si>
  <si>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</si>
  <si>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</si>
  <si>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</si>
  <si>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</si>
  <si>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</si>
  <si>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</si>
  <si>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</si>
  <si>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</si>
  <si>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</si>
  <si>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</si>
  <si>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</si>
  <si>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</si>
  <si>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</si>
  <si>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</si>
  <si>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</si>
  <si>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</si>
  <si>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</si>
  <si>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</si>
  <si>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</si>
  <si>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</si>
  <si>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</si>
  <si>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</si>
  <si>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</si>
  <si>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</si>
  <si>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</si>
  <si>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</si>
  <si>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</si>
  <si>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</si>
  <si>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</si>
  <si>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</si>
  <si>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</si>
  <si>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</si>
  <si>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</si>
  <si>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</si>
  <si>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</si>
  <si>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</si>
  <si>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</si>
  <si>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</si>
  <si>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</si>
  <si>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</si>
  <si>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</si>
  <si>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</si>
  <si>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</si>
  <si>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</si>
  <si>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</si>
  <si>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</si>
  <si>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</si>
  <si>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</si>
  <si>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</si>
  <si>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</si>
  <si>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</si>
  <si>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</si>
  <si>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753630231</t>
  </si>
  <si>
    <t>1,87*1,535</t>
  </si>
  <si>
    <t>711192201</t>
  </si>
  <si>
    <t>Provedení izolace proti zemní vlhkosti hydroizolační stěrkou na ploše svislé S dvouvrstvá na betonu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</si>
  <si>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</si>
  <si>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</si>
  <si>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</si>
  <si>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</si>
  <si>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</si>
  <si>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</si>
  <si>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</si>
  <si>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</si>
  <si>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</si>
  <si>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</si>
  <si>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</si>
  <si>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</si>
  <si>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</si>
  <si>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</si>
  <si>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</si>
  <si>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112191459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</si>
  <si>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</si>
  <si>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</si>
  <si>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</si>
  <si>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</si>
  <si>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</si>
  <si>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</si>
  <si>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</si>
  <si>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</si>
  <si>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</si>
  <si>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</si>
  <si>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</si>
  <si>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</si>
  <si>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</si>
  <si>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</si>
  <si>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</si>
  <si>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</si>
  <si>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</si>
  <si>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</si>
  <si>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</si>
  <si>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</si>
  <si>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</si>
  <si>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</si>
  <si>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1494781673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</si>
  <si>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</si>
  <si>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</si>
  <si>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</si>
  <si>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</si>
  <si>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</si>
  <si>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</si>
  <si>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</si>
  <si>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</si>
  <si>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</si>
  <si>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</si>
  <si>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</si>
  <si>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</si>
  <si>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</si>
  <si>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</si>
  <si>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</si>
  <si>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</si>
  <si>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</si>
  <si>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</si>
  <si>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</si>
  <si>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</si>
  <si>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</si>
  <si>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</si>
  <si>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</si>
  <si>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</si>
  <si>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</si>
  <si>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</si>
  <si>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1560540164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</si>
  <si>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</si>
  <si>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</si>
  <si>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</si>
  <si>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</si>
  <si>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</si>
  <si>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</si>
  <si>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</si>
  <si>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</si>
  <si>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</si>
  <si>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</si>
  <si>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</si>
  <si>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</si>
  <si>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</si>
  <si>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</si>
  <si>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</si>
  <si>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</si>
  <si>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</si>
  <si>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</si>
  <si>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</si>
  <si>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</si>
  <si>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</si>
  <si>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</si>
  <si>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</si>
  <si>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</si>
  <si>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</si>
  <si>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</si>
  <si>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</si>
  <si>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</si>
  <si>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</si>
  <si>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</si>
  <si>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</si>
  <si>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</si>
  <si>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</si>
  <si>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998722181</t>
  </si>
  <si>
    <t>Přesun hmot pro vnitřní vodovod  stanovený z hmotnosti přesunovaného materiálu Příplatek k ceně za přesun prováděný bez použití mechanizace pro jakoukoliv výšku objektu</t>
  </si>
  <si>
    <t>-2047295141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</si>
  <si>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</si>
  <si>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</si>
  <si>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</si>
  <si>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</si>
  <si>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</si>
  <si>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</si>
  <si>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</si>
  <si>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</si>
  <si>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</si>
  <si>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</si>
  <si>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</si>
  <si>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</si>
  <si>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</si>
  <si>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</si>
  <si>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</si>
  <si>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</si>
  <si>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</si>
  <si>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</si>
  <si>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</si>
  <si>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</si>
  <si>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</si>
  <si>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</si>
  <si>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</si>
  <si>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</si>
  <si>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</si>
  <si>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</si>
  <si>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</si>
  <si>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</si>
  <si>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-1898031981</t>
  </si>
  <si>
    <t>725</t>
  </si>
  <si>
    <t>Zdravotechnika - zařizovací předměty</t>
  </si>
  <si>
    <t>725110811</t>
  </si>
  <si>
    <t>Demontáž klozetů  splachovacích s nádrží nebo tlakovým splachovačem</t>
  </si>
  <si>
    <t>-519817168</t>
  </si>
  <si>
    <t>725112001</t>
  </si>
  <si>
    <t>-1294745401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</si>
  <si>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</si>
  <si>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</si>
  <si>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</si>
  <si>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</si>
  <si>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</si>
  <si>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</si>
  <si>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</si>
  <si>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</si>
  <si>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</si>
  <si>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</si>
  <si>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</si>
  <si>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</si>
  <si>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</si>
  <si>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</si>
  <si>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</si>
  <si>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</si>
  <si>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</si>
  <si>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</si>
  <si>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</si>
  <si>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</si>
  <si>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Baterie umyvadlové stojánkové pákové bez výpusti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</si>
  <si>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</si>
  <si>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</si>
  <si>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</si>
  <si>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</si>
  <si>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</si>
  <si>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</si>
  <si>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</si>
  <si>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</si>
  <si>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</si>
  <si>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</si>
  <si>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</si>
  <si>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</si>
  <si>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</si>
  <si>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</si>
  <si>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Zápachová uzávěra - sifon pro umyvadla, provedení chrom</t>
  </si>
  <si>
    <t>-546321955</t>
  </si>
  <si>
    <t>725980123</t>
  </si>
  <si>
    <t>Dvířka  30/30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</si>
  <si>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</si>
  <si>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</si>
  <si>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</si>
  <si>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</si>
  <si>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</si>
  <si>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</si>
  <si>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1927526135</t>
  </si>
  <si>
    <t>OIM</t>
  </si>
  <si>
    <t>Ostatní instalační materiál nutný pro dopojení zařizovacích předmětů (pancéřové hadičky, těsnění atd...)</t>
  </si>
  <si>
    <t>kpl</t>
  </si>
  <si>
    <t>-1022586961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</si>
  <si>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</si>
  <si>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</si>
  <si>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</si>
  <si>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</si>
  <si>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</si>
  <si>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</si>
  <si>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</si>
  <si>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</si>
  <si>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</si>
  <si>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</si>
  <si>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-363316855</t>
  </si>
  <si>
    <t>741</t>
  </si>
  <si>
    <t>Elektroinstalace - silnoproud</t>
  </si>
  <si>
    <t>725610902</t>
  </si>
  <si>
    <t>Opravy plynových sporáků  výměna plynových sporáků bez regulátoru tlaku plynu s úpravou instalace</t>
  </si>
  <si>
    <t>-1800841310</t>
  </si>
  <si>
    <t>54111971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</si>
  <si>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</si>
  <si>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</si>
  <si>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</si>
  <si>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</si>
  <si>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</si>
  <si>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</si>
  <si>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</si>
  <si>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</si>
  <si>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</si>
  <si>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</si>
  <si>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</si>
  <si>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</si>
  <si>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</si>
  <si>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</si>
  <si>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</si>
  <si>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</si>
  <si>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</si>
  <si>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</si>
  <si>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</si>
  <si>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</si>
  <si>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</si>
  <si>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</si>
  <si>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</si>
  <si>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</si>
  <si>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</si>
  <si>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</si>
  <si>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ovladač zapínací tlačítkový 10A 3553-80289 velkoplošný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</si>
  <si>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</si>
  <si>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</si>
  <si>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</si>
  <si>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</si>
  <si>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</si>
  <si>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zásuvka nepropustná nástěnná 16A 220 V 3pólová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</si>
  <si>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</si>
  <si>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</si>
  <si>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</si>
  <si>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</si>
  <si>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</si>
  <si>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</si>
  <si>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</si>
  <si>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</si>
  <si>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</si>
  <si>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</si>
  <si>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</si>
  <si>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</si>
  <si>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</si>
  <si>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</si>
  <si>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</si>
  <si>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</si>
  <si>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998741181</t>
  </si>
  <si>
    <t>Přesun hmot pro silnoproud stanovený z hmotnosti přesunovaného materiálu Příplatek k ceně za přesun prováděný bez použití mechanizace pro jakoukoliv výšku objektu</t>
  </si>
  <si>
    <t>1260553526</t>
  </si>
  <si>
    <t>34823735</t>
  </si>
  <si>
    <t>svítidlo zářivkové interiérové s kompenzací, barva bílá, 18W, délka 974 mm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</si>
  <si>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</si>
  <si>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</si>
  <si>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</si>
  <si>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</si>
  <si>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</si>
  <si>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</si>
  <si>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</si>
  <si>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Axiální ventilátor max. 20x20cm, pr. 125 mm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</si>
  <si>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</si>
  <si>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</si>
  <si>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</si>
  <si>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</si>
  <si>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</si>
  <si>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</si>
  <si>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</si>
  <si>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998751181</t>
  </si>
  <si>
    <t>Přesun hmot pro vzduchotechniku stanovený z hmotnosti přesunovaného materiálu Příplatek k cenám za přesun prováděný bez použití mechanizace pro jakoukoliv výšku objektu</t>
  </si>
  <si>
    <t>1094604144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</si>
  <si>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</si>
  <si>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</si>
  <si>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</si>
  <si>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</si>
  <si>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</si>
  <si>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</si>
  <si>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</si>
  <si>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</si>
  <si>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</si>
  <si>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</si>
  <si>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</si>
  <si>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</si>
  <si>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</si>
  <si>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</si>
  <si>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</si>
  <si>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</si>
  <si>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</si>
  <si>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</si>
  <si>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</si>
  <si>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</si>
  <si>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</si>
  <si>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</si>
  <si>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</si>
  <si>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</si>
  <si>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</si>
  <si>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</si>
  <si>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</si>
  <si>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</si>
  <si>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</si>
  <si>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</si>
  <si>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</si>
  <si>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</si>
  <si>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</si>
  <si>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-1059245279</t>
  </si>
  <si>
    <t>VS</t>
  </si>
  <si>
    <t>Příplatek za použití vysokopevnostního sádrokartonu tvrzeného v místě zavěšení kuchyňské linky</t>
  </si>
  <si>
    <t>1098780962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</si>
  <si>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</si>
  <si>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</si>
  <si>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</si>
  <si>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</si>
  <si>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</si>
  <si>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</si>
  <si>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</si>
  <si>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</si>
  <si>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</si>
  <si>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</si>
  <si>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</si>
  <si>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dveře vnitřní foliované plné 1křídlové 70x197 cm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</si>
  <si>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</si>
  <si>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</si>
  <si>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</si>
  <si>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</si>
  <si>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</si>
  <si>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</si>
  <si>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</si>
  <si>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</si>
  <si>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766695212</t>
  </si>
  <si>
    <t>Montáž ostatních truhlářských konstrukcí  prahů dveří jednokřídlových, šířky do 100 mm</t>
  </si>
  <si>
    <t>1561659889</t>
  </si>
  <si>
    <t>61187416</t>
  </si>
  <si>
    <t>práh dveřní dřevěný bukový tl 2cm dl 92cm š 10cm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</si>
  <si>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</si>
  <si>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</si>
  <si>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</si>
  <si>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</si>
  <si>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</si>
  <si>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</si>
  <si>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</si>
  <si>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</si>
  <si>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</si>
  <si>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-761864693</t>
  </si>
  <si>
    <t>DV</t>
  </si>
  <si>
    <t>Dodávka a osazení laminátových dvířek za wc vč. úchytek a začištění</t>
  </si>
  <si>
    <t>-868764582</t>
  </si>
  <si>
    <t>KL</t>
  </si>
  <si>
    <t>-205432559</t>
  </si>
  <si>
    <t>MKL</t>
  </si>
  <si>
    <t>Montáž kuchyňské linky dle specifikace</t>
  </si>
  <si>
    <t>-1796452022</t>
  </si>
  <si>
    <t>UP</t>
  </si>
  <si>
    <t>Dodatečná úprava dveřních prahů vzhledem k výškovým rozdílům podlah</t>
  </si>
  <si>
    <t>-54301902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</si>
  <si>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</si>
  <si>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</si>
  <si>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</si>
  <si>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</si>
  <si>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</si>
  <si>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</si>
  <si>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</si>
  <si>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</si>
  <si>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</si>
  <si>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</si>
  <si>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</si>
  <si>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</si>
  <si>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</si>
  <si>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</si>
  <si>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</si>
  <si>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</si>
  <si>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</si>
  <si>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</si>
  <si>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-1487103903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</si>
  <si>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</si>
  <si>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</si>
  <si>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</si>
  <si>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</si>
  <si>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</si>
  <si>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</si>
  <si>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</si>
  <si>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</si>
  <si>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</si>
  <si>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</si>
  <si>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</si>
  <si>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</si>
  <si>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</si>
  <si>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lišta soklová PVC 30 x 30 mm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</si>
  <si>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</si>
  <si>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</si>
  <si>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</si>
  <si>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</si>
  <si>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</si>
  <si>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998776181</t>
  </si>
  <si>
    <t>Přesun hmot pro podlahy povlakové  stanovený z hmotnosti přesunovaného materiálu Příplatek k cenám za přesun prováděný bez použití mechanizace pro jakoukoliv výšku objektu</t>
  </si>
  <si>
    <t>608422609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</si>
  <si>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</si>
  <si>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</si>
  <si>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</si>
  <si>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</si>
  <si>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</si>
  <si>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</si>
  <si>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</si>
  <si>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</si>
  <si>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</si>
  <si>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</si>
  <si>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</si>
  <si>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</si>
  <si>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</si>
  <si>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</si>
  <si>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</si>
  <si>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</si>
  <si>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</si>
  <si>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-1238429070</t>
  </si>
  <si>
    <t>24,07*1,1</t>
  </si>
  <si>
    <t>781495111</t>
  </si>
  <si>
    <t>Ostatní prvky  ostatní práce penetrace podkladu</t>
  </si>
  <si>
    <t>-496152073</t>
  </si>
  <si>
    <t>998781103</t>
  </si>
  <si>
    <t>Přesun hmot pro obklady keramické  stanovený z hmotnosti přesunovaného materiálu vodorovná dopravní vzdálenost do 50 m v objektech výšky přes 12 do 24 m</t>
  </si>
  <si>
    <t>1653346950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</si>
  <si>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</si>
  <si>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</si>
  <si>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1668329499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</si>
  <si>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</si>
  <si>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</si>
  <si>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</si>
  <si>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</si>
  <si>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</si>
  <si>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</si>
  <si>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</si>
  <si>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</si>
  <si>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</si>
  <si>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</si>
  <si>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</si>
  <si>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</si>
  <si>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</si>
  <si>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</si>
  <si>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</si>
  <si>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</si>
  <si>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</si>
  <si>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</si>
  <si>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</si>
  <si>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</si>
  <si>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</si>
  <si>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</si>
  <si>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</si>
  <si>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</si>
  <si>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</si>
  <si>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</si>
  <si>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</si>
  <si>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</si>
  <si>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</si>
  <si>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</si>
  <si>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</si>
  <si>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</si>
  <si>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</si>
  <si>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</si>
  <si>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</si>
  <si>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</si>
  <si>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</si>
  <si>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</si>
  <si>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</si>
  <si>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</si>
  <si>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</si>
  <si>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</si>
  <si>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</si>
  <si>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</si>
  <si>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</si>
  <si>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</si>
  <si>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</si>
  <si>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</si>
  <si>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</si>
  <si>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</si>
  <si>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</si>
  <si>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</si>
  <si>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</si>
  <si>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-1229761575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</si>
  <si>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</si>
  <si>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</si>
  <si>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</si>
  <si>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</si>
  <si>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</si>
  <si>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</si>
  <si>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</si>
  <si>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</si>
  <si>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</si>
  <si>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</si>
  <si>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</si>
  <si>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</si>
  <si>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</si>
  <si>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</si>
  <si>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</si>
  <si>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</si>
  <si>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</si>
  <si>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</si>
  <si>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</si>
  <si>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</si>
  <si>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</si>
  <si>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</si>
  <si>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</si>
  <si>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</si>
  <si>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</si>
  <si>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</si>
  <si>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</si>
  <si>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</si>
  <si>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</si>
  <si>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</si>
  <si>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</si>
  <si>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</si>
  <si>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</si>
  <si>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</si>
  <si>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</si>
  <si>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</si>
  <si>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</si>
  <si>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</si>
  <si>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</si>
  <si>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</si>
  <si>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</si>
  <si>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</si>
  <si>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</si>
  <si>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</si>
  <si>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</si>
  <si>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</si>
  <si>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</si>
  <si>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</si>
  <si>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</si>
  <si>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</si>
  <si>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</si>
  <si>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</si>
  <si>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</si>
  <si>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</si>
  <si>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</si>
  <si>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</si>
  <si>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</si>
  <si>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</si>
  <si>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</si>
  <si>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</si>
  <si>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</si>
  <si>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</si>
  <si>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</si>
  <si>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</si>
  <si>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</si>
  <si>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</si>
  <si>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</si>
  <si>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</si>
  <si>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</si>
  <si>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</si>
  <si>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</si>
  <si>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</si>
  <si>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</si>
  <si>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</si>
  <si>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</si>
  <si>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</si>
  <si>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</si>
  <si>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</si>
  <si>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</si>
  <si>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</si>
  <si>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</si>
  <si>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</si>
  <si>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</si>
  <si>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</si>
  <si>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</si>
  <si>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</si>
  <si>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</si>
  <si>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</si>
  <si>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</si>
  <si>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</si>
  <si>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</si>
  <si>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</si>
  <si>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</si>
  <si>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</si>
  <si>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</si>
  <si>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</si>
  <si>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</si>
  <si>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</si>
  <si>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</si>
  <si>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</si>
  <si>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</si>
  <si>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</si>
  <si>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</si>
  <si>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</si>
  <si>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</si>
  <si>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</si>
  <si>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</si>
  <si>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</si>
  <si>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</si>
  <si>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</si>
  <si>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</si>
  <si>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</si>
  <si>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</si>
  <si>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</si>
  <si>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</si>
  <si>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</si>
  <si>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</si>
  <si>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</si>
  <si>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</si>
  <si>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</si>
  <si>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</si>
  <si>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</si>
  <si>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</si>
  <si>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</si>
  <si>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</si>
  <si>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</si>
  <si>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</si>
  <si>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</si>
  <si>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</si>
  <si>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</si>
  <si>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</si>
  <si>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</si>
  <si>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</si>
  <si>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</si>
  <si>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</si>
  <si>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</si>
  <si>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</si>
  <si>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</si>
  <si>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</si>
  <si>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</si>
  <si>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</si>
  <si>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</si>
  <si>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</si>
  <si>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</si>
  <si>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</si>
  <si>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</si>
  <si>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</si>
  <si>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</si>
  <si>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</si>
  <si>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</si>
  <si>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</si>
  <si>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</si>
  <si>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</si>
  <si>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</si>
  <si>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</si>
  <si>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</si>
  <si>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</si>
  <si>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</si>
  <si>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</si>
  <si>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</si>
  <si>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</si>
  <si>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</si>
  <si>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</si>
  <si>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</si>
  <si>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</si>
  <si>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</si>
  <si>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</si>
  <si>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</si>
  <si>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</si>
  <si>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</si>
  <si>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</si>
  <si>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</si>
  <si>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</si>
  <si>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</si>
  <si>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</si>
  <si>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</si>
  <si>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</si>
  <si>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</si>
  <si>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</si>
  <si>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</si>
  <si>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</si>
  <si>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</si>
  <si>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</si>
  <si>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</si>
  <si>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</si>
  <si>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</si>
  <si>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</si>
  <si>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</si>
  <si>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</si>
  <si>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</si>
  <si>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</si>
  <si>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</si>
  <si>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</si>
  <si>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</si>
  <si>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</si>
  <si>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1 - Bytová jednotka č.29</t>
  </si>
  <si>
    <t>revize plynu vč. 2 revizních zpráv:</t>
  </si>
  <si>
    <t>Přípojky plynovodní ke spotřebičům z hadic nerezových vnitřní závit G 1/2 FF, délky 100 cm a kulového ventilu</t>
  </si>
  <si>
    <t>Zařízení záchodů klozety keramické standardní samostatně stojící sduálním splachováním odpad vodorovný</t>
  </si>
  <si>
    <t>Vany bez výtokových armatur akrylátové se zápachovou uzávěrkou klasické 1600x700 mm s mecjanickým ovládáním zátky - tzv. "bovden"</t>
  </si>
  <si>
    <t>Umyvadla keramická bez výtokových armatur se zápachovou uzávěrkou uzavíratelnou "clic-clac" připevněná na stěnu šrouby bílá bez sloupu nebo krytu na sifon 550 mm</t>
  </si>
  <si>
    <t>sporák plynový s elektr. troubou (s pizoelektrickým zapalováním a pojistkou STOP GAS)</t>
  </si>
  <si>
    <t>kování vrchní dveřní klika včetně rozet a montážního materiálu R BB nerez PK - masivní kov</t>
  </si>
  <si>
    <t>zámek stavební zadlabací tzv. "WC zámek"</t>
  </si>
  <si>
    <t>Kuchyňská linka vč. nerez dřezu s odkapávačem - dle specifikace - dodávka (dekor odsouhlasí objednatel)</t>
  </si>
  <si>
    <t>Vaňkova 1012/50</t>
  </si>
  <si>
    <t>Bytová jednotka č.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</si>
</sst>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14" activePane="bottomLeft" state="frozen"/>
      <selection pane="bottomLeft" activeCell="P53" sqref="P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947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1012/50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948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'1 - Bytová jednotka č. 25'!J27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'1 - Bytová jednotka č. 25'!P102</f>
        <v>0</v>
      </c>
      <c r="AV52" s="90">
        <f>'1 - Bytová jednotka č. 25'!J30</f>
        <v>0</v>
      </c>
      <c r="AW52" s="90">
        <f>'1 - Bytová jednotka č. 25'!J31</f>
        <v>0</v>
      </c>
      <c r="AX52" s="90">
        <f>'1 - Bytová jednotka č. 25'!J32</f>
        <v>0</v>
      </c>
      <c r="AY52" s="90">
        <f>'1 - Bytová jednotka č. 25'!J33</f>
        <v>0</v>
      </c>
      <c r="AZ52" s="90">
        <f>'1 - Bytová jednotka č. 25'!F30</f>
        <v>0</v>
      </c>
      <c r="BA52" s="90">
        <f>'1 - Bytová jednotka č. 25'!F31</f>
        <v>0</v>
      </c>
      <c r="BB52" s="90">
        <f>'1 - Bytová jednotka č. 25'!F32</f>
        <v>0</v>
      </c>
      <c r="BC52" s="90">
        <f>'1 - Bytová jednotka č. 25'!F33</f>
        <v>0</v>
      </c>
      <c r="BD52" s="92">
        <f>'1 - Bytová jednotka č. 25'!F34</f>
        <v>0</v>
      </c>
      <c r="BT52" s="93" t="s">
        <v>76</v>
      </c>
      <c r="BV52" s="93" t="s">
        <v>73</v>
      </c>
      <c r="BW52" s="93" t="s">
        <v>78</v>
      </c>
      <c r="BX52" s="93" t="s">
        <v>7</v>
      </c>
      <c r="CL52" s="93" t="s">
        <v>5</v>
      </c>
      <c r="CM52" s="93" t="s">
        <v>76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7"/>
  <sheetViews>
    <sheetView showGridLines="0" tabSelected="1" workbookViewId="0" topLeftCell="A1">
      <pane ySplit="1" topLeftCell="A226" activePane="bottomLeft" state="frozen"/>
      <selection pane="bottomLeft" activeCell="F267" sqref="F2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79</v>
      </c>
      <c r="G1" s="339" t="s">
        <v>80</v>
      </c>
      <c r="H1" s="339"/>
      <c r="I1" s="98"/>
      <c r="J1" s="97" t="s">
        <v>81</v>
      </c>
      <c r="K1" s="96" t="s">
        <v>82</v>
      </c>
      <c r="L1" s="97" t="s">
        <v>83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76</v>
      </c>
    </row>
    <row r="4" spans="2:46" ht="36.95" customHeight="1">
      <c r="B4" s="27"/>
      <c r="C4" s="28"/>
      <c r="D4" s="29" t="s">
        <v>84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1012/50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85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937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ROUND(SUM(BE102:BE416),2)</f>
        <v>0</v>
      </c>
      <c r="G30" s="41"/>
      <c r="H30" s="41"/>
      <c r="I30" s="114">
        <v>0.21</v>
      </c>
      <c r="J30" s="113">
        <f>ROUND(ROUND((SUM(BE102:BE416)),2)*I30,2)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ROUND(SUM(BF102:BF416),2)</f>
        <v>0</v>
      </c>
      <c r="G31" s="41"/>
      <c r="H31" s="41"/>
      <c r="I31" s="114">
        <v>0.15</v>
      </c>
      <c r="J31" s="113">
        <f>ROUND(ROUND((SUM(BF102:BF416)),2)*I31,2)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ROUND(SUM(BG102:BG416),2)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ROUND(SUM(BH102:BH416),2)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ROUND(SUM(BI102:BI416),2)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86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1012/50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85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1 - Bytová jednotka č.29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87</v>
      </c>
      <c r="D54" s="115"/>
      <c r="E54" s="115"/>
      <c r="F54" s="115"/>
      <c r="G54" s="115"/>
      <c r="H54" s="115"/>
      <c r="I54" s="126"/>
      <c r="J54" s="127" t="s">
        <v>88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89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90</v>
      </c>
    </row>
    <row r="57" spans="2:11" s="7" customFormat="1" ht="24.95" customHeight="1">
      <c r="B57" s="130"/>
      <c r="C57" s="131"/>
      <c r="D57" s="132" t="s">
        <v>91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92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93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94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95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96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97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98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99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100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101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102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103</v>
      </c>
      <c r="E69" s="140"/>
      <c r="F69" s="140"/>
      <c r="G69" s="140"/>
      <c r="H69" s="140"/>
      <c r="I69" s="141"/>
      <c r="J69" s="142">
        <f>J248</f>
        <v>0</v>
      </c>
      <c r="K69" s="143"/>
    </row>
    <row r="70" spans="2:11" s="8" customFormat="1" ht="19.9" customHeight="1">
      <c r="B70" s="137"/>
      <c r="C70" s="138"/>
      <c r="D70" s="139" t="s">
        <v>104</v>
      </c>
      <c r="E70" s="140"/>
      <c r="F70" s="140"/>
      <c r="G70" s="140"/>
      <c r="H70" s="140"/>
      <c r="I70" s="141"/>
      <c r="J70" s="142">
        <f>J252</f>
        <v>0</v>
      </c>
      <c r="K70" s="143"/>
    </row>
    <row r="71" spans="2:11" s="8" customFormat="1" ht="19.9" customHeight="1">
      <c r="B71" s="137"/>
      <c r="C71" s="138"/>
      <c r="D71" s="139" t="s">
        <v>105</v>
      </c>
      <c r="E71" s="140"/>
      <c r="F71" s="140"/>
      <c r="G71" s="140"/>
      <c r="H71" s="140"/>
      <c r="I71" s="141"/>
      <c r="J71" s="142">
        <f>J273</f>
        <v>0</v>
      </c>
      <c r="K71" s="143"/>
    </row>
    <row r="72" spans="2:11" s="8" customFormat="1" ht="19.9" customHeight="1">
      <c r="B72" s="137"/>
      <c r="C72" s="138"/>
      <c r="D72" s="139" t="s">
        <v>106</v>
      </c>
      <c r="E72" s="140"/>
      <c r="F72" s="140"/>
      <c r="G72" s="140"/>
      <c r="H72" s="140"/>
      <c r="I72" s="141"/>
      <c r="J72" s="142">
        <f>J279</f>
        <v>0</v>
      </c>
      <c r="K72" s="143"/>
    </row>
    <row r="73" spans="2:11" s="8" customFormat="1" ht="19.9" customHeight="1">
      <c r="B73" s="137"/>
      <c r="C73" s="138"/>
      <c r="D73" s="139" t="s">
        <v>107</v>
      </c>
      <c r="E73" s="140"/>
      <c r="F73" s="140"/>
      <c r="G73" s="140"/>
      <c r="H73" s="140"/>
      <c r="I73" s="141"/>
      <c r="J73" s="142">
        <f>J304</f>
        <v>0</v>
      </c>
      <c r="K73" s="143"/>
    </row>
    <row r="74" spans="2:11" s="8" customFormat="1" ht="19.9" customHeight="1">
      <c r="B74" s="137"/>
      <c r="C74" s="138"/>
      <c r="D74" s="139" t="s">
        <v>108</v>
      </c>
      <c r="E74" s="140"/>
      <c r="F74" s="140"/>
      <c r="G74" s="140"/>
      <c r="H74" s="140"/>
      <c r="I74" s="141"/>
      <c r="J74" s="142">
        <f>J323</f>
        <v>0</v>
      </c>
      <c r="K74" s="143"/>
    </row>
    <row r="75" spans="2:11" s="8" customFormat="1" ht="19.9" customHeight="1">
      <c r="B75" s="137"/>
      <c r="C75" s="138"/>
      <c r="D75" s="139" t="s">
        <v>109</v>
      </c>
      <c r="E75" s="140"/>
      <c r="F75" s="140"/>
      <c r="G75" s="140"/>
      <c r="H75" s="140"/>
      <c r="I75" s="141"/>
      <c r="J75" s="142">
        <f>J334</f>
        <v>0</v>
      </c>
      <c r="K75" s="143"/>
    </row>
    <row r="76" spans="2:11" s="8" customFormat="1" ht="19.9" customHeight="1">
      <c r="B76" s="137"/>
      <c r="C76" s="138"/>
      <c r="D76" s="139" t="s">
        <v>110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111</v>
      </c>
      <c r="E77" s="140"/>
      <c r="F77" s="140"/>
      <c r="G77" s="140"/>
      <c r="H77" s="140"/>
      <c r="I77" s="141"/>
      <c r="J77" s="142">
        <f>J364</f>
        <v>0</v>
      </c>
      <c r="K77" s="143"/>
    </row>
    <row r="78" spans="2:11" s="8" customFormat="1" ht="19.9" customHeight="1">
      <c r="B78" s="137"/>
      <c r="C78" s="138"/>
      <c r="D78" s="139" t="s">
        <v>112</v>
      </c>
      <c r="E78" s="140"/>
      <c r="F78" s="140"/>
      <c r="G78" s="140"/>
      <c r="H78" s="140"/>
      <c r="I78" s="141"/>
      <c r="J78" s="142">
        <f>J370</f>
        <v>0</v>
      </c>
      <c r="K78" s="143"/>
    </row>
    <row r="79" spans="2:11" s="7" customFormat="1" ht="24.95" customHeight="1">
      <c r="B79" s="130"/>
      <c r="C79" s="131"/>
      <c r="D79" s="132" t="s">
        <v>113</v>
      </c>
      <c r="E79" s="133"/>
      <c r="F79" s="133"/>
      <c r="G79" s="133"/>
      <c r="H79" s="133"/>
      <c r="I79" s="134"/>
      <c r="J79" s="135">
        <f>J384</f>
        <v>0</v>
      </c>
      <c r="K79" s="136"/>
    </row>
    <row r="80" spans="2:11" s="7" customFormat="1" ht="24.95" customHeight="1">
      <c r="B80" s="130"/>
      <c r="C80" s="131"/>
      <c r="D80" s="132" t="s">
        <v>114</v>
      </c>
      <c r="E80" s="133"/>
      <c r="F80" s="133"/>
      <c r="G80" s="133"/>
      <c r="H80" s="133"/>
      <c r="I80" s="134"/>
      <c r="J80" s="135">
        <f>J412</f>
        <v>0</v>
      </c>
      <c r="K80" s="136"/>
    </row>
    <row r="81" spans="2:11" s="8" customFormat="1" ht="19.9" customHeight="1">
      <c r="B81" s="137"/>
      <c r="C81" s="138"/>
      <c r="D81" s="139" t="s">
        <v>115</v>
      </c>
      <c r="E81" s="140"/>
      <c r="F81" s="140"/>
      <c r="G81" s="140"/>
      <c r="H81" s="140"/>
      <c r="I81" s="141"/>
      <c r="J81" s="142">
        <f>J413</f>
        <v>0</v>
      </c>
      <c r="K81" s="143"/>
    </row>
    <row r="82" spans="2:11" s="8" customFormat="1" ht="19.9" customHeight="1">
      <c r="B82" s="137"/>
      <c r="C82" s="138"/>
      <c r="D82" s="139" t="s">
        <v>116</v>
      </c>
      <c r="E82" s="140"/>
      <c r="F82" s="140"/>
      <c r="G82" s="140"/>
      <c r="H82" s="140"/>
      <c r="I82" s="141"/>
      <c r="J82" s="142">
        <f>J415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117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1012/50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85</v>
      </c>
      <c r="I93" s="144"/>
      <c r="L93" s="40"/>
    </row>
    <row r="94" spans="2:12" s="1" customFormat="1" ht="17.25" customHeight="1">
      <c r="B94" s="40"/>
      <c r="E94" s="331" t="str">
        <f>E9</f>
        <v>1 - Bytová jednotka č.29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118</v>
      </c>
      <c r="D101" s="149" t="s">
        <v>56</v>
      </c>
      <c r="E101" s="149" t="s">
        <v>52</v>
      </c>
      <c r="F101" s="149" t="s">
        <v>119</v>
      </c>
      <c r="G101" s="149" t="s">
        <v>120</v>
      </c>
      <c r="H101" s="149" t="s">
        <v>121</v>
      </c>
      <c r="I101" s="150" t="s">
        <v>122</v>
      </c>
      <c r="J101" s="149" t="s">
        <v>88</v>
      </c>
      <c r="K101" s="151" t="s">
        <v>123</v>
      </c>
      <c r="L101" s="147"/>
      <c r="M101" s="72" t="s">
        <v>124</v>
      </c>
      <c r="N101" s="73" t="s">
        <v>41</v>
      </c>
      <c r="O101" s="73" t="s">
        <v>125</v>
      </c>
      <c r="P101" s="73" t="s">
        <v>126</v>
      </c>
      <c r="Q101" s="73" t="s">
        <v>127</v>
      </c>
      <c r="R101" s="73" t="s">
        <v>128</v>
      </c>
      <c r="S101" s="73" t="s">
        <v>129</v>
      </c>
      <c r="T101" s="74" t="s">
        <v>130</v>
      </c>
    </row>
    <row r="102" spans="2:63" s="1" customFormat="1" ht="29.25" customHeight="1">
      <c r="B102" s="40"/>
      <c r="C102" s="76" t="s">
        <v>89</v>
      </c>
      <c r="I102" s="144"/>
      <c r="J102" s="152">
        <f>BK102</f>
        <v>0</v>
      </c>
      <c r="L102" s="40"/>
      <c r="M102" s="75"/>
      <c r="N102" s="67"/>
      <c r="O102" s="67"/>
      <c r="P102" s="153">
        <f>P103+P163+P384+P412</f>
        <v>0</v>
      </c>
      <c r="Q102" s="67"/>
      <c r="R102" s="153">
        <f>R103+R163+R384+R412</f>
        <v>3.2803036499999996</v>
      </c>
      <c r="S102" s="67"/>
      <c r="T102" s="154">
        <f>T103+T163+T384+T412</f>
        <v>3.8163287000000006</v>
      </c>
      <c r="AT102" s="23" t="s">
        <v>70</v>
      </c>
      <c r="AU102" s="23" t="s">
        <v>90</v>
      </c>
      <c r="BK102" s="155">
        <f>BK103+BK163+BK384+BK412</f>
        <v>0</v>
      </c>
    </row>
    <row r="103" spans="2:63" s="10" customFormat="1" ht="37.35" customHeight="1">
      <c r="B103" s="156"/>
      <c r="D103" s="157" t="s">
        <v>70</v>
      </c>
      <c r="E103" s="158" t="s">
        <v>131</v>
      </c>
      <c r="F103" s="158" t="s">
        <v>132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76</v>
      </c>
      <c r="AT103" s="165" t="s">
        <v>70</v>
      </c>
      <c r="AU103" s="165" t="s">
        <v>71</v>
      </c>
      <c r="AY103" s="157" t="s">
        <v>133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134</v>
      </c>
      <c r="F104" s="167" t="s">
        <v>135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76</v>
      </c>
      <c r="AT104" s="165" t="s">
        <v>70</v>
      </c>
      <c r="AU104" s="165" t="s">
        <v>76</v>
      </c>
      <c r="AY104" s="157" t="s">
        <v>133</v>
      </c>
      <c r="BK104" s="166">
        <f>SUM(BK105:BK106)</f>
        <v>0</v>
      </c>
    </row>
    <row r="105" spans="2:65" s="1" customFormat="1" ht="25.5" customHeight="1">
      <c r="B105" s="169"/>
      <c r="C105" s="170" t="s">
        <v>76</v>
      </c>
      <c r="D105" s="170" t="s">
        <v>136</v>
      </c>
      <c r="E105" s="171" t="s">
        <v>137</v>
      </c>
      <c r="F105" s="172" t="s">
        <v>138</v>
      </c>
      <c r="G105" s="173" t="s">
        <v>139</v>
      </c>
      <c r="H105" s="174">
        <v>1.76</v>
      </c>
      <c r="I105" s="175"/>
      <c r="J105" s="176">
        <f>ROUND(I105*H105,2)</f>
        <v>0</v>
      </c>
      <c r="K105" s="172" t="s">
        <v>140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136</v>
      </c>
      <c r="AU105" s="23" t="s">
        <v>142</v>
      </c>
      <c r="AY105" s="23" t="s">
        <v>133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76</v>
      </c>
      <c r="AY106" s="184" t="s">
        <v>133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76</v>
      </c>
      <c r="AT107" s="165" t="s">
        <v>70</v>
      </c>
      <c r="AU107" s="165" t="s">
        <v>76</v>
      </c>
      <c r="AY107" s="157" t="s">
        <v>133</v>
      </c>
      <c r="BK107" s="166">
        <f>SUM(BK108:BK126)</f>
        <v>0</v>
      </c>
    </row>
    <row r="108" spans="2:65" s="1" customFormat="1" ht="25.5" customHeight="1">
      <c r="B108" s="169"/>
      <c r="C108" s="170">
        <v>2</v>
      </c>
      <c r="D108" s="170" t="s">
        <v>136</v>
      </c>
      <c r="E108" s="171" t="s">
        <v>151</v>
      </c>
      <c r="F108" s="172" t="s">
        <v>152</v>
      </c>
      <c r="G108" s="173" t="s">
        <v>139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140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141</v>
      </c>
      <c r="AT108" s="23" t="s">
        <v>136</v>
      </c>
      <c r="AU108" s="23" t="s">
        <v>142</v>
      </c>
      <c r="AY108" s="23" t="s">
        <v>133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142</v>
      </c>
      <c r="BK108" s="181">
        <f aca="true" t="shared" si="9" ref="BK108:BK110">ROUND(I108*H108,2)</f>
        <v>0</v>
      </c>
      <c r="BL108" s="23" t="s">
        <v>141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136</v>
      </c>
      <c r="E109" s="171" t="s">
        <v>154</v>
      </c>
      <c r="F109" s="172" t="s">
        <v>155</v>
      </c>
      <c r="G109" s="173" t="s">
        <v>139</v>
      </c>
      <c r="H109" s="174">
        <v>15.197</v>
      </c>
      <c r="I109" s="175"/>
      <c r="J109" s="176">
        <f t="shared" si="0"/>
        <v>0</v>
      </c>
      <c r="K109" s="172" t="s">
        <v>140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141</v>
      </c>
      <c r="AT109" s="23" t="s">
        <v>136</v>
      </c>
      <c r="AU109" s="23" t="s">
        <v>142</v>
      </c>
      <c r="AY109" s="23" t="s">
        <v>133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141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136</v>
      </c>
      <c r="E110" s="171" t="s">
        <v>158</v>
      </c>
      <c r="F110" s="172" t="s">
        <v>159</v>
      </c>
      <c r="G110" s="173" t="s">
        <v>139</v>
      </c>
      <c r="H110" s="174">
        <v>9.541</v>
      </c>
      <c r="I110" s="175"/>
      <c r="J110" s="176">
        <f t="shared" si="0"/>
        <v>0</v>
      </c>
      <c r="K110" s="172" t="s">
        <v>140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141</v>
      </c>
      <c r="AT110" s="23" t="s">
        <v>136</v>
      </c>
      <c r="AU110" s="23" t="s">
        <v>142</v>
      </c>
      <c r="AY110" s="23" t="s">
        <v>133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141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142</v>
      </c>
      <c r="AV111" s="11" t="s">
        <v>142</v>
      </c>
      <c r="AW111" s="11" t="s">
        <v>35</v>
      </c>
      <c r="AX111" s="11" t="s">
        <v>71</v>
      </c>
      <c r="AY111" s="184" t="s">
        <v>133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142</v>
      </c>
      <c r="AV112" s="11" t="s">
        <v>142</v>
      </c>
      <c r="AW112" s="11" t="s">
        <v>35</v>
      </c>
      <c r="AX112" s="11" t="s">
        <v>71</v>
      </c>
      <c r="AY112" s="184" t="s">
        <v>133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142</v>
      </c>
      <c r="AV113" s="12" t="s">
        <v>141</v>
      </c>
      <c r="AW113" s="12" t="s">
        <v>35</v>
      </c>
      <c r="AX113" s="12" t="s">
        <v>76</v>
      </c>
      <c r="AY113" s="192" t="s">
        <v>133</v>
      </c>
    </row>
    <row r="114" spans="2:65" s="1" customFormat="1" ht="25.5" customHeight="1">
      <c r="B114" s="169"/>
      <c r="C114" s="170">
        <v>5</v>
      </c>
      <c r="D114" s="170" t="s">
        <v>136</v>
      </c>
      <c r="E114" s="171" t="s">
        <v>164</v>
      </c>
      <c r="F114" s="172" t="s">
        <v>165</v>
      </c>
      <c r="G114" s="173" t="s">
        <v>139</v>
      </c>
      <c r="H114" s="174">
        <v>15.197</v>
      </c>
      <c r="I114" s="175"/>
      <c r="J114" s="176">
        <f>ROUND(I114*H114,2)</f>
        <v>0</v>
      </c>
      <c r="K114" s="172" t="s">
        <v>140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141</v>
      </c>
      <c r="AT114" s="23" t="s">
        <v>136</v>
      </c>
      <c r="AU114" s="23" t="s">
        <v>142</v>
      </c>
      <c r="AY114" s="23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141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76</v>
      </c>
      <c r="AY115" s="184" t="s">
        <v>133</v>
      </c>
    </row>
    <row r="116" spans="2:65" s="1" customFormat="1" ht="25.5" customHeight="1">
      <c r="B116" s="169"/>
      <c r="C116" s="170">
        <v>6</v>
      </c>
      <c r="D116" s="170" t="s">
        <v>136</v>
      </c>
      <c r="E116" s="171" t="s">
        <v>168</v>
      </c>
      <c r="F116" s="172" t="s">
        <v>169</v>
      </c>
      <c r="G116" s="173" t="s">
        <v>139</v>
      </c>
      <c r="H116" s="174">
        <v>13.5</v>
      </c>
      <c r="I116" s="175"/>
      <c r="J116" s="176">
        <f>ROUND(I116*H116,2)</f>
        <v>0</v>
      </c>
      <c r="K116" s="172" t="s">
        <v>140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141</v>
      </c>
      <c r="AT116" s="23" t="s">
        <v>136</v>
      </c>
      <c r="AU116" s="23" t="s">
        <v>142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141</v>
      </c>
      <c r="BM116" s="23" t="s">
        <v>170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171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142</v>
      </c>
      <c r="AV117" s="11" t="s">
        <v>142</v>
      </c>
      <c r="AW117" s="11" t="s">
        <v>35</v>
      </c>
      <c r="AX117" s="11" t="s">
        <v>76</v>
      </c>
      <c r="AY117" s="184" t="s">
        <v>133</v>
      </c>
    </row>
    <row r="118" spans="2:65" s="1" customFormat="1" ht="25.5" customHeight="1">
      <c r="B118" s="169"/>
      <c r="C118" s="170">
        <v>7</v>
      </c>
      <c r="D118" s="170" t="s">
        <v>136</v>
      </c>
      <c r="E118" s="171" t="s">
        <v>172</v>
      </c>
      <c r="F118" s="172" t="s">
        <v>173</v>
      </c>
      <c r="G118" s="173" t="s">
        <v>139</v>
      </c>
      <c r="H118" s="174">
        <v>50</v>
      </c>
      <c r="I118" s="175"/>
      <c r="J118" s="176">
        <f>ROUND(I118*H118,2)</f>
        <v>0</v>
      </c>
      <c r="K118" s="172" t="s">
        <v>140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141</v>
      </c>
      <c r="AT118" s="23" t="s">
        <v>136</v>
      </c>
      <c r="AU118" s="23" t="s">
        <v>142</v>
      </c>
      <c r="AY118" s="23" t="s">
        <v>133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142</v>
      </c>
      <c r="BK118" s="181">
        <f>ROUND(I118*H118,2)</f>
        <v>0</v>
      </c>
      <c r="BL118" s="23" t="s">
        <v>141</v>
      </c>
      <c r="BM118" s="23" t="s">
        <v>174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175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142</v>
      </c>
      <c r="AV119" s="13" t="s">
        <v>76</v>
      </c>
      <c r="AW119" s="13" t="s">
        <v>35</v>
      </c>
      <c r="AX119" s="13" t="s">
        <v>71</v>
      </c>
      <c r="AY119" s="200" t="s">
        <v>133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142</v>
      </c>
      <c r="AV120" s="11" t="s">
        <v>142</v>
      </c>
      <c r="AW120" s="11" t="s">
        <v>35</v>
      </c>
      <c r="AX120" s="11" t="s">
        <v>76</v>
      </c>
      <c r="AY120" s="184" t="s">
        <v>133</v>
      </c>
    </row>
    <row r="121" spans="2:65" s="1" customFormat="1" ht="25.5" customHeight="1">
      <c r="B121" s="169"/>
      <c r="C121" s="170">
        <v>8</v>
      </c>
      <c r="D121" s="170" t="s">
        <v>136</v>
      </c>
      <c r="E121" s="171" t="s">
        <v>177</v>
      </c>
      <c r="F121" s="172" t="s">
        <v>178</v>
      </c>
      <c r="G121" s="173" t="s">
        <v>139</v>
      </c>
      <c r="H121" s="174">
        <v>3.863</v>
      </c>
      <c r="I121" s="175"/>
      <c r="J121" s="176">
        <f>ROUND(I121*H121,2)</f>
        <v>0</v>
      </c>
      <c r="K121" s="172" t="s">
        <v>140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141</v>
      </c>
      <c r="AT121" s="23" t="s">
        <v>136</v>
      </c>
      <c r="AU121" s="23" t="s">
        <v>142</v>
      </c>
      <c r="AY121" s="23" t="s">
        <v>133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179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180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71</v>
      </c>
      <c r="AY122" s="184" t="s">
        <v>133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181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142</v>
      </c>
      <c r="AV123" s="11" t="s">
        <v>142</v>
      </c>
      <c r="AW123" s="11" t="s">
        <v>35</v>
      </c>
      <c r="AX123" s="11" t="s">
        <v>71</v>
      </c>
      <c r="AY123" s="184" t="s">
        <v>133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142</v>
      </c>
      <c r="AV124" s="12" t="s">
        <v>141</v>
      </c>
      <c r="AW124" s="12" t="s">
        <v>35</v>
      </c>
      <c r="AX124" s="12" t="s">
        <v>76</v>
      </c>
      <c r="AY124" s="192" t="s">
        <v>133</v>
      </c>
    </row>
    <row r="125" spans="2:65" s="1" customFormat="1" ht="25.5" customHeight="1">
      <c r="B125" s="169"/>
      <c r="C125" s="170">
        <v>9</v>
      </c>
      <c r="D125" s="170" t="s">
        <v>136</v>
      </c>
      <c r="E125" s="171" t="s">
        <v>182</v>
      </c>
      <c r="F125" s="172" t="s">
        <v>183</v>
      </c>
      <c r="G125" s="173" t="s">
        <v>184</v>
      </c>
      <c r="H125" s="174">
        <v>2</v>
      </c>
      <c r="I125" s="175"/>
      <c r="J125" s="176">
        <f>ROUND(I125*H125,2)</f>
        <v>0</v>
      </c>
      <c r="K125" s="172" t="s">
        <v>140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141</v>
      </c>
      <c r="AT125" s="23" t="s">
        <v>136</v>
      </c>
      <c r="AU125" s="23" t="s">
        <v>142</v>
      </c>
      <c r="AY125" s="23" t="s">
        <v>133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141</v>
      </c>
      <c r="BM125" s="23" t="s">
        <v>185</v>
      </c>
    </row>
    <row r="126" spans="2:65" s="1" customFormat="1" ht="16.5" customHeight="1">
      <c r="B126" s="169"/>
      <c r="C126" s="206">
        <v>10</v>
      </c>
      <c r="D126" s="206" t="s">
        <v>186</v>
      </c>
      <c r="E126" s="207" t="s">
        <v>187</v>
      </c>
      <c r="F126" s="208" t="s">
        <v>188</v>
      </c>
      <c r="G126" s="209" t="s">
        <v>184</v>
      </c>
      <c r="H126" s="210">
        <v>2</v>
      </c>
      <c r="I126" s="211"/>
      <c r="J126" s="212">
        <f>ROUND(I126*H126,2)</f>
        <v>0</v>
      </c>
      <c r="K126" s="208" t="s">
        <v>140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157</v>
      </c>
      <c r="AT126" s="23" t="s">
        <v>186</v>
      </c>
      <c r="AU126" s="23" t="s">
        <v>142</v>
      </c>
      <c r="AY126" s="23" t="s">
        <v>133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142</v>
      </c>
      <c r="BK126" s="181">
        <f>ROUND(I126*H126,2)</f>
        <v>0</v>
      </c>
      <c r="BL126" s="23" t="s">
        <v>141</v>
      </c>
      <c r="BM126" s="23" t="s">
        <v>189</v>
      </c>
    </row>
    <row r="127" spans="2:63" s="10" customFormat="1" ht="29.85" customHeight="1">
      <c r="B127" s="156"/>
      <c r="D127" s="157" t="s">
        <v>70</v>
      </c>
      <c r="E127" s="167" t="s">
        <v>163</v>
      </c>
      <c r="F127" s="167" t="s">
        <v>190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76</v>
      </c>
      <c r="AT127" s="165" t="s">
        <v>70</v>
      </c>
      <c r="AU127" s="165" t="s">
        <v>76</v>
      </c>
      <c r="AY127" s="157" t="s">
        <v>133</v>
      </c>
      <c r="BK127" s="166">
        <f>SUM(BK128:BK150)</f>
        <v>0</v>
      </c>
    </row>
    <row r="128" spans="2:65" s="1" customFormat="1" ht="16.5" customHeight="1">
      <c r="B128" s="169"/>
      <c r="C128" s="170">
        <v>11</v>
      </c>
      <c r="D128" s="170" t="s">
        <v>136</v>
      </c>
      <c r="E128" s="171" t="s">
        <v>191</v>
      </c>
      <c r="F128" s="172" t="s">
        <v>192</v>
      </c>
      <c r="G128" s="173" t="s">
        <v>139</v>
      </c>
      <c r="H128" s="174">
        <v>15.607</v>
      </c>
      <c r="I128" s="175"/>
      <c r="J128" s="176">
        <f>ROUND(I128*H128,2)</f>
        <v>0</v>
      </c>
      <c r="K128" s="172" t="s">
        <v>140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193</v>
      </c>
      <c r="AT128" s="23" t="s">
        <v>136</v>
      </c>
      <c r="AU128" s="23" t="s">
        <v>142</v>
      </c>
      <c r="AY128" s="23" t="s">
        <v>133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193</v>
      </c>
      <c r="BM128" s="23" t="s">
        <v>194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142</v>
      </c>
      <c r="AV129" s="13" t="s">
        <v>76</v>
      </c>
      <c r="AW129" s="13" t="s">
        <v>35</v>
      </c>
      <c r="AX129" s="13" t="s">
        <v>71</v>
      </c>
      <c r="AY129" s="200" t="s">
        <v>133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196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133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197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142</v>
      </c>
      <c r="AV131" s="13" t="s">
        <v>76</v>
      </c>
      <c r="AW131" s="13" t="s">
        <v>35</v>
      </c>
      <c r="AX131" s="13" t="s">
        <v>71</v>
      </c>
      <c r="AY131" s="200" t="s">
        <v>133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133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142</v>
      </c>
      <c r="AV133" s="12" t="s">
        <v>141</v>
      </c>
      <c r="AW133" s="12" t="s">
        <v>35</v>
      </c>
      <c r="AX133" s="12" t="s">
        <v>76</v>
      </c>
      <c r="AY133" s="192" t="s">
        <v>133</v>
      </c>
    </row>
    <row r="134" spans="2:65" s="1" customFormat="1" ht="16.5" customHeight="1">
      <c r="B134" s="169"/>
      <c r="C134" s="170">
        <v>12</v>
      </c>
      <c r="D134" s="170" t="s">
        <v>136</v>
      </c>
      <c r="E134" s="171" t="s">
        <v>198</v>
      </c>
      <c r="F134" s="172" t="s">
        <v>199</v>
      </c>
      <c r="G134" s="173" t="s">
        <v>139</v>
      </c>
      <c r="H134" s="174">
        <v>13.241</v>
      </c>
      <c r="I134" s="175"/>
      <c r="J134" s="176">
        <f>ROUND(I134*H134,2)</f>
        <v>0</v>
      </c>
      <c r="K134" s="172" t="s">
        <v>140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193</v>
      </c>
      <c r="AT134" s="23" t="s">
        <v>136</v>
      </c>
      <c r="AU134" s="23" t="s">
        <v>142</v>
      </c>
      <c r="AY134" s="23" t="s">
        <v>133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142</v>
      </c>
      <c r="BK134" s="181">
        <f>ROUND(I134*H134,2)</f>
        <v>0</v>
      </c>
      <c r="BL134" s="23" t="s">
        <v>193</v>
      </c>
      <c r="BM134" s="23" t="s">
        <v>200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201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142</v>
      </c>
      <c r="AV135" s="13" t="s">
        <v>76</v>
      </c>
      <c r="AW135" s="13" t="s">
        <v>35</v>
      </c>
      <c r="AX135" s="13" t="s">
        <v>71</v>
      </c>
      <c r="AY135" s="200" t="s">
        <v>133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202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71</v>
      </c>
      <c r="AY136" s="184" t="s">
        <v>133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203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142</v>
      </c>
      <c r="AV137" s="11" t="s">
        <v>142</v>
      </c>
      <c r="AW137" s="11" t="s">
        <v>35</v>
      </c>
      <c r="AX137" s="11" t="s">
        <v>71</v>
      </c>
      <c r="AY137" s="184" t="s">
        <v>133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133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142</v>
      </c>
      <c r="AV139" s="12" t="s">
        <v>141</v>
      </c>
      <c r="AW139" s="12" t="s">
        <v>35</v>
      </c>
      <c r="AX139" s="12" t="s">
        <v>76</v>
      </c>
      <c r="AY139" s="192" t="s">
        <v>133</v>
      </c>
    </row>
    <row r="140" spans="2:65" s="1" customFormat="1" ht="25.5" customHeight="1">
      <c r="B140" s="169"/>
      <c r="C140" s="170">
        <v>13</v>
      </c>
      <c r="D140" s="170" t="s">
        <v>136</v>
      </c>
      <c r="E140" s="171" t="s">
        <v>204</v>
      </c>
      <c r="F140" s="172" t="s">
        <v>205</v>
      </c>
      <c r="G140" s="173" t="s">
        <v>139</v>
      </c>
      <c r="H140" s="174">
        <v>60.5</v>
      </c>
      <c r="I140" s="175"/>
      <c r="J140" s="176">
        <f>ROUND(I140*H140,2)</f>
        <v>0</v>
      </c>
      <c r="K140" s="172" t="s">
        <v>140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141</v>
      </c>
      <c r="AT140" s="23" t="s">
        <v>136</v>
      </c>
      <c r="AU140" s="23" t="s">
        <v>142</v>
      </c>
      <c r="AY140" s="23" t="s">
        <v>133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142</v>
      </c>
      <c r="BK140" s="181">
        <f>ROUND(I140*H140,2)</f>
        <v>0</v>
      </c>
      <c r="BL140" s="23" t="s">
        <v>141</v>
      </c>
      <c r="BM140" s="23" t="s">
        <v>206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207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142</v>
      </c>
      <c r="AV141" s="11" t="s">
        <v>142</v>
      </c>
      <c r="AW141" s="11" t="s">
        <v>35</v>
      </c>
      <c r="AX141" s="11" t="s">
        <v>71</v>
      </c>
      <c r="AY141" s="184" t="s">
        <v>133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208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142</v>
      </c>
      <c r="AV142" s="13" t="s">
        <v>76</v>
      </c>
      <c r="AW142" s="13" t="s">
        <v>35</v>
      </c>
      <c r="AX142" s="13" t="s">
        <v>71</v>
      </c>
      <c r="AY142" s="200" t="s">
        <v>133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176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133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142</v>
      </c>
      <c r="AV144" s="12" t="s">
        <v>141</v>
      </c>
      <c r="AW144" s="12" t="s">
        <v>35</v>
      </c>
      <c r="AX144" s="12" t="s">
        <v>76</v>
      </c>
      <c r="AY144" s="192" t="s">
        <v>133</v>
      </c>
    </row>
    <row r="145" spans="2:65" s="1" customFormat="1" ht="38.25" customHeight="1">
      <c r="B145" s="169"/>
      <c r="C145" s="170">
        <v>14</v>
      </c>
      <c r="D145" s="170" t="s">
        <v>136</v>
      </c>
      <c r="E145" s="171" t="s">
        <v>209</v>
      </c>
      <c r="F145" s="172" t="s">
        <v>210</v>
      </c>
      <c r="G145" s="173" t="s">
        <v>139</v>
      </c>
      <c r="H145" s="174">
        <v>33.319</v>
      </c>
      <c r="I145" s="175"/>
      <c r="J145" s="176">
        <f>ROUND(I145*H145,2)</f>
        <v>0</v>
      </c>
      <c r="K145" s="172" t="s">
        <v>140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141</v>
      </c>
      <c r="AT145" s="23" t="s">
        <v>136</v>
      </c>
      <c r="AU145" s="23" t="s">
        <v>142</v>
      </c>
      <c r="AY145" s="23" t="s">
        <v>133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142</v>
      </c>
      <c r="BK145" s="181">
        <f>ROUND(I145*H145,2)</f>
        <v>0</v>
      </c>
      <c r="BL145" s="23" t="s">
        <v>141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142</v>
      </c>
      <c r="AV146" s="11" t="s">
        <v>142</v>
      </c>
      <c r="AW146" s="11" t="s">
        <v>35</v>
      </c>
      <c r="AX146" s="11" t="s">
        <v>76</v>
      </c>
      <c r="AY146" s="184" t="s">
        <v>133</v>
      </c>
    </row>
    <row r="147" spans="2:65" s="1" customFormat="1" ht="16.5" customHeight="1">
      <c r="B147" s="169"/>
      <c r="C147" s="170">
        <v>15</v>
      </c>
      <c r="D147" s="170" t="s">
        <v>136</v>
      </c>
      <c r="E147" s="171" t="s">
        <v>213</v>
      </c>
      <c r="F147" s="172" t="s">
        <v>214</v>
      </c>
      <c r="G147" s="173" t="s">
        <v>139</v>
      </c>
      <c r="H147" s="174">
        <v>6.339</v>
      </c>
      <c r="I147" s="175"/>
      <c r="J147" s="176">
        <f>ROUND(I147*H147,2)</f>
        <v>0</v>
      </c>
      <c r="K147" s="172" t="s">
        <v>140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141</v>
      </c>
      <c r="AT147" s="23" t="s">
        <v>136</v>
      </c>
      <c r="AU147" s="23" t="s">
        <v>142</v>
      </c>
      <c r="AY147" s="23" t="s">
        <v>133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215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216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71</v>
      </c>
      <c r="AY148" s="184" t="s">
        <v>133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217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142</v>
      </c>
      <c r="AV149" s="11" t="s">
        <v>142</v>
      </c>
      <c r="AW149" s="11" t="s">
        <v>35</v>
      </c>
      <c r="AX149" s="11" t="s">
        <v>71</v>
      </c>
      <c r="AY149" s="184" t="s">
        <v>133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142</v>
      </c>
      <c r="AV150" s="12" t="s">
        <v>141</v>
      </c>
      <c r="AW150" s="12" t="s">
        <v>35</v>
      </c>
      <c r="AX150" s="12" t="s">
        <v>76</v>
      </c>
      <c r="AY150" s="192" t="s">
        <v>133</v>
      </c>
    </row>
    <row r="151" spans="2:63" s="10" customFormat="1" ht="29.85" customHeight="1">
      <c r="B151" s="156"/>
      <c r="D151" s="157" t="s">
        <v>70</v>
      </c>
      <c r="E151" s="167" t="s">
        <v>218</v>
      </c>
      <c r="F151" s="167" t="s">
        <v>219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76</v>
      </c>
      <c r="AT151" s="165" t="s">
        <v>70</v>
      </c>
      <c r="AU151" s="165" t="s">
        <v>76</v>
      </c>
      <c r="AY151" s="157" t="s">
        <v>133</v>
      </c>
      <c r="BK151" s="166">
        <f>SUM(BK152:BK158)</f>
        <v>0</v>
      </c>
    </row>
    <row r="152" spans="2:65" s="1" customFormat="1" ht="25.5" customHeight="1">
      <c r="B152" s="169"/>
      <c r="C152" s="170">
        <v>16</v>
      </c>
      <c r="D152" s="170" t="s">
        <v>136</v>
      </c>
      <c r="E152" s="171" t="s">
        <v>220</v>
      </c>
      <c r="F152" s="172" t="s">
        <v>221</v>
      </c>
      <c r="G152" s="173" t="s">
        <v>222</v>
      </c>
      <c r="H152" s="174">
        <v>3.816</v>
      </c>
      <c r="I152" s="175"/>
      <c r="J152" s="176">
        <f>ROUND(I152*H152,2)</f>
        <v>0</v>
      </c>
      <c r="K152" s="172" t="s">
        <v>140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141</v>
      </c>
      <c r="AT152" s="23" t="s">
        <v>136</v>
      </c>
      <c r="AU152" s="23" t="s">
        <v>142</v>
      </c>
      <c r="AY152" s="23" t="s">
        <v>133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141</v>
      </c>
      <c r="BM152" s="23" t="s">
        <v>223</v>
      </c>
    </row>
    <row r="153" spans="2:65" s="1" customFormat="1" ht="38.25" customHeight="1">
      <c r="B153" s="169"/>
      <c r="C153" s="170">
        <v>17</v>
      </c>
      <c r="D153" s="170" t="s">
        <v>136</v>
      </c>
      <c r="E153" s="171" t="s">
        <v>224</v>
      </c>
      <c r="F153" s="172" t="s">
        <v>225</v>
      </c>
      <c r="G153" s="173" t="s">
        <v>222</v>
      </c>
      <c r="H153" s="174">
        <v>190.8</v>
      </c>
      <c r="I153" s="175"/>
      <c r="J153" s="176">
        <f>ROUND(I153*H153,2)</f>
        <v>0</v>
      </c>
      <c r="K153" s="172" t="s">
        <v>140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141</v>
      </c>
      <c r="AT153" s="23" t="s">
        <v>136</v>
      </c>
      <c r="AU153" s="23" t="s">
        <v>142</v>
      </c>
      <c r="AY153" s="23" t="s">
        <v>133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141</v>
      </c>
      <c r="BM153" s="23" t="s">
        <v>226</v>
      </c>
    </row>
    <row r="154" spans="2:51" s="11" customFormat="1" ht="13.5">
      <c r="B154" s="182"/>
      <c r="D154" s="183" t="s">
        <v>144</v>
      </c>
      <c r="F154" s="185" t="s">
        <v>227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1" t="s">
        <v>142</v>
      </c>
      <c r="AW154" s="11" t="s">
        <v>6</v>
      </c>
      <c r="AX154" s="11" t="s">
        <v>76</v>
      </c>
      <c r="AY154" s="184" t="s">
        <v>133</v>
      </c>
    </row>
    <row r="155" spans="2:65" s="1" customFormat="1" ht="25.5" customHeight="1">
      <c r="B155" s="169"/>
      <c r="C155" s="170">
        <v>18</v>
      </c>
      <c r="D155" s="170" t="s">
        <v>136</v>
      </c>
      <c r="E155" s="171" t="s">
        <v>228</v>
      </c>
      <c r="F155" s="172" t="s">
        <v>229</v>
      </c>
      <c r="G155" s="173" t="s">
        <v>222</v>
      </c>
      <c r="H155" s="174">
        <v>3.816</v>
      </c>
      <c r="I155" s="175"/>
      <c r="J155" s="176">
        <f>ROUND(I155*H155,2)</f>
        <v>0</v>
      </c>
      <c r="K155" s="172" t="s">
        <v>140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141</v>
      </c>
      <c r="AT155" s="23" t="s">
        <v>136</v>
      </c>
      <c r="AU155" s="23" t="s">
        <v>142</v>
      </c>
      <c r="AY155" s="23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141</v>
      </c>
      <c r="BM155" s="23" t="s">
        <v>230</v>
      </c>
    </row>
    <row r="156" spans="2:65" s="1" customFormat="1" ht="25.5" customHeight="1">
      <c r="B156" s="169"/>
      <c r="C156" s="170">
        <v>19</v>
      </c>
      <c r="D156" s="170" t="s">
        <v>136</v>
      </c>
      <c r="E156" s="171" t="s">
        <v>231</v>
      </c>
      <c r="F156" s="172" t="s">
        <v>232</v>
      </c>
      <c r="G156" s="173" t="s">
        <v>222</v>
      </c>
      <c r="H156" s="174">
        <v>34.344</v>
      </c>
      <c r="I156" s="175"/>
      <c r="J156" s="176">
        <f>ROUND(I156*H156,2)</f>
        <v>0</v>
      </c>
      <c r="K156" s="172" t="s">
        <v>140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141</v>
      </c>
      <c r="AT156" s="23" t="s">
        <v>136</v>
      </c>
      <c r="AU156" s="23" t="s">
        <v>142</v>
      </c>
      <c r="AY156" s="23" t="s">
        <v>133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141</v>
      </c>
      <c r="BM156" s="23" t="s">
        <v>233</v>
      </c>
    </row>
    <row r="157" spans="2:51" s="11" customFormat="1" ht="13.5">
      <c r="B157" s="182"/>
      <c r="D157" s="183" t="s">
        <v>144</v>
      </c>
      <c r="F157" s="185" t="s">
        <v>234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142</v>
      </c>
      <c r="AV157" s="11" t="s">
        <v>142</v>
      </c>
      <c r="AW157" s="11" t="s">
        <v>6</v>
      </c>
      <c r="AX157" s="11" t="s">
        <v>76</v>
      </c>
      <c r="AY157" s="184" t="s">
        <v>133</v>
      </c>
    </row>
    <row r="158" spans="2:65" s="1" customFormat="1" ht="38.25" customHeight="1">
      <c r="B158" s="169"/>
      <c r="C158" s="170">
        <v>20</v>
      </c>
      <c r="D158" s="170" t="s">
        <v>136</v>
      </c>
      <c r="E158" s="171" t="s">
        <v>235</v>
      </c>
      <c r="F158" s="172" t="s">
        <v>236</v>
      </c>
      <c r="G158" s="173" t="s">
        <v>222</v>
      </c>
      <c r="H158" s="174">
        <v>3.816</v>
      </c>
      <c r="I158" s="175"/>
      <c r="J158" s="176">
        <f>ROUND(I158*H158,2)</f>
        <v>0</v>
      </c>
      <c r="K158" s="172" t="s">
        <v>140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141</v>
      </c>
      <c r="AT158" s="23" t="s">
        <v>136</v>
      </c>
      <c r="AU158" s="23" t="s">
        <v>142</v>
      </c>
      <c r="AY158" s="23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141</v>
      </c>
      <c r="BM158" s="23" t="s">
        <v>237</v>
      </c>
    </row>
    <row r="159" spans="2:63" s="10" customFormat="1" ht="29.85" customHeight="1">
      <c r="B159" s="156"/>
      <c r="D159" s="157" t="s">
        <v>70</v>
      </c>
      <c r="E159" s="167" t="s">
        <v>238</v>
      </c>
      <c r="F159" s="167" t="s">
        <v>239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76</v>
      </c>
      <c r="AT159" s="165" t="s">
        <v>70</v>
      </c>
      <c r="AU159" s="165" t="s">
        <v>76</v>
      </c>
      <c r="AY159" s="157" t="s">
        <v>133</v>
      </c>
      <c r="BK159" s="166">
        <f>SUM(BK160:BK162)</f>
        <v>0</v>
      </c>
    </row>
    <row r="160" spans="2:65" s="1" customFormat="1" ht="38.25" customHeight="1">
      <c r="B160" s="169"/>
      <c r="C160" s="170">
        <v>21</v>
      </c>
      <c r="D160" s="170" t="s">
        <v>136</v>
      </c>
      <c r="E160" s="171" t="s">
        <v>240</v>
      </c>
      <c r="F160" s="172" t="s">
        <v>241</v>
      </c>
      <c r="G160" s="173" t="s">
        <v>222</v>
      </c>
      <c r="H160" s="174">
        <v>0.919</v>
      </c>
      <c r="I160" s="175"/>
      <c r="J160" s="176">
        <f>ROUND(I160*H160,2)</f>
        <v>0</v>
      </c>
      <c r="K160" s="172" t="s">
        <v>140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136</v>
      </c>
      <c r="AU160" s="23" t="s">
        <v>142</v>
      </c>
      <c r="AY160" s="23" t="s">
        <v>133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242</v>
      </c>
    </row>
    <row r="161" spans="2:65" s="1" customFormat="1" ht="51" customHeight="1">
      <c r="B161" s="169"/>
      <c r="C161" s="170">
        <v>22</v>
      </c>
      <c r="D161" s="170" t="s">
        <v>136</v>
      </c>
      <c r="E161" s="171" t="s">
        <v>243</v>
      </c>
      <c r="F161" s="172" t="s">
        <v>244</v>
      </c>
      <c r="G161" s="173" t="s">
        <v>222</v>
      </c>
      <c r="H161" s="174">
        <v>0.919</v>
      </c>
      <c r="I161" s="175"/>
      <c r="J161" s="176">
        <f>ROUND(I161*H161,2)</f>
        <v>0</v>
      </c>
      <c r="K161" s="172" t="s">
        <v>140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141</v>
      </c>
      <c r="AT161" s="23" t="s">
        <v>136</v>
      </c>
      <c r="AU161" s="23" t="s">
        <v>142</v>
      </c>
      <c r="AY161" s="23" t="s">
        <v>133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142</v>
      </c>
      <c r="BK161" s="181">
        <f>ROUND(I161*H161,2)</f>
        <v>0</v>
      </c>
      <c r="BL161" s="23" t="s">
        <v>141</v>
      </c>
      <c r="BM161" s="23" t="s">
        <v>245</v>
      </c>
    </row>
    <row r="162" spans="2:65" s="1" customFormat="1" ht="38.25" customHeight="1">
      <c r="B162" s="169"/>
      <c r="C162" s="170">
        <v>23</v>
      </c>
      <c r="D162" s="170" t="s">
        <v>136</v>
      </c>
      <c r="E162" s="171" t="s">
        <v>246</v>
      </c>
      <c r="F162" s="172" t="s">
        <v>247</v>
      </c>
      <c r="G162" s="173" t="s">
        <v>222</v>
      </c>
      <c r="H162" s="174">
        <v>0.919</v>
      </c>
      <c r="I162" s="175"/>
      <c r="J162" s="176">
        <f>ROUND(I162*H162,2)</f>
        <v>0</v>
      </c>
      <c r="K162" s="172" t="s">
        <v>140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141</v>
      </c>
      <c r="AT162" s="23" t="s">
        <v>136</v>
      </c>
      <c r="AU162" s="23" t="s">
        <v>142</v>
      </c>
      <c r="AY162" s="23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141</v>
      </c>
      <c r="BM162" s="23" t="s">
        <v>248</v>
      </c>
    </row>
    <row r="163" spans="2:63" s="10" customFormat="1" ht="37.35" customHeight="1">
      <c r="B163" s="156"/>
      <c r="D163" s="157" t="s">
        <v>70</v>
      </c>
      <c r="E163" s="158" t="s">
        <v>249</v>
      </c>
      <c r="F163" s="158" t="s">
        <v>250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P164+P193+P204+P216+P228+P248+P252+P273+P279+P304+P323+P334+P347+P364+P370</f>
        <v>0</v>
      </c>
      <c r="Q163" s="162"/>
      <c r="R163" s="163">
        <f>R164+R193+R204+R216+R228+R248+R252+R273+R279+R304+R323+R334+R347+R364+R370</f>
        <v>2.4670137199999997</v>
      </c>
      <c r="S163" s="162"/>
      <c r="T163" s="164">
        <f>T164+T193+T204+T216+T228+T248+T252+T273+T279+T304+T323+T334+T347+T364+T370</f>
        <v>0.48244254999999997</v>
      </c>
      <c r="AR163" s="157" t="s">
        <v>142</v>
      </c>
      <c r="AT163" s="165" t="s">
        <v>70</v>
      </c>
      <c r="AU163" s="165" t="s">
        <v>71</v>
      </c>
      <c r="AY163" s="157" t="s">
        <v>133</v>
      </c>
      <c r="BK163" s="166">
        <f>BK164+BK193+BK204+BK216+BK228+BK248+BK252+BK273+BK279+BK304+BK323+BK334+BK347+BK364+BK370</f>
        <v>0</v>
      </c>
    </row>
    <row r="164" spans="2:63" s="10" customFormat="1" ht="19.9" customHeight="1">
      <c r="B164" s="156"/>
      <c r="D164" s="157" t="s">
        <v>70</v>
      </c>
      <c r="E164" s="167" t="s">
        <v>251</v>
      </c>
      <c r="F164" s="167" t="s">
        <v>252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142</v>
      </c>
      <c r="AT164" s="165" t="s">
        <v>70</v>
      </c>
      <c r="AU164" s="165" t="s">
        <v>76</v>
      </c>
      <c r="AY164" s="157" t="s">
        <v>133</v>
      </c>
      <c r="BK164" s="166">
        <f>SUM(BK165:BK192)</f>
        <v>0</v>
      </c>
    </row>
    <row r="165" spans="2:65" s="1" customFormat="1" ht="25.5" customHeight="1">
      <c r="B165" s="169"/>
      <c r="C165" s="170">
        <v>24</v>
      </c>
      <c r="D165" s="170" t="s">
        <v>136</v>
      </c>
      <c r="E165" s="171" t="s">
        <v>253</v>
      </c>
      <c r="F165" s="172" t="s">
        <v>254</v>
      </c>
      <c r="G165" s="173" t="s">
        <v>139</v>
      </c>
      <c r="H165" s="174">
        <v>3.863</v>
      </c>
      <c r="I165" s="175"/>
      <c r="J165" s="176">
        <f>ROUND(I165*H165,2)</f>
        <v>0</v>
      </c>
      <c r="K165" s="172" t="s">
        <v>140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193</v>
      </c>
      <c r="AT165" s="23" t="s">
        <v>136</v>
      </c>
      <c r="AU165" s="23" t="s">
        <v>142</v>
      </c>
      <c r="AY165" s="23" t="s">
        <v>133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142</v>
      </c>
      <c r="BK165" s="181">
        <f>ROUND(I165*H165,2)</f>
        <v>0</v>
      </c>
      <c r="BL165" s="23" t="s">
        <v>193</v>
      </c>
      <c r="BM165" s="23" t="s">
        <v>255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181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142</v>
      </c>
      <c r="AV166" s="11" t="s">
        <v>142</v>
      </c>
      <c r="AW166" s="11" t="s">
        <v>35</v>
      </c>
      <c r="AX166" s="11" t="s">
        <v>71</v>
      </c>
      <c r="AY166" s="184" t="s">
        <v>133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256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142</v>
      </c>
      <c r="AV167" s="11" t="s">
        <v>142</v>
      </c>
      <c r="AW167" s="11" t="s">
        <v>35</v>
      </c>
      <c r="AX167" s="11" t="s">
        <v>71</v>
      </c>
      <c r="AY167" s="184" t="s">
        <v>133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142</v>
      </c>
      <c r="AV168" s="12" t="s">
        <v>141</v>
      </c>
      <c r="AW168" s="12" t="s">
        <v>35</v>
      </c>
      <c r="AX168" s="12" t="s">
        <v>76</v>
      </c>
      <c r="AY168" s="192" t="s">
        <v>133</v>
      </c>
    </row>
    <row r="169" spans="2:65" s="1" customFormat="1" ht="25.5" customHeight="1">
      <c r="B169" s="169"/>
      <c r="C169" s="170">
        <v>25</v>
      </c>
      <c r="D169" s="170" t="s">
        <v>136</v>
      </c>
      <c r="E169" s="171" t="s">
        <v>257</v>
      </c>
      <c r="F169" s="172" t="s">
        <v>258</v>
      </c>
      <c r="G169" s="173" t="s">
        <v>139</v>
      </c>
      <c r="H169" s="174">
        <v>8.589</v>
      </c>
      <c r="I169" s="175"/>
      <c r="J169" s="176">
        <f>ROUND(I169*H169,2)</f>
        <v>0</v>
      </c>
      <c r="K169" s="172" t="s">
        <v>140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193</v>
      </c>
      <c r="AT169" s="23" t="s">
        <v>136</v>
      </c>
      <c r="AU169" s="23" t="s">
        <v>142</v>
      </c>
      <c r="AY169" s="23" t="s">
        <v>133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142</v>
      </c>
      <c r="BK169" s="181">
        <f>ROUND(I169*H169,2)</f>
        <v>0</v>
      </c>
      <c r="BL169" s="23" t="s">
        <v>193</v>
      </c>
      <c r="BM169" s="23" t="s">
        <v>259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260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133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261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142</v>
      </c>
      <c r="AV171" s="11" t="s">
        <v>142</v>
      </c>
      <c r="AW171" s="11" t="s">
        <v>35</v>
      </c>
      <c r="AX171" s="11" t="s">
        <v>71</v>
      </c>
      <c r="AY171" s="184" t="s">
        <v>133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133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263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142</v>
      </c>
      <c r="AV173" s="13" t="s">
        <v>76</v>
      </c>
      <c r="AW173" s="13" t="s">
        <v>35</v>
      </c>
      <c r="AX173" s="13" t="s">
        <v>71</v>
      </c>
      <c r="AY173" s="200" t="s">
        <v>133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264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133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142</v>
      </c>
      <c r="AV175" s="12" t="s">
        <v>141</v>
      </c>
      <c r="AW175" s="12" t="s">
        <v>35</v>
      </c>
      <c r="AX175" s="12" t="s">
        <v>76</v>
      </c>
      <c r="AY175" s="192" t="s">
        <v>133</v>
      </c>
    </row>
    <row r="176" spans="2:65" s="1" customFormat="1" ht="16.5" customHeight="1">
      <c r="B176" s="169"/>
      <c r="C176" s="206">
        <v>26</v>
      </c>
      <c r="D176" s="206" t="s">
        <v>186</v>
      </c>
      <c r="E176" s="207" t="s">
        <v>265</v>
      </c>
      <c r="F176" s="208" t="s">
        <v>266</v>
      </c>
      <c r="G176" s="209" t="s">
        <v>267</v>
      </c>
      <c r="H176" s="210">
        <v>37.356</v>
      </c>
      <c r="I176" s="211"/>
      <c r="J176" s="212">
        <f>ROUND(I176*H176,2)</f>
        <v>0</v>
      </c>
      <c r="K176" s="208" t="s">
        <v>140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268</v>
      </c>
      <c r="AT176" s="23" t="s">
        <v>186</v>
      </c>
      <c r="AU176" s="23" t="s">
        <v>142</v>
      </c>
      <c r="AY176" s="23" t="s">
        <v>133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193</v>
      </c>
      <c r="BM176" s="23" t="s">
        <v>269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270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142</v>
      </c>
      <c r="AV177" s="13" t="s">
        <v>76</v>
      </c>
      <c r="AW177" s="13" t="s">
        <v>35</v>
      </c>
      <c r="AX177" s="13" t="s">
        <v>71</v>
      </c>
      <c r="AY177" s="200" t="s">
        <v>133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76</v>
      </c>
      <c r="AY178" s="184" t="s">
        <v>133</v>
      </c>
    </row>
    <row r="179" spans="2:65" s="1" customFormat="1" ht="25.5" customHeight="1">
      <c r="B179" s="169"/>
      <c r="C179" s="170">
        <v>27</v>
      </c>
      <c r="D179" s="170" t="s">
        <v>136</v>
      </c>
      <c r="E179" s="171" t="s">
        <v>272</v>
      </c>
      <c r="F179" s="172" t="s">
        <v>273</v>
      </c>
      <c r="G179" s="173" t="s">
        <v>139</v>
      </c>
      <c r="H179" s="174">
        <v>12.452</v>
      </c>
      <c r="I179" s="175"/>
      <c r="J179" s="176">
        <f>ROUND(I179*H179,2)</f>
        <v>0</v>
      </c>
      <c r="K179" s="172" t="s">
        <v>140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193</v>
      </c>
      <c r="AT179" s="23" t="s">
        <v>136</v>
      </c>
      <c r="AU179" s="23" t="s">
        <v>142</v>
      </c>
      <c r="AY179" s="23" t="s">
        <v>133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142</v>
      </c>
      <c r="BK179" s="181">
        <f>ROUND(I179*H179,2)</f>
        <v>0</v>
      </c>
      <c r="BL179" s="23" t="s">
        <v>193</v>
      </c>
      <c r="BM179" s="23" t="s">
        <v>274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76</v>
      </c>
      <c r="AY180" s="184" t="s">
        <v>133</v>
      </c>
    </row>
    <row r="181" spans="2:65" s="1" customFormat="1" ht="25.5" customHeight="1">
      <c r="B181" s="169"/>
      <c r="C181" s="170">
        <v>28</v>
      </c>
      <c r="D181" s="170" t="s">
        <v>136</v>
      </c>
      <c r="E181" s="171" t="s">
        <v>276</v>
      </c>
      <c r="F181" s="172" t="s">
        <v>277</v>
      </c>
      <c r="G181" s="173" t="s">
        <v>278</v>
      </c>
      <c r="H181" s="174">
        <v>17.86</v>
      </c>
      <c r="I181" s="175"/>
      <c r="J181" s="176">
        <f>ROUND(I181*H181,2)</f>
        <v>0</v>
      </c>
      <c r="K181" s="172" t="s">
        <v>140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193</v>
      </c>
      <c r="AT181" s="23" t="s">
        <v>136</v>
      </c>
      <c r="AU181" s="23" t="s">
        <v>142</v>
      </c>
      <c r="AY181" s="23" t="s">
        <v>133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142</v>
      </c>
      <c r="BK181" s="181">
        <f>ROUND(I181*H181,2)</f>
        <v>0</v>
      </c>
      <c r="BL181" s="23" t="s">
        <v>193</v>
      </c>
      <c r="BM181" s="23" t="s">
        <v>279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280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133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281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133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133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71</v>
      </c>
      <c r="AY185" s="184" t="s">
        <v>133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284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142</v>
      </c>
      <c r="AV186" s="11" t="s">
        <v>142</v>
      </c>
      <c r="AW186" s="11" t="s">
        <v>35</v>
      </c>
      <c r="AX186" s="11" t="s">
        <v>71</v>
      </c>
      <c r="AY186" s="184" t="s">
        <v>133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142</v>
      </c>
      <c r="AV187" s="12" t="s">
        <v>141</v>
      </c>
      <c r="AW187" s="12" t="s">
        <v>35</v>
      </c>
      <c r="AX187" s="12" t="s">
        <v>76</v>
      </c>
      <c r="AY187" s="192" t="s">
        <v>133</v>
      </c>
    </row>
    <row r="188" spans="2:65" s="1" customFormat="1" ht="25.5" customHeight="1">
      <c r="B188" s="169"/>
      <c r="C188" s="170">
        <v>29</v>
      </c>
      <c r="D188" s="170" t="s">
        <v>136</v>
      </c>
      <c r="E188" s="171" t="s">
        <v>285</v>
      </c>
      <c r="F188" s="172" t="s">
        <v>286</v>
      </c>
      <c r="G188" s="173" t="s">
        <v>184</v>
      </c>
      <c r="H188" s="174">
        <v>8</v>
      </c>
      <c r="I188" s="175"/>
      <c r="J188" s="176">
        <f>ROUND(I188*H188,2)</f>
        <v>0</v>
      </c>
      <c r="K188" s="172" t="s">
        <v>140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193</v>
      </c>
      <c r="AT188" s="23" t="s">
        <v>136</v>
      </c>
      <c r="AU188" s="23" t="s">
        <v>142</v>
      </c>
      <c r="AY188" s="23" t="s">
        <v>133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193</v>
      </c>
      <c r="BM188" s="23" t="s">
        <v>287</v>
      </c>
    </row>
    <row r="189" spans="2:65" s="1" customFormat="1" ht="16.5" customHeight="1">
      <c r="B189" s="169"/>
      <c r="C189" s="206">
        <v>30</v>
      </c>
      <c r="D189" s="206" t="s">
        <v>186</v>
      </c>
      <c r="E189" s="207" t="s">
        <v>288</v>
      </c>
      <c r="F189" s="208" t="s">
        <v>289</v>
      </c>
      <c r="G189" s="209" t="s">
        <v>278</v>
      </c>
      <c r="H189" s="210">
        <v>19.646</v>
      </c>
      <c r="I189" s="211"/>
      <c r="J189" s="212">
        <f>ROUND(I189*H189,2)</f>
        <v>0</v>
      </c>
      <c r="K189" s="208" t="s">
        <v>140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268</v>
      </c>
      <c r="AT189" s="23" t="s">
        <v>186</v>
      </c>
      <c r="AU189" s="23" t="s">
        <v>142</v>
      </c>
      <c r="AY189" s="23" t="s">
        <v>133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193</v>
      </c>
      <c r="BM189" s="23" t="s">
        <v>290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291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76</v>
      </c>
      <c r="AY190" s="184" t="s">
        <v>133</v>
      </c>
    </row>
    <row r="191" spans="2:65" s="1" customFormat="1" ht="38.25" customHeight="1">
      <c r="B191" s="169"/>
      <c r="C191" s="170">
        <v>31</v>
      </c>
      <c r="D191" s="170" t="s">
        <v>136</v>
      </c>
      <c r="E191" s="171" t="s">
        <v>292</v>
      </c>
      <c r="F191" s="172" t="s">
        <v>293</v>
      </c>
      <c r="G191" s="173" t="s">
        <v>222</v>
      </c>
      <c r="H191" s="174">
        <v>0.039</v>
      </c>
      <c r="I191" s="175"/>
      <c r="J191" s="176">
        <f>ROUND(I191*H191,2)</f>
        <v>0</v>
      </c>
      <c r="K191" s="172" t="s">
        <v>140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193</v>
      </c>
      <c r="AT191" s="23" t="s">
        <v>136</v>
      </c>
      <c r="AU191" s="23" t="s">
        <v>142</v>
      </c>
      <c r="AY191" s="23" t="s">
        <v>133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193</v>
      </c>
      <c r="BM191" s="23" t="s">
        <v>294</v>
      </c>
    </row>
    <row r="192" spans="2:65" s="1" customFormat="1" ht="38.25" customHeight="1">
      <c r="B192" s="169"/>
      <c r="C192" s="170">
        <v>32</v>
      </c>
      <c r="D192" s="170" t="s">
        <v>136</v>
      </c>
      <c r="E192" s="171" t="s">
        <v>295</v>
      </c>
      <c r="F192" s="172" t="s">
        <v>296</v>
      </c>
      <c r="G192" s="173" t="s">
        <v>222</v>
      </c>
      <c r="H192" s="174">
        <v>0.039</v>
      </c>
      <c r="I192" s="175"/>
      <c r="J192" s="176">
        <f>ROUND(I192*H192,2)</f>
        <v>0</v>
      </c>
      <c r="K192" s="172" t="s">
        <v>140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193</v>
      </c>
      <c r="AT192" s="23" t="s">
        <v>136</v>
      </c>
      <c r="AU192" s="23" t="s">
        <v>142</v>
      </c>
      <c r="AY192" s="23" t="s">
        <v>133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193</v>
      </c>
      <c r="BM192" s="23" t="s">
        <v>297</v>
      </c>
    </row>
    <row r="193" spans="2:63" s="10" customFormat="1" ht="29.85" customHeight="1">
      <c r="B193" s="156"/>
      <c r="D193" s="157" t="s">
        <v>70</v>
      </c>
      <c r="E193" s="167" t="s">
        <v>298</v>
      </c>
      <c r="F193" s="167" t="s">
        <v>299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142</v>
      </c>
      <c r="AT193" s="165" t="s">
        <v>70</v>
      </c>
      <c r="AU193" s="165" t="s">
        <v>76</v>
      </c>
      <c r="AY193" s="157" t="s">
        <v>133</v>
      </c>
      <c r="BK193" s="166">
        <f>SUM(BK194:BK203)</f>
        <v>0</v>
      </c>
    </row>
    <row r="194" spans="2:65" s="1" customFormat="1" ht="25.5" customHeight="1">
      <c r="B194" s="169"/>
      <c r="C194" s="170">
        <v>33</v>
      </c>
      <c r="D194" s="170" t="s">
        <v>136</v>
      </c>
      <c r="E194" s="171" t="s">
        <v>300</v>
      </c>
      <c r="F194" s="172" t="s">
        <v>301</v>
      </c>
      <c r="G194" s="173" t="s">
        <v>278</v>
      </c>
      <c r="H194" s="174">
        <v>6</v>
      </c>
      <c r="I194" s="175"/>
      <c r="J194" s="176">
        <f>ROUND(I194*H194,2)</f>
        <v>0</v>
      </c>
      <c r="K194" s="172" t="s">
        <v>140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193</v>
      </c>
      <c r="AT194" s="23" t="s">
        <v>136</v>
      </c>
      <c r="AU194" s="23" t="s">
        <v>142</v>
      </c>
      <c r="AY194" s="23" t="s">
        <v>133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193</v>
      </c>
      <c r="BM194" s="23" t="s">
        <v>302</v>
      </c>
    </row>
    <row r="195" spans="2:65" s="1" customFormat="1" ht="16.5" customHeight="1">
      <c r="B195" s="169"/>
      <c r="C195" s="170">
        <v>34</v>
      </c>
      <c r="D195" s="170" t="s">
        <v>136</v>
      </c>
      <c r="E195" s="171" t="s">
        <v>303</v>
      </c>
      <c r="F195" s="172" t="s">
        <v>304</v>
      </c>
      <c r="G195" s="173" t="s">
        <v>278</v>
      </c>
      <c r="H195" s="174">
        <v>2</v>
      </c>
      <c r="I195" s="175"/>
      <c r="J195" s="176">
        <f>ROUND(I195*H195,2)</f>
        <v>0</v>
      </c>
      <c r="K195" s="172" t="s">
        <v>140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193</v>
      </c>
      <c r="AT195" s="23" t="s">
        <v>136</v>
      </c>
      <c r="AU195" s="23" t="s">
        <v>142</v>
      </c>
      <c r="AY195" s="23" t="s">
        <v>133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193</v>
      </c>
      <c r="BM195" s="23" t="s">
        <v>305</v>
      </c>
    </row>
    <row r="196" spans="2:65" s="1" customFormat="1" ht="16.5" customHeight="1">
      <c r="B196" s="169"/>
      <c r="C196" s="170">
        <v>35</v>
      </c>
      <c r="D196" s="170" t="s">
        <v>136</v>
      </c>
      <c r="E196" s="171" t="s">
        <v>306</v>
      </c>
      <c r="F196" s="172" t="s">
        <v>307</v>
      </c>
      <c r="G196" s="173" t="s">
        <v>278</v>
      </c>
      <c r="H196" s="174">
        <v>7</v>
      </c>
      <c r="I196" s="175"/>
      <c r="J196" s="176">
        <f>ROUND(I196*H196,2)</f>
        <v>0</v>
      </c>
      <c r="K196" s="172" t="s">
        <v>140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193</v>
      </c>
      <c r="AT196" s="23" t="s">
        <v>136</v>
      </c>
      <c r="AU196" s="23" t="s">
        <v>142</v>
      </c>
      <c r="AY196" s="23" t="s">
        <v>133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193</v>
      </c>
      <c r="BM196" s="23" t="s">
        <v>308</v>
      </c>
    </row>
    <row r="197" spans="2:65" s="1" customFormat="1" ht="16.5" customHeight="1">
      <c r="B197" s="169"/>
      <c r="C197" s="170">
        <v>36</v>
      </c>
      <c r="D197" s="170" t="s">
        <v>136</v>
      </c>
      <c r="E197" s="171" t="s">
        <v>309</v>
      </c>
      <c r="F197" s="172" t="s">
        <v>310</v>
      </c>
      <c r="G197" s="173" t="s">
        <v>278</v>
      </c>
      <c r="H197" s="174">
        <v>2</v>
      </c>
      <c r="I197" s="175"/>
      <c r="J197" s="176">
        <f>ROUND(I197*H197,2)</f>
        <v>0</v>
      </c>
      <c r="K197" s="172" t="s">
        <v>140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193</v>
      </c>
      <c r="AT197" s="23" t="s">
        <v>136</v>
      </c>
      <c r="AU197" s="23" t="s">
        <v>142</v>
      </c>
      <c r="AY197" s="23" t="s">
        <v>133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193</v>
      </c>
      <c r="BM197" s="23" t="s">
        <v>311</v>
      </c>
    </row>
    <row r="198" spans="2:65" s="1" customFormat="1" ht="16.5" customHeight="1">
      <c r="B198" s="169"/>
      <c r="C198" s="170">
        <v>37</v>
      </c>
      <c r="D198" s="170" t="s">
        <v>136</v>
      </c>
      <c r="E198" s="171" t="s">
        <v>312</v>
      </c>
      <c r="F198" s="172" t="s">
        <v>313</v>
      </c>
      <c r="G198" s="173" t="s">
        <v>184</v>
      </c>
      <c r="H198" s="174">
        <v>3</v>
      </c>
      <c r="I198" s="175"/>
      <c r="J198" s="176">
        <f>ROUND(I198*H198,2)</f>
        <v>0</v>
      </c>
      <c r="K198" s="172" t="s">
        <v>140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193</v>
      </c>
      <c r="AT198" s="23" t="s">
        <v>136</v>
      </c>
      <c r="AU198" s="23" t="s">
        <v>142</v>
      </c>
      <c r="AY198" s="23" t="s">
        <v>133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193</v>
      </c>
      <c r="BM198" s="23" t="s">
        <v>314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315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142</v>
      </c>
      <c r="AV199" s="13" t="s">
        <v>76</v>
      </c>
      <c r="AW199" s="13" t="s">
        <v>35</v>
      </c>
      <c r="AX199" s="13" t="s">
        <v>71</v>
      </c>
      <c r="AY199" s="200" t="s">
        <v>133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134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142</v>
      </c>
      <c r="AV200" s="11" t="s">
        <v>142</v>
      </c>
      <c r="AW200" s="11" t="s">
        <v>35</v>
      </c>
      <c r="AX200" s="11" t="s">
        <v>76</v>
      </c>
      <c r="AY200" s="184" t="s">
        <v>133</v>
      </c>
    </row>
    <row r="201" spans="2:65" s="1" customFormat="1" ht="16.5" customHeight="1">
      <c r="B201" s="169"/>
      <c r="C201" s="170">
        <v>38</v>
      </c>
      <c r="D201" s="170" t="s">
        <v>136</v>
      </c>
      <c r="E201" s="171" t="s">
        <v>316</v>
      </c>
      <c r="F201" s="172" t="s">
        <v>317</v>
      </c>
      <c r="G201" s="173" t="s">
        <v>278</v>
      </c>
      <c r="H201" s="174">
        <v>11</v>
      </c>
      <c r="I201" s="175"/>
      <c r="J201" s="176">
        <f>ROUND(I201*H201,2)</f>
        <v>0</v>
      </c>
      <c r="K201" s="172" t="s">
        <v>140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193</v>
      </c>
      <c r="AT201" s="23" t="s">
        <v>136</v>
      </c>
      <c r="AU201" s="23" t="s">
        <v>142</v>
      </c>
      <c r="AY201" s="23" t="s">
        <v>133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193</v>
      </c>
      <c r="BM201" s="23" t="s">
        <v>318</v>
      </c>
    </row>
    <row r="202" spans="2:65" s="1" customFormat="1" ht="38.25" customHeight="1">
      <c r="B202" s="169"/>
      <c r="C202" s="170">
        <v>39</v>
      </c>
      <c r="D202" s="170" t="s">
        <v>136</v>
      </c>
      <c r="E202" s="171" t="s">
        <v>319</v>
      </c>
      <c r="F202" s="172" t="s">
        <v>320</v>
      </c>
      <c r="G202" s="173" t="s">
        <v>222</v>
      </c>
      <c r="H202" s="174">
        <v>0.008</v>
      </c>
      <c r="I202" s="175"/>
      <c r="J202" s="176">
        <f>ROUND(I202*H202,2)</f>
        <v>0</v>
      </c>
      <c r="K202" s="172" t="s">
        <v>140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193</v>
      </c>
      <c r="AT202" s="23" t="s">
        <v>136</v>
      </c>
      <c r="AU202" s="23" t="s">
        <v>142</v>
      </c>
      <c r="AY202" s="23" t="s">
        <v>133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193</v>
      </c>
      <c r="BM202" s="23" t="s">
        <v>321</v>
      </c>
    </row>
    <row r="203" spans="2:65" s="1" customFormat="1" ht="38.25" customHeight="1">
      <c r="B203" s="169"/>
      <c r="C203" s="170">
        <v>40</v>
      </c>
      <c r="D203" s="170" t="s">
        <v>136</v>
      </c>
      <c r="E203" s="171" t="s">
        <v>322</v>
      </c>
      <c r="F203" s="172" t="s">
        <v>323</v>
      </c>
      <c r="G203" s="173" t="s">
        <v>222</v>
      </c>
      <c r="H203" s="174">
        <v>0.008</v>
      </c>
      <c r="I203" s="175"/>
      <c r="J203" s="176">
        <f>ROUND(I203*H203,2)</f>
        <v>0</v>
      </c>
      <c r="K203" s="172" t="s">
        <v>140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193</v>
      </c>
      <c r="AT203" s="23" t="s">
        <v>136</v>
      </c>
      <c r="AU203" s="23" t="s">
        <v>142</v>
      </c>
      <c r="AY203" s="23" t="s">
        <v>133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142</v>
      </c>
      <c r="BK203" s="181">
        <f>ROUND(I203*H203,2)</f>
        <v>0</v>
      </c>
      <c r="BL203" s="23" t="s">
        <v>193</v>
      </c>
      <c r="BM203" s="23" t="s">
        <v>324</v>
      </c>
    </row>
    <row r="204" spans="2:63" s="10" customFormat="1" ht="29.85" customHeight="1">
      <c r="B204" s="156"/>
      <c r="D204" s="157" t="s">
        <v>70</v>
      </c>
      <c r="E204" s="167" t="s">
        <v>325</v>
      </c>
      <c r="F204" s="167" t="s">
        <v>326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142</v>
      </c>
      <c r="AT204" s="165" t="s">
        <v>70</v>
      </c>
      <c r="AU204" s="165" t="s">
        <v>76</v>
      </c>
      <c r="AY204" s="157" t="s">
        <v>133</v>
      </c>
      <c r="BK204" s="166">
        <f>SUM(BK205:BK215)</f>
        <v>0</v>
      </c>
    </row>
    <row r="205" spans="2:65" s="1" customFormat="1" ht="16.5" customHeight="1">
      <c r="B205" s="169"/>
      <c r="C205" s="170">
        <v>41</v>
      </c>
      <c r="D205" s="170" t="s">
        <v>136</v>
      </c>
      <c r="E205" s="171" t="s">
        <v>327</v>
      </c>
      <c r="F205" s="172" t="s">
        <v>328</v>
      </c>
      <c r="G205" s="173" t="s">
        <v>278</v>
      </c>
      <c r="H205" s="174">
        <v>10</v>
      </c>
      <c r="I205" s="175"/>
      <c r="J205" s="176">
        <f aca="true" t="shared" si="10" ref="J205:J215">ROUND(I205*H205,2)</f>
        <v>0</v>
      </c>
      <c r="K205" s="172" t="s">
        <v>140</v>
      </c>
      <c r="L205" s="40"/>
      <c r="M205" s="177" t="s">
        <v>5</v>
      </c>
      <c r="N205" s="178" t="s">
        <v>43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193</v>
      </c>
      <c r="AT205" s="23" t="s">
        <v>136</v>
      </c>
      <c r="AU205" s="23" t="s">
        <v>142</v>
      </c>
      <c r="AY205" s="23" t="s">
        <v>133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142</v>
      </c>
      <c r="BK205" s="181">
        <f aca="true" t="shared" si="19" ref="BK205:BK215">ROUND(I205*H205,2)</f>
        <v>0</v>
      </c>
      <c r="BL205" s="23" t="s">
        <v>193</v>
      </c>
      <c r="BM205" s="23" t="s">
        <v>329</v>
      </c>
    </row>
    <row r="206" spans="2:65" s="1" customFormat="1" ht="25.5" customHeight="1">
      <c r="B206" s="169"/>
      <c r="C206" s="170">
        <v>42</v>
      </c>
      <c r="D206" s="170" t="s">
        <v>136</v>
      </c>
      <c r="E206" s="171" t="s">
        <v>330</v>
      </c>
      <c r="F206" s="172" t="s">
        <v>331</v>
      </c>
      <c r="G206" s="173" t="s">
        <v>278</v>
      </c>
      <c r="H206" s="174">
        <v>20</v>
      </c>
      <c r="I206" s="175"/>
      <c r="J206" s="176">
        <f t="shared" si="10"/>
        <v>0</v>
      </c>
      <c r="K206" s="172" t="s">
        <v>140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193</v>
      </c>
      <c r="AT206" s="23" t="s">
        <v>136</v>
      </c>
      <c r="AU206" s="23" t="s">
        <v>142</v>
      </c>
      <c r="AY206" s="23" t="s">
        <v>133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193</v>
      </c>
      <c r="BM206" s="23" t="s">
        <v>332</v>
      </c>
    </row>
    <row r="207" spans="2:65" s="1" customFormat="1" ht="16.5" customHeight="1">
      <c r="B207" s="169"/>
      <c r="C207" s="206">
        <v>43</v>
      </c>
      <c r="D207" s="206" t="s">
        <v>186</v>
      </c>
      <c r="E207" s="207" t="s">
        <v>333</v>
      </c>
      <c r="F207" s="208" t="s">
        <v>334</v>
      </c>
      <c r="G207" s="209" t="s">
        <v>278</v>
      </c>
      <c r="H207" s="210">
        <v>7</v>
      </c>
      <c r="I207" s="211"/>
      <c r="J207" s="212">
        <f t="shared" si="10"/>
        <v>0</v>
      </c>
      <c r="K207" s="208" t="s">
        <v>140</v>
      </c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268</v>
      </c>
      <c r="AT207" s="23" t="s">
        <v>186</v>
      </c>
      <c r="AU207" s="23" t="s">
        <v>142</v>
      </c>
      <c r="AY207" s="23" t="s">
        <v>133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193</v>
      </c>
      <c r="BM207" s="23" t="s">
        <v>335</v>
      </c>
    </row>
    <row r="208" spans="2:65" s="1" customFormat="1" ht="16.5" customHeight="1">
      <c r="B208" s="169"/>
      <c r="C208" s="206">
        <v>44</v>
      </c>
      <c r="D208" s="206" t="s">
        <v>186</v>
      </c>
      <c r="E208" s="207" t="s">
        <v>336</v>
      </c>
      <c r="F208" s="208" t="s">
        <v>337</v>
      </c>
      <c r="G208" s="209" t="s">
        <v>278</v>
      </c>
      <c r="H208" s="210">
        <v>7</v>
      </c>
      <c r="I208" s="211"/>
      <c r="J208" s="212">
        <f t="shared" si="10"/>
        <v>0</v>
      </c>
      <c r="K208" s="208" t="s">
        <v>140</v>
      </c>
      <c r="L208" s="213"/>
      <c r="M208" s="214" t="s">
        <v>5</v>
      </c>
      <c r="N208" s="215" t="s">
        <v>43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268</v>
      </c>
      <c r="AT208" s="23" t="s">
        <v>186</v>
      </c>
      <c r="AU208" s="23" t="s">
        <v>142</v>
      </c>
      <c r="AY208" s="23" t="s">
        <v>133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193</v>
      </c>
      <c r="BM208" s="23" t="s">
        <v>338</v>
      </c>
    </row>
    <row r="209" spans="2:65" s="1" customFormat="1" ht="16.5" customHeight="1">
      <c r="B209" s="169"/>
      <c r="C209" s="206">
        <v>45</v>
      </c>
      <c r="D209" s="206" t="s">
        <v>186</v>
      </c>
      <c r="E209" s="207" t="s">
        <v>339</v>
      </c>
      <c r="F209" s="208" t="s">
        <v>340</v>
      </c>
      <c r="G209" s="209" t="s">
        <v>278</v>
      </c>
      <c r="H209" s="210">
        <v>6</v>
      </c>
      <c r="I209" s="211"/>
      <c r="J209" s="212">
        <f t="shared" si="10"/>
        <v>0</v>
      </c>
      <c r="K209" s="208" t="s">
        <v>140</v>
      </c>
      <c r="L209" s="213"/>
      <c r="M209" s="214" t="s">
        <v>5</v>
      </c>
      <c r="N209" s="215" t="s">
        <v>43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268</v>
      </c>
      <c r="AT209" s="23" t="s">
        <v>186</v>
      </c>
      <c r="AU209" s="23" t="s">
        <v>142</v>
      </c>
      <c r="AY209" s="23" t="s">
        <v>133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193</v>
      </c>
      <c r="BM209" s="23" t="s">
        <v>341</v>
      </c>
    </row>
    <row r="210" spans="2:65" s="1" customFormat="1" ht="25.5" customHeight="1">
      <c r="B210" s="169"/>
      <c r="C210" s="170">
        <v>46</v>
      </c>
      <c r="D210" s="170" t="s">
        <v>136</v>
      </c>
      <c r="E210" s="171" t="s">
        <v>342</v>
      </c>
      <c r="F210" s="172" t="s">
        <v>343</v>
      </c>
      <c r="G210" s="173" t="s">
        <v>344</v>
      </c>
      <c r="H210" s="174">
        <v>1</v>
      </c>
      <c r="I210" s="175"/>
      <c r="J210" s="176">
        <f t="shared" si="10"/>
        <v>0</v>
      </c>
      <c r="K210" s="172" t="s">
        <v>140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193</v>
      </c>
      <c r="AT210" s="23" t="s">
        <v>136</v>
      </c>
      <c r="AU210" s="23" t="s">
        <v>142</v>
      </c>
      <c r="AY210" s="23" t="s">
        <v>133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193</v>
      </c>
      <c r="BM210" s="23" t="s">
        <v>345</v>
      </c>
    </row>
    <row r="211" spans="2:65" s="1" customFormat="1" ht="25.5" customHeight="1">
      <c r="B211" s="169"/>
      <c r="C211" s="170">
        <v>47</v>
      </c>
      <c r="D211" s="170" t="s">
        <v>136</v>
      </c>
      <c r="E211" s="171" t="s">
        <v>346</v>
      </c>
      <c r="F211" s="172" t="s">
        <v>347</v>
      </c>
      <c r="G211" s="173" t="s">
        <v>344</v>
      </c>
      <c r="H211" s="174">
        <v>1</v>
      </c>
      <c r="I211" s="175"/>
      <c r="J211" s="176">
        <f t="shared" si="10"/>
        <v>0</v>
      </c>
      <c r="K211" s="172" t="s">
        <v>140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193</v>
      </c>
      <c r="AT211" s="23" t="s">
        <v>136</v>
      </c>
      <c r="AU211" s="23" t="s">
        <v>142</v>
      </c>
      <c r="AY211" s="23" t="s">
        <v>133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193</v>
      </c>
      <c r="BM211" s="23" t="s">
        <v>348</v>
      </c>
    </row>
    <row r="212" spans="2:65" s="1" customFormat="1" ht="25.5" customHeight="1">
      <c r="B212" s="169"/>
      <c r="C212" s="170">
        <v>48</v>
      </c>
      <c r="D212" s="170" t="s">
        <v>136</v>
      </c>
      <c r="E212" s="171" t="s">
        <v>349</v>
      </c>
      <c r="F212" s="172" t="s">
        <v>350</v>
      </c>
      <c r="G212" s="173" t="s">
        <v>278</v>
      </c>
      <c r="H212" s="174">
        <v>20</v>
      </c>
      <c r="I212" s="175"/>
      <c r="J212" s="176">
        <f t="shared" si="10"/>
        <v>0</v>
      </c>
      <c r="K212" s="172" t="s">
        <v>140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193</v>
      </c>
      <c r="AT212" s="23" t="s">
        <v>136</v>
      </c>
      <c r="AU212" s="23" t="s">
        <v>142</v>
      </c>
      <c r="AY212" s="23" t="s">
        <v>133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142</v>
      </c>
      <c r="BK212" s="181">
        <f t="shared" si="19"/>
        <v>0</v>
      </c>
      <c r="BL212" s="23" t="s">
        <v>193</v>
      </c>
      <c r="BM212" s="23" t="s">
        <v>351</v>
      </c>
    </row>
    <row r="213" spans="2:65" s="1" customFormat="1" ht="25.5" customHeight="1">
      <c r="B213" s="169"/>
      <c r="C213" s="170">
        <v>49</v>
      </c>
      <c r="D213" s="170" t="s">
        <v>136</v>
      </c>
      <c r="E213" s="171" t="s">
        <v>352</v>
      </c>
      <c r="F213" s="172" t="s">
        <v>353</v>
      </c>
      <c r="G213" s="173" t="s">
        <v>278</v>
      </c>
      <c r="H213" s="174">
        <v>20</v>
      </c>
      <c r="I213" s="175"/>
      <c r="J213" s="176">
        <f t="shared" si="10"/>
        <v>0</v>
      </c>
      <c r="K213" s="172" t="s">
        <v>140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193</v>
      </c>
      <c r="AT213" s="23" t="s">
        <v>136</v>
      </c>
      <c r="AU213" s="23" t="s">
        <v>142</v>
      </c>
      <c r="AY213" s="23" t="s">
        <v>133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193</v>
      </c>
      <c r="BM213" s="23" t="s">
        <v>354</v>
      </c>
    </row>
    <row r="214" spans="2:65" s="1" customFormat="1" ht="38.25" customHeight="1">
      <c r="B214" s="169"/>
      <c r="C214" s="170">
        <v>50</v>
      </c>
      <c r="D214" s="170" t="s">
        <v>136</v>
      </c>
      <c r="E214" s="171" t="s">
        <v>355</v>
      </c>
      <c r="F214" s="172" t="s">
        <v>356</v>
      </c>
      <c r="G214" s="173" t="s">
        <v>222</v>
      </c>
      <c r="H214" s="174">
        <v>0.02</v>
      </c>
      <c r="I214" s="175"/>
      <c r="J214" s="176">
        <f t="shared" si="10"/>
        <v>0</v>
      </c>
      <c r="K214" s="172" t="s">
        <v>140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193</v>
      </c>
      <c r="AT214" s="23" t="s">
        <v>136</v>
      </c>
      <c r="AU214" s="23" t="s">
        <v>142</v>
      </c>
      <c r="AY214" s="23" t="s">
        <v>133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142</v>
      </c>
      <c r="BK214" s="181">
        <f t="shared" si="19"/>
        <v>0</v>
      </c>
      <c r="BL214" s="23" t="s">
        <v>193</v>
      </c>
      <c r="BM214" s="23" t="s">
        <v>357</v>
      </c>
    </row>
    <row r="215" spans="2:65" s="1" customFormat="1" ht="38.25" customHeight="1">
      <c r="B215" s="169"/>
      <c r="C215" s="170">
        <v>51</v>
      </c>
      <c r="D215" s="170" t="s">
        <v>136</v>
      </c>
      <c r="E215" s="171" t="s">
        <v>358</v>
      </c>
      <c r="F215" s="172" t="s">
        <v>359</v>
      </c>
      <c r="G215" s="173" t="s">
        <v>222</v>
      </c>
      <c r="H215" s="174">
        <v>0.02</v>
      </c>
      <c r="I215" s="175"/>
      <c r="J215" s="176">
        <f t="shared" si="10"/>
        <v>0</v>
      </c>
      <c r="K215" s="172" t="s">
        <v>140</v>
      </c>
      <c r="L215" s="40"/>
      <c r="M215" s="177" t="s">
        <v>5</v>
      </c>
      <c r="N215" s="178" t="s">
        <v>43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193</v>
      </c>
      <c r="AT215" s="23" t="s">
        <v>136</v>
      </c>
      <c r="AU215" s="23" t="s">
        <v>142</v>
      </c>
      <c r="AY215" s="23" t="s">
        <v>133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142</v>
      </c>
      <c r="BK215" s="181">
        <f t="shared" si="19"/>
        <v>0</v>
      </c>
      <c r="BL215" s="23" t="s">
        <v>193</v>
      </c>
      <c r="BM215" s="23" t="s">
        <v>360</v>
      </c>
    </row>
    <row r="216" spans="2:63" s="10" customFormat="1" ht="29.85" customHeight="1">
      <c r="B216" s="156"/>
      <c r="D216" s="157" t="s">
        <v>70</v>
      </c>
      <c r="E216" s="167" t="s">
        <v>361</v>
      </c>
      <c r="F216" s="167" t="s">
        <v>362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142</v>
      </c>
      <c r="AT216" s="165" t="s">
        <v>70</v>
      </c>
      <c r="AU216" s="165" t="s">
        <v>76</v>
      </c>
      <c r="AY216" s="157" t="s">
        <v>133</v>
      </c>
      <c r="BK216" s="166">
        <f>SUM(BK217:BK227)</f>
        <v>0</v>
      </c>
    </row>
    <row r="217" spans="2:65" s="1" customFormat="1" ht="16.5" customHeight="1">
      <c r="B217" s="169"/>
      <c r="C217" s="170">
        <v>52</v>
      </c>
      <c r="D217" s="170" t="s">
        <v>136</v>
      </c>
      <c r="E217" s="171" t="s">
        <v>363</v>
      </c>
      <c r="F217" s="172" t="s">
        <v>364</v>
      </c>
      <c r="G217" s="173" t="s">
        <v>278</v>
      </c>
      <c r="H217" s="174">
        <v>3</v>
      </c>
      <c r="I217" s="175"/>
      <c r="J217" s="176">
        <f>ROUND(I217*H217,2)</f>
        <v>0</v>
      </c>
      <c r="K217" s="172" t="s">
        <v>140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193</v>
      </c>
      <c r="AT217" s="23" t="s">
        <v>136</v>
      </c>
      <c r="AU217" s="23" t="s">
        <v>142</v>
      </c>
      <c r="AY217" s="23" t="s">
        <v>133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142</v>
      </c>
      <c r="BK217" s="181">
        <f>ROUND(I217*H217,2)</f>
        <v>0</v>
      </c>
      <c r="BL217" s="23" t="s">
        <v>193</v>
      </c>
      <c r="BM217" s="23" t="s">
        <v>365</v>
      </c>
    </row>
    <row r="218" spans="2:65" s="1" customFormat="1" ht="25.5" customHeight="1">
      <c r="B218" s="169"/>
      <c r="C218" s="170">
        <v>53</v>
      </c>
      <c r="D218" s="170" t="s">
        <v>136</v>
      </c>
      <c r="E218" s="171" t="s">
        <v>366</v>
      </c>
      <c r="F218" s="172" t="s">
        <v>367</v>
      </c>
      <c r="G218" s="173" t="s">
        <v>278</v>
      </c>
      <c r="H218" s="174">
        <v>1</v>
      </c>
      <c r="I218" s="175"/>
      <c r="J218" s="176">
        <f>ROUND(I218*H218,2)</f>
        <v>0</v>
      </c>
      <c r="K218" s="172" t="s">
        <v>140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193</v>
      </c>
      <c r="AT218" s="23" t="s">
        <v>136</v>
      </c>
      <c r="AU218" s="23" t="s">
        <v>142</v>
      </c>
      <c r="AY218" s="23" t="s">
        <v>133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142</v>
      </c>
      <c r="BK218" s="181">
        <f>ROUND(I218*H218,2)</f>
        <v>0</v>
      </c>
      <c r="BL218" s="23" t="s">
        <v>193</v>
      </c>
      <c r="BM218" s="23" t="s">
        <v>368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369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142</v>
      </c>
      <c r="AV219" s="13" t="s">
        <v>76</v>
      </c>
      <c r="AW219" s="13" t="s">
        <v>35</v>
      </c>
      <c r="AX219" s="13" t="s">
        <v>71</v>
      </c>
      <c r="AY219" s="200" t="s">
        <v>133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76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142</v>
      </c>
      <c r="AV220" s="11" t="s">
        <v>142</v>
      </c>
      <c r="AW220" s="11" t="s">
        <v>35</v>
      </c>
      <c r="AX220" s="11" t="s">
        <v>76</v>
      </c>
      <c r="AY220" s="184" t="s">
        <v>133</v>
      </c>
    </row>
    <row r="221" spans="2:65" s="1" customFormat="1" ht="16.5" customHeight="1">
      <c r="B221" s="169"/>
      <c r="C221" s="170">
        <v>54</v>
      </c>
      <c r="D221" s="170" t="s">
        <v>136</v>
      </c>
      <c r="E221" s="171" t="s">
        <v>370</v>
      </c>
      <c r="F221" s="172" t="s">
        <v>371</v>
      </c>
      <c r="G221" s="173" t="s">
        <v>278</v>
      </c>
      <c r="H221" s="174">
        <v>3</v>
      </c>
      <c r="I221" s="175"/>
      <c r="J221" s="176">
        <f aca="true" t="shared" si="20" ref="J221:J227">ROUND(I221*H221,2)</f>
        <v>0</v>
      </c>
      <c r="K221" s="172" t="s">
        <v>140</v>
      </c>
      <c r="L221" s="40"/>
      <c r="M221" s="177" t="s">
        <v>5</v>
      </c>
      <c r="N221" s="178" t="s">
        <v>43</v>
      </c>
      <c r="O221" s="41"/>
      <c r="P221" s="179">
        <f aca="true" t="shared" si="21" ref="P221:P227">O221*H221</f>
        <v>0</v>
      </c>
      <c r="Q221" s="179">
        <v>0.00054</v>
      </c>
      <c r="R221" s="179">
        <f aca="true" t="shared" si="22" ref="R221:R227">Q221*H221</f>
        <v>0.00162</v>
      </c>
      <c r="S221" s="179">
        <v>0</v>
      </c>
      <c r="T221" s="180">
        <f aca="true" t="shared" si="23" ref="T221:T227">S221*H221</f>
        <v>0</v>
      </c>
      <c r="AR221" s="23" t="s">
        <v>193</v>
      </c>
      <c r="AT221" s="23" t="s">
        <v>136</v>
      </c>
      <c r="AU221" s="23" t="s">
        <v>142</v>
      </c>
      <c r="AY221" s="23" t="s">
        <v>133</v>
      </c>
      <c r="BE221" s="181">
        <f aca="true" t="shared" si="24" ref="BE221:BE227">IF(N221="základní",J221,0)</f>
        <v>0</v>
      </c>
      <c r="BF221" s="181">
        <f aca="true" t="shared" si="25" ref="BF221:BF227">IF(N221="snížená",J221,0)</f>
        <v>0</v>
      </c>
      <c r="BG221" s="181">
        <f aca="true" t="shared" si="26" ref="BG221:BG227">IF(N221="zákl. přenesená",J221,0)</f>
        <v>0</v>
      </c>
      <c r="BH221" s="181">
        <f aca="true" t="shared" si="27" ref="BH221:BH227">IF(N221="sníž. přenesená",J221,0)</f>
        <v>0</v>
      </c>
      <c r="BI221" s="181">
        <f aca="true" t="shared" si="28" ref="BI221:BI227">IF(N221="nulová",J221,0)</f>
        <v>0</v>
      </c>
      <c r="BJ221" s="23" t="s">
        <v>142</v>
      </c>
      <c r="BK221" s="181">
        <f aca="true" t="shared" si="29" ref="BK221:BK227">ROUND(I221*H221,2)</f>
        <v>0</v>
      </c>
      <c r="BL221" s="23" t="s">
        <v>193</v>
      </c>
      <c r="BM221" s="23" t="s">
        <v>372</v>
      </c>
    </row>
    <row r="222" spans="2:65" s="1" customFormat="1" ht="25.5" customHeight="1">
      <c r="B222" s="169"/>
      <c r="C222" s="170">
        <v>55</v>
      </c>
      <c r="D222" s="170" t="s">
        <v>136</v>
      </c>
      <c r="E222" s="171" t="s">
        <v>373</v>
      </c>
      <c r="F222" s="172" t="s">
        <v>939</v>
      </c>
      <c r="G222" s="173" t="s">
        <v>344</v>
      </c>
      <c r="H222" s="174">
        <v>1</v>
      </c>
      <c r="I222" s="175"/>
      <c r="J222" s="176">
        <f t="shared" si="20"/>
        <v>0</v>
      </c>
      <c r="K222" s="172" t="s">
        <v>140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193</v>
      </c>
      <c r="AT222" s="23" t="s">
        <v>136</v>
      </c>
      <c r="AU222" s="23" t="s">
        <v>142</v>
      </c>
      <c r="AY222" s="23" t="s">
        <v>133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193</v>
      </c>
      <c r="BM222" s="23" t="s">
        <v>374</v>
      </c>
    </row>
    <row r="223" spans="2:65" s="1" customFormat="1" ht="16.5" customHeight="1">
      <c r="B223" s="169"/>
      <c r="C223" s="170">
        <v>56</v>
      </c>
      <c r="D223" s="170" t="s">
        <v>136</v>
      </c>
      <c r="E223" s="171" t="s">
        <v>375</v>
      </c>
      <c r="F223" s="172" t="s">
        <v>376</v>
      </c>
      <c r="G223" s="173" t="s">
        <v>184</v>
      </c>
      <c r="H223" s="174">
        <v>2</v>
      </c>
      <c r="I223" s="175"/>
      <c r="J223" s="176">
        <f t="shared" si="20"/>
        <v>0</v>
      </c>
      <c r="K223" s="172" t="s">
        <v>140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193</v>
      </c>
      <c r="AT223" s="23" t="s">
        <v>136</v>
      </c>
      <c r="AU223" s="23" t="s">
        <v>142</v>
      </c>
      <c r="AY223" s="23" t="s">
        <v>133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193</v>
      </c>
      <c r="BM223" s="23" t="s">
        <v>377</v>
      </c>
    </row>
    <row r="224" spans="2:65" s="1" customFormat="1" ht="16.5" customHeight="1">
      <c r="B224" s="169"/>
      <c r="C224" s="170">
        <v>57</v>
      </c>
      <c r="D224" s="170" t="s">
        <v>136</v>
      </c>
      <c r="E224" s="171" t="s">
        <v>378</v>
      </c>
      <c r="F224" s="172" t="s">
        <v>379</v>
      </c>
      <c r="G224" s="173" t="s">
        <v>278</v>
      </c>
      <c r="H224" s="174">
        <v>3</v>
      </c>
      <c r="I224" s="175"/>
      <c r="J224" s="176">
        <f t="shared" si="20"/>
        <v>0</v>
      </c>
      <c r="K224" s="172" t="s">
        <v>140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193</v>
      </c>
      <c r="AT224" s="23" t="s">
        <v>136</v>
      </c>
      <c r="AU224" s="23" t="s">
        <v>142</v>
      </c>
      <c r="AY224" s="23" t="s">
        <v>133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142</v>
      </c>
      <c r="BK224" s="181">
        <f t="shared" si="29"/>
        <v>0</v>
      </c>
      <c r="BL224" s="23" t="s">
        <v>193</v>
      </c>
      <c r="BM224" s="23" t="s">
        <v>380</v>
      </c>
    </row>
    <row r="225" spans="2:65" s="1" customFormat="1" ht="16.5" customHeight="1">
      <c r="B225" s="169"/>
      <c r="C225" s="170">
        <v>58</v>
      </c>
      <c r="D225" s="170" t="s">
        <v>136</v>
      </c>
      <c r="E225" s="171" t="s">
        <v>381</v>
      </c>
      <c r="F225" s="172" t="s">
        <v>382</v>
      </c>
      <c r="G225" s="173" t="s">
        <v>184</v>
      </c>
      <c r="H225" s="174">
        <v>1</v>
      </c>
      <c r="I225" s="175"/>
      <c r="J225" s="176">
        <f t="shared" si="20"/>
        <v>0</v>
      </c>
      <c r="K225" s="172" t="s">
        <v>140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193</v>
      </c>
      <c r="AT225" s="23" t="s">
        <v>136</v>
      </c>
      <c r="AU225" s="23" t="s">
        <v>142</v>
      </c>
      <c r="AY225" s="23" t="s">
        <v>133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142</v>
      </c>
      <c r="BK225" s="181">
        <f t="shared" si="29"/>
        <v>0</v>
      </c>
      <c r="BL225" s="23" t="s">
        <v>193</v>
      </c>
      <c r="BM225" s="23" t="s">
        <v>383</v>
      </c>
    </row>
    <row r="226" spans="2:65" s="1" customFormat="1" ht="38.25" customHeight="1">
      <c r="B226" s="169"/>
      <c r="C226" s="170">
        <v>59</v>
      </c>
      <c r="D226" s="170" t="s">
        <v>136</v>
      </c>
      <c r="E226" s="171" t="s">
        <v>384</v>
      </c>
      <c r="F226" s="172" t="s">
        <v>385</v>
      </c>
      <c r="G226" s="173" t="s">
        <v>222</v>
      </c>
      <c r="H226" s="174">
        <v>0.003</v>
      </c>
      <c r="I226" s="175"/>
      <c r="J226" s="176">
        <f t="shared" si="20"/>
        <v>0</v>
      </c>
      <c r="K226" s="172" t="s">
        <v>140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193</v>
      </c>
      <c r="AT226" s="23" t="s">
        <v>136</v>
      </c>
      <c r="AU226" s="23" t="s">
        <v>142</v>
      </c>
      <c r="AY226" s="23" t="s">
        <v>133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142</v>
      </c>
      <c r="BK226" s="181">
        <f t="shared" si="29"/>
        <v>0</v>
      </c>
      <c r="BL226" s="23" t="s">
        <v>193</v>
      </c>
      <c r="BM226" s="23" t="s">
        <v>386</v>
      </c>
    </row>
    <row r="227" spans="2:65" s="1" customFormat="1" ht="38.25" customHeight="1">
      <c r="B227" s="169"/>
      <c r="C227" s="170">
        <v>60</v>
      </c>
      <c r="D227" s="170" t="s">
        <v>136</v>
      </c>
      <c r="E227" s="171" t="s">
        <v>387</v>
      </c>
      <c r="F227" s="172" t="s">
        <v>388</v>
      </c>
      <c r="G227" s="173" t="s">
        <v>222</v>
      </c>
      <c r="H227" s="174">
        <v>0.003</v>
      </c>
      <c r="I227" s="175"/>
      <c r="J227" s="176">
        <f t="shared" si="20"/>
        <v>0</v>
      </c>
      <c r="K227" s="172" t="s">
        <v>140</v>
      </c>
      <c r="L227" s="40"/>
      <c r="M227" s="177" t="s">
        <v>5</v>
      </c>
      <c r="N227" s="178" t="s">
        <v>43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</v>
      </c>
      <c r="T227" s="180">
        <f t="shared" si="23"/>
        <v>0</v>
      </c>
      <c r="AR227" s="23" t="s">
        <v>193</v>
      </c>
      <c r="AT227" s="23" t="s">
        <v>136</v>
      </c>
      <c r="AU227" s="23" t="s">
        <v>142</v>
      </c>
      <c r="AY227" s="23" t="s">
        <v>133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142</v>
      </c>
      <c r="BK227" s="181">
        <f t="shared" si="29"/>
        <v>0</v>
      </c>
      <c r="BL227" s="23" t="s">
        <v>193</v>
      </c>
      <c r="BM227" s="23" t="s">
        <v>389</v>
      </c>
    </row>
    <row r="228" spans="2:63" s="10" customFormat="1" ht="29.85" customHeight="1">
      <c r="B228" s="156"/>
      <c r="D228" s="157" t="s">
        <v>70</v>
      </c>
      <c r="E228" s="167" t="s">
        <v>390</v>
      </c>
      <c r="F228" s="167" t="s">
        <v>391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SUM(P229:P247)</f>
        <v>0</v>
      </c>
      <c r="Q228" s="162"/>
      <c r="R228" s="163">
        <f>SUM(R229:R247)</f>
        <v>0.06511000000000002</v>
      </c>
      <c r="S228" s="162"/>
      <c r="T228" s="164">
        <f>SUM(T229:T247)</f>
        <v>0.07775</v>
      </c>
      <c r="AR228" s="157" t="s">
        <v>142</v>
      </c>
      <c r="AT228" s="165" t="s">
        <v>70</v>
      </c>
      <c r="AU228" s="165" t="s">
        <v>76</v>
      </c>
      <c r="AY228" s="157" t="s">
        <v>133</v>
      </c>
      <c r="BK228" s="166">
        <f>SUM(BK229:BK247)</f>
        <v>0</v>
      </c>
    </row>
    <row r="229" spans="2:65" s="1" customFormat="1" ht="16.5" customHeight="1">
      <c r="B229" s="169"/>
      <c r="C229" s="170">
        <v>61</v>
      </c>
      <c r="D229" s="170" t="s">
        <v>136</v>
      </c>
      <c r="E229" s="171" t="s">
        <v>392</v>
      </c>
      <c r="F229" s="172" t="s">
        <v>393</v>
      </c>
      <c r="G229" s="173" t="s">
        <v>344</v>
      </c>
      <c r="H229" s="174">
        <v>1</v>
      </c>
      <c r="I229" s="175"/>
      <c r="J229" s="176">
        <f aca="true" t="shared" si="30" ref="J229:J247">ROUND(I229*H229,2)</f>
        <v>0</v>
      </c>
      <c r="K229" s="172" t="s">
        <v>140</v>
      </c>
      <c r="L229" s="40"/>
      <c r="M229" s="177" t="s">
        <v>5</v>
      </c>
      <c r="N229" s="178" t="s">
        <v>43</v>
      </c>
      <c r="O229" s="41"/>
      <c r="P229" s="179">
        <f aca="true" t="shared" si="31" ref="P229:P247">O229*H229</f>
        <v>0</v>
      </c>
      <c r="Q229" s="179">
        <v>0</v>
      </c>
      <c r="R229" s="179">
        <f aca="true" t="shared" si="32" ref="R229:R247">Q229*H229</f>
        <v>0</v>
      </c>
      <c r="S229" s="179">
        <v>0.01933</v>
      </c>
      <c r="T229" s="180">
        <f aca="true" t="shared" si="33" ref="T229:T247">S229*H229</f>
        <v>0.01933</v>
      </c>
      <c r="AR229" s="23" t="s">
        <v>193</v>
      </c>
      <c r="AT229" s="23" t="s">
        <v>136</v>
      </c>
      <c r="AU229" s="23" t="s">
        <v>142</v>
      </c>
      <c r="AY229" s="23" t="s">
        <v>133</v>
      </c>
      <c r="BE229" s="181">
        <f aca="true" t="shared" si="34" ref="BE229:BE247">IF(N229="základní",J229,0)</f>
        <v>0</v>
      </c>
      <c r="BF229" s="181">
        <f aca="true" t="shared" si="35" ref="BF229:BF247">IF(N229="snížená",J229,0)</f>
        <v>0</v>
      </c>
      <c r="BG229" s="181">
        <f aca="true" t="shared" si="36" ref="BG229:BG247">IF(N229="zákl. přenesená",J229,0)</f>
        <v>0</v>
      </c>
      <c r="BH229" s="181">
        <f aca="true" t="shared" si="37" ref="BH229:BH247">IF(N229="sníž. přenesená",J229,0)</f>
        <v>0</v>
      </c>
      <c r="BI229" s="181">
        <f aca="true" t="shared" si="38" ref="BI229:BI247">IF(N229="nulová",J229,0)</f>
        <v>0</v>
      </c>
      <c r="BJ229" s="23" t="s">
        <v>142</v>
      </c>
      <c r="BK229" s="181">
        <f aca="true" t="shared" si="39" ref="BK229:BK247">ROUND(I229*H229,2)</f>
        <v>0</v>
      </c>
      <c r="BL229" s="23" t="s">
        <v>193</v>
      </c>
      <c r="BM229" s="23" t="s">
        <v>394</v>
      </c>
    </row>
    <row r="230" spans="2:65" s="1" customFormat="1" ht="25.5" customHeight="1">
      <c r="B230" s="169"/>
      <c r="C230" s="170">
        <v>62</v>
      </c>
      <c r="D230" s="170" t="s">
        <v>136</v>
      </c>
      <c r="E230" s="171" t="s">
        <v>395</v>
      </c>
      <c r="F230" s="172" t="s">
        <v>940</v>
      </c>
      <c r="G230" s="173" t="s">
        <v>344</v>
      </c>
      <c r="H230" s="174">
        <v>1</v>
      </c>
      <c r="I230" s="175"/>
      <c r="J230" s="176">
        <f t="shared" si="30"/>
        <v>0</v>
      </c>
      <c r="K230" s="172" t="s">
        <v>140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0.01382</v>
      </c>
      <c r="R230" s="179">
        <f t="shared" si="32"/>
        <v>0.01382</v>
      </c>
      <c r="S230" s="179">
        <v>0</v>
      </c>
      <c r="T230" s="180">
        <f t="shared" si="33"/>
        <v>0</v>
      </c>
      <c r="AR230" s="23" t="s">
        <v>193</v>
      </c>
      <c r="AT230" s="23" t="s">
        <v>136</v>
      </c>
      <c r="AU230" s="23" t="s">
        <v>142</v>
      </c>
      <c r="AY230" s="23" t="s">
        <v>133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193</v>
      </c>
      <c r="BM230" s="23" t="s">
        <v>396</v>
      </c>
    </row>
    <row r="231" spans="2:65" s="1" customFormat="1" ht="16.5" customHeight="1">
      <c r="B231" s="169"/>
      <c r="C231" s="170">
        <v>63</v>
      </c>
      <c r="D231" s="170" t="s">
        <v>136</v>
      </c>
      <c r="E231" s="171" t="s">
        <v>397</v>
      </c>
      <c r="F231" s="172" t="s">
        <v>398</v>
      </c>
      <c r="G231" s="173" t="s">
        <v>344</v>
      </c>
      <c r="H231" s="174">
        <v>1</v>
      </c>
      <c r="I231" s="175"/>
      <c r="J231" s="176">
        <f t="shared" si="30"/>
        <v>0</v>
      </c>
      <c r="K231" s="172" t="s">
        <v>140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0.01946</v>
      </c>
      <c r="T231" s="180">
        <f t="shared" si="33"/>
        <v>0.01946</v>
      </c>
      <c r="AR231" s="23" t="s">
        <v>193</v>
      </c>
      <c r="AT231" s="23" t="s">
        <v>136</v>
      </c>
      <c r="AU231" s="23" t="s">
        <v>142</v>
      </c>
      <c r="AY231" s="23" t="s">
        <v>133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193</v>
      </c>
      <c r="BM231" s="23" t="s">
        <v>399</v>
      </c>
    </row>
    <row r="232" spans="2:65" s="1" customFormat="1" ht="25.5" customHeight="1">
      <c r="B232" s="169"/>
      <c r="C232" s="170">
        <v>64</v>
      </c>
      <c r="D232" s="170" t="s">
        <v>136</v>
      </c>
      <c r="E232" s="171" t="s">
        <v>400</v>
      </c>
      <c r="F232" s="172" t="s">
        <v>942</v>
      </c>
      <c r="G232" s="173" t="s">
        <v>344</v>
      </c>
      <c r="H232" s="174">
        <v>1</v>
      </c>
      <c r="I232" s="175"/>
      <c r="J232" s="176">
        <f t="shared" si="30"/>
        <v>0</v>
      </c>
      <c r="K232" s="172" t="s">
        <v>140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0.01375</v>
      </c>
      <c r="R232" s="179">
        <f t="shared" si="32"/>
        <v>0.01375</v>
      </c>
      <c r="S232" s="179">
        <v>0</v>
      </c>
      <c r="T232" s="180">
        <f t="shared" si="33"/>
        <v>0</v>
      </c>
      <c r="AR232" s="23" t="s">
        <v>193</v>
      </c>
      <c r="AT232" s="23" t="s">
        <v>136</v>
      </c>
      <c r="AU232" s="23" t="s">
        <v>142</v>
      </c>
      <c r="AY232" s="23" t="s">
        <v>133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193</v>
      </c>
      <c r="BM232" s="23" t="s">
        <v>401</v>
      </c>
    </row>
    <row r="233" spans="2:65" s="1" customFormat="1" ht="16.5" customHeight="1">
      <c r="B233" s="169"/>
      <c r="C233" s="170">
        <v>65</v>
      </c>
      <c r="D233" s="170" t="s">
        <v>136</v>
      </c>
      <c r="E233" s="171" t="s">
        <v>402</v>
      </c>
      <c r="F233" s="172" t="s">
        <v>403</v>
      </c>
      <c r="G233" s="173" t="s">
        <v>344</v>
      </c>
      <c r="H233" s="174">
        <v>1</v>
      </c>
      <c r="I233" s="175"/>
      <c r="J233" s="176">
        <f t="shared" si="30"/>
        <v>0</v>
      </c>
      <c r="K233" s="172" t="s">
        <v>140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0.0329</v>
      </c>
      <c r="T233" s="180">
        <f t="shared" si="33"/>
        <v>0.0329</v>
      </c>
      <c r="AR233" s="23" t="s">
        <v>193</v>
      </c>
      <c r="AT233" s="23" t="s">
        <v>136</v>
      </c>
      <c r="AU233" s="23" t="s">
        <v>142</v>
      </c>
      <c r="AY233" s="23" t="s">
        <v>133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193</v>
      </c>
      <c r="BM233" s="23" t="s">
        <v>404</v>
      </c>
    </row>
    <row r="234" spans="2:65" s="1" customFormat="1" ht="25.5" customHeight="1">
      <c r="B234" s="169"/>
      <c r="C234" s="170">
        <v>66</v>
      </c>
      <c r="D234" s="170" t="s">
        <v>136</v>
      </c>
      <c r="E234" s="171" t="s">
        <v>405</v>
      </c>
      <c r="F234" s="172" t="s">
        <v>941</v>
      </c>
      <c r="G234" s="173" t="s">
        <v>344</v>
      </c>
      <c r="H234" s="174">
        <v>1</v>
      </c>
      <c r="I234" s="175"/>
      <c r="J234" s="176">
        <f t="shared" si="30"/>
        <v>0</v>
      </c>
      <c r="K234" s="172" t="s">
        <v>140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0.01999</v>
      </c>
      <c r="R234" s="179">
        <f t="shared" si="32"/>
        <v>0.01999</v>
      </c>
      <c r="S234" s="179">
        <v>0</v>
      </c>
      <c r="T234" s="180">
        <f t="shared" si="33"/>
        <v>0</v>
      </c>
      <c r="AR234" s="23" t="s">
        <v>193</v>
      </c>
      <c r="AT234" s="23" t="s">
        <v>136</v>
      </c>
      <c r="AU234" s="23" t="s">
        <v>142</v>
      </c>
      <c r="AY234" s="23" t="s">
        <v>133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193</v>
      </c>
      <c r="BM234" s="23" t="s">
        <v>406</v>
      </c>
    </row>
    <row r="235" spans="2:65" s="1" customFormat="1" ht="16.5" customHeight="1">
      <c r="B235" s="169"/>
      <c r="C235" s="170">
        <v>67</v>
      </c>
      <c r="D235" s="170" t="s">
        <v>136</v>
      </c>
      <c r="E235" s="171" t="s">
        <v>407</v>
      </c>
      <c r="F235" s="172" t="s">
        <v>408</v>
      </c>
      <c r="G235" s="173" t="s">
        <v>184</v>
      </c>
      <c r="H235" s="174">
        <v>6</v>
      </c>
      <c r="I235" s="175"/>
      <c r="J235" s="176">
        <f t="shared" si="30"/>
        <v>0</v>
      </c>
      <c r="K235" s="172" t="s">
        <v>140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0.00049</v>
      </c>
      <c r="T235" s="180">
        <f t="shared" si="33"/>
        <v>0.00294</v>
      </c>
      <c r="AR235" s="23" t="s">
        <v>193</v>
      </c>
      <c r="AT235" s="23" t="s">
        <v>136</v>
      </c>
      <c r="AU235" s="23" t="s">
        <v>142</v>
      </c>
      <c r="AY235" s="23" t="s">
        <v>133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193</v>
      </c>
      <c r="BM235" s="23" t="s">
        <v>409</v>
      </c>
    </row>
    <row r="236" spans="2:65" s="1" customFormat="1" ht="16.5" customHeight="1">
      <c r="B236" s="169"/>
      <c r="C236" s="170">
        <v>68</v>
      </c>
      <c r="D236" s="170" t="s">
        <v>136</v>
      </c>
      <c r="E236" s="171" t="s">
        <v>410</v>
      </c>
      <c r="F236" s="172" t="s">
        <v>411</v>
      </c>
      <c r="G236" s="173" t="s">
        <v>344</v>
      </c>
      <c r="H236" s="174">
        <v>6</v>
      </c>
      <c r="I236" s="175"/>
      <c r="J236" s="176">
        <f t="shared" si="30"/>
        <v>0</v>
      </c>
      <c r="K236" s="172" t="s">
        <v>140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0.00189</v>
      </c>
      <c r="R236" s="179">
        <f t="shared" si="32"/>
        <v>0.01134</v>
      </c>
      <c r="S236" s="179">
        <v>0</v>
      </c>
      <c r="T236" s="180">
        <f t="shared" si="33"/>
        <v>0</v>
      </c>
      <c r="AR236" s="23" t="s">
        <v>193</v>
      </c>
      <c r="AT236" s="23" t="s">
        <v>136</v>
      </c>
      <c r="AU236" s="23" t="s">
        <v>142</v>
      </c>
      <c r="AY236" s="23" t="s">
        <v>133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193</v>
      </c>
      <c r="BM236" s="23" t="s">
        <v>412</v>
      </c>
    </row>
    <row r="237" spans="2:65" s="1" customFormat="1" ht="16.5" customHeight="1">
      <c r="B237" s="169"/>
      <c r="C237" s="170">
        <v>69</v>
      </c>
      <c r="D237" s="170" t="s">
        <v>136</v>
      </c>
      <c r="E237" s="171" t="s">
        <v>413</v>
      </c>
      <c r="F237" s="172" t="s">
        <v>414</v>
      </c>
      <c r="G237" s="173" t="s">
        <v>344</v>
      </c>
      <c r="H237" s="174">
        <v>2</v>
      </c>
      <c r="I237" s="175"/>
      <c r="J237" s="176">
        <f t="shared" si="30"/>
        <v>0</v>
      </c>
      <c r="K237" s="172" t="s">
        <v>140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</v>
      </c>
      <c r="R237" s="179">
        <f t="shared" si="32"/>
        <v>0</v>
      </c>
      <c r="S237" s="179">
        <v>0.00156</v>
      </c>
      <c r="T237" s="180">
        <f t="shared" si="33"/>
        <v>0.00312</v>
      </c>
      <c r="AR237" s="23" t="s">
        <v>193</v>
      </c>
      <c r="AT237" s="23" t="s">
        <v>136</v>
      </c>
      <c r="AU237" s="23" t="s">
        <v>142</v>
      </c>
      <c r="AY237" s="23" t="s">
        <v>133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193</v>
      </c>
      <c r="BM237" s="23" t="s">
        <v>415</v>
      </c>
    </row>
    <row r="238" spans="2:65" s="1" customFormat="1" ht="16.5" customHeight="1">
      <c r="B238" s="169"/>
      <c r="C238" s="170">
        <v>70</v>
      </c>
      <c r="D238" s="170" t="s">
        <v>136</v>
      </c>
      <c r="E238" s="171" t="s">
        <v>416</v>
      </c>
      <c r="F238" s="172" t="s">
        <v>417</v>
      </c>
      <c r="G238" s="173" t="s">
        <v>344</v>
      </c>
      <c r="H238" s="174">
        <v>1</v>
      </c>
      <c r="I238" s="175"/>
      <c r="J238" s="176">
        <f t="shared" si="30"/>
        <v>0</v>
      </c>
      <c r="K238" s="172" t="s">
        <v>140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0.0018</v>
      </c>
      <c r="R238" s="179">
        <f t="shared" si="32"/>
        <v>0.0018</v>
      </c>
      <c r="S238" s="179">
        <v>0</v>
      </c>
      <c r="T238" s="180">
        <f t="shared" si="33"/>
        <v>0</v>
      </c>
      <c r="AR238" s="23" t="s">
        <v>193</v>
      </c>
      <c r="AT238" s="23" t="s">
        <v>136</v>
      </c>
      <c r="AU238" s="23" t="s">
        <v>142</v>
      </c>
      <c r="AY238" s="23" t="s">
        <v>133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193</v>
      </c>
      <c r="BM238" s="23" t="s">
        <v>418</v>
      </c>
    </row>
    <row r="239" spans="2:65" s="1" customFormat="1" ht="16.5" customHeight="1">
      <c r="B239" s="169"/>
      <c r="C239" s="170">
        <v>71</v>
      </c>
      <c r="D239" s="170" t="s">
        <v>136</v>
      </c>
      <c r="E239" s="171" t="s">
        <v>419</v>
      </c>
      <c r="F239" s="172" t="s">
        <v>420</v>
      </c>
      <c r="G239" s="173" t="s">
        <v>344</v>
      </c>
      <c r="H239" s="174">
        <v>1</v>
      </c>
      <c r="I239" s="175"/>
      <c r="J239" s="176">
        <f t="shared" si="30"/>
        <v>0</v>
      </c>
      <c r="K239" s="172" t="s">
        <v>140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0.00196</v>
      </c>
      <c r="R239" s="179">
        <f t="shared" si="32"/>
        <v>0.00196</v>
      </c>
      <c r="S239" s="179">
        <v>0</v>
      </c>
      <c r="T239" s="180">
        <f t="shared" si="33"/>
        <v>0</v>
      </c>
      <c r="AR239" s="23" t="s">
        <v>193</v>
      </c>
      <c r="AT239" s="23" t="s">
        <v>136</v>
      </c>
      <c r="AU239" s="23" t="s">
        <v>142</v>
      </c>
      <c r="AY239" s="23" t="s">
        <v>133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193</v>
      </c>
      <c r="BM239" s="23" t="s">
        <v>421</v>
      </c>
    </row>
    <row r="240" spans="2:65" s="1" customFormat="1" ht="25.5" customHeight="1">
      <c r="B240" s="169"/>
      <c r="C240" s="170">
        <v>72</v>
      </c>
      <c r="D240" s="170" t="s">
        <v>136</v>
      </c>
      <c r="E240" s="171" t="s">
        <v>422</v>
      </c>
      <c r="F240" s="172" t="s">
        <v>423</v>
      </c>
      <c r="G240" s="173" t="s">
        <v>184</v>
      </c>
      <c r="H240" s="174">
        <v>1</v>
      </c>
      <c r="I240" s="175"/>
      <c r="J240" s="176">
        <f t="shared" si="30"/>
        <v>0</v>
      </c>
      <c r="K240" s="172" t="s">
        <v>140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0.00128</v>
      </c>
      <c r="R240" s="179">
        <f t="shared" si="32"/>
        <v>0.00128</v>
      </c>
      <c r="S240" s="179">
        <v>0</v>
      </c>
      <c r="T240" s="180">
        <f t="shared" si="33"/>
        <v>0</v>
      </c>
      <c r="AR240" s="23" t="s">
        <v>193</v>
      </c>
      <c r="AT240" s="23" t="s">
        <v>136</v>
      </c>
      <c r="AU240" s="23" t="s">
        <v>142</v>
      </c>
      <c r="AY240" s="23" t="s">
        <v>133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193</v>
      </c>
      <c r="BM240" s="23" t="s">
        <v>424</v>
      </c>
    </row>
    <row r="241" spans="2:65" s="1" customFormat="1" ht="25.5" customHeight="1">
      <c r="B241" s="169"/>
      <c r="C241" s="170">
        <v>73</v>
      </c>
      <c r="D241" s="170" t="s">
        <v>136</v>
      </c>
      <c r="E241" s="171" t="s">
        <v>425</v>
      </c>
      <c r="F241" s="172" t="s">
        <v>426</v>
      </c>
      <c r="G241" s="173" t="s">
        <v>184</v>
      </c>
      <c r="H241" s="174">
        <v>3</v>
      </c>
      <c r="I241" s="175"/>
      <c r="J241" s="176">
        <f t="shared" si="30"/>
        <v>0</v>
      </c>
      <c r="K241" s="172" t="s">
        <v>140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0.00014</v>
      </c>
      <c r="R241" s="179">
        <f t="shared" si="32"/>
        <v>0.00041999999999999996</v>
      </c>
      <c r="S241" s="179">
        <v>0</v>
      </c>
      <c r="T241" s="180">
        <f t="shared" si="33"/>
        <v>0</v>
      </c>
      <c r="AR241" s="23" t="s">
        <v>193</v>
      </c>
      <c r="AT241" s="23" t="s">
        <v>136</v>
      </c>
      <c r="AU241" s="23" t="s">
        <v>142</v>
      </c>
      <c r="AY241" s="23" t="s">
        <v>133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193</v>
      </c>
      <c r="BM241" s="23" t="s">
        <v>427</v>
      </c>
    </row>
    <row r="242" spans="2:65" s="1" customFormat="1" ht="16.5" customHeight="1">
      <c r="B242" s="169"/>
      <c r="C242" s="206">
        <v>74</v>
      </c>
      <c r="D242" s="206" t="s">
        <v>186</v>
      </c>
      <c r="E242" s="207" t="s">
        <v>428</v>
      </c>
      <c r="F242" s="208" t="s">
        <v>429</v>
      </c>
      <c r="G242" s="209" t="s">
        <v>184</v>
      </c>
      <c r="H242" s="210">
        <v>1</v>
      </c>
      <c r="I242" s="211"/>
      <c r="J242" s="212">
        <f t="shared" si="30"/>
        <v>0</v>
      </c>
      <c r="K242" s="208" t="s">
        <v>140</v>
      </c>
      <c r="L242" s="213"/>
      <c r="M242" s="214" t="s">
        <v>5</v>
      </c>
      <c r="N242" s="215" t="s">
        <v>43</v>
      </c>
      <c r="O242" s="41"/>
      <c r="P242" s="179">
        <f t="shared" si="31"/>
        <v>0</v>
      </c>
      <c r="Q242" s="179">
        <v>0.00044</v>
      </c>
      <c r="R242" s="179">
        <f t="shared" si="32"/>
        <v>0.00044</v>
      </c>
      <c r="S242" s="179">
        <v>0</v>
      </c>
      <c r="T242" s="180">
        <f t="shared" si="33"/>
        <v>0</v>
      </c>
      <c r="AR242" s="23" t="s">
        <v>268</v>
      </c>
      <c r="AT242" s="23" t="s">
        <v>186</v>
      </c>
      <c r="AU242" s="23" t="s">
        <v>142</v>
      </c>
      <c r="AY242" s="23" t="s">
        <v>133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193</v>
      </c>
      <c r="BM242" s="23" t="s">
        <v>430</v>
      </c>
    </row>
    <row r="243" spans="2:65" s="1" customFormat="1" ht="16.5" customHeight="1">
      <c r="B243" s="169"/>
      <c r="C243" s="206">
        <v>75</v>
      </c>
      <c r="D243" s="206" t="s">
        <v>186</v>
      </c>
      <c r="E243" s="207" t="s">
        <v>431</v>
      </c>
      <c r="F243" s="208" t="s">
        <v>432</v>
      </c>
      <c r="G243" s="209" t="s">
        <v>184</v>
      </c>
      <c r="H243" s="210">
        <v>1</v>
      </c>
      <c r="I243" s="211"/>
      <c r="J243" s="212">
        <f t="shared" si="30"/>
        <v>0</v>
      </c>
      <c r="K243" s="208" t="s">
        <v>5</v>
      </c>
      <c r="L243" s="213"/>
      <c r="M243" s="214" t="s">
        <v>5</v>
      </c>
      <c r="N243" s="215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268</v>
      </c>
      <c r="AT243" s="23" t="s">
        <v>186</v>
      </c>
      <c r="AU243" s="23" t="s">
        <v>142</v>
      </c>
      <c r="AY243" s="23" t="s">
        <v>133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193</v>
      </c>
      <c r="BM243" s="23" t="s">
        <v>433</v>
      </c>
    </row>
    <row r="244" spans="2:65" s="1" customFormat="1" ht="16.5" customHeight="1">
      <c r="B244" s="169"/>
      <c r="C244" s="170">
        <v>76</v>
      </c>
      <c r="D244" s="170" t="s">
        <v>136</v>
      </c>
      <c r="E244" s="171" t="s">
        <v>434</v>
      </c>
      <c r="F244" s="172" t="s">
        <v>435</v>
      </c>
      <c r="G244" s="173" t="s">
        <v>184</v>
      </c>
      <c r="H244" s="174">
        <v>1</v>
      </c>
      <c r="I244" s="175"/>
      <c r="J244" s="176">
        <f t="shared" si="30"/>
        <v>0</v>
      </c>
      <c r="K244" s="172" t="s">
        <v>140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0.00031</v>
      </c>
      <c r="R244" s="179">
        <f t="shared" si="32"/>
        <v>0.00031</v>
      </c>
      <c r="S244" s="179">
        <v>0</v>
      </c>
      <c r="T244" s="180">
        <f t="shared" si="33"/>
        <v>0</v>
      </c>
      <c r="AR244" s="23" t="s">
        <v>193</v>
      </c>
      <c r="AT244" s="23" t="s">
        <v>136</v>
      </c>
      <c r="AU244" s="23" t="s">
        <v>142</v>
      </c>
      <c r="AY244" s="23" t="s">
        <v>133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193</v>
      </c>
      <c r="BM244" s="23" t="s">
        <v>436</v>
      </c>
    </row>
    <row r="245" spans="2:65" s="1" customFormat="1" ht="38.25" customHeight="1">
      <c r="B245" s="169"/>
      <c r="C245" s="170">
        <v>77</v>
      </c>
      <c r="D245" s="170" t="s">
        <v>136</v>
      </c>
      <c r="E245" s="171" t="s">
        <v>437</v>
      </c>
      <c r="F245" s="172" t="s">
        <v>438</v>
      </c>
      <c r="G245" s="173" t="s">
        <v>222</v>
      </c>
      <c r="H245" s="174">
        <v>0.065</v>
      </c>
      <c r="I245" s="175"/>
      <c r="J245" s="176">
        <f t="shared" si="30"/>
        <v>0</v>
      </c>
      <c r="K245" s="172" t="s">
        <v>140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193</v>
      </c>
      <c r="AT245" s="23" t="s">
        <v>136</v>
      </c>
      <c r="AU245" s="23" t="s">
        <v>142</v>
      </c>
      <c r="AY245" s="23" t="s">
        <v>133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193</v>
      </c>
      <c r="BM245" s="23" t="s">
        <v>439</v>
      </c>
    </row>
    <row r="246" spans="2:65" s="1" customFormat="1" ht="38.25" customHeight="1">
      <c r="B246" s="169"/>
      <c r="C246" s="170">
        <v>78</v>
      </c>
      <c r="D246" s="170" t="s">
        <v>136</v>
      </c>
      <c r="E246" s="171" t="s">
        <v>440</v>
      </c>
      <c r="F246" s="172" t="s">
        <v>441</v>
      </c>
      <c r="G246" s="173" t="s">
        <v>222</v>
      </c>
      <c r="H246" s="174">
        <v>0.065</v>
      </c>
      <c r="I246" s="175"/>
      <c r="J246" s="176">
        <f t="shared" si="30"/>
        <v>0</v>
      </c>
      <c r="K246" s="172" t="s">
        <v>140</v>
      </c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193</v>
      </c>
      <c r="AT246" s="23" t="s">
        <v>136</v>
      </c>
      <c r="AU246" s="23" t="s">
        <v>142</v>
      </c>
      <c r="AY246" s="23" t="s">
        <v>133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142</v>
      </c>
      <c r="BK246" s="181">
        <f t="shared" si="39"/>
        <v>0</v>
      </c>
      <c r="BL246" s="23" t="s">
        <v>193</v>
      </c>
      <c r="BM246" s="23" t="s">
        <v>442</v>
      </c>
    </row>
    <row r="247" spans="2:65" s="1" customFormat="1" ht="25.5" customHeight="1">
      <c r="B247" s="169"/>
      <c r="C247" s="170">
        <v>79</v>
      </c>
      <c r="D247" s="170" t="s">
        <v>136</v>
      </c>
      <c r="E247" s="171" t="s">
        <v>443</v>
      </c>
      <c r="F247" s="172" t="s">
        <v>444</v>
      </c>
      <c r="G247" s="173" t="s">
        <v>445</v>
      </c>
      <c r="H247" s="174">
        <v>1</v>
      </c>
      <c r="I247" s="175"/>
      <c r="J247" s="176">
        <f t="shared" si="30"/>
        <v>0</v>
      </c>
      <c r="K247" s="172" t="s">
        <v>5</v>
      </c>
      <c r="L247" s="40"/>
      <c r="M247" s="177" t="s">
        <v>5</v>
      </c>
      <c r="N247" s="178" t="s">
        <v>43</v>
      </c>
      <c r="O247" s="41"/>
      <c r="P247" s="179">
        <f t="shared" si="31"/>
        <v>0</v>
      </c>
      <c r="Q247" s="179">
        <v>0</v>
      </c>
      <c r="R247" s="179">
        <f t="shared" si="32"/>
        <v>0</v>
      </c>
      <c r="S247" s="179">
        <v>0</v>
      </c>
      <c r="T247" s="180">
        <f t="shared" si="33"/>
        <v>0</v>
      </c>
      <c r="AR247" s="23" t="s">
        <v>193</v>
      </c>
      <c r="AT247" s="23" t="s">
        <v>136</v>
      </c>
      <c r="AU247" s="23" t="s">
        <v>142</v>
      </c>
      <c r="AY247" s="23" t="s">
        <v>133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142</v>
      </c>
      <c r="BK247" s="181">
        <f t="shared" si="39"/>
        <v>0</v>
      </c>
      <c r="BL247" s="23" t="s">
        <v>193</v>
      </c>
      <c r="BM247" s="23" t="s">
        <v>446</v>
      </c>
    </row>
    <row r="248" spans="2:63" s="10" customFormat="1" ht="29.85" customHeight="1">
      <c r="B248" s="156"/>
      <c r="D248" s="157" t="s">
        <v>70</v>
      </c>
      <c r="E248" s="167" t="s">
        <v>447</v>
      </c>
      <c r="F248" s="167" t="s">
        <v>448</v>
      </c>
      <c r="I248" s="159"/>
      <c r="J248" s="168">
        <f>BK248</f>
        <v>0</v>
      </c>
      <c r="L248" s="156"/>
      <c r="M248" s="161"/>
      <c r="N248" s="162"/>
      <c r="O248" s="162"/>
      <c r="P248" s="163">
        <f>SUM(P249:P251)</f>
        <v>0</v>
      </c>
      <c r="Q248" s="162"/>
      <c r="R248" s="163">
        <f>SUM(R249:R251)</f>
        <v>0.012</v>
      </c>
      <c r="S248" s="162"/>
      <c r="T248" s="164">
        <f>SUM(T249:T251)</f>
        <v>0</v>
      </c>
      <c r="AR248" s="157" t="s">
        <v>142</v>
      </c>
      <c r="AT248" s="165" t="s">
        <v>70</v>
      </c>
      <c r="AU248" s="165" t="s">
        <v>76</v>
      </c>
      <c r="AY248" s="157" t="s">
        <v>133</v>
      </c>
      <c r="BK248" s="166">
        <f>SUM(BK249:BK251)</f>
        <v>0</v>
      </c>
    </row>
    <row r="249" spans="2:65" s="1" customFormat="1" ht="25.5" customHeight="1">
      <c r="B249" s="169"/>
      <c r="C249" s="170">
        <v>80</v>
      </c>
      <c r="D249" s="170" t="s">
        <v>136</v>
      </c>
      <c r="E249" s="171" t="s">
        <v>449</v>
      </c>
      <c r="F249" s="172" t="s">
        <v>450</v>
      </c>
      <c r="G249" s="173" t="s">
        <v>344</v>
      </c>
      <c r="H249" s="174">
        <v>1</v>
      </c>
      <c r="I249" s="175"/>
      <c r="J249" s="176">
        <f>ROUND(I249*H249,2)</f>
        <v>0</v>
      </c>
      <c r="K249" s="172" t="s">
        <v>140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0.012</v>
      </c>
      <c r="R249" s="179">
        <f>Q249*H249</f>
        <v>0.012</v>
      </c>
      <c r="S249" s="179">
        <v>0</v>
      </c>
      <c r="T249" s="180">
        <f>S249*H249</f>
        <v>0</v>
      </c>
      <c r="AR249" s="23" t="s">
        <v>193</v>
      </c>
      <c r="AT249" s="23" t="s">
        <v>136</v>
      </c>
      <c r="AU249" s="23" t="s">
        <v>142</v>
      </c>
      <c r="AY249" s="23" t="s">
        <v>133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193</v>
      </c>
      <c r="BM249" s="23" t="s">
        <v>451</v>
      </c>
    </row>
    <row r="250" spans="2:65" s="1" customFormat="1" ht="38.25" customHeight="1">
      <c r="B250" s="169"/>
      <c r="C250" s="170">
        <v>81</v>
      </c>
      <c r="D250" s="170" t="s">
        <v>136</v>
      </c>
      <c r="E250" s="171" t="s">
        <v>452</v>
      </c>
      <c r="F250" s="172" t="s">
        <v>453</v>
      </c>
      <c r="G250" s="173" t="s">
        <v>222</v>
      </c>
      <c r="H250" s="174">
        <v>0.012</v>
      </c>
      <c r="I250" s="175"/>
      <c r="J250" s="176">
        <f>ROUND(I250*H250,2)</f>
        <v>0</v>
      </c>
      <c r="K250" s="172" t="s">
        <v>140</v>
      </c>
      <c r="L250" s="40"/>
      <c r="M250" s="177" t="s">
        <v>5</v>
      </c>
      <c r="N250" s="178" t="s">
        <v>43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193</v>
      </c>
      <c r="AT250" s="23" t="s">
        <v>136</v>
      </c>
      <c r="AU250" s="23" t="s">
        <v>142</v>
      </c>
      <c r="AY250" s="23" t="s">
        <v>133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142</v>
      </c>
      <c r="BK250" s="181">
        <f>ROUND(I250*H250,2)</f>
        <v>0</v>
      </c>
      <c r="BL250" s="23" t="s">
        <v>193</v>
      </c>
      <c r="BM250" s="23" t="s">
        <v>454</v>
      </c>
    </row>
    <row r="251" spans="2:65" s="1" customFormat="1" ht="38.25" customHeight="1">
      <c r="B251" s="169"/>
      <c r="C251" s="170">
        <v>82</v>
      </c>
      <c r="D251" s="170" t="s">
        <v>136</v>
      </c>
      <c r="E251" s="171" t="s">
        <v>455</v>
      </c>
      <c r="F251" s="172" t="s">
        <v>456</v>
      </c>
      <c r="G251" s="173" t="s">
        <v>222</v>
      </c>
      <c r="H251" s="174">
        <v>0.012</v>
      </c>
      <c r="I251" s="175"/>
      <c r="J251" s="176">
        <f>ROUND(I251*H251,2)</f>
        <v>0</v>
      </c>
      <c r="K251" s="172" t="s">
        <v>140</v>
      </c>
      <c r="L251" s="40"/>
      <c r="M251" s="177" t="s">
        <v>5</v>
      </c>
      <c r="N251" s="178" t="s">
        <v>43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193</v>
      </c>
      <c r="AT251" s="23" t="s">
        <v>136</v>
      </c>
      <c r="AU251" s="23" t="s">
        <v>142</v>
      </c>
      <c r="AY251" s="23" t="s">
        <v>133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142</v>
      </c>
      <c r="BK251" s="181">
        <f>ROUND(I251*H251,2)</f>
        <v>0</v>
      </c>
      <c r="BL251" s="23" t="s">
        <v>193</v>
      </c>
      <c r="BM251" s="23" t="s">
        <v>457</v>
      </c>
    </row>
    <row r="252" spans="2:63" s="10" customFormat="1" ht="29.85" customHeight="1">
      <c r="B252" s="156"/>
      <c r="D252" s="157" t="s">
        <v>70</v>
      </c>
      <c r="E252" s="167" t="s">
        <v>458</v>
      </c>
      <c r="F252" s="167" t="s">
        <v>459</v>
      </c>
      <c r="I252" s="159"/>
      <c r="J252" s="168">
        <f>BK252</f>
        <v>0</v>
      </c>
      <c r="L252" s="156"/>
      <c r="M252" s="161"/>
      <c r="N252" s="162"/>
      <c r="O252" s="162"/>
      <c r="P252" s="163">
        <f>SUM(P253:P272)</f>
        <v>0</v>
      </c>
      <c r="Q252" s="162"/>
      <c r="R252" s="163">
        <f>SUM(R253:R272)</f>
        <v>0.0759</v>
      </c>
      <c r="S252" s="162"/>
      <c r="T252" s="164">
        <f>SUM(T253:T272)</f>
        <v>0.05725</v>
      </c>
      <c r="AR252" s="157" t="s">
        <v>142</v>
      </c>
      <c r="AT252" s="165" t="s">
        <v>70</v>
      </c>
      <c r="AU252" s="165" t="s">
        <v>76</v>
      </c>
      <c r="AY252" s="157" t="s">
        <v>133</v>
      </c>
      <c r="BK252" s="166">
        <f>SUM(BK253:BK272)</f>
        <v>0</v>
      </c>
    </row>
    <row r="253" spans="2:65" s="1" customFormat="1" ht="25.5" customHeight="1">
      <c r="B253" s="169"/>
      <c r="C253" s="170">
        <v>83</v>
      </c>
      <c r="D253" s="170" t="s">
        <v>136</v>
      </c>
      <c r="E253" s="171" t="s">
        <v>460</v>
      </c>
      <c r="F253" s="172" t="s">
        <v>461</v>
      </c>
      <c r="G253" s="173" t="s">
        <v>184</v>
      </c>
      <c r="H253" s="174">
        <v>1</v>
      </c>
      <c r="I253" s="175"/>
      <c r="J253" s="176">
        <f aca="true" t="shared" si="40" ref="J253:J272">ROUND(I253*H253,2)</f>
        <v>0</v>
      </c>
      <c r="K253" s="172" t="s">
        <v>140</v>
      </c>
      <c r="L253" s="40"/>
      <c r="M253" s="177" t="s">
        <v>5</v>
      </c>
      <c r="N253" s="178" t="s">
        <v>43</v>
      </c>
      <c r="O253" s="41"/>
      <c r="P253" s="179">
        <f aca="true" t="shared" si="41" ref="P253:P272">O253*H253</f>
        <v>0</v>
      </c>
      <c r="Q253" s="179">
        <v>0.00177</v>
      </c>
      <c r="R253" s="179">
        <f aca="true" t="shared" si="42" ref="R253:R272">Q253*H253</f>
        <v>0.00177</v>
      </c>
      <c r="S253" s="179">
        <v>0.05725</v>
      </c>
      <c r="T253" s="180">
        <f aca="true" t="shared" si="43" ref="T253:T272">S253*H253</f>
        <v>0.05725</v>
      </c>
      <c r="AR253" s="23" t="s">
        <v>193</v>
      </c>
      <c r="AT253" s="23" t="s">
        <v>136</v>
      </c>
      <c r="AU253" s="23" t="s">
        <v>142</v>
      </c>
      <c r="AY253" s="23" t="s">
        <v>133</v>
      </c>
      <c r="BE253" s="181">
        <f aca="true" t="shared" si="44" ref="BE253:BE272">IF(N253="základní",J253,0)</f>
        <v>0</v>
      </c>
      <c r="BF253" s="181">
        <f aca="true" t="shared" si="45" ref="BF253:BF272">IF(N253="snížená",J253,0)</f>
        <v>0</v>
      </c>
      <c r="BG253" s="181">
        <f aca="true" t="shared" si="46" ref="BG253:BG272">IF(N253="zákl. přenesená",J253,0)</f>
        <v>0</v>
      </c>
      <c r="BH253" s="181">
        <f aca="true" t="shared" si="47" ref="BH253:BH272">IF(N253="sníž. přenesená",J253,0)</f>
        <v>0</v>
      </c>
      <c r="BI253" s="181">
        <f aca="true" t="shared" si="48" ref="BI253:BI272">IF(N253="nulová",J253,0)</f>
        <v>0</v>
      </c>
      <c r="BJ253" s="23" t="s">
        <v>142</v>
      </c>
      <c r="BK253" s="181">
        <f aca="true" t="shared" si="49" ref="BK253:BK272">ROUND(I253*H253,2)</f>
        <v>0</v>
      </c>
      <c r="BL253" s="23" t="s">
        <v>193</v>
      </c>
      <c r="BM253" s="23" t="s">
        <v>462</v>
      </c>
    </row>
    <row r="254" spans="2:65" s="1" customFormat="1" ht="24" customHeight="1">
      <c r="B254" s="169"/>
      <c r="C254" s="206">
        <v>84</v>
      </c>
      <c r="D254" s="206" t="s">
        <v>186</v>
      </c>
      <c r="E254" s="207" t="s">
        <v>463</v>
      </c>
      <c r="F254" s="208" t="s">
        <v>943</v>
      </c>
      <c r="G254" s="209" t="s">
        <v>184</v>
      </c>
      <c r="H254" s="210">
        <v>1</v>
      </c>
      <c r="I254" s="211"/>
      <c r="J254" s="212">
        <f t="shared" si="40"/>
        <v>0</v>
      </c>
      <c r="K254" s="208" t="s">
        <v>140</v>
      </c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0.036</v>
      </c>
      <c r="R254" s="179">
        <f t="shared" si="42"/>
        <v>0.036</v>
      </c>
      <c r="S254" s="179">
        <v>0</v>
      </c>
      <c r="T254" s="180">
        <f t="shared" si="43"/>
        <v>0</v>
      </c>
      <c r="AR254" s="23" t="s">
        <v>268</v>
      </c>
      <c r="AT254" s="23" t="s">
        <v>186</v>
      </c>
      <c r="AU254" s="23" t="s">
        <v>142</v>
      </c>
      <c r="AY254" s="23" t="s">
        <v>133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193</v>
      </c>
      <c r="BM254" s="23" t="s">
        <v>464</v>
      </c>
    </row>
    <row r="255" spans="2:65" s="1" customFormat="1" ht="38.25" customHeight="1">
      <c r="B255" s="169"/>
      <c r="C255" s="170">
        <v>85</v>
      </c>
      <c r="D255" s="170" t="s">
        <v>136</v>
      </c>
      <c r="E255" s="171" t="s">
        <v>465</v>
      </c>
      <c r="F255" s="172" t="s">
        <v>466</v>
      </c>
      <c r="G255" s="173" t="s">
        <v>184</v>
      </c>
      <c r="H255" s="174">
        <v>2</v>
      </c>
      <c r="I255" s="175"/>
      <c r="J255" s="176">
        <f t="shared" si="40"/>
        <v>0</v>
      </c>
      <c r="K255" s="172" t="s">
        <v>140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193</v>
      </c>
      <c r="AT255" s="23" t="s">
        <v>136</v>
      </c>
      <c r="AU255" s="23" t="s">
        <v>142</v>
      </c>
      <c r="AY255" s="23" t="s">
        <v>133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193</v>
      </c>
      <c r="BM255" s="23" t="s">
        <v>467</v>
      </c>
    </row>
    <row r="256" spans="2:65" s="1" customFormat="1" ht="16.5" customHeight="1">
      <c r="B256" s="169"/>
      <c r="C256" s="206">
        <v>86</v>
      </c>
      <c r="D256" s="206" t="s">
        <v>186</v>
      </c>
      <c r="E256" s="207" t="s">
        <v>468</v>
      </c>
      <c r="F256" s="208" t="s">
        <v>469</v>
      </c>
      <c r="G256" s="209" t="s">
        <v>184</v>
      </c>
      <c r="H256" s="210">
        <v>2</v>
      </c>
      <c r="I256" s="211"/>
      <c r="J256" s="212">
        <f t="shared" si="40"/>
        <v>0</v>
      </c>
      <c r="K256" s="208" t="s">
        <v>140</v>
      </c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2E-05</v>
      </c>
      <c r="R256" s="179">
        <f t="shared" si="42"/>
        <v>4E-05</v>
      </c>
      <c r="S256" s="179">
        <v>0</v>
      </c>
      <c r="T256" s="180">
        <f t="shared" si="43"/>
        <v>0</v>
      </c>
      <c r="AR256" s="23" t="s">
        <v>268</v>
      </c>
      <c r="AT256" s="23" t="s">
        <v>186</v>
      </c>
      <c r="AU256" s="23" t="s">
        <v>142</v>
      </c>
      <c r="AY256" s="23" t="s">
        <v>133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193</v>
      </c>
      <c r="BM256" s="23" t="s">
        <v>470</v>
      </c>
    </row>
    <row r="257" spans="2:65" s="1" customFormat="1" ht="25.5" customHeight="1">
      <c r="B257" s="169"/>
      <c r="C257" s="170">
        <v>87</v>
      </c>
      <c r="D257" s="170" t="s">
        <v>136</v>
      </c>
      <c r="E257" s="171" t="s">
        <v>471</v>
      </c>
      <c r="F257" s="172" t="s">
        <v>472</v>
      </c>
      <c r="G257" s="173" t="s">
        <v>278</v>
      </c>
      <c r="H257" s="174">
        <v>90</v>
      </c>
      <c r="I257" s="175"/>
      <c r="J257" s="176">
        <f t="shared" si="40"/>
        <v>0</v>
      </c>
      <c r="K257" s="172" t="s">
        <v>140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193</v>
      </c>
      <c r="AT257" s="23" t="s">
        <v>136</v>
      </c>
      <c r="AU257" s="23" t="s">
        <v>142</v>
      </c>
      <c r="AY257" s="23" t="s">
        <v>133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193</v>
      </c>
      <c r="BM257" s="23" t="s">
        <v>473</v>
      </c>
    </row>
    <row r="258" spans="2:65" s="1" customFormat="1" ht="16.5" customHeight="1">
      <c r="B258" s="169"/>
      <c r="C258" s="206">
        <v>88</v>
      </c>
      <c r="D258" s="206" t="s">
        <v>186</v>
      </c>
      <c r="E258" s="207" t="s">
        <v>474</v>
      </c>
      <c r="F258" s="208" t="s">
        <v>475</v>
      </c>
      <c r="G258" s="209" t="s">
        <v>278</v>
      </c>
      <c r="H258" s="210">
        <v>50</v>
      </c>
      <c r="I258" s="211"/>
      <c r="J258" s="212">
        <f t="shared" si="40"/>
        <v>0</v>
      </c>
      <c r="K258" s="208" t="s">
        <v>140</v>
      </c>
      <c r="L258" s="213"/>
      <c r="M258" s="214" t="s">
        <v>5</v>
      </c>
      <c r="N258" s="215" t="s">
        <v>43</v>
      </c>
      <c r="O258" s="41"/>
      <c r="P258" s="179">
        <f t="shared" si="41"/>
        <v>0</v>
      </c>
      <c r="Q258" s="179">
        <v>0.00017</v>
      </c>
      <c r="R258" s="179">
        <f t="shared" si="42"/>
        <v>0.0085</v>
      </c>
      <c r="S258" s="179">
        <v>0</v>
      </c>
      <c r="T258" s="180">
        <f t="shared" si="43"/>
        <v>0</v>
      </c>
      <c r="AR258" s="23" t="s">
        <v>268</v>
      </c>
      <c r="AT258" s="23" t="s">
        <v>186</v>
      </c>
      <c r="AU258" s="23" t="s">
        <v>142</v>
      </c>
      <c r="AY258" s="23" t="s">
        <v>133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193</v>
      </c>
      <c r="BM258" s="23" t="s">
        <v>476</v>
      </c>
    </row>
    <row r="259" spans="2:65" s="1" customFormat="1" ht="16.5" customHeight="1">
      <c r="B259" s="169"/>
      <c r="C259" s="206">
        <v>89</v>
      </c>
      <c r="D259" s="206" t="s">
        <v>186</v>
      </c>
      <c r="E259" s="207" t="s">
        <v>477</v>
      </c>
      <c r="F259" s="208" t="s">
        <v>478</v>
      </c>
      <c r="G259" s="209" t="s">
        <v>278</v>
      </c>
      <c r="H259" s="210">
        <v>5</v>
      </c>
      <c r="I259" s="211"/>
      <c r="J259" s="212">
        <f t="shared" si="40"/>
        <v>0</v>
      </c>
      <c r="K259" s="208" t="s">
        <v>140</v>
      </c>
      <c r="L259" s="213"/>
      <c r="M259" s="214" t="s">
        <v>5</v>
      </c>
      <c r="N259" s="215" t="s">
        <v>43</v>
      </c>
      <c r="O259" s="41"/>
      <c r="P259" s="179">
        <f t="shared" si="41"/>
        <v>0</v>
      </c>
      <c r="Q259" s="179">
        <v>0.00028</v>
      </c>
      <c r="R259" s="179">
        <f t="shared" si="42"/>
        <v>0.0013999999999999998</v>
      </c>
      <c r="S259" s="179">
        <v>0</v>
      </c>
      <c r="T259" s="180">
        <f t="shared" si="43"/>
        <v>0</v>
      </c>
      <c r="AR259" s="23" t="s">
        <v>268</v>
      </c>
      <c r="AT259" s="23" t="s">
        <v>186</v>
      </c>
      <c r="AU259" s="23" t="s">
        <v>142</v>
      </c>
      <c r="AY259" s="23" t="s">
        <v>133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193</v>
      </c>
      <c r="BM259" s="23" t="s">
        <v>479</v>
      </c>
    </row>
    <row r="260" spans="2:65" s="1" customFormat="1" ht="25.5" customHeight="1">
      <c r="B260" s="169"/>
      <c r="C260" s="170">
        <v>90</v>
      </c>
      <c r="D260" s="170" t="s">
        <v>136</v>
      </c>
      <c r="E260" s="171" t="s">
        <v>480</v>
      </c>
      <c r="F260" s="172" t="s">
        <v>481</v>
      </c>
      <c r="G260" s="173" t="s">
        <v>184</v>
      </c>
      <c r="H260" s="174">
        <v>1</v>
      </c>
      <c r="I260" s="175"/>
      <c r="J260" s="176">
        <f t="shared" si="40"/>
        <v>0</v>
      </c>
      <c r="K260" s="172" t="s">
        <v>140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193</v>
      </c>
      <c r="AT260" s="23" t="s">
        <v>136</v>
      </c>
      <c r="AU260" s="23" t="s">
        <v>142</v>
      </c>
      <c r="AY260" s="23" t="s">
        <v>133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193</v>
      </c>
      <c r="BM260" s="23" t="s">
        <v>482</v>
      </c>
    </row>
    <row r="261" spans="2:65" s="1" customFormat="1" ht="16.5" customHeight="1">
      <c r="B261" s="169"/>
      <c r="C261" s="206">
        <v>91</v>
      </c>
      <c r="D261" s="206" t="s">
        <v>186</v>
      </c>
      <c r="E261" s="207" t="s">
        <v>483</v>
      </c>
      <c r="F261" s="208" t="s">
        <v>484</v>
      </c>
      <c r="G261" s="209" t="s">
        <v>184</v>
      </c>
      <c r="H261" s="210">
        <v>1</v>
      </c>
      <c r="I261" s="211"/>
      <c r="J261" s="212">
        <f t="shared" si="40"/>
        <v>0</v>
      </c>
      <c r="K261" s="208" t="s">
        <v>140</v>
      </c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0.0169</v>
      </c>
      <c r="R261" s="179">
        <f t="shared" si="42"/>
        <v>0.0169</v>
      </c>
      <c r="S261" s="179">
        <v>0</v>
      </c>
      <c r="T261" s="180">
        <f t="shared" si="43"/>
        <v>0</v>
      </c>
      <c r="AR261" s="23" t="s">
        <v>268</v>
      </c>
      <c r="AT261" s="23" t="s">
        <v>186</v>
      </c>
      <c r="AU261" s="23" t="s">
        <v>142</v>
      </c>
      <c r="AY261" s="23" t="s">
        <v>133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193</v>
      </c>
      <c r="BM261" s="23" t="s">
        <v>485</v>
      </c>
    </row>
    <row r="262" spans="2:65" s="1" customFormat="1" ht="25.5" customHeight="1">
      <c r="B262" s="169"/>
      <c r="C262" s="170">
        <v>92</v>
      </c>
      <c r="D262" s="170" t="s">
        <v>136</v>
      </c>
      <c r="E262" s="171" t="s">
        <v>486</v>
      </c>
      <c r="F262" s="172" t="s">
        <v>487</v>
      </c>
      <c r="G262" s="173" t="s">
        <v>184</v>
      </c>
      <c r="H262" s="174">
        <v>4</v>
      </c>
      <c r="I262" s="175"/>
      <c r="J262" s="176">
        <f t="shared" si="40"/>
        <v>0</v>
      </c>
      <c r="K262" s="172" t="s">
        <v>140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193</v>
      </c>
      <c r="AT262" s="23" t="s">
        <v>136</v>
      </c>
      <c r="AU262" s="23" t="s">
        <v>142</v>
      </c>
      <c r="AY262" s="23" t="s">
        <v>133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193</v>
      </c>
      <c r="BM262" s="23" t="s">
        <v>488</v>
      </c>
    </row>
    <row r="263" spans="2:65" s="1" customFormat="1" ht="16.5" customHeight="1">
      <c r="B263" s="169"/>
      <c r="C263" s="206">
        <v>93</v>
      </c>
      <c r="D263" s="206" t="s">
        <v>186</v>
      </c>
      <c r="E263" s="207" t="s">
        <v>489</v>
      </c>
      <c r="F263" s="208" t="s">
        <v>490</v>
      </c>
      <c r="G263" s="209" t="s">
        <v>184</v>
      </c>
      <c r="H263" s="210">
        <v>4</v>
      </c>
      <c r="I263" s="211"/>
      <c r="J263" s="212">
        <f t="shared" si="40"/>
        <v>0</v>
      </c>
      <c r="K263" s="208" t="s">
        <v>140</v>
      </c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0.0001</v>
      </c>
      <c r="R263" s="179">
        <f t="shared" si="42"/>
        <v>0.0004</v>
      </c>
      <c r="S263" s="179">
        <v>0</v>
      </c>
      <c r="T263" s="180">
        <f t="shared" si="43"/>
        <v>0</v>
      </c>
      <c r="AR263" s="23" t="s">
        <v>268</v>
      </c>
      <c r="AT263" s="23" t="s">
        <v>186</v>
      </c>
      <c r="AU263" s="23" t="s">
        <v>142</v>
      </c>
      <c r="AY263" s="23" t="s">
        <v>133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193</v>
      </c>
      <c r="BM263" s="23" t="s">
        <v>491</v>
      </c>
    </row>
    <row r="264" spans="2:65" s="1" customFormat="1" ht="25.5" customHeight="1">
      <c r="B264" s="169"/>
      <c r="C264" s="170">
        <v>94</v>
      </c>
      <c r="D264" s="170" t="s">
        <v>136</v>
      </c>
      <c r="E264" s="171" t="s">
        <v>492</v>
      </c>
      <c r="F264" s="172" t="s">
        <v>493</v>
      </c>
      <c r="G264" s="173" t="s">
        <v>184</v>
      </c>
      <c r="H264" s="174">
        <v>7</v>
      </c>
      <c r="I264" s="175"/>
      <c r="J264" s="176">
        <f t="shared" si="40"/>
        <v>0</v>
      </c>
      <c r="K264" s="172" t="s">
        <v>140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193</v>
      </c>
      <c r="AT264" s="23" t="s">
        <v>136</v>
      </c>
      <c r="AU264" s="23" t="s">
        <v>142</v>
      </c>
      <c r="AY264" s="23" t="s">
        <v>133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193</v>
      </c>
      <c r="BM264" s="23" t="s">
        <v>494</v>
      </c>
    </row>
    <row r="265" spans="2:65" s="1" customFormat="1" ht="16.5" customHeight="1">
      <c r="B265" s="169"/>
      <c r="C265" s="206">
        <v>95</v>
      </c>
      <c r="D265" s="206" t="s">
        <v>186</v>
      </c>
      <c r="E265" s="207" t="s">
        <v>495</v>
      </c>
      <c r="F265" s="208" t="s">
        <v>496</v>
      </c>
      <c r="G265" s="209" t="s">
        <v>184</v>
      </c>
      <c r="H265" s="210">
        <v>7</v>
      </c>
      <c r="I265" s="211"/>
      <c r="J265" s="212">
        <f t="shared" si="40"/>
        <v>0</v>
      </c>
      <c r="K265" s="208" t="s">
        <v>140</v>
      </c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0.00027</v>
      </c>
      <c r="R265" s="179">
        <f t="shared" si="42"/>
        <v>0.00189</v>
      </c>
      <c r="S265" s="179">
        <v>0</v>
      </c>
      <c r="T265" s="180">
        <f t="shared" si="43"/>
        <v>0</v>
      </c>
      <c r="AR265" s="23" t="s">
        <v>268</v>
      </c>
      <c r="AT265" s="23" t="s">
        <v>186</v>
      </c>
      <c r="AU265" s="23" t="s">
        <v>142</v>
      </c>
      <c r="AY265" s="23" t="s">
        <v>133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193</v>
      </c>
      <c r="BM265" s="23" t="s">
        <v>497</v>
      </c>
    </row>
    <row r="266" spans="2:65" s="1" customFormat="1" ht="25.5" customHeight="1">
      <c r="B266" s="169"/>
      <c r="C266" s="170">
        <v>96</v>
      </c>
      <c r="D266" s="170" t="s">
        <v>136</v>
      </c>
      <c r="E266" s="171" t="s">
        <v>498</v>
      </c>
      <c r="F266" s="172" t="s">
        <v>499</v>
      </c>
      <c r="G266" s="173" t="s">
        <v>184</v>
      </c>
      <c r="H266" s="174">
        <v>4</v>
      </c>
      <c r="I266" s="175"/>
      <c r="J266" s="176">
        <f t="shared" si="40"/>
        <v>0</v>
      </c>
      <c r="K266" s="172" t="s">
        <v>140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193</v>
      </c>
      <c r="AT266" s="23" t="s">
        <v>136</v>
      </c>
      <c r="AU266" s="23" t="s">
        <v>142</v>
      </c>
      <c r="AY266" s="23" t="s">
        <v>133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193</v>
      </c>
      <c r="BM266" s="23" t="s">
        <v>500</v>
      </c>
    </row>
    <row r="267" spans="2:65" s="1" customFormat="1" ht="16.5" customHeight="1">
      <c r="B267" s="169"/>
      <c r="C267" s="206">
        <v>97</v>
      </c>
      <c r="D267" s="206" t="s">
        <v>186</v>
      </c>
      <c r="E267" s="207" t="s">
        <v>501</v>
      </c>
      <c r="F267" s="208" t="s">
        <v>502</v>
      </c>
      <c r="G267" s="209" t="s">
        <v>184</v>
      </c>
      <c r="H267" s="210">
        <v>2</v>
      </c>
      <c r="I267" s="211"/>
      <c r="J267" s="212">
        <f t="shared" si="40"/>
        <v>0</v>
      </c>
      <c r="K267" s="208" t="s">
        <v>140</v>
      </c>
      <c r="L267" s="213"/>
      <c r="M267" s="214" t="s">
        <v>5</v>
      </c>
      <c r="N267" s="215" t="s">
        <v>43</v>
      </c>
      <c r="O267" s="41"/>
      <c r="P267" s="179">
        <f t="shared" si="41"/>
        <v>0</v>
      </c>
      <c r="Q267" s="179">
        <v>0.0008</v>
      </c>
      <c r="R267" s="179">
        <f t="shared" si="42"/>
        <v>0.0016</v>
      </c>
      <c r="S267" s="179">
        <v>0</v>
      </c>
      <c r="T267" s="180">
        <f t="shared" si="43"/>
        <v>0</v>
      </c>
      <c r="AR267" s="23" t="s">
        <v>268</v>
      </c>
      <c r="AT267" s="23" t="s">
        <v>186</v>
      </c>
      <c r="AU267" s="23" t="s">
        <v>142</v>
      </c>
      <c r="AY267" s="23" t="s">
        <v>133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193</v>
      </c>
      <c r="BM267" s="23" t="s">
        <v>503</v>
      </c>
    </row>
    <row r="268" spans="2:65" s="1" customFormat="1" ht="16.5" customHeight="1">
      <c r="B268" s="169"/>
      <c r="C268" s="206">
        <v>98</v>
      </c>
      <c r="D268" s="206" t="s">
        <v>186</v>
      </c>
      <c r="E268" s="207" t="s">
        <v>504</v>
      </c>
      <c r="F268" s="208" t="s">
        <v>505</v>
      </c>
      <c r="G268" s="209" t="s">
        <v>278</v>
      </c>
      <c r="H268" s="210">
        <v>35</v>
      </c>
      <c r="I268" s="211"/>
      <c r="J268" s="212">
        <f t="shared" si="40"/>
        <v>0</v>
      </c>
      <c r="K268" s="208" t="s">
        <v>140</v>
      </c>
      <c r="L268" s="213"/>
      <c r="M268" s="214" t="s">
        <v>5</v>
      </c>
      <c r="N268" s="215" t="s">
        <v>43</v>
      </c>
      <c r="O268" s="41"/>
      <c r="P268" s="179">
        <f t="shared" si="41"/>
        <v>0</v>
      </c>
      <c r="Q268" s="179">
        <v>0.00012</v>
      </c>
      <c r="R268" s="179">
        <f t="shared" si="42"/>
        <v>0.0042</v>
      </c>
      <c r="S268" s="179">
        <v>0</v>
      </c>
      <c r="T268" s="180">
        <f t="shared" si="43"/>
        <v>0</v>
      </c>
      <c r="AR268" s="23" t="s">
        <v>268</v>
      </c>
      <c r="AT268" s="23" t="s">
        <v>186</v>
      </c>
      <c r="AU268" s="23" t="s">
        <v>142</v>
      </c>
      <c r="AY268" s="23" t="s">
        <v>133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193</v>
      </c>
      <c r="BM268" s="23" t="s">
        <v>506</v>
      </c>
    </row>
    <row r="269" spans="2:65" s="1" customFormat="1" ht="25.5" customHeight="1">
      <c r="B269" s="169"/>
      <c r="C269" s="170">
        <v>99</v>
      </c>
      <c r="D269" s="170" t="s">
        <v>136</v>
      </c>
      <c r="E269" s="171" t="s">
        <v>507</v>
      </c>
      <c r="F269" s="172" t="s">
        <v>508</v>
      </c>
      <c r="G269" s="173" t="s">
        <v>184</v>
      </c>
      <c r="H269" s="174">
        <v>1</v>
      </c>
      <c r="I269" s="175"/>
      <c r="J269" s="176">
        <f t="shared" si="40"/>
        <v>0</v>
      </c>
      <c r="K269" s="172" t="s">
        <v>140</v>
      </c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193</v>
      </c>
      <c r="AT269" s="23" t="s">
        <v>136</v>
      </c>
      <c r="AU269" s="23" t="s">
        <v>142</v>
      </c>
      <c r="AY269" s="23" t="s">
        <v>133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142</v>
      </c>
      <c r="BK269" s="181">
        <f t="shared" si="49"/>
        <v>0</v>
      </c>
      <c r="BL269" s="23" t="s">
        <v>193</v>
      </c>
      <c r="BM269" s="23" t="s">
        <v>509</v>
      </c>
    </row>
    <row r="270" spans="2:65" s="1" customFormat="1" ht="38.25" customHeight="1">
      <c r="B270" s="169"/>
      <c r="C270" s="170">
        <v>100</v>
      </c>
      <c r="D270" s="170" t="s">
        <v>136</v>
      </c>
      <c r="E270" s="171" t="s">
        <v>510</v>
      </c>
      <c r="F270" s="172" t="s">
        <v>511</v>
      </c>
      <c r="G270" s="173" t="s">
        <v>222</v>
      </c>
      <c r="H270" s="174">
        <v>0.076</v>
      </c>
      <c r="I270" s="175"/>
      <c r="J270" s="176">
        <f t="shared" si="40"/>
        <v>0</v>
      </c>
      <c r="K270" s="172" t="s">
        <v>140</v>
      </c>
      <c r="L270" s="40"/>
      <c r="M270" s="177" t="s">
        <v>5</v>
      </c>
      <c r="N270" s="178" t="s">
        <v>43</v>
      </c>
      <c r="O270" s="41"/>
      <c r="P270" s="179">
        <f t="shared" si="41"/>
        <v>0</v>
      </c>
      <c r="Q270" s="179">
        <v>0</v>
      </c>
      <c r="R270" s="179">
        <f t="shared" si="42"/>
        <v>0</v>
      </c>
      <c r="S270" s="179">
        <v>0</v>
      </c>
      <c r="T270" s="180">
        <f t="shared" si="43"/>
        <v>0</v>
      </c>
      <c r="AR270" s="23" t="s">
        <v>193</v>
      </c>
      <c r="AT270" s="23" t="s">
        <v>136</v>
      </c>
      <c r="AU270" s="23" t="s">
        <v>142</v>
      </c>
      <c r="AY270" s="23" t="s">
        <v>133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142</v>
      </c>
      <c r="BK270" s="181">
        <f t="shared" si="49"/>
        <v>0</v>
      </c>
      <c r="BL270" s="23" t="s">
        <v>193</v>
      </c>
      <c r="BM270" s="23" t="s">
        <v>512</v>
      </c>
    </row>
    <row r="271" spans="2:65" s="1" customFormat="1" ht="38.25" customHeight="1">
      <c r="B271" s="169"/>
      <c r="C271" s="170">
        <v>101</v>
      </c>
      <c r="D271" s="170" t="s">
        <v>136</v>
      </c>
      <c r="E271" s="171" t="s">
        <v>513</v>
      </c>
      <c r="F271" s="172" t="s">
        <v>514</v>
      </c>
      <c r="G271" s="173" t="s">
        <v>222</v>
      </c>
      <c r="H271" s="174">
        <v>0.076</v>
      </c>
      <c r="I271" s="175"/>
      <c r="J271" s="176">
        <f t="shared" si="40"/>
        <v>0</v>
      </c>
      <c r="K271" s="172" t="s">
        <v>140</v>
      </c>
      <c r="L271" s="40"/>
      <c r="M271" s="177" t="s">
        <v>5</v>
      </c>
      <c r="N271" s="178" t="s">
        <v>43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193</v>
      </c>
      <c r="AT271" s="23" t="s">
        <v>136</v>
      </c>
      <c r="AU271" s="23" t="s">
        <v>142</v>
      </c>
      <c r="AY271" s="23" t="s">
        <v>133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142</v>
      </c>
      <c r="BK271" s="181">
        <f t="shared" si="49"/>
        <v>0</v>
      </c>
      <c r="BL271" s="23" t="s">
        <v>193</v>
      </c>
      <c r="BM271" s="23" t="s">
        <v>515</v>
      </c>
    </row>
    <row r="272" spans="2:65" s="1" customFormat="1" ht="16.5" customHeight="1">
      <c r="B272" s="169"/>
      <c r="C272" s="206">
        <v>102</v>
      </c>
      <c r="D272" s="206" t="s">
        <v>186</v>
      </c>
      <c r="E272" s="207" t="s">
        <v>516</v>
      </c>
      <c r="F272" s="208" t="s">
        <v>517</v>
      </c>
      <c r="G272" s="209" t="s">
        <v>184</v>
      </c>
      <c r="H272" s="210">
        <v>2</v>
      </c>
      <c r="I272" s="211"/>
      <c r="J272" s="212">
        <f t="shared" si="40"/>
        <v>0</v>
      </c>
      <c r="K272" s="208" t="s">
        <v>140</v>
      </c>
      <c r="L272" s="213"/>
      <c r="M272" s="214" t="s">
        <v>5</v>
      </c>
      <c r="N272" s="215" t="s">
        <v>43</v>
      </c>
      <c r="O272" s="41"/>
      <c r="P272" s="179">
        <f t="shared" si="41"/>
        <v>0</v>
      </c>
      <c r="Q272" s="179">
        <v>0.0016</v>
      </c>
      <c r="R272" s="179">
        <f t="shared" si="42"/>
        <v>0.0032</v>
      </c>
      <c r="S272" s="179">
        <v>0</v>
      </c>
      <c r="T272" s="180">
        <f t="shared" si="43"/>
        <v>0</v>
      </c>
      <c r="AR272" s="23" t="s">
        <v>268</v>
      </c>
      <c r="AT272" s="23" t="s">
        <v>186</v>
      </c>
      <c r="AU272" s="23" t="s">
        <v>142</v>
      </c>
      <c r="AY272" s="23" t="s">
        <v>133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142</v>
      </c>
      <c r="BK272" s="181">
        <f t="shared" si="49"/>
        <v>0</v>
      </c>
      <c r="BL272" s="23" t="s">
        <v>193</v>
      </c>
      <c r="BM272" s="23" t="s">
        <v>518</v>
      </c>
    </row>
    <row r="273" spans="2:63" s="10" customFormat="1" ht="29.85" customHeight="1">
      <c r="B273" s="156"/>
      <c r="D273" s="157" t="s">
        <v>70</v>
      </c>
      <c r="E273" s="167" t="s">
        <v>519</v>
      </c>
      <c r="F273" s="167" t="s">
        <v>520</v>
      </c>
      <c r="I273" s="159"/>
      <c r="J273" s="168">
        <f>BK273</f>
        <v>0</v>
      </c>
      <c r="L273" s="156"/>
      <c r="M273" s="161"/>
      <c r="N273" s="162"/>
      <c r="O273" s="162"/>
      <c r="P273" s="163">
        <f>SUM(P274:P278)</f>
        <v>0</v>
      </c>
      <c r="Q273" s="162"/>
      <c r="R273" s="163">
        <f>SUM(R274:R278)</f>
        <v>0.01</v>
      </c>
      <c r="S273" s="162"/>
      <c r="T273" s="164">
        <f>SUM(T274:T278)</f>
        <v>0.004</v>
      </c>
      <c r="AR273" s="157" t="s">
        <v>142</v>
      </c>
      <c r="AT273" s="165" t="s">
        <v>70</v>
      </c>
      <c r="AU273" s="165" t="s">
        <v>76</v>
      </c>
      <c r="AY273" s="157" t="s">
        <v>133</v>
      </c>
      <c r="BK273" s="166">
        <f>SUM(BK274:BK278)</f>
        <v>0</v>
      </c>
    </row>
    <row r="274" spans="2:65" s="1" customFormat="1" ht="25.5" customHeight="1">
      <c r="B274" s="169"/>
      <c r="C274" s="170">
        <v>103</v>
      </c>
      <c r="D274" s="170" t="s">
        <v>136</v>
      </c>
      <c r="E274" s="171" t="s">
        <v>521</v>
      </c>
      <c r="F274" s="172" t="s">
        <v>522</v>
      </c>
      <c r="G274" s="173" t="s">
        <v>184</v>
      </c>
      <c r="H274" s="174">
        <v>2</v>
      </c>
      <c r="I274" s="175"/>
      <c r="J274" s="176">
        <f>ROUND(I274*H274,2)</f>
        <v>0</v>
      </c>
      <c r="K274" s="172" t="s">
        <v>140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193</v>
      </c>
      <c r="AT274" s="23" t="s">
        <v>136</v>
      </c>
      <c r="AU274" s="23" t="s">
        <v>142</v>
      </c>
      <c r="AY274" s="23" t="s">
        <v>133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142</v>
      </c>
      <c r="BK274" s="181">
        <f>ROUND(I274*H274,2)</f>
        <v>0</v>
      </c>
      <c r="BL274" s="23" t="s">
        <v>193</v>
      </c>
      <c r="BM274" s="23" t="s">
        <v>523</v>
      </c>
    </row>
    <row r="275" spans="2:65" s="1" customFormat="1" ht="16.5" customHeight="1">
      <c r="B275" s="169"/>
      <c r="C275" s="206">
        <v>104</v>
      </c>
      <c r="D275" s="206" t="s">
        <v>186</v>
      </c>
      <c r="E275" s="207" t="s">
        <v>524</v>
      </c>
      <c r="F275" s="208" t="s">
        <v>525</v>
      </c>
      <c r="G275" s="209" t="s">
        <v>184</v>
      </c>
      <c r="H275" s="210">
        <v>2</v>
      </c>
      <c r="I275" s="211"/>
      <c r="J275" s="212">
        <f>ROUND(I275*H275,2)</f>
        <v>0</v>
      </c>
      <c r="K275" s="208" t="s">
        <v>5</v>
      </c>
      <c r="L275" s="213"/>
      <c r="M275" s="214" t="s">
        <v>5</v>
      </c>
      <c r="N275" s="215" t="s">
        <v>43</v>
      </c>
      <c r="O275" s="41"/>
      <c r="P275" s="179">
        <f>O275*H275</f>
        <v>0</v>
      </c>
      <c r="Q275" s="179">
        <v>0.005</v>
      </c>
      <c r="R275" s="179">
        <f>Q275*H275</f>
        <v>0.01</v>
      </c>
      <c r="S275" s="179">
        <v>0</v>
      </c>
      <c r="T275" s="180">
        <f>S275*H275</f>
        <v>0</v>
      </c>
      <c r="AR275" s="23" t="s">
        <v>268</v>
      </c>
      <c r="AT275" s="23" t="s">
        <v>186</v>
      </c>
      <c r="AU275" s="23" t="s">
        <v>142</v>
      </c>
      <c r="AY275" s="23" t="s">
        <v>133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142</v>
      </c>
      <c r="BK275" s="181">
        <f>ROUND(I275*H275,2)</f>
        <v>0</v>
      </c>
      <c r="BL275" s="23" t="s">
        <v>193</v>
      </c>
      <c r="BM275" s="23" t="s">
        <v>526</v>
      </c>
    </row>
    <row r="276" spans="2:65" s="1" customFormat="1" ht="25.5" customHeight="1">
      <c r="B276" s="169"/>
      <c r="C276" s="170">
        <v>105</v>
      </c>
      <c r="D276" s="170" t="s">
        <v>136</v>
      </c>
      <c r="E276" s="171" t="s">
        <v>527</v>
      </c>
      <c r="F276" s="172" t="s">
        <v>528</v>
      </c>
      <c r="G276" s="173" t="s">
        <v>184</v>
      </c>
      <c r="H276" s="174">
        <v>2</v>
      </c>
      <c r="I276" s="175"/>
      <c r="J276" s="176">
        <f>ROUND(I276*H276,2)</f>
        <v>0</v>
      </c>
      <c r="K276" s="172" t="s">
        <v>140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</v>
      </c>
      <c r="R276" s="179">
        <f>Q276*H276</f>
        <v>0</v>
      </c>
      <c r="S276" s="179">
        <v>0.002</v>
      </c>
      <c r="T276" s="180">
        <f>S276*H276</f>
        <v>0.004</v>
      </c>
      <c r="AR276" s="23" t="s">
        <v>193</v>
      </c>
      <c r="AT276" s="23" t="s">
        <v>136</v>
      </c>
      <c r="AU276" s="23" t="s">
        <v>142</v>
      </c>
      <c r="AY276" s="23" t="s">
        <v>133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142</v>
      </c>
      <c r="BK276" s="181">
        <f>ROUND(I276*H276,2)</f>
        <v>0</v>
      </c>
      <c r="BL276" s="23" t="s">
        <v>193</v>
      </c>
      <c r="BM276" s="23" t="s">
        <v>529</v>
      </c>
    </row>
    <row r="277" spans="2:65" s="1" customFormat="1" ht="38.25" customHeight="1">
      <c r="B277" s="169"/>
      <c r="C277" s="170">
        <v>106</v>
      </c>
      <c r="D277" s="170" t="s">
        <v>136</v>
      </c>
      <c r="E277" s="171" t="s">
        <v>530</v>
      </c>
      <c r="F277" s="172" t="s">
        <v>531</v>
      </c>
      <c r="G277" s="173" t="s">
        <v>222</v>
      </c>
      <c r="H277" s="174">
        <v>0.01</v>
      </c>
      <c r="I277" s="175"/>
      <c r="J277" s="176">
        <f>ROUND(I277*H277,2)</f>
        <v>0</v>
      </c>
      <c r="K277" s="172" t="s">
        <v>140</v>
      </c>
      <c r="L277" s="40"/>
      <c r="M277" s="177" t="s">
        <v>5</v>
      </c>
      <c r="N277" s="178" t="s">
        <v>43</v>
      </c>
      <c r="O277" s="41"/>
      <c r="P277" s="179">
        <f>O277*H277</f>
        <v>0</v>
      </c>
      <c r="Q277" s="179">
        <v>0</v>
      </c>
      <c r="R277" s="179">
        <f>Q277*H277</f>
        <v>0</v>
      </c>
      <c r="S277" s="179">
        <v>0</v>
      </c>
      <c r="T277" s="180">
        <f>S277*H277</f>
        <v>0</v>
      </c>
      <c r="AR277" s="23" t="s">
        <v>193</v>
      </c>
      <c r="AT277" s="23" t="s">
        <v>136</v>
      </c>
      <c r="AU277" s="23" t="s">
        <v>142</v>
      </c>
      <c r="AY277" s="23" t="s">
        <v>133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142</v>
      </c>
      <c r="BK277" s="181">
        <f>ROUND(I277*H277,2)</f>
        <v>0</v>
      </c>
      <c r="BL277" s="23" t="s">
        <v>193</v>
      </c>
      <c r="BM277" s="23" t="s">
        <v>532</v>
      </c>
    </row>
    <row r="278" spans="2:65" s="1" customFormat="1" ht="38.25" customHeight="1">
      <c r="B278" s="169"/>
      <c r="C278" s="170">
        <v>107</v>
      </c>
      <c r="D278" s="170" t="s">
        <v>136</v>
      </c>
      <c r="E278" s="171" t="s">
        <v>533</v>
      </c>
      <c r="F278" s="172" t="s">
        <v>534</v>
      </c>
      <c r="G278" s="173" t="s">
        <v>222</v>
      </c>
      <c r="H278" s="174">
        <v>0.01</v>
      </c>
      <c r="I278" s="175"/>
      <c r="J278" s="176">
        <f>ROUND(I278*H278,2)</f>
        <v>0</v>
      </c>
      <c r="K278" s="172" t="s">
        <v>140</v>
      </c>
      <c r="L278" s="40"/>
      <c r="M278" s="177" t="s">
        <v>5</v>
      </c>
      <c r="N278" s="178" t="s">
        <v>43</v>
      </c>
      <c r="O278" s="41"/>
      <c r="P278" s="179">
        <f>O278*H278</f>
        <v>0</v>
      </c>
      <c r="Q278" s="179">
        <v>0</v>
      </c>
      <c r="R278" s="179">
        <f>Q278*H278</f>
        <v>0</v>
      </c>
      <c r="S278" s="179">
        <v>0</v>
      </c>
      <c r="T278" s="180">
        <f>S278*H278</f>
        <v>0</v>
      </c>
      <c r="AR278" s="23" t="s">
        <v>193</v>
      </c>
      <c r="AT278" s="23" t="s">
        <v>136</v>
      </c>
      <c r="AU278" s="23" t="s">
        <v>142</v>
      </c>
      <c r="AY278" s="23" t="s">
        <v>133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142</v>
      </c>
      <c r="BK278" s="181">
        <f>ROUND(I278*H278,2)</f>
        <v>0</v>
      </c>
      <c r="BL278" s="23" t="s">
        <v>193</v>
      </c>
      <c r="BM278" s="23" t="s">
        <v>535</v>
      </c>
    </row>
    <row r="279" spans="2:63" s="10" customFormat="1" ht="29.85" customHeight="1">
      <c r="B279" s="156"/>
      <c r="D279" s="157" t="s">
        <v>70</v>
      </c>
      <c r="E279" s="167" t="s">
        <v>536</v>
      </c>
      <c r="F279" s="167" t="s">
        <v>537</v>
      </c>
      <c r="I279" s="159"/>
      <c r="J279" s="168">
        <f>BK279</f>
        <v>0</v>
      </c>
      <c r="L279" s="156"/>
      <c r="M279" s="161"/>
      <c r="N279" s="162"/>
      <c r="O279" s="162"/>
      <c r="P279" s="163">
        <f>SUM(P280:P303)</f>
        <v>0</v>
      </c>
      <c r="Q279" s="162"/>
      <c r="R279" s="163">
        <f>SUM(R280:R303)</f>
        <v>0.7071830999999998</v>
      </c>
      <c r="S279" s="162"/>
      <c r="T279" s="164">
        <f>SUM(T280:T303)</f>
        <v>0</v>
      </c>
      <c r="AR279" s="157" t="s">
        <v>142</v>
      </c>
      <c r="AT279" s="165" t="s">
        <v>70</v>
      </c>
      <c r="AU279" s="165" t="s">
        <v>76</v>
      </c>
      <c r="AY279" s="157" t="s">
        <v>133</v>
      </c>
      <c r="BK279" s="166">
        <f>SUM(BK280:BK303)</f>
        <v>0</v>
      </c>
    </row>
    <row r="280" spans="2:65" s="1" customFormat="1" ht="38.25" customHeight="1">
      <c r="B280" s="169"/>
      <c r="C280" s="170">
        <v>108</v>
      </c>
      <c r="D280" s="170" t="s">
        <v>136</v>
      </c>
      <c r="E280" s="171" t="s">
        <v>538</v>
      </c>
      <c r="F280" s="172" t="s">
        <v>936</v>
      </c>
      <c r="G280" s="173" t="s">
        <v>139</v>
      </c>
      <c r="H280" s="174">
        <v>26.65</v>
      </c>
      <c r="I280" s="175"/>
      <c r="J280" s="176">
        <f>ROUND(I280*H280,2)</f>
        <v>0</v>
      </c>
      <c r="K280" s="172" t="s">
        <v>140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0.02541</v>
      </c>
      <c r="R280" s="179">
        <f>Q280*H280</f>
        <v>0.6771765</v>
      </c>
      <c r="S280" s="179">
        <v>0</v>
      </c>
      <c r="T280" s="180">
        <f>S280*H280</f>
        <v>0</v>
      </c>
      <c r="AR280" s="23" t="s">
        <v>193</v>
      </c>
      <c r="AT280" s="23" t="s">
        <v>136</v>
      </c>
      <c r="AU280" s="23" t="s">
        <v>142</v>
      </c>
      <c r="AY280" s="23" t="s">
        <v>133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142</v>
      </c>
      <c r="BK280" s="181">
        <f>ROUND(I280*H280,2)</f>
        <v>0</v>
      </c>
      <c r="BL280" s="23" t="s">
        <v>193</v>
      </c>
      <c r="BM280" s="23" t="s">
        <v>539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540</v>
      </c>
      <c r="H281" s="186">
        <v>10.14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133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541</v>
      </c>
      <c r="H282" s="186">
        <v>7.41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133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542</v>
      </c>
      <c r="H283" s="186">
        <v>9.1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142</v>
      </c>
      <c r="AV283" s="11" t="s">
        <v>142</v>
      </c>
      <c r="AW283" s="11" t="s">
        <v>35</v>
      </c>
      <c r="AX283" s="11" t="s">
        <v>71</v>
      </c>
      <c r="AY283" s="184" t="s">
        <v>133</v>
      </c>
    </row>
    <row r="284" spans="2:51" s="12" customFormat="1" ht="13.5">
      <c r="B284" s="191"/>
      <c r="D284" s="183" t="s">
        <v>144</v>
      </c>
      <c r="E284" s="192" t="s">
        <v>5</v>
      </c>
      <c r="F284" s="193" t="s">
        <v>149</v>
      </c>
      <c r="H284" s="194">
        <v>26.65</v>
      </c>
      <c r="I284" s="195"/>
      <c r="L284" s="191"/>
      <c r="M284" s="196"/>
      <c r="N284" s="197"/>
      <c r="O284" s="197"/>
      <c r="P284" s="197"/>
      <c r="Q284" s="197"/>
      <c r="R284" s="197"/>
      <c r="S284" s="197"/>
      <c r="T284" s="198"/>
      <c r="AT284" s="192" t="s">
        <v>144</v>
      </c>
      <c r="AU284" s="192" t="s">
        <v>142</v>
      </c>
      <c r="AV284" s="12" t="s">
        <v>141</v>
      </c>
      <c r="AW284" s="12" t="s">
        <v>35</v>
      </c>
      <c r="AX284" s="12" t="s">
        <v>76</v>
      </c>
      <c r="AY284" s="192" t="s">
        <v>133</v>
      </c>
    </row>
    <row r="285" spans="2:65" s="1" customFormat="1" ht="38.25" customHeight="1">
      <c r="B285" s="169"/>
      <c r="C285" s="170">
        <v>109</v>
      </c>
      <c r="D285" s="170" t="s">
        <v>136</v>
      </c>
      <c r="E285" s="171" t="s">
        <v>543</v>
      </c>
      <c r="F285" s="172" t="s">
        <v>544</v>
      </c>
      <c r="G285" s="173" t="s">
        <v>278</v>
      </c>
      <c r="H285" s="174">
        <v>34.71</v>
      </c>
      <c r="I285" s="175"/>
      <c r="J285" s="176">
        <f>ROUND(I285*H285,2)</f>
        <v>0</v>
      </c>
      <c r="K285" s="172" t="s">
        <v>140</v>
      </c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4E-05</v>
      </c>
      <c r="R285" s="179">
        <f>Q285*H285</f>
        <v>0.0013884000000000001</v>
      </c>
      <c r="S285" s="179">
        <v>0</v>
      </c>
      <c r="T285" s="180">
        <f>S285*H285</f>
        <v>0</v>
      </c>
      <c r="AR285" s="23" t="s">
        <v>193</v>
      </c>
      <c r="AT285" s="23" t="s">
        <v>136</v>
      </c>
      <c r="AU285" s="23" t="s">
        <v>142</v>
      </c>
      <c r="AY285" s="23" t="s">
        <v>133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142</v>
      </c>
      <c r="BK285" s="181">
        <f>ROUND(I285*H285,2)</f>
        <v>0</v>
      </c>
      <c r="BL285" s="23" t="s">
        <v>193</v>
      </c>
      <c r="BM285" s="23" t="s">
        <v>545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546</v>
      </c>
      <c r="H286" s="186">
        <v>2.85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142</v>
      </c>
      <c r="AV286" s="11" t="s">
        <v>142</v>
      </c>
      <c r="AW286" s="11" t="s">
        <v>35</v>
      </c>
      <c r="AX286" s="11" t="s">
        <v>71</v>
      </c>
      <c r="AY286" s="184" t="s">
        <v>133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547</v>
      </c>
      <c r="H287" s="186">
        <v>4.01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142</v>
      </c>
      <c r="AV287" s="11" t="s">
        <v>142</v>
      </c>
      <c r="AW287" s="11" t="s">
        <v>35</v>
      </c>
      <c r="AX287" s="11" t="s">
        <v>71</v>
      </c>
      <c r="AY287" s="184" t="s">
        <v>133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281</v>
      </c>
      <c r="H288" s="186">
        <v>6.81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133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548</v>
      </c>
      <c r="H289" s="186">
        <v>5.44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133</v>
      </c>
    </row>
    <row r="290" spans="2:51" s="11" customFormat="1" ht="13.5">
      <c r="B290" s="182"/>
      <c r="D290" s="183" t="s">
        <v>144</v>
      </c>
      <c r="E290" s="184" t="s">
        <v>5</v>
      </c>
      <c r="F290" s="185" t="s">
        <v>549</v>
      </c>
      <c r="H290" s="186">
        <v>15.6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144</v>
      </c>
      <c r="AU290" s="184" t="s">
        <v>142</v>
      </c>
      <c r="AV290" s="11" t="s">
        <v>142</v>
      </c>
      <c r="AW290" s="11" t="s">
        <v>35</v>
      </c>
      <c r="AX290" s="11" t="s">
        <v>71</v>
      </c>
      <c r="AY290" s="184" t="s">
        <v>133</v>
      </c>
    </row>
    <row r="291" spans="2:51" s="12" customFormat="1" ht="13.5">
      <c r="B291" s="191"/>
      <c r="D291" s="183" t="s">
        <v>144</v>
      </c>
      <c r="E291" s="192" t="s">
        <v>5</v>
      </c>
      <c r="F291" s="193" t="s">
        <v>149</v>
      </c>
      <c r="H291" s="194">
        <v>34.71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144</v>
      </c>
      <c r="AU291" s="192" t="s">
        <v>142</v>
      </c>
      <c r="AV291" s="12" t="s">
        <v>141</v>
      </c>
      <c r="AW291" s="12" t="s">
        <v>35</v>
      </c>
      <c r="AX291" s="12" t="s">
        <v>76</v>
      </c>
      <c r="AY291" s="192" t="s">
        <v>133</v>
      </c>
    </row>
    <row r="292" spans="2:65" s="1" customFormat="1" ht="38.25" customHeight="1">
      <c r="B292" s="169"/>
      <c r="C292" s="170">
        <v>110</v>
      </c>
      <c r="D292" s="170" t="s">
        <v>136</v>
      </c>
      <c r="E292" s="171" t="s">
        <v>550</v>
      </c>
      <c r="F292" s="172" t="s">
        <v>551</v>
      </c>
      <c r="G292" s="173" t="s">
        <v>278</v>
      </c>
      <c r="H292" s="174">
        <v>2.6</v>
      </c>
      <c r="I292" s="175"/>
      <c r="J292" s="176">
        <f>ROUND(I292*H292,2)</f>
        <v>0</v>
      </c>
      <c r="K292" s="172" t="s">
        <v>140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0.00015</v>
      </c>
      <c r="R292" s="179">
        <f>Q292*H292</f>
        <v>0.00039</v>
      </c>
      <c r="S292" s="179">
        <v>0</v>
      </c>
      <c r="T292" s="180">
        <f>S292*H292</f>
        <v>0</v>
      </c>
      <c r="AR292" s="23" t="s">
        <v>193</v>
      </c>
      <c r="AT292" s="23" t="s">
        <v>136</v>
      </c>
      <c r="AU292" s="23" t="s">
        <v>142</v>
      </c>
      <c r="AY292" s="23" t="s">
        <v>133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193</v>
      </c>
      <c r="BM292" s="23" t="s">
        <v>552</v>
      </c>
    </row>
    <row r="293" spans="2:51" s="11" customFormat="1" ht="13.5">
      <c r="B293" s="182"/>
      <c r="D293" s="183" t="s">
        <v>144</v>
      </c>
      <c r="E293" s="184" t="s">
        <v>5</v>
      </c>
      <c r="F293" s="185" t="s">
        <v>553</v>
      </c>
      <c r="H293" s="186">
        <v>2.6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144</v>
      </c>
      <c r="AU293" s="184" t="s">
        <v>142</v>
      </c>
      <c r="AV293" s="11" t="s">
        <v>142</v>
      </c>
      <c r="AW293" s="11" t="s">
        <v>35</v>
      </c>
      <c r="AX293" s="11" t="s">
        <v>71</v>
      </c>
      <c r="AY293" s="184" t="s">
        <v>133</v>
      </c>
    </row>
    <row r="294" spans="2:51" s="12" customFormat="1" ht="13.5">
      <c r="B294" s="191"/>
      <c r="D294" s="183" t="s">
        <v>144</v>
      </c>
      <c r="E294" s="192" t="s">
        <v>5</v>
      </c>
      <c r="F294" s="193" t="s">
        <v>149</v>
      </c>
      <c r="H294" s="194">
        <v>2.6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144</v>
      </c>
      <c r="AU294" s="192" t="s">
        <v>142</v>
      </c>
      <c r="AV294" s="12" t="s">
        <v>141</v>
      </c>
      <c r="AW294" s="12" t="s">
        <v>35</v>
      </c>
      <c r="AX294" s="12" t="s">
        <v>76</v>
      </c>
      <c r="AY294" s="192" t="s">
        <v>133</v>
      </c>
    </row>
    <row r="295" spans="2:65" s="1" customFormat="1" ht="25.5" customHeight="1">
      <c r="B295" s="169"/>
      <c r="C295" s="170">
        <v>111</v>
      </c>
      <c r="D295" s="170" t="s">
        <v>136</v>
      </c>
      <c r="E295" s="171" t="s">
        <v>554</v>
      </c>
      <c r="F295" s="172" t="s">
        <v>555</v>
      </c>
      <c r="G295" s="173" t="s">
        <v>139</v>
      </c>
      <c r="H295" s="174">
        <v>26.65</v>
      </c>
      <c r="I295" s="175"/>
      <c r="J295" s="176">
        <f>ROUND(I295*H295,2)</f>
        <v>0</v>
      </c>
      <c r="K295" s="172" t="s">
        <v>140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193</v>
      </c>
      <c r="AT295" s="23" t="s">
        <v>136</v>
      </c>
      <c r="AU295" s="23" t="s">
        <v>142</v>
      </c>
      <c r="AY295" s="23" t="s">
        <v>133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193</v>
      </c>
      <c r="BM295" s="23" t="s">
        <v>556</v>
      </c>
    </row>
    <row r="296" spans="2:65" s="1" customFormat="1" ht="25.5" customHeight="1">
      <c r="B296" s="169"/>
      <c r="C296" s="170">
        <v>112</v>
      </c>
      <c r="D296" s="170" t="s">
        <v>136</v>
      </c>
      <c r="E296" s="171" t="s">
        <v>557</v>
      </c>
      <c r="F296" s="172" t="s">
        <v>558</v>
      </c>
      <c r="G296" s="173" t="s">
        <v>139</v>
      </c>
      <c r="H296" s="174">
        <v>26.65</v>
      </c>
      <c r="I296" s="175"/>
      <c r="J296" s="176">
        <f>ROUND(I296*H296,2)</f>
        <v>0</v>
      </c>
      <c r="K296" s="172" t="s">
        <v>140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0.0007</v>
      </c>
      <c r="R296" s="179">
        <f>Q296*H296</f>
        <v>0.018654999999999998</v>
      </c>
      <c r="S296" s="179">
        <v>0</v>
      </c>
      <c r="T296" s="180">
        <f>S296*H296</f>
        <v>0</v>
      </c>
      <c r="AR296" s="23" t="s">
        <v>193</v>
      </c>
      <c r="AT296" s="23" t="s">
        <v>136</v>
      </c>
      <c r="AU296" s="23" t="s">
        <v>142</v>
      </c>
      <c r="AY296" s="23" t="s">
        <v>133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193</v>
      </c>
      <c r="BM296" s="23" t="s">
        <v>559</v>
      </c>
    </row>
    <row r="297" spans="2:65" s="1" customFormat="1" ht="25.5" customHeight="1">
      <c r="B297" s="169"/>
      <c r="C297" s="170">
        <v>113</v>
      </c>
      <c r="D297" s="170" t="s">
        <v>136</v>
      </c>
      <c r="E297" s="171" t="s">
        <v>560</v>
      </c>
      <c r="F297" s="172" t="s">
        <v>561</v>
      </c>
      <c r="G297" s="173" t="s">
        <v>139</v>
      </c>
      <c r="H297" s="174">
        <v>47.866</v>
      </c>
      <c r="I297" s="175"/>
      <c r="J297" s="176">
        <f>ROUND(I297*H297,2)</f>
        <v>0</v>
      </c>
      <c r="K297" s="172" t="s">
        <v>140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0.0002</v>
      </c>
      <c r="R297" s="179">
        <f>Q297*H297</f>
        <v>0.0095732</v>
      </c>
      <c r="S297" s="179">
        <v>0</v>
      </c>
      <c r="T297" s="180">
        <f>S297*H297</f>
        <v>0</v>
      </c>
      <c r="AR297" s="23" t="s">
        <v>193</v>
      </c>
      <c r="AT297" s="23" t="s">
        <v>136</v>
      </c>
      <c r="AU297" s="23" t="s">
        <v>142</v>
      </c>
      <c r="AY297" s="23" t="s">
        <v>133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142</v>
      </c>
      <c r="BK297" s="181">
        <f>ROUND(I297*H297,2)</f>
        <v>0</v>
      </c>
      <c r="BL297" s="23" t="s">
        <v>193</v>
      </c>
      <c r="BM297" s="23" t="s">
        <v>562</v>
      </c>
    </row>
    <row r="298" spans="2:51" s="11" customFormat="1" ht="13.5">
      <c r="B298" s="182"/>
      <c r="D298" s="183" t="s">
        <v>144</v>
      </c>
      <c r="E298" s="184" t="s">
        <v>5</v>
      </c>
      <c r="F298" s="185" t="s">
        <v>563</v>
      </c>
      <c r="H298" s="186">
        <v>47.866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144</v>
      </c>
      <c r="AU298" s="184" t="s">
        <v>142</v>
      </c>
      <c r="AV298" s="11" t="s">
        <v>142</v>
      </c>
      <c r="AW298" s="11" t="s">
        <v>35</v>
      </c>
      <c r="AX298" s="11" t="s">
        <v>71</v>
      </c>
      <c r="AY298" s="184" t="s">
        <v>133</v>
      </c>
    </row>
    <row r="299" spans="2:51" s="12" customFormat="1" ht="13.5">
      <c r="B299" s="191"/>
      <c r="D299" s="183" t="s">
        <v>144</v>
      </c>
      <c r="E299" s="192" t="s">
        <v>5</v>
      </c>
      <c r="F299" s="193" t="s">
        <v>149</v>
      </c>
      <c r="H299" s="194">
        <v>47.866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144</v>
      </c>
      <c r="AU299" s="192" t="s">
        <v>142</v>
      </c>
      <c r="AV299" s="12" t="s">
        <v>141</v>
      </c>
      <c r="AW299" s="12" t="s">
        <v>35</v>
      </c>
      <c r="AX299" s="12" t="s">
        <v>76</v>
      </c>
      <c r="AY299" s="192" t="s">
        <v>133</v>
      </c>
    </row>
    <row r="300" spans="2:65" s="1" customFormat="1" ht="51" customHeight="1">
      <c r="B300" s="169"/>
      <c r="C300" s="170">
        <v>114</v>
      </c>
      <c r="D300" s="170" t="s">
        <v>136</v>
      </c>
      <c r="E300" s="171" t="s">
        <v>564</v>
      </c>
      <c r="F300" s="172" t="s">
        <v>565</v>
      </c>
      <c r="G300" s="173" t="s">
        <v>222</v>
      </c>
      <c r="H300" s="174">
        <v>0.707</v>
      </c>
      <c r="I300" s="175"/>
      <c r="J300" s="176">
        <f>ROUND(I300*H300,2)</f>
        <v>0</v>
      </c>
      <c r="K300" s="172" t="s">
        <v>140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193</v>
      </c>
      <c r="AT300" s="23" t="s">
        <v>136</v>
      </c>
      <c r="AU300" s="23" t="s">
        <v>142</v>
      </c>
      <c r="AY300" s="23" t="s">
        <v>133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142</v>
      </c>
      <c r="BK300" s="181">
        <f>ROUND(I300*H300,2)</f>
        <v>0</v>
      </c>
      <c r="BL300" s="23" t="s">
        <v>193</v>
      </c>
      <c r="BM300" s="23" t="s">
        <v>566</v>
      </c>
    </row>
    <row r="301" spans="2:65" s="1" customFormat="1" ht="38.25" customHeight="1">
      <c r="B301" s="169"/>
      <c r="C301" s="170">
        <v>115</v>
      </c>
      <c r="D301" s="170" t="s">
        <v>136</v>
      </c>
      <c r="E301" s="171" t="s">
        <v>567</v>
      </c>
      <c r="F301" s="172" t="s">
        <v>568</v>
      </c>
      <c r="G301" s="173" t="s">
        <v>222</v>
      </c>
      <c r="H301" s="174">
        <v>0.707</v>
      </c>
      <c r="I301" s="175"/>
      <c r="J301" s="176">
        <f>ROUND(I301*H301,2)</f>
        <v>0</v>
      </c>
      <c r="K301" s="172" t="s">
        <v>140</v>
      </c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193</v>
      </c>
      <c r="AT301" s="23" t="s">
        <v>136</v>
      </c>
      <c r="AU301" s="23" t="s">
        <v>142</v>
      </c>
      <c r="AY301" s="23" t="s">
        <v>133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142</v>
      </c>
      <c r="BK301" s="181">
        <f>ROUND(I301*H301,2)</f>
        <v>0</v>
      </c>
      <c r="BL301" s="23" t="s">
        <v>193</v>
      </c>
      <c r="BM301" s="23" t="s">
        <v>569</v>
      </c>
    </row>
    <row r="302" spans="2:65" s="1" customFormat="1" ht="25.5" customHeight="1">
      <c r="B302" s="169"/>
      <c r="C302" s="170">
        <v>116</v>
      </c>
      <c r="D302" s="170" t="s">
        <v>136</v>
      </c>
      <c r="E302" s="171" t="s">
        <v>570</v>
      </c>
      <c r="F302" s="172" t="s">
        <v>571</v>
      </c>
      <c r="G302" s="173" t="s">
        <v>139</v>
      </c>
      <c r="H302" s="174">
        <v>7.41</v>
      </c>
      <c r="I302" s="175"/>
      <c r="J302" s="176">
        <f>ROUND(I302*H302,2)</f>
        <v>0</v>
      </c>
      <c r="K302" s="172" t="s">
        <v>5</v>
      </c>
      <c r="L302" s="40"/>
      <c r="M302" s="177" t="s">
        <v>5</v>
      </c>
      <c r="N302" s="178" t="s">
        <v>43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193</v>
      </c>
      <c r="AT302" s="23" t="s">
        <v>136</v>
      </c>
      <c r="AU302" s="23" t="s">
        <v>142</v>
      </c>
      <c r="AY302" s="23" t="s">
        <v>133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142</v>
      </c>
      <c r="BK302" s="181">
        <f>ROUND(I302*H302,2)</f>
        <v>0</v>
      </c>
      <c r="BL302" s="23" t="s">
        <v>193</v>
      </c>
      <c r="BM302" s="23" t="s">
        <v>572</v>
      </c>
    </row>
    <row r="303" spans="2:51" s="11" customFormat="1" ht="13.5">
      <c r="B303" s="182"/>
      <c r="D303" s="183" t="s">
        <v>144</v>
      </c>
      <c r="E303" s="184" t="s">
        <v>5</v>
      </c>
      <c r="F303" s="185" t="s">
        <v>541</v>
      </c>
      <c r="H303" s="186">
        <v>7.41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144</v>
      </c>
      <c r="AU303" s="184" t="s">
        <v>142</v>
      </c>
      <c r="AV303" s="11" t="s">
        <v>142</v>
      </c>
      <c r="AW303" s="11" t="s">
        <v>35</v>
      </c>
      <c r="AX303" s="11" t="s">
        <v>76</v>
      </c>
      <c r="AY303" s="184" t="s">
        <v>133</v>
      </c>
    </row>
    <row r="304" spans="2:63" s="10" customFormat="1" ht="29.85" customHeight="1">
      <c r="B304" s="156"/>
      <c r="D304" s="157" t="s">
        <v>70</v>
      </c>
      <c r="E304" s="167" t="s">
        <v>573</v>
      </c>
      <c r="F304" s="167" t="s">
        <v>574</v>
      </c>
      <c r="I304" s="159"/>
      <c r="J304" s="168">
        <f>BK304</f>
        <v>0</v>
      </c>
      <c r="L304" s="156"/>
      <c r="M304" s="161"/>
      <c r="N304" s="162"/>
      <c r="O304" s="162"/>
      <c r="P304" s="163">
        <f>SUM(P305:P322)</f>
        <v>0</v>
      </c>
      <c r="Q304" s="162"/>
      <c r="R304" s="163">
        <f>SUM(R305:R322)</f>
        <v>0.037</v>
      </c>
      <c r="S304" s="162"/>
      <c r="T304" s="164">
        <f>SUM(T305:T322)</f>
        <v>0.29545055</v>
      </c>
      <c r="AR304" s="157" t="s">
        <v>142</v>
      </c>
      <c r="AT304" s="165" t="s">
        <v>70</v>
      </c>
      <c r="AU304" s="165" t="s">
        <v>76</v>
      </c>
      <c r="AY304" s="157" t="s">
        <v>133</v>
      </c>
      <c r="BK304" s="166">
        <f>SUM(BK305:BK322)</f>
        <v>0</v>
      </c>
    </row>
    <row r="305" spans="2:65" s="1" customFormat="1" ht="16.5" customHeight="1">
      <c r="B305" s="169"/>
      <c r="C305" s="170">
        <v>117</v>
      </c>
      <c r="D305" s="170" t="s">
        <v>136</v>
      </c>
      <c r="E305" s="171" t="s">
        <v>575</v>
      </c>
      <c r="F305" s="172" t="s">
        <v>576</v>
      </c>
      <c r="G305" s="173" t="s">
        <v>139</v>
      </c>
      <c r="H305" s="174">
        <v>4.927</v>
      </c>
      <c r="I305" s="175"/>
      <c r="J305" s="176">
        <f>ROUND(I305*H305,2)</f>
        <v>0</v>
      </c>
      <c r="K305" s="172" t="s">
        <v>140</v>
      </c>
      <c r="L305" s="40"/>
      <c r="M305" s="177" t="s">
        <v>5</v>
      </c>
      <c r="N305" s="178" t="s">
        <v>43</v>
      </c>
      <c r="O305" s="41"/>
      <c r="P305" s="179">
        <f>O305*H305</f>
        <v>0</v>
      </c>
      <c r="Q305" s="179">
        <v>0</v>
      </c>
      <c r="R305" s="179">
        <f>Q305*H305</f>
        <v>0</v>
      </c>
      <c r="S305" s="179">
        <v>0.02465</v>
      </c>
      <c r="T305" s="180">
        <f>S305*H305</f>
        <v>0.12145054999999998</v>
      </c>
      <c r="AR305" s="23" t="s">
        <v>193</v>
      </c>
      <c r="AT305" s="23" t="s">
        <v>136</v>
      </c>
      <c r="AU305" s="23" t="s">
        <v>142</v>
      </c>
      <c r="AY305" s="23" t="s">
        <v>133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142</v>
      </c>
      <c r="BK305" s="181">
        <f>ROUND(I305*H305,2)</f>
        <v>0</v>
      </c>
      <c r="BL305" s="23" t="s">
        <v>193</v>
      </c>
      <c r="BM305" s="23" t="s">
        <v>577</v>
      </c>
    </row>
    <row r="306" spans="2:51" s="13" customFormat="1" ht="13.5">
      <c r="B306" s="199"/>
      <c r="D306" s="183" t="s">
        <v>144</v>
      </c>
      <c r="E306" s="200" t="s">
        <v>5</v>
      </c>
      <c r="F306" s="201" t="s">
        <v>578</v>
      </c>
      <c r="H306" s="200" t="s">
        <v>5</v>
      </c>
      <c r="I306" s="202"/>
      <c r="L306" s="199"/>
      <c r="M306" s="203"/>
      <c r="N306" s="204"/>
      <c r="O306" s="204"/>
      <c r="P306" s="204"/>
      <c r="Q306" s="204"/>
      <c r="R306" s="204"/>
      <c r="S306" s="204"/>
      <c r="T306" s="205"/>
      <c r="AT306" s="200" t="s">
        <v>144</v>
      </c>
      <c r="AU306" s="200" t="s">
        <v>142</v>
      </c>
      <c r="AV306" s="13" t="s">
        <v>76</v>
      </c>
      <c r="AW306" s="13" t="s">
        <v>35</v>
      </c>
      <c r="AX306" s="13" t="s">
        <v>71</v>
      </c>
      <c r="AY306" s="200" t="s">
        <v>133</v>
      </c>
    </row>
    <row r="307" spans="2:51" s="11" customFormat="1" ht="13.5">
      <c r="B307" s="182"/>
      <c r="D307" s="183" t="s">
        <v>144</v>
      </c>
      <c r="E307" s="184" t="s">
        <v>5</v>
      </c>
      <c r="F307" s="185" t="s">
        <v>579</v>
      </c>
      <c r="H307" s="186">
        <v>4.927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144</v>
      </c>
      <c r="AU307" s="184" t="s">
        <v>142</v>
      </c>
      <c r="AV307" s="11" t="s">
        <v>142</v>
      </c>
      <c r="AW307" s="11" t="s">
        <v>35</v>
      </c>
      <c r="AX307" s="11" t="s">
        <v>71</v>
      </c>
      <c r="AY307" s="184" t="s">
        <v>133</v>
      </c>
    </row>
    <row r="308" spans="2:51" s="12" customFormat="1" ht="13.5">
      <c r="B308" s="191"/>
      <c r="D308" s="183" t="s">
        <v>144</v>
      </c>
      <c r="E308" s="192" t="s">
        <v>5</v>
      </c>
      <c r="F308" s="193" t="s">
        <v>149</v>
      </c>
      <c r="H308" s="194">
        <v>4.927</v>
      </c>
      <c r="I308" s="195"/>
      <c r="L308" s="191"/>
      <c r="M308" s="196"/>
      <c r="N308" s="197"/>
      <c r="O308" s="197"/>
      <c r="P308" s="197"/>
      <c r="Q308" s="197"/>
      <c r="R308" s="197"/>
      <c r="S308" s="197"/>
      <c r="T308" s="198"/>
      <c r="AT308" s="192" t="s">
        <v>144</v>
      </c>
      <c r="AU308" s="192" t="s">
        <v>142</v>
      </c>
      <c r="AV308" s="12" t="s">
        <v>141</v>
      </c>
      <c r="AW308" s="12" t="s">
        <v>35</v>
      </c>
      <c r="AX308" s="12" t="s">
        <v>76</v>
      </c>
      <c r="AY308" s="192" t="s">
        <v>133</v>
      </c>
    </row>
    <row r="309" spans="2:65" s="1" customFormat="1" ht="25.5" customHeight="1">
      <c r="B309" s="169"/>
      <c r="C309" s="170">
        <v>118</v>
      </c>
      <c r="D309" s="170" t="s">
        <v>136</v>
      </c>
      <c r="E309" s="171" t="s">
        <v>580</v>
      </c>
      <c r="F309" s="172" t="s">
        <v>581</v>
      </c>
      <c r="G309" s="173" t="s">
        <v>184</v>
      </c>
      <c r="H309" s="174">
        <v>2</v>
      </c>
      <c r="I309" s="175"/>
      <c r="J309" s="176">
        <f aca="true" t="shared" si="50" ref="J309:J322">ROUND(I309*H309,2)</f>
        <v>0</v>
      </c>
      <c r="K309" s="172" t="s">
        <v>140</v>
      </c>
      <c r="L309" s="40"/>
      <c r="M309" s="177" t="s">
        <v>5</v>
      </c>
      <c r="N309" s="178" t="s">
        <v>43</v>
      </c>
      <c r="O309" s="41"/>
      <c r="P309" s="179">
        <f aca="true" t="shared" si="51" ref="P309:P322">O309*H309</f>
        <v>0</v>
      </c>
      <c r="Q309" s="179">
        <v>0</v>
      </c>
      <c r="R309" s="179">
        <f aca="true" t="shared" si="52" ref="R309:R322">Q309*H309</f>
        <v>0</v>
      </c>
      <c r="S309" s="179">
        <v>0</v>
      </c>
      <c r="T309" s="180">
        <f aca="true" t="shared" si="53" ref="T309:T322">S309*H309</f>
        <v>0</v>
      </c>
      <c r="AR309" s="23" t="s">
        <v>193</v>
      </c>
      <c r="AT309" s="23" t="s">
        <v>136</v>
      </c>
      <c r="AU309" s="23" t="s">
        <v>142</v>
      </c>
      <c r="AY309" s="23" t="s">
        <v>133</v>
      </c>
      <c r="BE309" s="181">
        <f aca="true" t="shared" si="54" ref="BE309:BE322">IF(N309="základní",J309,0)</f>
        <v>0</v>
      </c>
      <c r="BF309" s="181">
        <f aca="true" t="shared" si="55" ref="BF309:BF322">IF(N309="snížená",J309,0)</f>
        <v>0</v>
      </c>
      <c r="BG309" s="181">
        <f aca="true" t="shared" si="56" ref="BG309:BG322">IF(N309="zákl. přenesená",J309,0)</f>
        <v>0</v>
      </c>
      <c r="BH309" s="181">
        <f aca="true" t="shared" si="57" ref="BH309:BH322">IF(N309="sníž. přenesená",J309,0)</f>
        <v>0</v>
      </c>
      <c r="BI309" s="181">
        <f aca="true" t="shared" si="58" ref="BI309:BI322">IF(N309="nulová",J309,0)</f>
        <v>0</v>
      </c>
      <c r="BJ309" s="23" t="s">
        <v>142</v>
      </c>
      <c r="BK309" s="181">
        <f aca="true" t="shared" si="59" ref="BK309:BK322">ROUND(I309*H309,2)</f>
        <v>0</v>
      </c>
      <c r="BL309" s="23" t="s">
        <v>193</v>
      </c>
      <c r="BM309" s="23" t="s">
        <v>582</v>
      </c>
    </row>
    <row r="310" spans="2:65" s="1" customFormat="1" ht="16.5" customHeight="1">
      <c r="B310" s="169"/>
      <c r="C310" s="206">
        <v>119</v>
      </c>
      <c r="D310" s="206" t="s">
        <v>186</v>
      </c>
      <c r="E310" s="207" t="s">
        <v>583</v>
      </c>
      <c r="F310" s="208" t="s">
        <v>584</v>
      </c>
      <c r="G310" s="209" t="s">
        <v>184</v>
      </c>
      <c r="H310" s="210">
        <v>2</v>
      </c>
      <c r="I310" s="211"/>
      <c r="J310" s="212">
        <f t="shared" si="50"/>
        <v>0</v>
      </c>
      <c r="K310" s="208" t="s">
        <v>140</v>
      </c>
      <c r="L310" s="213"/>
      <c r="M310" s="214" t="s">
        <v>5</v>
      </c>
      <c r="N310" s="215" t="s">
        <v>43</v>
      </c>
      <c r="O310" s="41"/>
      <c r="P310" s="179">
        <f t="shared" si="51"/>
        <v>0</v>
      </c>
      <c r="Q310" s="179">
        <v>0.0155</v>
      </c>
      <c r="R310" s="179">
        <f t="shared" si="52"/>
        <v>0.031</v>
      </c>
      <c r="S310" s="179">
        <v>0</v>
      </c>
      <c r="T310" s="180">
        <f t="shared" si="53"/>
        <v>0</v>
      </c>
      <c r="AR310" s="23" t="s">
        <v>268</v>
      </c>
      <c r="AT310" s="23" t="s">
        <v>186</v>
      </c>
      <c r="AU310" s="23" t="s">
        <v>142</v>
      </c>
      <c r="AY310" s="23" t="s">
        <v>133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193</v>
      </c>
      <c r="BM310" s="23" t="s">
        <v>585</v>
      </c>
    </row>
    <row r="311" spans="2:65" s="1" customFormat="1" ht="25.5" customHeight="1">
      <c r="B311" s="169"/>
      <c r="C311" s="206">
        <v>120</v>
      </c>
      <c r="D311" s="206" t="s">
        <v>186</v>
      </c>
      <c r="E311" s="207" t="s">
        <v>586</v>
      </c>
      <c r="F311" s="208" t="s">
        <v>944</v>
      </c>
      <c r="G311" s="209" t="s">
        <v>184</v>
      </c>
      <c r="H311" s="210">
        <v>2</v>
      </c>
      <c r="I311" s="211"/>
      <c r="J311" s="212">
        <f t="shared" si="50"/>
        <v>0</v>
      </c>
      <c r="K311" s="208" t="s">
        <v>140</v>
      </c>
      <c r="L311" s="213"/>
      <c r="M311" s="214" t="s">
        <v>5</v>
      </c>
      <c r="N311" s="215" t="s">
        <v>43</v>
      </c>
      <c r="O311" s="41"/>
      <c r="P311" s="179">
        <f t="shared" si="51"/>
        <v>0</v>
      </c>
      <c r="Q311" s="179">
        <v>0.0012</v>
      </c>
      <c r="R311" s="179">
        <f t="shared" si="52"/>
        <v>0.0024</v>
      </c>
      <c r="S311" s="179">
        <v>0</v>
      </c>
      <c r="T311" s="180">
        <f t="shared" si="53"/>
        <v>0</v>
      </c>
      <c r="AR311" s="23" t="s">
        <v>268</v>
      </c>
      <c r="AT311" s="23" t="s">
        <v>186</v>
      </c>
      <c r="AU311" s="23" t="s">
        <v>142</v>
      </c>
      <c r="AY311" s="23" t="s">
        <v>133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193</v>
      </c>
      <c r="BM311" s="23" t="s">
        <v>587</v>
      </c>
    </row>
    <row r="312" spans="2:65" s="1" customFormat="1" ht="16.5" customHeight="1">
      <c r="B312" s="169"/>
      <c r="C312" s="170">
        <v>121</v>
      </c>
      <c r="D312" s="170" t="s">
        <v>136</v>
      </c>
      <c r="E312" s="171" t="s">
        <v>588</v>
      </c>
      <c r="F312" s="172" t="s">
        <v>589</v>
      </c>
      <c r="G312" s="173" t="s">
        <v>184</v>
      </c>
      <c r="H312" s="174">
        <v>2</v>
      </c>
      <c r="I312" s="175"/>
      <c r="J312" s="176">
        <f t="shared" si="50"/>
        <v>0</v>
      </c>
      <c r="K312" s="172" t="s">
        <v>140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193</v>
      </c>
      <c r="AT312" s="23" t="s">
        <v>136</v>
      </c>
      <c r="AU312" s="23" t="s">
        <v>142</v>
      </c>
      <c r="AY312" s="23" t="s">
        <v>133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193</v>
      </c>
      <c r="BM312" s="23" t="s">
        <v>590</v>
      </c>
    </row>
    <row r="313" spans="2:65" s="1" customFormat="1" ht="16.5" customHeight="1">
      <c r="B313" s="169"/>
      <c r="C313" s="206">
        <v>122</v>
      </c>
      <c r="D313" s="206" t="s">
        <v>186</v>
      </c>
      <c r="E313" s="207" t="s">
        <v>591</v>
      </c>
      <c r="F313" s="208" t="s">
        <v>945</v>
      </c>
      <c r="G313" s="209" t="s">
        <v>184</v>
      </c>
      <c r="H313" s="210">
        <v>2</v>
      </c>
      <c r="I313" s="211"/>
      <c r="J313" s="212">
        <f t="shared" si="50"/>
        <v>0</v>
      </c>
      <c r="K313" s="208" t="s">
        <v>140</v>
      </c>
      <c r="L313" s="213"/>
      <c r="M313" s="214" t="s">
        <v>5</v>
      </c>
      <c r="N313" s="215" t="s">
        <v>43</v>
      </c>
      <c r="O313" s="41"/>
      <c r="P313" s="179">
        <f t="shared" si="51"/>
        <v>0</v>
      </c>
      <c r="Q313" s="179">
        <v>0.00045</v>
      </c>
      <c r="R313" s="179">
        <f t="shared" si="52"/>
        <v>0.0009</v>
      </c>
      <c r="S313" s="179">
        <v>0</v>
      </c>
      <c r="T313" s="180">
        <f t="shared" si="53"/>
        <v>0</v>
      </c>
      <c r="AR313" s="23" t="s">
        <v>268</v>
      </c>
      <c r="AT313" s="23" t="s">
        <v>186</v>
      </c>
      <c r="AU313" s="23" t="s">
        <v>142</v>
      </c>
      <c r="AY313" s="23" t="s">
        <v>133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142</v>
      </c>
      <c r="BK313" s="181">
        <f t="shared" si="59"/>
        <v>0</v>
      </c>
      <c r="BL313" s="23" t="s">
        <v>193</v>
      </c>
      <c r="BM313" s="23" t="s">
        <v>592</v>
      </c>
    </row>
    <row r="314" spans="2:65" s="1" customFormat="1" ht="25.5" customHeight="1">
      <c r="B314" s="169"/>
      <c r="C314" s="170">
        <v>123</v>
      </c>
      <c r="D314" s="170" t="s">
        <v>136</v>
      </c>
      <c r="E314" s="171" t="s">
        <v>593</v>
      </c>
      <c r="F314" s="172" t="s">
        <v>594</v>
      </c>
      <c r="G314" s="173" t="s">
        <v>184</v>
      </c>
      <c r="H314" s="174">
        <v>2</v>
      </c>
      <c r="I314" s="175"/>
      <c r="J314" s="176">
        <f t="shared" si="50"/>
        <v>0</v>
      </c>
      <c r="K314" s="172" t="s">
        <v>140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193</v>
      </c>
      <c r="AT314" s="23" t="s">
        <v>136</v>
      </c>
      <c r="AU314" s="23" t="s">
        <v>142</v>
      </c>
      <c r="AY314" s="23" t="s">
        <v>133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142</v>
      </c>
      <c r="BK314" s="181">
        <f t="shared" si="59"/>
        <v>0</v>
      </c>
      <c r="BL314" s="23" t="s">
        <v>193</v>
      </c>
      <c r="BM314" s="23" t="s">
        <v>595</v>
      </c>
    </row>
    <row r="315" spans="2:65" s="1" customFormat="1" ht="16.5" customHeight="1">
      <c r="B315" s="169"/>
      <c r="C315" s="206">
        <v>124</v>
      </c>
      <c r="D315" s="206" t="s">
        <v>186</v>
      </c>
      <c r="E315" s="207" t="s">
        <v>596</v>
      </c>
      <c r="F315" s="208" t="s">
        <v>597</v>
      </c>
      <c r="G315" s="209" t="s">
        <v>184</v>
      </c>
      <c r="H315" s="210">
        <v>2</v>
      </c>
      <c r="I315" s="211"/>
      <c r="J315" s="212">
        <f t="shared" si="50"/>
        <v>0</v>
      </c>
      <c r="K315" s="208" t="s">
        <v>140</v>
      </c>
      <c r="L315" s="213"/>
      <c r="M315" s="214" t="s">
        <v>5</v>
      </c>
      <c r="N315" s="215" t="s">
        <v>43</v>
      </c>
      <c r="O315" s="41"/>
      <c r="P315" s="179">
        <f t="shared" si="51"/>
        <v>0</v>
      </c>
      <c r="Q315" s="179">
        <v>0.00135</v>
      </c>
      <c r="R315" s="179">
        <f t="shared" si="52"/>
        <v>0.0027</v>
      </c>
      <c r="S315" s="179">
        <v>0</v>
      </c>
      <c r="T315" s="180">
        <f t="shared" si="53"/>
        <v>0</v>
      </c>
      <c r="AR315" s="23" t="s">
        <v>268</v>
      </c>
      <c r="AT315" s="23" t="s">
        <v>186</v>
      </c>
      <c r="AU315" s="23" t="s">
        <v>142</v>
      </c>
      <c r="AY315" s="23" t="s">
        <v>133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142</v>
      </c>
      <c r="BK315" s="181">
        <f t="shared" si="59"/>
        <v>0</v>
      </c>
      <c r="BL315" s="23" t="s">
        <v>193</v>
      </c>
      <c r="BM315" s="23" t="s">
        <v>598</v>
      </c>
    </row>
    <row r="316" spans="2:65" s="1" customFormat="1" ht="25.5" customHeight="1">
      <c r="B316" s="169"/>
      <c r="C316" s="170">
        <v>125</v>
      </c>
      <c r="D316" s="170" t="s">
        <v>136</v>
      </c>
      <c r="E316" s="171" t="s">
        <v>599</v>
      </c>
      <c r="F316" s="172" t="s">
        <v>600</v>
      </c>
      <c r="G316" s="173" t="s">
        <v>184</v>
      </c>
      <c r="H316" s="174">
        <v>1</v>
      </c>
      <c r="I316" s="175"/>
      <c r="J316" s="176">
        <f t="shared" si="50"/>
        <v>0</v>
      </c>
      <c r="K316" s="172" t="s">
        <v>140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0.174</v>
      </c>
      <c r="T316" s="180">
        <f t="shared" si="53"/>
        <v>0.174</v>
      </c>
      <c r="AR316" s="23" t="s">
        <v>193</v>
      </c>
      <c r="AT316" s="23" t="s">
        <v>136</v>
      </c>
      <c r="AU316" s="23" t="s">
        <v>142</v>
      </c>
      <c r="AY316" s="23" t="s">
        <v>133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142</v>
      </c>
      <c r="BK316" s="181">
        <f t="shared" si="59"/>
        <v>0</v>
      </c>
      <c r="BL316" s="23" t="s">
        <v>193</v>
      </c>
      <c r="BM316" s="23" t="s">
        <v>601</v>
      </c>
    </row>
    <row r="317" spans="2:65" s="1" customFormat="1" ht="38.25" customHeight="1">
      <c r="B317" s="169"/>
      <c r="C317" s="170">
        <v>126</v>
      </c>
      <c r="D317" s="170" t="s">
        <v>136</v>
      </c>
      <c r="E317" s="171" t="s">
        <v>602</v>
      </c>
      <c r="F317" s="172" t="s">
        <v>603</v>
      </c>
      <c r="G317" s="173" t="s">
        <v>222</v>
      </c>
      <c r="H317" s="174">
        <v>0.037</v>
      </c>
      <c r="I317" s="175"/>
      <c r="J317" s="176">
        <f t="shared" si="50"/>
        <v>0</v>
      </c>
      <c r="K317" s="172" t="s">
        <v>140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193</v>
      </c>
      <c r="AT317" s="23" t="s">
        <v>136</v>
      </c>
      <c r="AU317" s="23" t="s">
        <v>142</v>
      </c>
      <c r="AY317" s="23" t="s">
        <v>133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142</v>
      </c>
      <c r="BK317" s="181">
        <f t="shared" si="59"/>
        <v>0</v>
      </c>
      <c r="BL317" s="23" t="s">
        <v>193</v>
      </c>
      <c r="BM317" s="23" t="s">
        <v>604</v>
      </c>
    </row>
    <row r="318" spans="2:65" s="1" customFormat="1" ht="38.25" customHeight="1">
      <c r="B318" s="169"/>
      <c r="C318" s="170">
        <v>127</v>
      </c>
      <c r="D318" s="170" t="s">
        <v>136</v>
      </c>
      <c r="E318" s="171" t="s">
        <v>605</v>
      </c>
      <c r="F318" s="172" t="s">
        <v>606</v>
      </c>
      <c r="G318" s="173" t="s">
        <v>222</v>
      </c>
      <c r="H318" s="174">
        <v>0.037</v>
      </c>
      <c r="I318" s="175"/>
      <c r="J318" s="176">
        <f t="shared" si="50"/>
        <v>0</v>
      </c>
      <c r="K318" s="172" t="s">
        <v>140</v>
      </c>
      <c r="L318" s="40"/>
      <c r="M318" s="177" t="s">
        <v>5</v>
      </c>
      <c r="N318" s="178" t="s">
        <v>43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193</v>
      </c>
      <c r="AT318" s="23" t="s">
        <v>136</v>
      </c>
      <c r="AU318" s="23" t="s">
        <v>142</v>
      </c>
      <c r="AY318" s="23" t="s">
        <v>133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142</v>
      </c>
      <c r="BK318" s="181">
        <f t="shared" si="59"/>
        <v>0</v>
      </c>
      <c r="BL318" s="23" t="s">
        <v>193</v>
      </c>
      <c r="BM318" s="23" t="s">
        <v>607</v>
      </c>
    </row>
    <row r="319" spans="2:65" s="1" customFormat="1" ht="16.5" customHeight="1">
      <c r="B319" s="169"/>
      <c r="C319" s="170">
        <v>128</v>
      </c>
      <c r="D319" s="170" t="s">
        <v>136</v>
      </c>
      <c r="E319" s="171" t="s">
        <v>608</v>
      </c>
      <c r="F319" s="172" t="s">
        <v>609</v>
      </c>
      <c r="G319" s="173" t="s">
        <v>445</v>
      </c>
      <c r="H319" s="174">
        <v>1</v>
      </c>
      <c r="I319" s="175"/>
      <c r="J319" s="176">
        <f t="shared" si="50"/>
        <v>0</v>
      </c>
      <c r="K319" s="172" t="s">
        <v>5</v>
      </c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193</v>
      </c>
      <c r="AT319" s="23" t="s">
        <v>136</v>
      </c>
      <c r="AU319" s="23" t="s">
        <v>142</v>
      </c>
      <c r="AY319" s="23" t="s">
        <v>133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142</v>
      </c>
      <c r="BK319" s="181">
        <f t="shared" si="59"/>
        <v>0</v>
      </c>
      <c r="BL319" s="23" t="s">
        <v>193</v>
      </c>
      <c r="BM319" s="23" t="s">
        <v>610</v>
      </c>
    </row>
    <row r="320" spans="2:65" s="1" customFormat="1" ht="26.25" customHeight="1">
      <c r="B320" s="169"/>
      <c r="C320" s="170">
        <v>129</v>
      </c>
      <c r="D320" s="170" t="s">
        <v>136</v>
      </c>
      <c r="E320" s="171" t="s">
        <v>611</v>
      </c>
      <c r="F320" s="172" t="s">
        <v>946</v>
      </c>
      <c r="G320" s="173" t="s">
        <v>445</v>
      </c>
      <c r="H320" s="174">
        <v>1</v>
      </c>
      <c r="I320" s="175"/>
      <c r="J320" s="176">
        <f t="shared" si="50"/>
        <v>0</v>
      </c>
      <c r="K320" s="172" t="s">
        <v>5</v>
      </c>
      <c r="L320" s="40"/>
      <c r="M320" s="177" t="s">
        <v>5</v>
      </c>
      <c r="N320" s="178" t="s">
        <v>43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193</v>
      </c>
      <c r="AT320" s="23" t="s">
        <v>136</v>
      </c>
      <c r="AU320" s="23" t="s">
        <v>142</v>
      </c>
      <c r="AY320" s="23" t="s">
        <v>133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142</v>
      </c>
      <c r="BK320" s="181">
        <f t="shared" si="59"/>
        <v>0</v>
      </c>
      <c r="BL320" s="23" t="s">
        <v>193</v>
      </c>
      <c r="BM320" s="23" t="s">
        <v>612</v>
      </c>
    </row>
    <row r="321" spans="2:65" s="1" customFormat="1" ht="16.5" customHeight="1">
      <c r="B321" s="169"/>
      <c r="C321" s="170">
        <v>130</v>
      </c>
      <c r="D321" s="170" t="s">
        <v>136</v>
      </c>
      <c r="E321" s="171" t="s">
        <v>613</v>
      </c>
      <c r="F321" s="172" t="s">
        <v>614</v>
      </c>
      <c r="G321" s="173" t="s">
        <v>445</v>
      </c>
      <c r="H321" s="174">
        <v>1</v>
      </c>
      <c r="I321" s="175"/>
      <c r="J321" s="176">
        <f t="shared" si="50"/>
        <v>0</v>
      </c>
      <c r="K321" s="172" t="s">
        <v>5</v>
      </c>
      <c r="L321" s="40"/>
      <c r="M321" s="177" t="s">
        <v>5</v>
      </c>
      <c r="N321" s="178" t="s">
        <v>43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193</v>
      </c>
      <c r="AT321" s="23" t="s">
        <v>136</v>
      </c>
      <c r="AU321" s="23" t="s">
        <v>142</v>
      </c>
      <c r="AY321" s="23" t="s">
        <v>133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142</v>
      </c>
      <c r="BK321" s="181">
        <f t="shared" si="59"/>
        <v>0</v>
      </c>
      <c r="BL321" s="23" t="s">
        <v>193</v>
      </c>
      <c r="BM321" s="23" t="s">
        <v>615</v>
      </c>
    </row>
    <row r="322" spans="2:65" s="1" customFormat="1" ht="16.5" customHeight="1">
      <c r="B322" s="169"/>
      <c r="C322" s="170">
        <v>131</v>
      </c>
      <c r="D322" s="170" t="s">
        <v>136</v>
      </c>
      <c r="E322" s="171" t="s">
        <v>616</v>
      </c>
      <c r="F322" s="172" t="s">
        <v>617</v>
      </c>
      <c r="G322" s="173" t="s">
        <v>445</v>
      </c>
      <c r="H322" s="174">
        <v>2</v>
      </c>
      <c r="I322" s="175"/>
      <c r="J322" s="176">
        <f t="shared" si="50"/>
        <v>0</v>
      </c>
      <c r="K322" s="172" t="s">
        <v>5</v>
      </c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193</v>
      </c>
      <c r="AT322" s="23" t="s">
        <v>136</v>
      </c>
      <c r="AU322" s="23" t="s">
        <v>142</v>
      </c>
      <c r="AY322" s="23" t="s">
        <v>133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142</v>
      </c>
      <c r="BK322" s="181">
        <f t="shared" si="59"/>
        <v>0</v>
      </c>
      <c r="BL322" s="23" t="s">
        <v>193</v>
      </c>
      <c r="BM322" s="23" t="s">
        <v>618</v>
      </c>
    </row>
    <row r="323" spans="2:63" s="10" customFormat="1" ht="29.85" customHeight="1">
      <c r="B323" s="156"/>
      <c r="D323" s="157" t="s">
        <v>70</v>
      </c>
      <c r="E323" s="167" t="s">
        <v>619</v>
      </c>
      <c r="F323" s="167" t="s">
        <v>620</v>
      </c>
      <c r="I323" s="159"/>
      <c r="J323" s="168">
        <f>BK323</f>
        <v>0</v>
      </c>
      <c r="L323" s="156"/>
      <c r="M323" s="161"/>
      <c r="N323" s="162"/>
      <c r="O323" s="162"/>
      <c r="P323" s="163">
        <f>SUM(P324:P333)</f>
        <v>0</v>
      </c>
      <c r="Q323" s="162"/>
      <c r="R323" s="163">
        <f>SUM(R324:R333)</f>
        <v>0.23641890999999998</v>
      </c>
      <c r="S323" s="162"/>
      <c r="T323" s="164">
        <f>SUM(T324:T333)</f>
        <v>0</v>
      </c>
      <c r="AR323" s="157" t="s">
        <v>142</v>
      </c>
      <c r="AT323" s="165" t="s">
        <v>70</v>
      </c>
      <c r="AU323" s="165" t="s">
        <v>76</v>
      </c>
      <c r="AY323" s="157" t="s">
        <v>133</v>
      </c>
      <c r="BK323" s="166">
        <f>SUM(BK324:BK333)</f>
        <v>0</v>
      </c>
    </row>
    <row r="324" spans="2:65" s="1" customFormat="1" ht="25.5" customHeight="1">
      <c r="B324" s="169"/>
      <c r="C324" s="170">
        <v>132</v>
      </c>
      <c r="D324" s="170" t="s">
        <v>136</v>
      </c>
      <c r="E324" s="171" t="s">
        <v>621</v>
      </c>
      <c r="F324" s="172" t="s">
        <v>622</v>
      </c>
      <c r="G324" s="173" t="s">
        <v>139</v>
      </c>
      <c r="H324" s="174">
        <v>3.863</v>
      </c>
      <c r="I324" s="175"/>
      <c r="J324" s="176">
        <f>ROUND(I324*H324,2)</f>
        <v>0</v>
      </c>
      <c r="K324" s="172" t="s">
        <v>140</v>
      </c>
      <c r="L324" s="40"/>
      <c r="M324" s="177" t="s">
        <v>5</v>
      </c>
      <c r="N324" s="178" t="s">
        <v>43</v>
      </c>
      <c r="O324" s="41"/>
      <c r="P324" s="179">
        <f>O324*H324</f>
        <v>0</v>
      </c>
      <c r="Q324" s="179">
        <v>0.03767</v>
      </c>
      <c r="R324" s="179">
        <f>Q324*H324</f>
        <v>0.14551921</v>
      </c>
      <c r="S324" s="179">
        <v>0</v>
      </c>
      <c r="T324" s="180">
        <f>S324*H324</f>
        <v>0</v>
      </c>
      <c r="AR324" s="23" t="s">
        <v>193</v>
      </c>
      <c r="AT324" s="23" t="s">
        <v>136</v>
      </c>
      <c r="AU324" s="23" t="s">
        <v>142</v>
      </c>
      <c r="AY324" s="23" t="s">
        <v>133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193</v>
      </c>
      <c r="BM324" s="23" t="s">
        <v>623</v>
      </c>
    </row>
    <row r="325" spans="2:51" s="11" customFormat="1" ht="13.5">
      <c r="B325" s="182"/>
      <c r="D325" s="183" t="s">
        <v>144</v>
      </c>
      <c r="E325" s="184" t="s">
        <v>5</v>
      </c>
      <c r="F325" s="185" t="s">
        <v>256</v>
      </c>
      <c r="H325" s="186">
        <v>2.87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142</v>
      </c>
      <c r="AV325" s="11" t="s">
        <v>142</v>
      </c>
      <c r="AW325" s="11" t="s">
        <v>35</v>
      </c>
      <c r="AX325" s="11" t="s">
        <v>71</v>
      </c>
      <c r="AY325" s="184" t="s">
        <v>133</v>
      </c>
    </row>
    <row r="326" spans="2:51" s="11" customFormat="1" ht="13.5">
      <c r="B326" s="182"/>
      <c r="D326" s="183" t="s">
        <v>144</v>
      </c>
      <c r="E326" s="184" t="s">
        <v>5</v>
      </c>
      <c r="F326" s="185" t="s">
        <v>181</v>
      </c>
      <c r="H326" s="186">
        <v>0.993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142</v>
      </c>
      <c r="AV326" s="11" t="s">
        <v>142</v>
      </c>
      <c r="AW326" s="11" t="s">
        <v>35</v>
      </c>
      <c r="AX326" s="11" t="s">
        <v>71</v>
      </c>
      <c r="AY326" s="184" t="s">
        <v>133</v>
      </c>
    </row>
    <row r="327" spans="2:51" s="12" customFormat="1" ht="13.5">
      <c r="B327" s="191"/>
      <c r="D327" s="183" t="s">
        <v>144</v>
      </c>
      <c r="E327" s="192" t="s">
        <v>5</v>
      </c>
      <c r="F327" s="193" t="s">
        <v>149</v>
      </c>
      <c r="H327" s="194">
        <v>3.863</v>
      </c>
      <c r="I327" s="195"/>
      <c r="L327" s="191"/>
      <c r="M327" s="196"/>
      <c r="N327" s="197"/>
      <c r="O327" s="197"/>
      <c r="P327" s="197"/>
      <c r="Q327" s="197"/>
      <c r="R327" s="197"/>
      <c r="S327" s="197"/>
      <c r="T327" s="198"/>
      <c r="AT327" s="192" t="s">
        <v>144</v>
      </c>
      <c r="AU327" s="192" t="s">
        <v>142</v>
      </c>
      <c r="AV327" s="12" t="s">
        <v>141</v>
      </c>
      <c r="AW327" s="12" t="s">
        <v>35</v>
      </c>
      <c r="AX327" s="12" t="s">
        <v>76</v>
      </c>
      <c r="AY327" s="192" t="s">
        <v>133</v>
      </c>
    </row>
    <row r="328" spans="2:65" s="1" customFormat="1" ht="16.5" customHeight="1">
      <c r="B328" s="169"/>
      <c r="C328" s="170">
        <v>133</v>
      </c>
      <c r="D328" s="170" t="s">
        <v>136</v>
      </c>
      <c r="E328" s="171" t="s">
        <v>624</v>
      </c>
      <c r="F328" s="172" t="s">
        <v>625</v>
      </c>
      <c r="G328" s="173" t="s">
        <v>139</v>
      </c>
      <c r="H328" s="174">
        <v>3.863</v>
      </c>
      <c r="I328" s="175"/>
      <c r="J328" s="176">
        <f>ROUND(I328*H328,2)</f>
        <v>0</v>
      </c>
      <c r="K328" s="172" t="s">
        <v>140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0.0003</v>
      </c>
      <c r="R328" s="179">
        <f>Q328*H328</f>
        <v>0.0011588999999999998</v>
      </c>
      <c r="S328" s="179">
        <v>0</v>
      </c>
      <c r="T328" s="180">
        <f>S328*H328</f>
        <v>0</v>
      </c>
      <c r="AR328" s="23" t="s">
        <v>193</v>
      </c>
      <c r="AT328" s="23" t="s">
        <v>136</v>
      </c>
      <c r="AU328" s="23" t="s">
        <v>142</v>
      </c>
      <c r="AY328" s="23" t="s">
        <v>133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193</v>
      </c>
      <c r="BM328" s="23" t="s">
        <v>626</v>
      </c>
    </row>
    <row r="329" spans="2:65" s="1" customFormat="1" ht="25.5" customHeight="1">
      <c r="B329" s="169"/>
      <c r="C329" s="206">
        <v>134</v>
      </c>
      <c r="D329" s="206" t="s">
        <v>186</v>
      </c>
      <c r="E329" s="207" t="s">
        <v>627</v>
      </c>
      <c r="F329" s="208" t="s">
        <v>628</v>
      </c>
      <c r="G329" s="209" t="s">
        <v>139</v>
      </c>
      <c r="H329" s="210">
        <v>4.674</v>
      </c>
      <c r="I329" s="211"/>
      <c r="J329" s="212">
        <f>ROUND(I329*H329,2)</f>
        <v>0</v>
      </c>
      <c r="K329" s="208" t="s">
        <v>140</v>
      </c>
      <c r="L329" s="213"/>
      <c r="M329" s="214" t="s">
        <v>5</v>
      </c>
      <c r="N329" s="215" t="s">
        <v>43</v>
      </c>
      <c r="O329" s="41"/>
      <c r="P329" s="179">
        <f>O329*H329</f>
        <v>0</v>
      </c>
      <c r="Q329" s="179">
        <v>0.0192</v>
      </c>
      <c r="R329" s="179">
        <f>Q329*H329</f>
        <v>0.0897408</v>
      </c>
      <c r="S329" s="179">
        <v>0</v>
      </c>
      <c r="T329" s="180">
        <f>S329*H329</f>
        <v>0</v>
      </c>
      <c r="AR329" s="23" t="s">
        <v>268</v>
      </c>
      <c r="AT329" s="23" t="s">
        <v>186</v>
      </c>
      <c r="AU329" s="23" t="s">
        <v>142</v>
      </c>
      <c r="AY329" s="23" t="s">
        <v>133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142</v>
      </c>
      <c r="BK329" s="181">
        <f>ROUND(I329*H329,2)</f>
        <v>0</v>
      </c>
      <c r="BL329" s="23" t="s">
        <v>193</v>
      </c>
      <c r="BM329" s="23" t="s">
        <v>629</v>
      </c>
    </row>
    <row r="330" spans="2:51" s="11" customFormat="1" ht="13.5">
      <c r="B330" s="182"/>
      <c r="D330" s="183" t="s">
        <v>144</v>
      </c>
      <c r="E330" s="184" t="s">
        <v>5</v>
      </c>
      <c r="F330" s="185" t="s">
        <v>630</v>
      </c>
      <c r="H330" s="186">
        <v>4.249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144</v>
      </c>
      <c r="AU330" s="184" t="s">
        <v>142</v>
      </c>
      <c r="AV330" s="11" t="s">
        <v>142</v>
      </c>
      <c r="AW330" s="11" t="s">
        <v>35</v>
      </c>
      <c r="AX330" s="11" t="s">
        <v>76</v>
      </c>
      <c r="AY330" s="184" t="s">
        <v>133</v>
      </c>
    </row>
    <row r="331" spans="2:51" s="11" customFormat="1" ht="13.5">
      <c r="B331" s="182"/>
      <c r="D331" s="183" t="s">
        <v>144</v>
      </c>
      <c r="F331" s="185" t="s">
        <v>631</v>
      </c>
      <c r="H331" s="186">
        <v>4.674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144</v>
      </c>
      <c r="AU331" s="184" t="s">
        <v>142</v>
      </c>
      <c r="AV331" s="11" t="s">
        <v>142</v>
      </c>
      <c r="AW331" s="11" t="s">
        <v>6</v>
      </c>
      <c r="AX331" s="11" t="s">
        <v>76</v>
      </c>
      <c r="AY331" s="184" t="s">
        <v>133</v>
      </c>
    </row>
    <row r="332" spans="2:65" s="1" customFormat="1" ht="38.25" customHeight="1">
      <c r="B332" s="169"/>
      <c r="C332" s="170">
        <v>135</v>
      </c>
      <c r="D332" s="170" t="s">
        <v>136</v>
      </c>
      <c r="E332" s="171" t="s">
        <v>632</v>
      </c>
      <c r="F332" s="172" t="s">
        <v>633</v>
      </c>
      <c r="G332" s="173" t="s">
        <v>222</v>
      </c>
      <c r="H332" s="174">
        <v>0.236</v>
      </c>
      <c r="I332" s="175"/>
      <c r="J332" s="176">
        <f>ROUND(I332*H332,2)</f>
        <v>0</v>
      </c>
      <c r="K332" s="172" t="s">
        <v>140</v>
      </c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</v>
      </c>
      <c r="T332" s="180">
        <f>S332*H332</f>
        <v>0</v>
      </c>
      <c r="AR332" s="23" t="s">
        <v>193</v>
      </c>
      <c r="AT332" s="23" t="s">
        <v>136</v>
      </c>
      <c r="AU332" s="23" t="s">
        <v>142</v>
      </c>
      <c r="AY332" s="23" t="s">
        <v>133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193</v>
      </c>
      <c r="BM332" s="23" t="s">
        <v>634</v>
      </c>
    </row>
    <row r="333" spans="2:65" s="1" customFormat="1" ht="38.25" customHeight="1">
      <c r="B333" s="169"/>
      <c r="C333" s="170">
        <v>136</v>
      </c>
      <c r="D333" s="170" t="s">
        <v>136</v>
      </c>
      <c r="E333" s="171" t="s">
        <v>635</v>
      </c>
      <c r="F333" s="172" t="s">
        <v>636</v>
      </c>
      <c r="G333" s="173" t="s">
        <v>222</v>
      </c>
      <c r="H333" s="174">
        <v>0.236</v>
      </c>
      <c r="I333" s="175"/>
      <c r="J333" s="176">
        <f>ROUND(I333*H333,2)</f>
        <v>0</v>
      </c>
      <c r="K333" s="172" t="s">
        <v>140</v>
      </c>
      <c r="L333" s="40"/>
      <c r="M333" s="177" t="s">
        <v>5</v>
      </c>
      <c r="N333" s="178" t="s">
        <v>43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193</v>
      </c>
      <c r="AT333" s="23" t="s">
        <v>136</v>
      </c>
      <c r="AU333" s="23" t="s">
        <v>142</v>
      </c>
      <c r="AY333" s="23" t="s">
        <v>133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142</v>
      </c>
      <c r="BK333" s="181">
        <f>ROUND(I333*H333,2)</f>
        <v>0</v>
      </c>
      <c r="BL333" s="23" t="s">
        <v>193</v>
      </c>
      <c r="BM333" s="23" t="s">
        <v>637</v>
      </c>
    </row>
    <row r="334" spans="2:63" s="10" customFormat="1" ht="29.85" customHeight="1">
      <c r="B334" s="156"/>
      <c r="D334" s="157" t="s">
        <v>70</v>
      </c>
      <c r="E334" s="167" t="s">
        <v>638</v>
      </c>
      <c r="F334" s="167" t="s">
        <v>639</v>
      </c>
      <c r="I334" s="159"/>
      <c r="J334" s="168">
        <f>BK334</f>
        <v>0</v>
      </c>
      <c r="L334" s="156"/>
      <c r="M334" s="161"/>
      <c r="N334" s="162"/>
      <c r="O334" s="162"/>
      <c r="P334" s="163">
        <f>SUM(P335:P346)</f>
        <v>0</v>
      </c>
      <c r="Q334" s="162"/>
      <c r="R334" s="163">
        <f>SUM(R335:R346)</f>
        <v>0.00144942</v>
      </c>
      <c r="S334" s="162"/>
      <c r="T334" s="164">
        <f>SUM(T335:T346)</f>
        <v>0.017562</v>
      </c>
      <c r="AR334" s="157" t="s">
        <v>142</v>
      </c>
      <c r="AT334" s="165" t="s">
        <v>70</v>
      </c>
      <c r="AU334" s="165" t="s">
        <v>76</v>
      </c>
      <c r="AY334" s="157" t="s">
        <v>133</v>
      </c>
      <c r="BK334" s="166">
        <f>SUM(BK335:BK346)</f>
        <v>0</v>
      </c>
    </row>
    <row r="335" spans="2:65" s="1" customFormat="1" ht="16.5" customHeight="1">
      <c r="B335" s="169"/>
      <c r="C335" s="170">
        <v>137</v>
      </c>
      <c r="D335" s="170" t="s">
        <v>136</v>
      </c>
      <c r="E335" s="171" t="s">
        <v>640</v>
      </c>
      <c r="F335" s="172" t="s">
        <v>641</v>
      </c>
      <c r="G335" s="173" t="s">
        <v>139</v>
      </c>
      <c r="H335" s="174">
        <v>5.854</v>
      </c>
      <c r="I335" s="175"/>
      <c r="J335" s="176">
        <f>ROUND(I335*H335,2)</f>
        <v>0</v>
      </c>
      <c r="K335" s="172" t="s">
        <v>140</v>
      </c>
      <c r="L335" s="40"/>
      <c r="M335" s="177" t="s">
        <v>5</v>
      </c>
      <c r="N335" s="178" t="s">
        <v>43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0.003</v>
      </c>
      <c r="T335" s="180">
        <f>S335*H335</f>
        <v>0.017562</v>
      </c>
      <c r="AR335" s="23" t="s">
        <v>193</v>
      </c>
      <c r="AT335" s="23" t="s">
        <v>136</v>
      </c>
      <c r="AU335" s="23" t="s">
        <v>142</v>
      </c>
      <c r="AY335" s="23" t="s">
        <v>133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142</v>
      </c>
      <c r="BK335" s="181">
        <f>ROUND(I335*H335,2)</f>
        <v>0</v>
      </c>
      <c r="BL335" s="23" t="s">
        <v>193</v>
      </c>
      <c r="BM335" s="23" t="s">
        <v>642</v>
      </c>
    </row>
    <row r="336" spans="2:51" s="13" customFormat="1" ht="13.5">
      <c r="B336" s="199"/>
      <c r="D336" s="183" t="s">
        <v>144</v>
      </c>
      <c r="E336" s="200" t="s">
        <v>5</v>
      </c>
      <c r="F336" s="201" t="s">
        <v>643</v>
      </c>
      <c r="H336" s="200" t="s">
        <v>5</v>
      </c>
      <c r="I336" s="202"/>
      <c r="L336" s="199"/>
      <c r="M336" s="203"/>
      <c r="N336" s="204"/>
      <c r="O336" s="204"/>
      <c r="P336" s="204"/>
      <c r="Q336" s="204"/>
      <c r="R336" s="204"/>
      <c r="S336" s="204"/>
      <c r="T336" s="205"/>
      <c r="AT336" s="200" t="s">
        <v>144</v>
      </c>
      <c r="AU336" s="200" t="s">
        <v>142</v>
      </c>
      <c r="AV336" s="13" t="s">
        <v>76</v>
      </c>
      <c r="AW336" s="13" t="s">
        <v>35</v>
      </c>
      <c r="AX336" s="13" t="s">
        <v>71</v>
      </c>
      <c r="AY336" s="200" t="s">
        <v>133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644</v>
      </c>
      <c r="H337" s="186">
        <v>1.011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142</v>
      </c>
      <c r="AV337" s="11" t="s">
        <v>142</v>
      </c>
      <c r="AW337" s="11" t="s">
        <v>35</v>
      </c>
      <c r="AX337" s="11" t="s">
        <v>71</v>
      </c>
      <c r="AY337" s="184" t="s">
        <v>133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645</v>
      </c>
      <c r="H338" s="186">
        <v>2.848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133</v>
      </c>
    </row>
    <row r="339" spans="2:51" s="11" customFormat="1" ht="13.5">
      <c r="B339" s="182"/>
      <c r="D339" s="183" t="s">
        <v>144</v>
      </c>
      <c r="E339" s="184" t="s">
        <v>5</v>
      </c>
      <c r="F339" s="185" t="s">
        <v>646</v>
      </c>
      <c r="H339" s="186">
        <v>1.995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142</v>
      </c>
      <c r="AV339" s="11" t="s">
        <v>142</v>
      </c>
      <c r="AW339" s="11" t="s">
        <v>35</v>
      </c>
      <c r="AX339" s="11" t="s">
        <v>71</v>
      </c>
      <c r="AY339" s="184" t="s">
        <v>133</v>
      </c>
    </row>
    <row r="340" spans="2:51" s="12" customFormat="1" ht="13.5">
      <c r="B340" s="191"/>
      <c r="D340" s="183" t="s">
        <v>144</v>
      </c>
      <c r="E340" s="192" t="s">
        <v>5</v>
      </c>
      <c r="F340" s="193" t="s">
        <v>149</v>
      </c>
      <c r="H340" s="194">
        <v>5.854</v>
      </c>
      <c r="I340" s="195"/>
      <c r="L340" s="191"/>
      <c r="M340" s="196"/>
      <c r="N340" s="197"/>
      <c r="O340" s="197"/>
      <c r="P340" s="197"/>
      <c r="Q340" s="197"/>
      <c r="R340" s="197"/>
      <c r="S340" s="197"/>
      <c r="T340" s="198"/>
      <c r="AT340" s="192" t="s">
        <v>144</v>
      </c>
      <c r="AU340" s="192" t="s">
        <v>142</v>
      </c>
      <c r="AV340" s="12" t="s">
        <v>141</v>
      </c>
      <c r="AW340" s="12" t="s">
        <v>35</v>
      </c>
      <c r="AX340" s="12" t="s">
        <v>76</v>
      </c>
      <c r="AY340" s="192" t="s">
        <v>133</v>
      </c>
    </row>
    <row r="341" spans="2:65" s="1" customFormat="1" ht="16.5" customHeight="1">
      <c r="B341" s="169"/>
      <c r="C341" s="170">
        <v>138</v>
      </c>
      <c r="D341" s="170" t="s">
        <v>136</v>
      </c>
      <c r="E341" s="171" t="s">
        <v>647</v>
      </c>
      <c r="F341" s="172" t="s">
        <v>648</v>
      </c>
      <c r="G341" s="173" t="s">
        <v>278</v>
      </c>
      <c r="H341" s="174">
        <v>5.44</v>
      </c>
      <c r="I341" s="175"/>
      <c r="J341" s="176">
        <f>ROUND(I341*H341,2)</f>
        <v>0</v>
      </c>
      <c r="K341" s="172" t="s">
        <v>140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1E-05</v>
      </c>
      <c r="R341" s="179">
        <f>Q341*H341</f>
        <v>5.440000000000001E-05</v>
      </c>
      <c r="S341" s="179">
        <v>0</v>
      </c>
      <c r="T341" s="180">
        <f>S341*H341</f>
        <v>0</v>
      </c>
      <c r="AR341" s="23" t="s">
        <v>193</v>
      </c>
      <c r="AT341" s="23" t="s">
        <v>136</v>
      </c>
      <c r="AU341" s="23" t="s">
        <v>142</v>
      </c>
      <c r="AY341" s="23" t="s">
        <v>133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193</v>
      </c>
      <c r="BM341" s="23" t="s">
        <v>649</v>
      </c>
    </row>
    <row r="342" spans="2:51" s="11" customFormat="1" ht="13.5">
      <c r="B342" s="182"/>
      <c r="D342" s="183" t="s">
        <v>144</v>
      </c>
      <c r="E342" s="184" t="s">
        <v>5</v>
      </c>
      <c r="F342" s="185" t="s">
        <v>548</v>
      </c>
      <c r="H342" s="186">
        <v>5.44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144</v>
      </c>
      <c r="AU342" s="184" t="s">
        <v>142</v>
      </c>
      <c r="AV342" s="11" t="s">
        <v>142</v>
      </c>
      <c r="AW342" s="11" t="s">
        <v>35</v>
      </c>
      <c r="AX342" s="11" t="s">
        <v>76</v>
      </c>
      <c r="AY342" s="184" t="s">
        <v>133</v>
      </c>
    </row>
    <row r="343" spans="2:65" s="1" customFormat="1" ht="16.5" customHeight="1">
      <c r="B343" s="169"/>
      <c r="C343" s="206">
        <v>139</v>
      </c>
      <c r="D343" s="206" t="s">
        <v>186</v>
      </c>
      <c r="E343" s="207" t="s">
        <v>650</v>
      </c>
      <c r="F343" s="208" t="s">
        <v>651</v>
      </c>
      <c r="G343" s="209" t="s">
        <v>278</v>
      </c>
      <c r="H343" s="210">
        <v>6.341</v>
      </c>
      <c r="I343" s="211"/>
      <c r="J343" s="212">
        <f>ROUND(I343*H343,2)</f>
        <v>0</v>
      </c>
      <c r="K343" s="208" t="s">
        <v>140</v>
      </c>
      <c r="L343" s="213"/>
      <c r="M343" s="214" t="s">
        <v>5</v>
      </c>
      <c r="N343" s="215" t="s">
        <v>43</v>
      </c>
      <c r="O343" s="41"/>
      <c r="P343" s="179">
        <f>O343*H343</f>
        <v>0</v>
      </c>
      <c r="Q343" s="179">
        <v>0.00022</v>
      </c>
      <c r="R343" s="179">
        <f>Q343*H343</f>
        <v>0.00139502</v>
      </c>
      <c r="S343" s="179">
        <v>0</v>
      </c>
      <c r="T343" s="180">
        <f>S343*H343</f>
        <v>0</v>
      </c>
      <c r="AR343" s="23" t="s">
        <v>268</v>
      </c>
      <c r="AT343" s="23" t="s">
        <v>186</v>
      </c>
      <c r="AU343" s="23" t="s">
        <v>142</v>
      </c>
      <c r="AY343" s="23" t="s">
        <v>133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193</v>
      </c>
      <c r="BM343" s="23" t="s">
        <v>652</v>
      </c>
    </row>
    <row r="344" spans="2:51" s="11" customFormat="1" ht="13.5">
      <c r="B344" s="182"/>
      <c r="D344" s="183" t="s">
        <v>144</v>
      </c>
      <c r="F344" s="185" t="s">
        <v>653</v>
      </c>
      <c r="H344" s="186">
        <v>6.341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142</v>
      </c>
      <c r="AV344" s="11" t="s">
        <v>142</v>
      </c>
      <c r="AW344" s="11" t="s">
        <v>6</v>
      </c>
      <c r="AX344" s="11" t="s">
        <v>76</v>
      </c>
      <c r="AY344" s="184" t="s">
        <v>133</v>
      </c>
    </row>
    <row r="345" spans="2:65" s="1" customFormat="1" ht="38.25" customHeight="1">
      <c r="B345" s="169"/>
      <c r="C345" s="170">
        <v>140</v>
      </c>
      <c r="D345" s="170" t="s">
        <v>136</v>
      </c>
      <c r="E345" s="171" t="s">
        <v>654</v>
      </c>
      <c r="F345" s="172" t="s">
        <v>655</v>
      </c>
      <c r="G345" s="173" t="s">
        <v>222</v>
      </c>
      <c r="H345" s="174">
        <v>0.001</v>
      </c>
      <c r="I345" s="175"/>
      <c r="J345" s="176">
        <f>ROUND(I345*H345,2)</f>
        <v>0</v>
      </c>
      <c r="K345" s="172" t="s">
        <v>140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193</v>
      </c>
      <c r="AT345" s="23" t="s">
        <v>136</v>
      </c>
      <c r="AU345" s="23" t="s">
        <v>142</v>
      </c>
      <c r="AY345" s="23" t="s">
        <v>133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142</v>
      </c>
      <c r="BK345" s="181">
        <f>ROUND(I345*H345,2)</f>
        <v>0</v>
      </c>
      <c r="BL345" s="23" t="s">
        <v>193</v>
      </c>
      <c r="BM345" s="23" t="s">
        <v>656</v>
      </c>
    </row>
    <row r="346" spans="2:65" s="1" customFormat="1" ht="38.25" customHeight="1">
      <c r="B346" s="169"/>
      <c r="C346" s="170">
        <v>141</v>
      </c>
      <c r="D346" s="170" t="s">
        <v>136</v>
      </c>
      <c r="E346" s="171" t="s">
        <v>657</v>
      </c>
      <c r="F346" s="172" t="s">
        <v>658</v>
      </c>
      <c r="G346" s="173" t="s">
        <v>222</v>
      </c>
      <c r="H346" s="174">
        <v>0.001</v>
      </c>
      <c r="I346" s="175"/>
      <c r="J346" s="176">
        <f>ROUND(I346*H346,2)</f>
        <v>0</v>
      </c>
      <c r="K346" s="172" t="s">
        <v>140</v>
      </c>
      <c r="L346" s="40"/>
      <c r="M346" s="177" t="s">
        <v>5</v>
      </c>
      <c r="N346" s="178" t="s">
        <v>43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193</v>
      </c>
      <c r="AT346" s="23" t="s">
        <v>136</v>
      </c>
      <c r="AU346" s="23" t="s">
        <v>142</v>
      </c>
      <c r="AY346" s="23" t="s">
        <v>133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142</v>
      </c>
      <c r="BK346" s="181">
        <f>ROUND(I346*H346,2)</f>
        <v>0</v>
      </c>
      <c r="BL346" s="23" t="s">
        <v>193</v>
      </c>
      <c r="BM346" s="23" t="s">
        <v>659</v>
      </c>
    </row>
    <row r="347" spans="2:63" s="10" customFormat="1" ht="29.85" customHeight="1">
      <c r="B347" s="156"/>
      <c r="D347" s="157" t="s">
        <v>70</v>
      </c>
      <c r="E347" s="167" t="s">
        <v>660</v>
      </c>
      <c r="F347" s="167" t="s">
        <v>661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SUM(P348:P363)</f>
        <v>0</v>
      </c>
      <c r="Q347" s="162"/>
      <c r="R347" s="163">
        <f>SUM(R348:R363)</f>
        <v>1.2306348999999999</v>
      </c>
      <c r="S347" s="162"/>
      <c r="T347" s="164">
        <f>SUM(T348:T363)</f>
        <v>0</v>
      </c>
      <c r="AR347" s="157" t="s">
        <v>142</v>
      </c>
      <c r="AT347" s="165" t="s">
        <v>70</v>
      </c>
      <c r="AU347" s="165" t="s">
        <v>76</v>
      </c>
      <c r="AY347" s="157" t="s">
        <v>133</v>
      </c>
      <c r="BK347" s="166">
        <f>SUM(BK348:BK363)</f>
        <v>0</v>
      </c>
    </row>
    <row r="348" spans="2:65" s="1" customFormat="1" ht="25.5" customHeight="1">
      <c r="B348" s="169"/>
      <c r="C348" s="170">
        <v>142</v>
      </c>
      <c r="D348" s="170" t="s">
        <v>136</v>
      </c>
      <c r="E348" s="171" t="s">
        <v>662</v>
      </c>
      <c r="F348" s="172" t="s">
        <v>663</v>
      </c>
      <c r="G348" s="173" t="s">
        <v>278</v>
      </c>
      <c r="H348" s="174">
        <v>10.82</v>
      </c>
      <c r="I348" s="175"/>
      <c r="J348" s="176">
        <f>ROUND(I348*H348,2)</f>
        <v>0</v>
      </c>
      <c r="K348" s="172" t="s">
        <v>140</v>
      </c>
      <c r="L348" s="40"/>
      <c r="M348" s="177" t="s">
        <v>5</v>
      </c>
      <c r="N348" s="178" t="s">
        <v>43</v>
      </c>
      <c r="O348" s="41"/>
      <c r="P348" s="179">
        <f>O348*H348</f>
        <v>0</v>
      </c>
      <c r="Q348" s="179">
        <v>0.00035</v>
      </c>
      <c r="R348" s="179">
        <f>Q348*H348</f>
        <v>0.003787</v>
      </c>
      <c r="S348" s="179">
        <v>0</v>
      </c>
      <c r="T348" s="180">
        <f>S348*H348</f>
        <v>0</v>
      </c>
      <c r="AR348" s="23" t="s">
        <v>193</v>
      </c>
      <c r="AT348" s="23" t="s">
        <v>136</v>
      </c>
      <c r="AU348" s="23" t="s">
        <v>142</v>
      </c>
      <c r="AY348" s="23" t="s">
        <v>133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142</v>
      </c>
      <c r="BK348" s="181">
        <f>ROUND(I348*H348,2)</f>
        <v>0</v>
      </c>
      <c r="BL348" s="23" t="s">
        <v>193</v>
      </c>
      <c r="BM348" s="23" t="s">
        <v>664</v>
      </c>
    </row>
    <row r="349" spans="2:51" s="11" customFormat="1" ht="13.5">
      <c r="B349" s="182"/>
      <c r="D349" s="183" t="s">
        <v>144</v>
      </c>
      <c r="E349" s="184" t="s">
        <v>5</v>
      </c>
      <c r="F349" s="185" t="s">
        <v>547</v>
      </c>
      <c r="H349" s="186">
        <v>4.01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144</v>
      </c>
      <c r="AU349" s="184" t="s">
        <v>142</v>
      </c>
      <c r="AV349" s="11" t="s">
        <v>142</v>
      </c>
      <c r="AW349" s="11" t="s">
        <v>35</v>
      </c>
      <c r="AX349" s="11" t="s">
        <v>71</v>
      </c>
      <c r="AY349" s="184" t="s">
        <v>133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281</v>
      </c>
      <c r="H350" s="186">
        <v>6.81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142</v>
      </c>
      <c r="AV350" s="11" t="s">
        <v>142</v>
      </c>
      <c r="AW350" s="11" t="s">
        <v>35</v>
      </c>
      <c r="AX350" s="11" t="s">
        <v>71</v>
      </c>
      <c r="AY350" s="184" t="s">
        <v>133</v>
      </c>
    </row>
    <row r="351" spans="2:51" s="12" customFormat="1" ht="13.5">
      <c r="B351" s="191"/>
      <c r="D351" s="183" t="s">
        <v>144</v>
      </c>
      <c r="E351" s="192" t="s">
        <v>5</v>
      </c>
      <c r="F351" s="193" t="s">
        <v>149</v>
      </c>
      <c r="H351" s="194">
        <v>10.82</v>
      </c>
      <c r="I351" s="195"/>
      <c r="L351" s="191"/>
      <c r="M351" s="196"/>
      <c r="N351" s="197"/>
      <c r="O351" s="197"/>
      <c r="P351" s="197"/>
      <c r="Q351" s="197"/>
      <c r="R351" s="197"/>
      <c r="S351" s="197"/>
      <c r="T351" s="198"/>
      <c r="AT351" s="192" t="s">
        <v>144</v>
      </c>
      <c r="AU351" s="192" t="s">
        <v>142</v>
      </c>
      <c r="AV351" s="12" t="s">
        <v>141</v>
      </c>
      <c r="AW351" s="12" t="s">
        <v>35</v>
      </c>
      <c r="AX351" s="12" t="s">
        <v>76</v>
      </c>
      <c r="AY351" s="192" t="s">
        <v>133</v>
      </c>
    </row>
    <row r="352" spans="2:65" s="1" customFormat="1" ht="16.5" customHeight="1">
      <c r="B352" s="169"/>
      <c r="C352" s="206">
        <v>143</v>
      </c>
      <c r="D352" s="206" t="s">
        <v>186</v>
      </c>
      <c r="E352" s="207" t="s">
        <v>665</v>
      </c>
      <c r="F352" s="208" t="s">
        <v>666</v>
      </c>
      <c r="G352" s="209" t="s">
        <v>184</v>
      </c>
      <c r="H352" s="210">
        <v>29.755</v>
      </c>
      <c r="I352" s="211"/>
      <c r="J352" s="212">
        <f>ROUND(I352*H352,2)</f>
        <v>0</v>
      </c>
      <c r="K352" s="208" t="s">
        <v>5</v>
      </c>
      <c r="L352" s="213"/>
      <c r="M352" s="214" t="s">
        <v>5</v>
      </c>
      <c r="N352" s="215" t="s">
        <v>43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268</v>
      </c>
      <c r="AT352" s="23" t="s">
        <v>186</v>
      </c>
      <c r="AU352" s="23" t="s">
        <v>142</v>
      </c>
      <c r="AY352" s="23" t="s">
        <v>133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142</v>
      </c>
      <c r="BK352" s="181">
        <f>ROUND(I352*H352,2)</f>
        <v>0</v>
      </c>
      <c r="BL352" s="23" t="s">
        <v>193</v>
      </c>
      <c r="BM352" s="23" t="s">
        <v>667</v>
      </c>
    </row>
    <row r="353" spans="2:51" s="11" customFormat="1" ht="13.5">
      <c r="B353" s="182"/>
      <c r="D353" s="183" t="s">
        <v>144</v>
      </c>
      <c r="E353" s="184" t="s">
        <v>5</v>
      </c>
      <c r="F353" s="185" t="s">
        <v>668</v>
      </c>
      <c r="H353" s="186">
        <v>29.755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144</v>
      </c>
      <c r="AU353" s="184" t="s">
        <v>142</v>
      </c>
      <c r="AV353" s="11" t="s">
        <v>142</v>
      </c>
      <c r="AW353" s="11" t="s">
        <v>35</v>
      </c>
      <c r="AX353" s="11" t="s">
        <v>76</v>
      </c>
      <c r="AY353" s="184" t="s">
        <v>133</v>
      </c>
    </row>
    <row r="354" spans="2:65" s="1" customFormat="1" ht="25.5" customHeight="1">
      <c r="B354" s="169"/>
      <c r="C354" s="170">
        <v>144</v>
      </c>
      <c r="D354" s="170" t="s">
        <v>136</v>
      </c>
      <c r="E354" s="171" t="s">
        <v>669</v>
      </c>
      <c r="F354" s="172" t="s">
        <v>670</v>
      </c>
      <c r="G354" s="173" t="s">
        <v>139</v>
      </c>
      <c r="H354" s="174">
        <v>24.07</v>
      </c>
      <c r="I354" s="175"/>
      <c r="J354" s="176">
        <f>ROUND(I354*H354,2)</f>
        <v>0</v>
      </c>
      <c r="K354" s="172" t="s">
        <v>140</v>
      </c>
      <c r="L354" s="40"/>
      <c r="M354" s="177" t="s">
        <v>5</v>
      </c>
      <c r="N354" s="178" t="s">
        <v>43</v>
      </c>
      <c r="O354" s="41"/>
      <c r="P354" s="179">
        <f>O354*H354</f>
        <v>0</v>
      </c>
      <c r="Q354" s="179">
        <v>0.03362</v>
      </c>
      <c r="R354" s="179">
        <f>Q354*H354</f>
        <v>0.8092334</v>
      </c>
      <c r="S354" s="179">
        <v>0</v>
      </c>
      <c r="T354" s="180">
        <f>S354*H354</f>
        <v>0</v>
      </c>
      <c r="AR354" s="23" t="s">
        <v>193</v>
      </c>
      <c r="AT354" s="23" t="s">
        <v>136</v>
      </c>
      <c r="AU354" s="23" t="s">
        <v>142</v>
      </c>
      <c r="AY354" s="23" t="s">
        <v>133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142</v>
      </c>
      <c r="BK354" s="181">
        <f>ROUND(I354*H354,2)</f>
        <v>0</v>
      </c>
      <c r="BL354" s="23" t="s">
        <v>193</v>
      </c>
      <c r="BM354" s="23" t="s">
        <v>671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672</v>
      </c>
      <c r="H355" s="186">
        <v>13.62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142</v>
      </c>
      <c r="AV355" s="11" t="s">
        <v>142</v>
      </c>
      <c r="AW355" s="11" t="s">
        <v>35</v>
      </c>
      <c r="AX355" s="11" t="s">
        <v>71</v>
      </c>
      <c r="AY355" s="184" t="s">
        <v>133</v>
      </c>
    </row>
    <row r="356" spans="2:51" s="11" customFormat="1" ht="13.5">
      <c r="B356" s="182"/>
      <c r="D356" s="183" t="s">
        <v>144</v>
      </c>
      <c r="E356" s="184" t="s">
        <v>5</v>
      </c>
      <c r="F356" s="185" t="s">
        <v>673</v>
      </c>
      <c r="H356" s="186">
        <v>8.02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144</v>
      </c>
      <c r="AU356" s="184" t="s">
        <v>142</v>
      </c>
      <c r="AV356" s="11" t="s">
        <v>142</v>
      </c>
      <c r="AW356" s="11" t="s">
        <v>35</v>
      </c>
      <c r="AX356" s="11" t="s">
        <v>71</v>
      </c>
      <c r="AY356" s="184" t="s">
        <v>133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674</v>
      </c>
      <c r="H357" s="186">
        <v>2.43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142</v>
      </c>
      <c r="AV357" s="11" t="s">
        <v>142</v>
      </c>
      <c r="AW357" s="11" t="s">
        <v>35</v>
      </c>
      <c r="AX357" s="11" t="s">
        <v>71</v>
      </c>
      <c r="AY357" s="184" t="s">
        <v>133</v>
      </c>
    </row>
    <row r="358" spans="2:51" s="12" customFormat="1" ht="13.5">
      <c r="B358" s="191"/>
      <c r="D358" s="183" t="s">
        <v>144</v>
      </c>
      <c r="E358" s="192" t="s">
        <v>5</v>
      </c>
      <c r="F358" s="193" t="s">
        <v>149</v>
      </c>
      <c r="H358" s="194">
        <v>24.07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144</v>
      </c>
      <c r="AU358" s="192" t="s">
        <v>142</v>
      </c>
      <c r="AV358" s="12" t="s">
        <v>141</v>
      </c>
      <c r="AW358" s="12" t="s">
        <v>35</v>
      </c>
      <c r="AX358" s="12" t="s">
        <v>76</v>
      </c>
      <c r="AY358" s="192" t="s">
        <v>133</v>
      </c>
    </row>
    <row r="359" spans="2:65" s="1" customFormat="1" ht="16.5" customHeight="1">
      <c r="B359" s="169"/>
      <c r="C359" s="206">
        <v>145</v>
      </c>
      <c r="D359" s="206" t="s">
        <v>186</v>
      </c>
      <c r="E359" s="207" t="s">
        <v>675</v>
      </c>
      <c r="F359" s="208" t="s">
        <v>676</v>
      </c>
      <c r="G359" s="209" t="s">
        <v>139</v>
      </c>
      <c r="H359" s="210">
        <v>26.477</v>
      </c>
      <c r="I359" s="211"/>
      <c r="J359" s="212">
        <f>ROUND(I359*H359,2)</f>
        <v>0</v>
      </c>
      <c r="K359" s="208" t="s">
        <v>140</v>
      </c>
      <c r="L359" s="213"/>
      <c r="M359" s="214" t="s">
        <v>5</v>
      </c>
      <c r="N359" s="215" t="s">
        <v>43</v>
      </c>
      <c r="O359" s="41"/>
      <c r="P359" s="179">
        <f>O359*H359</f>
        <v>0</v>
      </c>
      <c r="Q359" s="179">
        <v>0.0155</v>
      </c>
      <c r="R359" s="179">
        <f>Q359*H359</f>
        <v>0.4103935</v>
      </c>
      <c r="S359" s="179">
        <v>0</v>
      </c>
      <c r="T359" s="180">
        <f>S359*H359</f>
        <v>0</v>
      </c>
      <c r="AR359" s="23" t="s">
        <v>268</v>
      </c>
      <c r="AT359" s="23" t="s">
        <v>186</v>
      </c>
      <c r="AU359" s="23" t="s">
        <v>142</v>
      </c>
      <c r="AY359" s="23" t="s">
        <v>133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142</v>
      </c>
      <c r="BK359" s="181">
        <f>ROUND(I359*H359,2)</f>
        <v>0</v>
      </c>
      <c r="BL359" s="23" t="s">
        <v>193</v>
      </c>
      <c r="BM359" s="23" t="s">
        <v>677</v>
      </c>
    </row>
    <row r="360" spans="2:51" s="11" customFormat="1" ht="13.5">
      <c r="B360" s="182"/>
      <c r="D360" s="183" t="s">
        <v>144</v>
      </c>
      <c r="E360" s="184" t="s">
        <v>5</v>
      </c>
      <c r="F360" s="185" t="s">
        <v>678</v>
      </c>
      <c r="H360" s="186">
        <v>26.477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144</v>
      </c>
      <c r="AU360" s="184" t="s">
        <v>142</v>
      </c>
      <c r="AV360" s="11" t="s">
        <v>142</v>
      </c>
      <c r="AW360" s="11" t="s">
        <v>35</v>
      </c>
      <c r="AX360" s="11" t="s">
        <v>76</v>
      </c>
      <c r="AY360" s="184" t="s">
        <v>133</v>
      </c>
    </row>
    <row r="361" spans="2:65" s="1" customFormat="1" ht="16.5" customHeight="1">
      <c r="B361" s="169"/>
      <c r="C361" s="170">
        <v>146</v>
      </c>
      <c r="D361" s="170" t="s">
        <v>136</v>
      </c>
      <c r="E361" s="171" t="s">
        <v>679</v>
      </c>
      <c r="F361" s="172" t="s">
        <v>680</v>
      </c>
      <c r="G361" s="173" t="s">
        <v>139</v>
      </c>
      <c r="H361" s="174">
        <v>24.07</v>
      </c>
      <c r="I361" s="175"/>
      <c r="J361" s="176">
        <f>ROUND(I361*H361,2)</f>
        <v>0</v>
      </c>
      <c r="K361" s="172" t="s">
        <v>140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0.0003</v>
      </c>
      <c r="R361" s="179">
        <f>Q361*H361</f>
        <v>0.007220999999999999</v>
      </c>
      <c r="S361" s="179">
        <v>0</v>
      </c>
      <c r="T361" s="180">
        <f>S361*H361</f>
        <v>0</v>
      </c>
      <c r="AR361" s="23" t="s">
        <v>193</v>
      </c>
      <c r="AT361" s="23" t="s">
        <v>136</v>
      </c>
      <c r="AU361" s="23" t="s">
        <v>142</v>
      </c>
      <c r="AY361" s="23" t="s">
        <v>133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142</v>
      </c>
      <c r="BK361" s="181">
        <f>ROUND(I361*H361,2)</f>
        <v>0</v>
      </c>
      <c r="BL361" s="23" t="s">
        <v>193</v>
      </c>
      <c r="BM361" s="23" t="s">
        <v>681</v>
      </c>
    </row>
    <row r="362" spans="2:65" s="1" customFormat="1" ht="38.25" customHeight="1">
      <c r="B362" s="169"/>
      <c r="C362" s="170">
        <v>147</v>
      </c>
      <c r="D362" s="170" t="s">
        <v>136</v>
      </c>
      <c r="E362" s="171" t="s">
        <v>682</v>
      </c>
      <c r="F362" s="172" t="s">
        <v>683</v>
      </c>
      <c r="G362" s="173" t="s">
        <v>222</v>
      </c>
      <c r="H362" s="174">
        <v>1.231</v>
      </c>
      <c r="I362" s="175"/>
      <c r="J362" s="176">
        <f>ROUND(I362*H362,2)</f>
        <v>0</v>
      </c>
      <c r="K362" s="172" t="s">
        <v>140</v>
      </c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193</v>
      </c>
      <c r="AT362" s="23" t="s">
        <v>136</v>
      </c>
      <c r="AU362" s="23" t="s">
        <v>142</v>
      </c>
      <c r="AY362" s="23" t="s">
        <v>133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142</v>
      </c>
      <c r="BK362" s="181">
        <f>ROUND(I362*H362,2)</f>
        <v>0</v>
      </c>
      <c r="BL362" s="23" t="s">
        <v>193</v>
      </c>
      <c r="BM362" s="23" t="s">
        <v>684</v>
      </c>
    </row>
    <row r="363" spans="2:65" s="1" customFormat="1" ht="38.25" customHeight="1">
      <c r="B363" s="169"/>
      <c r="C363" s="170">
        <v>148</v>
      </c>
      <c r="D363" s="170" t="s">
        <v>136</v>
      </c>
      <c r="E363" s="171" t="s">
        <v>685</v>
      </c>
      <c r="F363" s="172" t="s">
        <v>686</v>
      </c>
      <c r="G363" s="173" t="s">
        <v>222</v>
      </c>
      <c r="H363" s="174">
        <v>1.231</v>
      </c>
      <c r="I363" s="175"/>
      <c r="J363" s="176">
        <f>ROUND(I363*H363,2)</f>
        <v>0</v>
      </c>
      <c r="K363" s="172" t="s">
        <v>140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193</v>
      </c>
      <c r="AT363" s="23" t="s">
        <v>136</v>
      </c>
      <c r="AU363" s="23" t="s">
        <v>142</v>
      </c>
      <c r="AY363" s="23" t="s">
        <v>133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142</v>
      </c>
      <c r="BK363" s="181">
        <f>ROUND(I363*H363,2)</f>
        <v>0</v>
      </c>
      <c r="BL363" s="23" t="s">
        <v>193</v>
      </c>
      <c r="BM363" s="23" t="s">
        <v>687</v>
      </c>
    </row>
    <row r="364" spans="2:63" s="10" customFormat="1" ht="29.85" customHeight="1">
      <c r="B364" s="156"/>
      <c r="D364" s="157" t="s">
        <v>70</v>
      </c>
      <c r="E364" s="167" t="s">
        <v>688</v>
      </c>
      <c r="F364" s="167" t="s">
        <v>689</v>
      </c>
      <c r="I364" s="159"/>
      <c r="J364" s="168">
        <f>BK364</f>
        <v>0</v>
      </c>
      <c r="L364" s="156"/>
      <c r="M364" s="161"/>
      <c r="N364" s="162"/>
      <c r="O364" s="162"/>
      <c r="P364" s="163">
        <f>SUM(P365:P369)</f>
        <v>0</v>
      </c>
      <c r="Q364" s="162"/>
      <c r="R364" s="163">
        <f>SUM(R365:R369)</f>
        <v>0.001617</v>
      </c>
      <c r="S364" s="162"/>
      <c r="T364" s="164">
        <f>SUM(T365:T369)</f>
        <v>0</v>
      </c>
      <c r="AR364" s="157" t="s">
        <v>142</v>
      </c>
      <c r="AT364" s="165" t="s">
        <v>70</v>
      </c>
      <c r="AU364" s="165" t="s">
        <v>76</v>
      </c>
      <c r="AY364" s="157" t="s">
        <v>133</v>
      </c>
      <c r="BK364" s="166">
        <f>SUM(BK365:BK369)</f>
        <v>0</v>
      </c>
    </row>
    <row r="365" spans="2:65" s="1" customFormat="1" ht="25.5" customHeight="1">
      <c r="B365" s="169"/>
      <c r="C365" s="170">
        <v>149</v>
      </c>
      <c r="D365" s="170" t="s">
        <v>136</v>
      </c>
      <c r="E365" s="171" t="s">
        <v>690</v>
      </c>
      <c r="F365" s="172" t="s">
        <v>691</v>
      </c>
      <c r="G365" s="173" t="s">
        <v>139</v>
      </c>
      <c r="H365" s="174">
        <v>4.9</v>
      </c>
      <c r="I365" s="175"/>
      <c r="J365" s="176">
        <f>ROUND(I365*H365,2)</f>
        <v>0</v>
      </c>
      <c r="K365" s="172" t="s">
        <v>140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7E-05</v>
      </c>
      <c r="R365" s="179">
        <f>Q365*H365</f>
        <v>0.000343</v>
      </c>
      <c r="S365" s="179">
        <v>0</v>
      </c>
      <c r="T365" s="180">
        <f>S365*H365</f>
        <v>0</v>
      </c>
      <c r="AR365" s="23" t="s">
        <v>193</v>
      </c>
      <c r="AT365" s="23" t="s">
        <v>136</v>
      </c>
      <c r="AU365" s="23" t="s">
        <v>142</v>
      </c>
      <c r="AY365" s="23" t="s">
        <v>133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193</v>
      </c>
      <c r="BM365" s="23" t="s">
        <v>692</v>
      </c>
    </row>
    <row r="366" spans="2:65" s="1" customFormat="1" ht="16.5" customHeight="1">
      <c r="B366" s="169"/>
      <c r="C366" s="170">
        <v>150</v>
      </c>
      <c r="D366" s="170" t="s">
        <v>136</v>
      </c>
      <c r="E366" s="171" t="s">
        <v>693</v>
      </c>
      <c r="F366" s="172" t="s">
        <v>694</v>
      </c>
      <c r="G366" s="173" t="s">
        <v>139</v>
      </c>
      <c r="H366" s="174">
        <v>4.9</v>
      </c>
      <c r="I366" s="175"/>
      <c r="J366" s="176">
        <f>ROUND(I366*H366,2)</f>
        <v>0</v>
      </c>
      <c r="K366" s="172" t="s">
        <v>140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0.00014</v>
      </c>
      <c r="R366" s="179">
        <f>Q366*H366</f>
        <v>0.000686</v>
      </c>
      <c r="S366" s="179">
        <v>0</v>
      </c>
      <c r="T366" s="180">
        <f>S366*H366</f>
        <v>0</v>
      </c>
      <c r="AR366" s="23" t="s">
        <v>193</v>
      </c>
      <c r="AT366" s="23" t="s">
        <v>136</v>
      </c>
      <c r="AU366" s="23" t="s">
        <v>142</v>
      </c>
      <c r="AY366" s="23" t="s">
        <v>133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142</v>
      </c>
      <c r="BK366" s="181">
        <f>ROUND(I366*H366,2)</f>
        <v>0</v>
      </c>
      <c r="BL366" s="23" t="s">
        <v>193</v>
      </c>
      <c r="BM366" s="23" t="s">
        <v>695</v>
      </c>
    </row>
    <row r="367" spans="2:51" s="13" customFormat="1" ht="13.5">
      <c r="B367" s="199"/>
      <c r="D367" s="183" t="s">
        <v>144</v>
      </c>
      <c r="E367" s="200" t="s">
        <v>5</v>
      </c>
      <c r="F367" s="201" t="s">
        <v>696</v>
      </c>
      <c r="H367" s="200" t="s">
        <v>5</v>
      </c>
      <c r="I367" s="202"/>
      <c r="L367" s="199"/>
      <c r="M367" s="203"/>
      <c r="N367" s="204"/>
      <c r="O367" s="204"/>
      <c r="P367" s="204"/>
      <c r="Q367" s="204"/>
      <c r="R367" s="204"/>
      <c r="S367" s="204"/>
      <c r="T367" s="205"/>
      <c r="AT367" s="200" t="s">
        <v>144</v>
      </c>
      <c r="AU367" s="200" t="s">
        <v>142</v>
      </c>
      <c r="AV367" s="13" t="s">
        <v>76</v>
      </c>
      <c r="AW367" s="13" t="s">
        <v>35</v>
      </c>
      <c r="AX367" s="13" t="s">
        <v>71</v>
      </c>
      <c r="AY367" s="200" t="s">
        <v>133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697</v>
      </c>
      <c r="H368" s="186">
        <v>4.9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142</v>
      </c>
      <c r="AV368" s="11" t="s">
        <v>142</v>
      </c>
      <c r="AW368" s="11" t="s">
        <v>35</v>
      </c>
      <c r="AX368" s="11" t="s">
        <v>76</v>
      </c>
      <c r="AY368" s="184" t="s">
        <v>133</v>
      </c>
    </row>
    <row r="369" spans="2:65" s="1" customFormat="1" ht="25.5" customHeight="1">
      <c r="B369" s="169"/>
      <c r="C369" s="170">
        <v>151</v>
      </c>
      <c r="D369" s="170" t="s">
        <v>136</v>
      </c>
      <c r="E369" s="171" t="s">
        <v>698</v>
      </c>
      <c r="F369" s="172" t="s">
        <v>699</v>
      </c>
      <c r="G369" s="173" t="s">
        <v>139</v>
      </c>
      <c r="H369" s="174">
        <v>4.9</v>
      </c>
      <c r="I369" s="175"/>
      <c r="J369" s="176">
        <f>ROUND(I369*H369,2)</f>
        <v>0</v>
      </c>
      <c r="K369" s="172" t="s">
        <v>140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0.00012</v>
      </c>
      <c r="R369" s="179">
        <f>Q369*H369</f>
        <v>0.0005880000000000001</v>
      </c>
      <c r="S369" s="179">
        <v>0</v>
      </c>
      <c r="T369" s="180">
        <f>S369*H369</f>
        <v>0</v>
      </c>
      <c r="AR369" s="23" t="s">
        <v>193</v>
      </c>
      <c r="AT369" s="23" t="s">
        <v>136</v>
      </c>
      <c r="AU369" s="23" t="s">
        <v>142</v>
      </c>
      <c r="AY369" s="23" t="s">
        <v>133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142</v>
      </c>
      <c r="BK369" s="181">
        <f>ROUND(I369*H369,2)</f>
        <v>0</v>
      </c>
      <c r="BL369" s="23" t="s">
        <v>193</v>
      </c>
      <c r="BM369" s="23" t="s">
        <v>700</v>
      </c>
    </row>
    <row r="370" spans="2:63" s="10" customFormat="1" ht="29.85" customHeight="1">
      <c r="B370" s="156"/>
      <c r="D370" s="157" t="s">
        <v>70</v>
      </c>
      <c r="E370" s="167" t="s">
        <v>701</v>
      </c>
      <c r="F370" s="167" t="s">
        <v>702</v>
      </c>
      <c r="I370" s="159"/>
      <c r="J370" s="168">
        <f>BK370</f>
        <v>0</v>
      </c>
      <c r="L370" s="156"/>
      <c r="M370" s="161"/>
      <c r="N370" s="162"/>
      <c r="O370" s="162"/>
      <c r="P370" s="163">
        <f>SUM(P371:P383)</f>
        <v>0</v>
      </c>
      <c r="Q370" s="162"/>
      <c r="R370" s="163">
        <f>SUM(R371:R383)</f>
        <v>0.01953563</v>
      </c>
      <c r="S370" s="162"/>
      <c r="T370" s="164">
        <f>SUM(T371:T383)</f>
        <v>0</v>
      </c>
      <c r="AR370" s="157" t="s">
        <v>142</v>
      </c>
      <c r="AT370" s="165" t="s">
        <v>70</v>
      </c>
      <c r="AU370" s="165" t="s">
        <v>76</v>
      </c>
      <c r="AY370" s="157" t="s">
        <v>133</v>
      </c>
      <c r="BK370" s="166">
        <f>SUM(BK371:BK383)</f>
        <v>0</v>
      </c>
    </row>
    <row r="371" spans="2:65" s="1" customFormat="1" ht="16.5" customHeight="1">
      <c r="B371" s="169"/>
      <c r="C371" s="170">
        <v>152</v>
      </c>
      <c r="D371" s="170" t="s">
        <v>136</v>
      </c>
      <c r="E371" s="171" t="s">
        <v>191</v>
      </c>
      <c r="F371" s="172" t="s">
        <v>192</v>
      </c>
      <c r="G371" s="173" t="s">
        <v>139</v>
      </c>
      <c r="H371" s="174">
        <v>52.799</v>
      </c>
      <c r="I371" s="175"/>
      <c r="J371" s="176">
        <f>ROUND(I371*H371,2)</f>
        <v>0</v>
      </c>
      <c r="K371" s="172" t="s">
        <v>140</v>
      </c>
      <c r="L371" s="40"/>
      <c r="M371" s="177" t="s">
        <v>5</v>
      </c>
      <c r="N371" s="178" t="s">
        <v>43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193</v>
      </c>
      <c r="AT371" s="23" t="s">
        <v>136</v>
      </c>
      <c r="AU371" s="23" t="s">
        <v>142</v>
      </c>
      <c r="AY371" s="23" t="s">
        <v>133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142</v>
      </c>
      <c r="BK371" s="181">
        <f>ROUND(I371*H371,2)</f>
        <v>0</v>
      </c>
      <c r="BL371" s="23" t="s">
        <v>193</v>
      </c>
      <c r="BM371" s="23" t="s">
        <v>703</v>
      </c>
    </row>
    <row r="372" spans="2:51" s="13" customFormat="1" ht="13.5">
      <c r="B372" s="199"/>
      <c r="D372" s="183" t="s">
        <v>144</v>
      </c>
      <c r="E372" s="200" t="s">
        <v>5</v>
      </c>
      <c r="F372" s="201" t="s">
        <v>197</v>
      </c>
      <c r="H372" s="200" t="s">
        <v>5</v>
      </c>
      <c r="I372" s="202"/>
      <c r="L372" s="199"/>
      <c r="M372" s="203"/>
      <c r="N372" s="204"/>
      <c r="O372" s="204"/>
      <c r="P372" s="204"/>
      <c r="Q372" s="204"/>
      <c r="R372" s="204"/>
      <c r="S372" s="204"/>
      <c r="T372" s="205"/>
      <c r="AT372" s="200" t="s">
        <v>144</v>
      </c>
      <c r="AU372" s="200" t="s">
        <v>142</v>
      </c>
      <c r="AV372" s="13" t="s">
        <v>76</v>
      </c>
      <c r="AW372" s="13" t="s">
        <v>35</v>
      </c>
      <c r="AX372" s="13" t="s">
        <v>71</v>
      </c>
      <c r="AY372" s="200" t="s">
        <v>133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181</v>
      </c>
      <c r="H373" s="186">
        <v>0.993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71</v>
      </c>
      <c r="AY373" s="184" t="s">
        <v>133</v>
      </c>
    </row>
    <row r="374" spans="2:51" s="11" customFormat="1" ht="13.5">
      <c r="B374" s="182"/>
      <c r="D374" s="183" t="s">
        <v>144</v>
      </c>
      <c r="E374" s="184" t="s">
        <v>5</v>
      </c>
      <c r="F374" s="185" t="s">
        <v>180</v>
      </c>
      <c r="H374" s="186">
        <v>2.87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144</v>
      </c>
      <c r="AU374" s="184" t="s">
        <v>142</v>
      </c>
      <c r="AV374" s="11" t="s">
        <v>142</v>
      </c>
      <c r="AW374" s="11" t="s">
        <v>35</v>
      </c>
      <c r="AX374" s="11" t="s">
        <v>71</v>
      </c>
      <c r="AY374" s="184" t="s">
        <v>133</v>
      </c>
    </row>
    <row r="375" spans="2:51" s="13" customFormat="1" ht="13.5">
      <c r="B375" s="199"/>
      <c r="D375" s="183" t="s">
        <v>144</v>
      </c>
      <c r="E375" s="200" t="s">
        <v>5</v>
      </c>
      <c r="F375" s="201" t="s">
        <v>704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144</v>
      </c>
      <c r="AU375" s="200" t="s">
        <v>142</v>
      </c>
      <c r="AV375" s="13" t="s">
        <v>76</v>
      </c>
      <c r="AW375" s="13" t="s">
        <v>35</v>
      </c>
      <c r="AX375" s="13" t="s">
        <v>71</v>
      </c>
      <c r="AY375" s="200" t="s">
        <v>133</v>
      </c>
    </row>
    <row r="376" spans="2:51" s="11" customFormat="1" ht="13.5">
      <c r="B376" s="182"/>
      <c r="D376" s="183" t="s">
        <v>144</v>
      </c>
      <c r="E376" s="184" t="s">
        <v>5</v>
      </c>
      <c r="F376" s="185" t="s">
        <v>705</v>
      </c>
      <c r="H376" s="186">
        <v>4.086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144</v>
      </c>
      <c r="AU376" s="184" t="s">
        <v>142</v>
      </c>
      <c r="AV376" s="11" t="s">
        <v>142</v>
      </c>
      <c r="AW376" s="11" t="s">
        <v>35</v>
      </c>
      <c r="AX376" s="11" t="s">
        <v>71</v>
      </c>
      <c r="AY376" s="184" t="s">
        <v>133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706</v>
      </c>
      <c r="H377" s="186">
        <v>2.406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142</v>
      </c>
      <c r="AV377" s="11" t="s">
        <v>142</v>
      </c>
      <c r="AW377" s="11" t="s">
        <v>35</v>
      </c>
      <c r="AX377" s="11" t="s">
        <v>71</v>
      </c>
      <c r="AY377" s="184" t="s">
        <v>133</v>
      </c>
    </row>
    <row r="378" spans="2:51" s="11" customFormat="1" ht="13.5">
      <c r="B378" s="182"/>
      <c r="D378" s="183" t="s">
        <v>144</v>
      </c>
      <c r="E378" s="184" t="s">
        <v>5</v>
      </c>
      <c r="F378" s="185" t="s">
        <v>707</v>
      </c>
      <c r="H378" s="186">
        <v>8.8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144</v>
      </c>
      <c r="AU378" s="184" t="s">
        <v>142</v>
      </c>
      <c r="AV378" s="11" t="s">
        <v>142</v>
      </c>
      <c r="AW378" s="11" t="s">
        <v>35</v>
      </c>
      <c r="AX378" s="11" t="s">
        <v>71</v>
      </c>
      <c r="AY378" s="184" t="s">
        <v>133</v>
      </c>
    </row>
    <row r="379" spans="2:51" s="13" customFormat="1" ht="13.5">
      <c r="B379" s="199"/>
      <c r="D379" s="183" t="s">
        <v>144</v>
      </c>
      <c r="E379" s="200" t="s">
        <v>5</v>
      </c>
      <c r="F379" s="201" t="s">
        <v>708</v>
      </c>
      <c r="H379" s="200" t="s">
        <v>5</v>
      </c>
      <c r="I379" s="202"/>
      <c r="L379" s="199"/>
      <c r="M379" s="203"/>
      <c r="N379" s="204"/>
      <c r="O379" s="204"/>
      <c r="P379" s="204"/>
      <c r="Q379" s="204"/>
      <c r="R379" s="204"/>
      <c r="S379" s="204"/>
      <c r="T379" s="205"/>
      <c r="AT379" s="200" t="s">
        <v>144</v>
      </c>
      <c r="AU379" s="200" t="s">
        <v>142</v>
      </c>
      <c r="AV379" s="13" t="s">
        <v>76</v>
      </c>
      <c r="AW379" s="13" t="s">
        <v>35</v>
      </c>
      <c r="AX379" s="13" t="s">
        <v>71</v>
      </c>
      <c r="AY379" s="200" t="s">
        <v>133</v>
      </c>
    </row>
    <row r="380" spans="2:51" s="11" customFormat="1" ht="13.5">
      <c r="B380" s="182"/>
      <c r="D380" s="183" t="s">
        <v>144</v>
      </c>
      <c r="E380" s="184" t="s">
        <v>5</v>
      </c>
      <c r="F380" s="185" t="s">
        <v>709</v>
      </c>
      <c r="H380" s="186">
        <v>33.644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144</v>
      </c>
      <c r="AU380" s="184" t="s">
        <v>142</v>
      </c>
      <c r="AV380" s="11" t="s">
        <v>142</v>
      </c>
      <c r="AW380" s="11" t="s">
        <v>35</v>
      </c>
      <c r="AX380" s="11" t="s">
        <v>71</v>
      </c>
      <c r="AY380" s="184" t="s">
        <v>133</v>
      </c>
    </row>
    <row r="381" spans="2:51" s="12" customFormat="1" ht="13.5">
      <c r="B381" s="191"/>
      <c r="D381" s="183" t="s">
        <v>144</v>
      </c>
      <c r="E381" s="192" t="s">
        <v>5</v>
      </c>
      <c r="F381" s="193" t="s">
        <v>149</v>
      </c>
      <c r="H381" s="194">
        <v>52.799</v>
      </c>
      <c r="I381" s="195"/>
      <c r="L381" s="191"/>
      <c r="M381" s="196"/>
      <c r="N381" s="197"/>
      <c r="O381" s="197"/>
      <c r="P381" s="197"/>
      <c r="Q381" s="197"/>
      <c r="R381" s="197"/>
      <c r="S381" s="197"/>
      <c r="T381" s="198"/>
      <c r="AT381" s="192" t="s">
        <v>144</v>
      </c>
      <c r="AU381" s="192" t="s">
        <v>142</v>
      </c>
      <c r="AV381" s="12" t="s">
        <v>141</v>
      </c>
      <c r="AW381" s="12" t="s">
        <v>35</v>
      </c>
      <c r="AX381" s="12" t="s">
        <v>76</v>
      </c>
      <c r="AY381" s="192" t="s">
        <v>133</v>
      </c>
    </row>
    <row r="382" spans="2:65" s="1" customFormat="1" ht="25.5" customHeight="1">
      <c r="B382" s="169"/>
      <c r="C382" s="170">
        <v>153</v>
      </c>
      <c r="D382" s="170" t="s">
        <v>136</v>
      </c>
      <c r="E382" s="171" t="s">
        <v>710</v>
      </c>
      <c r="F382" s="172" t="s">
        <v>711</v>
      </c>
      <c r="G382" s="173" t="s">
        <v>139</v>
      </c>
      <c r="H382" s="174">
        <v>52.799</v>
      </c>
      <c r="I382" s="175"/>
      <c r="J382" s="176">
        <f>ROUND(I382*H382,2)</f>
        <v>0</v>
      </c>
      <c r="K382" s="172" t="s">
        <v>140</v>
      </c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0.00021</v>
      </c>
      <c r="R382" s="179">
        <f>Q382*H382</f>
        <v>0.01108779</v>
      </c>
      <c r="S382" s="179">
        <v>0</v>
      </c>
      <c r="T382" s="180">
        <f>S382*H382</f>
        <v>0</v>
      </c>
      <c r="AR382" s="23" t="s">
        <v>193</v>
      </c>
      <c r="AT382" s="23" t="s">
        <v>136</v>
      </c>
      <c r="AU382" s="23" t="s">
        <v>142</v>
      </c>
      <c r="AY382" s="23" t="s">
        <v>133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142</v>
      </c>
      <c r="BK382" s="181">
        <f>ROUND(I382*H382,2)</f>
        <v>0</v>
      </c>
      <c r="BL382" s="23" t="s">
        <v>193</v>
      </c>
      <c r="BM382" s="23" t="s">
        <v>712</v>
      </c>
    </row>
    <row r="383" spans="2:65" s="1" customFormat="1" ht="16.5" customHeight="1">
      <c r="B383" s="169"/>
      <c r="C383" s="170">
        <v>154</v>
      </c>
      <c r="D383" s="170" t="s">
        <v>136</v>
      </c>
      <c r="E383" s="171" t="s">
        <v>713</v>
      </c>
      <c r="F383" s="172" t="s">
        <v>714</v>
      </c>
      <c r="G383" s="173" t="s">
        <v>139</v>
      </c>
      <c r="H383" s="174">
        <v>52.799</v>
      </c>
      <c r="I383" s="175"/>
      <c r="J383" s="176">
        <f>ROUND(I383*H383,2)</f>
        <v>0</v>
      </c>
      <c r="K383" s="172" t="s">
        <v>140</v>
      </c>
      <c r="L383" s="40"/>
      <c r="M383" s="177" t="s">
        <v>5</v>
      </c>
      <c r="N383" s="178" t="s">
        <v>43</v>
      </c>
      <c r="O383" s="41"/>
      <c r="P383" s="179">
        <f>O383*H383</f>
        <v>0</v>
      </c>
      <c r="Q383" s="179">
        <v>0.00016</v>
      </c>
      <c r="R383" s="179">
        <f>Q383*H383</f>
        <v>0.00844784</v>
      </c>
      <c r="S383" s="179">
        <v>0</v>
      </c>
      <c r="T383" s="180">
        <f>S383*H383</f>
        <v>0</v>
      </c>
      <c r="AR383" s="23" t="s">
        <v>193</v>
      </c>
      <c r="AT383" s="23" t="s">
        <v>136</v>
      </c>
      <c r="AU383" s="23" t="s">
        <v>142</v>
      </c>
      <c r="AY383" s="23" t="s">
        <v>133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142</v>
      </c>
      <c r="BK383" s="181">
        <f>ROUND(I383*H383,2)</f>
        <v>0</v>
      </c>
      <c r="BL383" s="23" t="s">
        <v>193</v>
      </c>
      <c r="BM383" s="23" t="s">
        <v>715</v>
      </c>
    </row>
    <row r="384" spans="2:63" s="10" customFormat="1" ht="37.35" customHeight="1">
      <c r="B384" s="156"/>
      <c r="D384" s="157" t="s">
        <v>70</v>
      </c>
      <c r="E384" s="158" t="s">
        <v>716</v>
      </c>
      <c r="F384" s="158" t="s">
        <v>717</v>
      </c>
      <c r="I384" s="159"/>
      <c r="J384" s="160">
        <f>BK384</f>
        <v>0</v>
      </c>
      <c r="L384" s="156"/>
      <c r="M384" s="161"/>
      <c r="N384" s="162"/>
      <c r="O384" s="162"/>
      <c r="P384" s="163">
        <f>SUM(P385:P411)</f>
        <v>0</v>
      </c>
      <c r="Q384" s="162"/>
      <c r="R384" s="163">
        <f>SUM(R385:R411)</f>
        <v>0</v>
      </c>
      <c r="S384" s="162"/>
      <c r="T384" s="164">
        <f>SUM(T385:T411)</f>
        <v>0</v>
      </c>
      <c r="AR384" s="157" t="s">
        <v>141</v>
      </c>
      <c r="AT384" s="165" t="s">
        <v>70</v>
      </c>
      <c r="AU384" s="165" t="s">
        <v>71</v>
      </c>
      <c r="AY384" s="157" t="s">
        <v>133</v>
      </c>
      <c r="BK384" s="166">
        <f>SUM(BK385:BK411)</f>
        <v>0</v>
      </c>
    </row>
    <row r="385" spans="2:65" s="1" customFormat="1" ht="25.5" customHeight="1">
      <c r="B385" s="169"/>
      <c r="C385" s="170">
        <v>155</v>
      </c>
      <c r="D385" s="170" t="s">
        <v>136</v>
      </c>
      <c r="E385" s="171" t="s">
        <v>718</v>
      </c>
      <c r="F385" s="172" t="s">
        <v>719</v>
      </c>
      <c r="G385" s="173" t="s">
        <v>720</v>
      </c>
      <c r="H385" s="174">
        <v>58</v>
      </c>
      <c r="I385" s="175"/>
      <c r="J385" s="176">
        <f>ROUND(I385*H385,2)</f>
        <v>0</v>
      </c>
      <c r="K385" s="172" t="s">
        <v>140</v>
      </c>
      <c r="L385" s="40"/>
      <c r="M385" s="177" t="s">
        <v>5</v>
      </c>
      <c r="N385" s="178" t="s">
        <v>43</v>
      </c>
      <c r="O385" s="41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AR385" s="23" t="s">
        <v>721</v>
      </c>
      <c r="AT385" s="23" t="s">
        <v>136</v>
      </c>
      <c r="AU385" s="23" t="s">
        <v>76</v>
      </c>
      <c r="AY385" s="23" t="s">
        <v>133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142</v>
      </c>
      <c r="BK385" s="181">
        <f>ROUND(I385*H385,2)</f>
        <v>0</v>
      </c>
      <c r="BL385" s="23" t="s">
        <v>721</v>
      </c>
      <c r="BM385" s="23" t="s">
        <v>722</v>
      </c>
    </row>
    <row r="386" spans="2:51" s="13" customFormat="1" ht="13.5">
      <c r="B386" s="199"/>
      <c r="D386" s="183" t="s">
        <v>144</v>
      </c>
      <c r="E386" s="200" t="s">
        <v>5</v>
      </c>
      <c r="F386" s="201" t="s">
        <v>723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76</v>
      </c>
      <c r="AV386" s="13" t="s">
        <v>76</v>
      </c>
      <c r="AW386" s="13" t="s">
        <v>35</v>
      </c>
      <c r="AX386" s="13" t="s">
        <v>71</v>
      </c>
      <c r="AY386" s="200" t="s">
        <v>133</v>
      </c>
    </row>
    <row r="387" spans="2:51" s="13" customFormat="1" ht="13.5">
      <c r="B387" s="199"/>
      <c r="D387" s="183" t="s">
        <v>144</v>
      </c>
      <c r="E387" s="200" t="s">
        <v>5</v>
      </c>
      <c r="F387" s="201" t="s">
        <v>724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144</v>
      </c>
      <c r="AU387" s="200" t="s">
        <v>76</v>
      </c>
      <c r="AV387" s="13" t="s">
        <v>76</v>
      </c>
      <c r="AW387" s="13" t="s">
        <v>35</v>
      </c>
      <c r="AX387" s="13" t="s">
        <v>71</v>
      </c>
      <c r="AY387" s="200" t="s">
        <v>133</v>
      </c>
    </row>
    <row r="388" spans="2:51" s="11" customFormat="1" ht="13.5">
      <c r="B388" s="182"/>
      <c r="D388" s="183" t="s">
        <v>144</v>
      </c>
      <c r="E388" s="184" t="s">
        <v>5</v>
      </c>
      <c r="F388" s="185" t="s">
        <v>193</v>
      </c>
      <c r="H388" s="186">
        <v>16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144</v>
      </c>
      <c r="AU388" s="184" t="s">
        <v>76</v>
      </c>
      <c r="AV388" s="11" t="s">
        <v>142</v>
      </c>
      <c r="AW388" s="11" t="s">
        <v>35</v>
      </c>
      <c r="AX388" s="11" t="s">
        <v>71</v>
      </c>
      <c r="AY388" s="184" t="s">
        <v>133</v>
      </c>
    </row>
    <row r="389" spans="2:51" s="13" customFormat="1" ht="13.5">
      <c r="B389" s="199"/>
      <c r="D389" s="183" t="s">
        <v>144</v>
      </c>
      <c r="E389" s="200" t="s">
        <v>5</v>
      </c>
      <c r="F389" s="201" t="s">
        <v>725</v>
      </c>
      <c r="H389" s="200" t="s">
        <v>5</v>
      </c>
      <c r="I389" s="202"/>
      <c r="L389" s="199"/>
      <c r="M389" s="203"/>
      <c r="N389" s="204"/>
      <c r="O389" s="204"/>
      <c r="P389" s="204"/>
      <c r="Q389" s="204"/>
      <c r="R389" s="204"/>
      <c r="S389" s="204"/>
      <c r="T389" s="205"/>
      <c r="AT389" s="200" t="s">
        <v>144</v>
      </c>
      <c r="AU389" s="200" t="s">
        <v>76</v>
      </c>
      <c r="AV389" s="13" t="s">
        <v>76</v>
      </c>
      <c r="AW389" s="13" t="s">
        <v>35</v>
      </c>
      <c r="AX389" s="13" t="s">
        <v>71</v>
      </c>
      <c r="AY389" s="200" t="s">
        <v>133</v>
      </c>
    </row>
    <row r="390" spans="2:51" s="11" customFormat="1" ht="13.5">
      <c r="B390" s="182"/>
      <c r="D390" s="183" t="s">
        <v>144</v>
      </c>
      <c r="E390" s="184" t="s">
        <v>5</v>
      </c>
      <c r="F390" s="185" t="s">
        <v>193</v>
      </c>
      <c r="H390" s="186">
        <v>16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144</v>
      </c>
      <c r="AU390" s="184" t="s">
        <v>76</v>
      </c>
      <c r="AV390" s="11" t="s">
        <v>142</v>
      </c>
      <c r="AW390" s="11" t="s">
        <v>35</v>
      </c>
      <c r="AX390" s="11" t="s">
        <v>71</v>
      </c>
      <c r="AY390" s="184" t="s">
        <v>133</v>
      </c>
    </row>
    <row r="391" spans="2:51" s="13" customFormat="1" ht="27">
      <c r="B391" s="199"/>
      <c r="D391" s="183" t="s">
        <v>144</v>
      </c>
      <c r="E391" s="200" t="s">
        <v>5</v>
      </c>
      <c r="F391" s="201" t="s">
        <v>726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144</v>
      </c>
      <c r="AU391" s="200" t="s">
        <v>76</v>
      </c>
      <c r="AV391" s="13" t="s">
        <v>76</v>
      </c>
      <c r="AW391" s="13" t="s">
        <v>35</v>
      </c>
      <c r="AX391" s="13" t="s">
        <v>71</v>
      </c>
      <c r="AY391" s="200" t="s">
        <v>133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142</v>
      </c>
      <c r="H392" s="186">
        <v>2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76</v>
      </c>
      <c r="AV392" s="11" t="s">
        <v>142</v>
      </c>
      <c r="AW392" s="11" t="s">
        <v>35</v>
      </c>
      <c r="AX392" s="11" t="s">
        <v>71</v>
      </c>
      <c r="AY392" s="184" t="s">
        <v>133</v>
      </c>
    </row>
    <row r="393" spans="2:51" s="13" customFormat="1" ht="13.5">
      <c r="B393" s="199"/>
      <c r="D393" s="183" t="s">
        <v>144</v>
      </c>
      <c r="E393" s="200" t="s">
        <v>5</v>
      </c>
      <c r="F393" s="201" t="s">
        <v>727</v>
      </c>
      <c r="H393" s="200" t="s">
        <v>5</v>
      </c>
      <c r="I393" s="202"/>
      <c r="L393" s="199"/>
      <c r="M393" s="203"/>
      <c r="N393" s="204"/>
      <c r="O393" s="204"/>
      <c r="P393" s="204"/>
      <c r="Q393" s="204"/>
      <c r="R393" s="204"/>
      <c r="S393" s="204"/>
      <c r="T393" s="205"/>
      <c r="AT393" s="200" t="s">
        <v>144</v>
      </c>
      <c r="AU393" s="200" t="s">
        <v>76</v>
      </c>
      <c r="AV393" s="13" t="s">
        <v>76</v>
      </c>
      <c r="AW393" s="13" t="s">
        <v>35</v>
      </c>
      <c r="AX393" s="13" t="s">
        <v>71</v>
      </c>
      <c r="AY393" s="200" t="s">
        <v>133</v>
      </c>
    </row>
    <row r="394" spans="2:51" s="11" customFormat="1" ht="13.5">
      <c r="B394" s="182"/>
      <c r="D394" s="183" t="s">
        <v>144</v>
      </c>
      <c r="E394" s="184" t="s">
        <v>5</v>
      </c>
      <c r="F394" s="185" t="s">
        <v>157</v>
      </c>
      <c r="H394" s="186">
        <v>8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144</v>
      </c>
      <c r="AU394" s="184" t="s">
        <v>76</v>
      </c>
      <c r="AV394" s="11" t="s">
        <v>142</v>
      </c>
      <c r="AW394" s="11" t="s">
        <v>35</v>
      </c>
      <c r="AX394" s="11" t="s">
        <v>71</v>
      </c>
      <c r="AY394" s="184" t="s">
        <v>133</v>
      </c>
    </row>
    <row r="395" spans="2:51" s="13" customFormat="1" ht="13.5">
      <c r="B395" s="199"/>
      <c r="D395" s="183" t="s">
        <v>144</v>
      </c>
      <c r="E395" s="200" t="s">
        <v>5</v>
      </c>
      <c r="F395" s="201" t="s">
        <v>728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144</v>
      </c>
      <c r="AU395" s="200" t="s">
        <v>76</v>
      </c>
      <c r="AV395" s="13" t="s">
        <v>76</v>
      </c>
      <c r="AW395" s="13" t="s">
        <v>35</v>
      </c>
      <c r="AX395" s="13" t="s">
        <v>71</v>
      </c>
      <c r="AY395" s="200" t="s">
        <v>133</v>
      </c>
    </row>
    <row r="396" spans="2:51" s="11" customFormat="1" ht="13.5">
      <c r="B396" s="182"/>
      <c r="D396" s="183" t="s">
        <v>144</v>
      </c>
      <c r="E396" s="184" t="s">
        <v>5</v>
      </c>
      <c r="F396" s="185" t="s">
        <v>157</v>
      </c>
      <c r="H396" s="186">
        <v>8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144</v>
      </c>
      <c r="AU396" s="184" t="s">
        <v>76</v>
      </c>
      <c r="AV396" s="11" t="s">
        <v>142</v>
      </c>
      <c r="AW396" s="11" t="s">
        <v>35</v>
      </c>
      <c r="AX396" s="11" t="s">
        <v>71</v>
      </c>
      <c r="AY396" s="184" t="s">
        <v>133</v>
      </c>
    </row>
    <row r="397" spans="2:51" s="13" customFormat="1" ht="13.5">
      <c r="B397" s="199"/>
      <c r="D397" s="183" t="s">
        <v>144</v>
      </c>
      <c r="E397" s="200" t="s">
        <v>5</v>
      </c>
      <c r="F397" s="201" t="s">
        <v>729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144</v>
      </c>
      <c r="AU397" s="200" t="s">
        <v>76</v>
      </c>
      <c r="AV397" s="13" t="s">
        <v>76</v>
      </c>
      <c r="AW397" s="13" t="s">
        <v>35</v>
      </c>
      <c r="AX397" s="13" t="s">
        <v>71</v>
      </c>
      <c r="AY397" s="200" t="s">
        <v>133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157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76</v>
      </c>
      <c r="AV398" s="11" t="s">
        <v>142</v>
      </c>
      <c r="AW398" s="11" t="s">
        <v>35</v>
      </c>
      <c r="AX398" s="11" t="s">
        <v>71</v>
      </c>
      <c r="AY398" s="184" t="s">
        <v>133</v>
      </c>
    </row>
    <row r="399" spans="2:51" s="12" customFormat="1" ht="13.5">
      <c r="B399" s="191"/>
      <c r="D399" s="183" t="s">
        <v>144</v>
      </c>
      <c r="E399" s="192" t="s">
        <v>5</v>
      </c>
      <c r="F399" s="193" t="s">
        <v>149</v>
      </c>
      <c r="H399" s="194">
        <v>58</v>
      </c>
      <c r="I399" s="195"/>
      <c r="L399" s="191"/>
      <c r="M399" s="196"/>
      <c r="N399" s="197"/>
      <c r="O399" s="197"/>
      <c r="P399" s="197"/>
      <c r="Q399" s="197"/>
      <c r="R399" s="197"/>
      <c r="S399" s="197"/>
      <c r="T399" s="198"/>
      <c r="AT399" s="192" t="s">
        <v>144</v>
      </c>
      <c r="AU399" s="192" t="s">
        <v>76</v>
      </c>
      <c r="AV399" s="12" t="s">
        <v>141</v>
      </c>
      <c r="AW399" s="12" t="s">
        <v>35</v>
      </c>
      <c r="AX399" s="12" t="s">
        <v>76</v>
      </c>
      <c r="AY399" s="192" t="s">
        <v>133</v>
      </c>
    </row>
    <row r="400" spans="2:65" s="1" customFormat="1" ht="25.5" customHeight="1">
      <c r="B400" s="169"/>
      <c r="C400" s="170">
        <v>156</v>
      </c>
      <c r="D400" s="170" t="s">
        <v>136</v>
      </c>
      <c r="E400" s="171" t="s">
        <v>730</v>
      </c>
      <c r="F400" s="172" t="s">
        <v>731</v>
      </c>
      <c r="G400" s="173" t="s">
        <v>720</v>
      </c>
      <c r="H400" s="174">
        <v>16</v>
      </c>
      <c r="I400" s="175"/>
      <c r="J400" s="176">
        <f>ROUND(I400*H400,2)</f>
        <v>0</v>
      </c>
      <c r="K400" s="172" t="s">
        <v>140</v>
      </c>
      <c r="L400" s="40"/>
      <c r="M400" s="177" t="s">
        <v>5</v>
      </c>
      <c r="N400" s="178" t="s">
        <v>43</v>
      </c>
      <c r="O400" s="41"/>
      <c r="P400" s="179">
        <f>O400*H400</f>
        <v>0</v>
      </c>
      <c r="Q400" s="179">
        <v>0</v>
      </c>
      <c r="R400" s="179">
        <f>Q400*H400</f>
        <v>0</v>
      </c>
      <c r="S400" s="179">
        <v>0</v>
      </c>
      <c r="T400" s="180">
        <f>S400*H400</f>
        <v>0</v>
      </c>
      <c r="AR400" s="23" t="s">
        <v>721</v>
      </c>
      <c r="AT400" s="23" t="s">
        <v>136</v>
      </c>
      <c r="AU400" s="23" t="s">
        <v>76</v>
      </c>
      <c r="AY400" s="23" t="s">
        <v>133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23" t="s">
        <v>142</v>
      </c>
      <c r="BK400" s="181">
        <f>ROUND(I400*H400,2)</f>
        <v>0</v>
      </c>
      <c r="BL400" s="23" t="s">
        <v>721</v>
      </c>
      <c r="BM400" s="23" t="s">
        <v>732</v>
      </c>
    </row>
    <row r="401" spans="2:51" s="13" customFormat="1" ht="27">
      <c r="B401" s="199"/>
      <c r="D401" s="183" t="s">
        <v>144</v>
      </c>
      <c r="E401" s="200" t="s">
        <v>5</v>
      </c>
      <c r="F401" s="201" t="s">
        <v>733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144</v>
      </c>
      <c r="AU401" s="200" t="s">
        <v>76</v>
      </c>
      <c r="AV401" s="13" t="s">
        <v>76</v>
      </c>
      <c r="AW401" s="13" t="s">
        <v>35</v>
      </c>
      <c r="AX401" s="13" t="s">
        <v>71</v>
      </c>
      <c r="AY401" s="200" t="s">
        <v>133</v>
      </c>
    </row>
    <row r="402" spans="2:51" s="11" customFormat="1" ht="13.5">
      <c r="B402" s="182"/>
      <c r="D402" s="183" t="s">
        <v>144</v>
      </c>
      <c r="E402" s="184" t="s">
        <v>5</v>
      </c>
      <c r="F402" s="185" t="s">
        <v>157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144</v>
      </c>
      <c r="AU402" s="184" t="s">
        <v>76</v>
      </c>
      <c r="AV402" s="11" t="s">
        <v>142</v>
      </c>
      <c r="AW402" s="11" t="s">
        <v>35</v>
      </c>
      <c r="AX402" s="11" t="s">
        <v>71</v>
      </c>
      <c r="AY402" s="184" t="s">
        <v>133</v>
      </c>
    </row>
    <row r="403" spans="2:51" s="13" customFormat="1" ht="13.5">
      <c r="B403" s="199"/>
      <c r="D403" s="183" t="s">
        <v>144</v>
      </c>
      <c r="E403" s="200" t="s">
        <v>5</v>
      </c>
      <c r="F403" s="201" t="s">
        <v>734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144</v>
      </c>
      <c r="AU403" s="200" t="s">
        <v>76</v>
      </c>
      <c r="AV403" s="13" t="s">
        <v>76</v>
      </c>
      <c r="AW403" s="13" t="s">
        <v>35</v>
      </c>
      <c r="AX403" s="13" t="s">
        <v>71</v>
      </c>
      <c r="AY403" s="200" t="s">
        <v>133</v>
      </c>
    </row>
    <row r="404" spans="2:51" s="11" customFormat="1" ht="13.5">
      <c r="B404" s="182"/>
      <c r="D404" s="183" t="s">
        <v>144</v>
      </c>
      <c r="E404" s="184" t="s">
        <v>5</v>
      </c>
      <c r="F404" s="185" t="s">
        <v>157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144</v>
      </c>
      <c r="AU404" s="184" t="s">
        <v>76</v>
      </c>
      <c r="AV404" s="11" t="s">
        <v>142</v>
      </c>
      <c r="AW404" s="11" t="s">
        <v>35</v>
      </c>
      <c r="AX404" s="11" t="s">
        <v>71</v>
      </c>
      <c r="AY404" s="184" t="s">
        <v>133</v>
      </c>
    </row>
    <row r="405" spans="2:51" s="12" customFormat="1" ht="13.5">
      <c r="B405" s="191"/>
      <c r="D405" s="183" t="s">
        <v>144</v>
      </c>
      <c r="E405" s="192" t="s">
        <v>5</v>
      </c>
      <c r="F405" s="193" t="s">
        <v>149</v>
      </c>
      <c r="H405" s="194">
        <v>16</v>
      </c>
      <c r="I405" s="195"/>
      <c r="L405" s="191"/>
      <c r="M405" s="196"/>
      <c r="N405" s="197"/>
      <c r="O405" s="197"/>
      <c r="P405" s="197"/>
      <c r="Q405" s="197"/>
      <c r="R405" s="197"/>
      <c r="S405" s="197"/>
      <c r="T405" s="198"/>
      <c r="AT405" s="192" t="s">
        <v>144</v>
      </c>
      <c r="AU405" s="192" t="s">
        <v>76</v>
      </c>
      <c r="AV405" s="12" t="s">
        <v>141</v>
      </c>
      <c r="AW405" s="12" t="s">
        <v>35</v>
      </c>
      <c r="AX405" s="12" t="s">
        <v>76</v>
      </c>
      <c r="AY405" s="192" t="s">
        <v>133</v>
      </c>
    </row>
    <row r="406" spans="2:65" s="1" customFormat="1" ht="25.5" customHeight="1">
      <c r="B406" s="169"/>
      <c r="C406" s="170">
        <v>157</v>
      </c>
      <c r="D406" s="170" t="s">
        <v>136</v>
      </c>
      <c r="E406" s="171" t="s">
        <v>735</v>
      </c>
      <c r="F406" s="172" t="s">
        <v>736</v>
      </c>
      <c r="G406" s="173" t="s">
        <v>720</v>
      </c>
      <c r="H406" s="174">
        <v>4</v>
      </c>
      <c r="I406" s="175"/>
      <c r="J406" s="176">
        <f>ROUND(I406*H406,2)</f>
        <v>0</v>
      </c>
      <c r="K406" s="172" t="s">
        <v>140</v>
      </c>
      <c r="L406" s="40"/>
      <c r="M406" s="177" t="s">
        <v>5</v>
      </c>
      <c r="N406" s="178" t="s">
        <v>43</v>
      </c>
      <c r="O406" s="41"/>
      <c r="P406" s="179">
        <f>O406*H406</f>
        <v>0</v>
      </c>
      <c r="Q406" s="179">
        <v>0</v>
      </c>
      <c r="R406" s="179">
        <f>Q406*H406</f>
        <v>0</v>
      </c>
      <c r="S406" s="179">
        <v>0</v>
      </c>
      <c r="T406" s="180">
        <f>S406*H406</f>
        <v>0</v>
      </c>
      <c r="AR406" s="23" t="s">
        <v>721</v>
      </c>
      <c r="AT406" s="23" t="s">
        <v>136</v>
      </c>
      <c r="AU406" s="23" t="s">
        <v>76</v>
      </c>
      <c r="AY406" s="23" t="s">
        <v>133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23" t="s">
        <v>142</v>
      </c>
      <c r="BK406" s="181">
        <f>ROUND(I406*H406,2)</f>
        <v>0</v>
      </c>
      <c r="BL406" s="23" t="s">
        <v>721</v>
      </c>
      <c r="BM406" s="23" t="s">
        <v>737</v>
      </c>
    </row>
    <row r="407" spans="2:51" s="13" customFormat="1" ht="13.5">
      <c r="B407" s="199"/>
      <c r="D407" s="183" t="s">
        <v>144</v>
      </c>
      <c r="E407" s="200" t="s">
        <v>5</v>
      </c>
      <c r="F407" s="201" t="s">
        <v>738</v>
      </c>
      <c r="H407" s="200" t="s">
        <v>5</v>
      </c>
      <c r="I407" s="202"/>
      <c r="L407" s="199"/>
      <c r="M407" s="203"/>
      <c r="N407" s="204"/>
      <c r="O407" s="204"/>
      <c r="P407" s="204"/>
      <c r="Q407" s="204"/>
      <c r="R407" s="204"/>
      <c r="S407" s="204"/>
      <c r="T407" s="205"/>
      <c r="AT407" s="200" t="s">
        <v>144</v>
      </c>
      <c r="AU407" s="200" t="s">
        <v>76</v>
      </c>
      <c r="AV407" s="13" t="s">
        <v>76</v>
      </c>
      <c r="AW407" s="13" t="s">
        <v>35</v>
      </c>
      <c r="AX407" s="13" t="s">
        <v>71</v>
      </c>
      <c r="AY407" s="200" t="s">
        <v>133</v>
      </c>
    </row>
    <row r="408" spans="2:51" s="11" customFormat="1" ht="13.5">
      <c r="B408" s="182"/>
      <c r="D408" s="183" t="s">
        <v>144</v>
      </c>
      <c r="E408" s="184" t="s">
        <v>5</v>
      </c>
      <c r="F408" s="185" t="s">
        <v>141</v>
      </c>
      <c r="H408" s="186">
        <v>4</v>
      </c>
      <c r="I408" s="187"/>
      <c r="L408" s="182"/>
      <c r="M408" s="188"/>
      <c r="N408" s="189"/>
      <c r="O408" s="189"/>
      <c r="P408" s="189"/>
      <c r="Q408" s="189"/>
      <c r="R408" s="189"/>
      <c r="S408" s="189"/>
      <c r="T408" s="190"/>
      <c r="AT408" s="184" t="s">
        <v>144</v>
      </c>
      <c r="AU408" s="184" t="s">
        <v>76</v>
      </c>
      <c r="AV408" s="11" t="s">
        <v>142</v>
      </c>
      <c r="AW408" s="11" t="s">
        <v>35</v>
      </c>
      <c r="AX408" s="11" t="s">
        <v>76</v>
      </c>
      <c r="AY408" s="184" t="s">
        <v>133</v>
      </c>
    </row>
    <row r="409" spans="2:65" s="1" customFormat="1" ht="25.5" customHeight="1">
      <c r="B409" s="169"/>
      <c r="C409" s="170">
        <v>158</v>
      </c>
      <c r="D409" s="170" t="s">
        <v>136</v>
      </c>
      <c r="E409" s="171" t="s">
        <v>739</v>
      </c>
      <c r="F409" s="172" t="s">
        <v>740</v>
      </c>
      <c r="G409" s="173" t="s">
        <v>720</v>
      </c>
      <c r="H409" s="174">
        <v>4</v>
      </c>
      <c r="I409" s="175"/>
      <c r="J409" s="176">
        <f>ROUND(I409*H409,2)</f>
        <v>0</v>
      </c>
      <c r="K409" s="172" t="s">
        <v>140</v>
      </c>
      <c r="L409" s="40"/>
      <c r="M409" s="177" t="s">
        <v>5</v>
      </c>
      <c r="N409" s="178" t="s">
        <v>43</v>
      </c>
      <c r="O409" s="41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23" t="s">
        <v>721</v>
      </c>
      <c r="AT409" s="23" t="s">
        <v>136</v>
      </c>
      <c r="AU409" s="23" t="s">
        <v>76</v>
      </c>
      <c r="AY409" s="23" t="s">
        <v>133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142</v>
      </c>
      <c r="BK409" s="181">
        <f>ROUND(I409*H409,2)</f>
        <v>0</v>
      </c>
      <c r="BL409" s="23" t="s">
        <v>721</v>
      </c>
      <c r="BM409" s="23" t="s">
        <v>741</v>
      </c>
    </row>
    <row r="410" spans="2:51" s="13" customFormat="1" ht="13.5">
      <c r="B410" s="199"/>
      <c r="D410" s="183" t="s">
        <v>144</v>
      </c>
      <c r="E410" s="200" t="s">
        <v>5</v>
      </c>
      <c r="F410" s="201" t="s">
        <v>938</v>
      </c>
      <c r="H410" s="200" t="s">
        <v>5</v>
      </c>
      <c r="I410" s="202"/>
      <c r="L410" s="199"/>
      <c r="M410" s="203"/>
      <c r="N410" s="204"/>
      <c r="O410" s="204"/>
      <c r="P410" s="204"/>
      <c r="Q410" s="204"/>
      <c r="R410" s="204"/>
      <c r="S410" s="204"/>
      <c r="T410" s="205"/>
      <c r="AT410" s="200" t="s">
        <v>144</v>
      </c>
      <c r="AU410" s="200" t="s">
        <v>76</v>
      </c>
      <c r="AV410" s="13" t="s">
        <v>76</v>
      </c>
      <c r="AW410" s="13" t="s">
        <v>35</v>
      </c>
      <c r="AX410" s="13" t="s">
        <v>71</v>
      </c>
      <c r="AY410" s="200" t="s">
        <v>133</v>
      </c>
    </row>
    <row r="411" spans="2:51" s="11" customFormat="1" ht="13.5">
      <c r="B411" s="182"/>
      <c r="D411" s="183" t="s">
        <v>144</v>
      </c>
      <c r="E411" s="184" t="s">
        <v>5</v>
      </c>
      <c r="F411" s="185" t="s">
        <v>141</v>
      </c>
      <c r="H411" s="186">
        <v>4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144</v>
      </c>
      <c r="AU411" s="184" t="s">
        <v>76</v>
      </c>
      <c r="AV411" s="11" t="s">
        <v>142</v>
      </c>
      <c r="AW411" s="11" t="s">
        <v>35</v>
      </c>
      <c r="AX411" s="11" t="s">
        <v>76</v>
      </c>
      <c r="AY411" s="184" t="s">
        <v>133</v>
      </c>
    </row>
    <row r="412" spans="2:63" s="10" customFormat="1" ht="37.35" customHeight="1">
      <c r="B412" s="156"/>
      <c r="D412" s="157" t="s">
        <v>70</v>
      </c>
      <c r="E412" s="158" t="s">
        <v>742</v>
      </c>
      <c r="F412" s="158" t="s">
        <v>743</v>
      </c>
      <c r="I412" s="159"/>
      <c r="J412" s="160">
        <f>BK412</f>
        <v>0</v>
      </c>
      <c r="L412" s="156"/>
      <c r="M412" s="161"/>
      <c r="N412" s="162"/>
      <c r="O412" s="162"/>
      <c r="P412" s="163">
        <f>P413+P415</f>
        <v>0</v>
      </c>
      <c r="Q412" s="162"/>
      <c r="R412" s="163">
        <f>R413+R415</f>
        <v>0</v>
      </c>
      <c r="S412" s="162"/>
      <c r="T412" s="164">
        <f>T413+T415</f>
        <v>0</v>
      </c>
      <c r="AR412" s="157" t="s">
        <v>150</v>
      </c>
      <c r="AT412" s="165" t="s">
        <v>70</v>
      </c>
      <c r="AU412" s="165" t="s">
        <v>71</v>
      </c>
      <c r="AY412" s="157" t="s">
        <v>133</v>
      </c>
      <c r="BK412" s="166">
        <f>BK413+BK415</f>
        <v>0</v>
      </c>
    </row>
    <row r="413" spans="2:63" s="10" customFormat="1" ht="19.9" customHeight="1">
      <c r="B413" s="156"/>
      <c r="D413" s="157" t="s">
        <v>70</v>
      </c>
      <c r="E413" s="167" t="s">
        <v>744</v>
      </c>
      <c r="F413" s="167" t="s">
        <v>745</v>
      </c>
      <c r="I413" s="159"/>
      <c r="J413" s="168">
        <f>BK413</f>
        <v>0</v>
      </c>
      <c r="L413" s="156"/>
      <c r="M413" s="161"/>
      <c r="N413" s="162"/>
      <c r="O413" s="162"/>
      <c r="P413" s="163">
        <f>P414</f>
        <v>0</v>
      </c>
      <c r="Q413" s="162"/>
      <c r="R413" s="163">
        <f>R414</f>
        <v>0</v>
      </c>
      <c r="S413" s="162"/>
      <c r="T413" s="164">
        <f>T414</f>
        <v>0</v>
      </c>
      <c r="AR413" s="157" t="s">
        <v>150</v>
      </c>
      <c r="AT413" s="165" t="s">
        <v>70</v>
      </c>
      <c r="AU413" s="165" t="s">
        <v>76</v>
      </c>
      <c r="AY413" s="157" t="s">
        <v>133</v>
      </c>
      <c r="BK413" s="166">
        <f>BK414</f>
        <v>0</v>
      </c>
    </row>
    <row r="414" spans="2:65" s="1" customFormat="1" ht="16.5" customHeight="1">
      <c r="B414" s="169"/>
      <c r="C414" s="170">
        <v>159</v>
      </c>
      <c r="D414" s="170" t="s">
        <v>136</v>
      </c>
      <c r="E414" s="171" t="s">
        <v>746</v>
      </c>
      <c r="F414" s="172" t="s">
        <v>745</v>
      </c>
      <c r="G414" s="173" t="s">
        <v>344</v>
      </c>
      <c r="H414" s="174">
        <v>1</v>
      </c>
      <c r="I414" s="175"/>
      <c r="J414" s="176">
        <f>ROUND(I414*H414,2)</f>
        <v>0</v>
      </c>
      <c r="K414" s="172" t="s">
        <v>140</v>
      </c>
      <c r="L414" s="40"/>
      <c r="M414" s="177" t="s">
        <v>5</v>
      </c>
      <c r="N414" s="178" t="s">
        <v>43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747</v>
      </c>
      <c r="AT414" s="23" t="s">
        <v>136</v>
      </c>
      <c r="AU414" s="23" t="s">
        <v>142</v>
      </c>
      <c r="AY414" s="23" t="s">
        <v>133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142</v>
      </c>
      <c r="BK414" s="181">
        <f>ROUND(I414*H414,2)</f>
        <v>0</v>
      </c>
      <c r="BL414" s="23" t="s">
        <v>747</v>
      </c>
      <c r="BM414" s="23" t="s">
        <v>748</v>
      </c>
    </row>
    <row r="415" spans="2:63" s="10" customFormat="1" ht="29.85" customHeight="1">
      <c r="B415" s="156"/>
      <c r="D415" s="157" t="s">
        <v>70</v>
      </c>
      <c r="E415" s="167" t="s">
        <v>749</v>
      </c>
      <c r="F415" s="167" t="s">
        <v>750</v>
      </c>
      <c r="I415" s="159"/>
      <c r="J415" s="168">
        <f>BK415</f>
        <v>0</v>
      </c>
      <c r="L415" s="156"/>
      <c r="M415" s="161"/>
      <c r="N415" s="162"/>
      <c r="O415" s="162"/>
      <c r="P415" s="163">
        <f>P416</f>
        <v>0</v>
      </c>
      <c r="Q415" s="162"/>
      <c r="R415" s="163">
        <f>R416</f>
        <v>0</v>
      </c>
      <c r="S415" s="162"/>
      <c r="T415" s="164">
        <f>T416</f>
        <v>0</v>
      </c>
      <c r="AR415" s="157" t="s">
        <v>150</v>
      </c>
      <c r="AT415" s="165" t="s">
        <v>70</v>
      </c>
      <c r="AU415" s="165" t="s">
        <v>76</v>
      </c>
      <c r="AY415" s="157" t="s">
        <v>133</v>
      </c>
      <c r="BK415" s="166">
        <f>BK416</f>
        <v>0</v>
      </c>
    </row>
    <row r="416" spans="2:65" s="1" customFormat="1" ht="16.5" customHeight="1">
      <c r="B416" s="169"/>
      <c r="C416" s="170">
        <v>160</v>
      </c>
      <c r="D416" s="170" t="s">
        <v>136</v>
      </c>
      <c r="E416" s="171" t="s">
        <v>751</v>
      </c>
      <c r="F416" s="172" t="s">
        <v>750</v>
      </c>
      <c r="G416" s="173" t="s">
        <v>344</v>
      </c>
      <c r="H416" s="174">
        <v>1</v>
      </c>
      <c r="I416" s="175"/>
      <c r="J416" s="176">
        <f>ROUND(I416*H416,2)</f>
        <v>0</v>
      </c>
      <c r="K416" s="172" t="s">
        <v>140</v>
      </c>
      <c r="L416" s="40"/>
      <c r="M416" s="177" t="s">
        <v>5</v>
      </c>
      <c r="N416" s="216" t="s">
        <v>43</v>
      </c>
      <c r="O416" s="217"/>
      <c r="P416" s="218">
        <f>O416*H416</f>
        <v>0</v>
      </c>
      <c r="Q416" s="218">
        <v>0</v>
      </c>
      <c r="R416" s="218">
        <f>Q416*H416</f>
        <v>0</v>
      </c>
      <c r="S416" s="218">
        <v>0</v>
      </c>
      <c r="T416" s="219">
        <f>S416*H416</f>
        <v>0</v>
      </c>
      <c r="AR416" s="23" t="s">
        <v>747</v>
      </c>
      <c r="AT416" s="23" t="s">
        <v>136</v>
      </c>
      <c r="AU416" s="23" t="s">
        <v>142</v>
      </c>
      <c r="AY416" s="23" t="s">
        <v>133</v>
      </c>
      <c r="BE416" s="181">
        <f>IF(N416="základní",J416,0)</f>
        <v>0</v>
      </c>
      <c r="BF416" s="181">
        <f>IF(N416="snížená",J416,0)</f>
        <v>0</v>
      </c>
      <c r="BG416" s="181">
        <f>IF(N416="zákl. přenesená",J416,0)</f>
        <v>0</v>
      </c>
      <c r="BH416" s="181">
        <f>IF(N416="sníž. přenesená",J416,0)</f>
        <v>0</v>
      </c>
      <c r="BI416" s="181">
        <f>IF(N416="nulová",J416,0)</f>
        <v>0</v>
      </c>
      <c r="BJ416" s="23" t="s">
        <v>142</v>
      </c>
      <c r="BK416" s="181">
        <f>ROUND(I416*H416,2)</f>
        <v>0</v>
      </c>
      <c r="BL416" s="23" t="s">
        <v>747</v>
      </c>
      <c r="BM416" s="23" t="s">
        <v>752</v>
      </c>
    </row>
    <row r="417" spans="2:12" s="1" customFormat="1" ht="6.95" customHeight="1">
      <c r="B417" s="55"/>
      <c r="C417" s="56"/>
      <c r="D417" s="56"/>
      <c r="E417" s="56"/>
      <c r="F417" s="56"/>
      <c r="G417" s="56"/>
      <c r="H417" s="56"/>
      <c r="I417" s="122"/>
      <c r="J417" s="56"/>
      <c r="K417" s="56"/>
      <c r="L417" s="40"/>
    </row>
  </sheetData>
  <autoFilter ref="C101:K416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753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754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755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756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757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758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759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760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761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762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763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764</v>
      </c>
      <c r="F17" s="349" t="s">
        <v>765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766</v>
      </c>
      <c r="F18" s="349" t="s">
        <v>767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768</v>
      </c>
      <c r="F19" s="349" t="s">
        <v>769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770</v>
      </c>
      <c r="F20" s="349" t="s">
        <v>771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772</v>
      </c>
      <c r="F21" s="349" t="s">
        <v>773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774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775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776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777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778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779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780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781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782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118</v>
      </c>
      <c r="F34" s="229"/>
      <c r="G34" s="349" t="s">
        <v>783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784</v>
      </c>
      <c r="F35" s="229"/>
      <c r="G35" s="349" t="s">
        <v>785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786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119</v>
      </c>
      <c r="F37" s="229"/>
      <c r="G37" s="349" t="s">
        <v>787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120</v>
      </c>
      <c r="F38" s="229"/>
      <c r="G38" s="349" t="s">
        <v>788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121</v>
      </c>
      <c r="F39" s="229"/>
      <c r="G39" s="349" t="s">
        <v>789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790</v>
      </c>
      <c r="F40" s="229"/>
      <c r="G40" s="349" t="s">
        <v>791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792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793</v>
      </c>
      <c r="F42" s="229"/>
      <c r="G42" s="349" t="s">
        <v>794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123</v>
      </c>
      <c r="F43" s="229"/>
      <c r="G43" s="349" t="s">
        <v>795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796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797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798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799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800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801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802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803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804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805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806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807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808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809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810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811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812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813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814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815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816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83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817</v>
      </c>
      <c r="D74" s="245"/>
      <c r="E74" s="245"/>
      <c r="F74" s="245" t="s">
        <v>818</v>
      </c>
      <c r="G74" s="246"/>
      <c r="H74" s="245" t="s">
        <v>119</v>
      </c>
      <c r="I74" s="245" t="s">
        <v>56</v>
      </c>
      <c r="J74" s="245" t="s">
        <v>819</v>
      </c>
      <c r="K74" s="244"/>
    </row>
    <row r="75" spans="2:11" ht="17.25" customHeight="1">
      <c r="B75" s="243"/>
      <c r="C75" s="247" t="s">
        <v>820</v>
      </c>
      <c r="D75" s="247"/>
      <c r="E75" s="247"/>
      <c r="F75" s="248" t="s">
        <v>821</v>
      </c>
      <c r="G75" s="249"/>
      <c r="H75" s="247"/>
      <c r="I75" s="247"/>
      <c r="J75" s="247" t="s">
        <v>822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823</v>
      </c>
      <c r="G77" s="251"/>
      <c r="H77" s="233" t="s">
        <v>824</v>
      </c>
      <c r="I77" s="233" t="s">
        <v>825</v>
      </c>
      <c r="J77" s="233">
        <v>20</v>
      </c>
      <c r="K77" s="244"/>
    </row>
    <row r="78" spans="2:11" ht="15" customHeight="1">
      <c r="B78" s="243"/>
      <c r="C78" s="233" t="s">
        <v>826</v>
      </c>
      <c r="D78" s="233"/>
      <c r="E78" s="233"/>
      <c r="F78" s="252" t="s">
        <v>823</v>
      </c>
      <c r="G78" s="251"/>
      <c r="H78" s="233" t="s">
        <v>827</v>
      </c>
      <c r="I78" s="233" t="s">
        <v>825</v>
      </c>
      <c r="J78" s="233">
        <v>120</v>
      </c>
      <c r="K78" s="244"/>
    </row>
    <row r="79" spans="2:11" ht="15" customHeight="1">
      <c r="B79" s="253"/>
      <c r="C79" s="233" t="s">
        <v>828</v>
      </c>
      <c r="D79" s="233"/>
      <c r="E79" s="233"/>
      <c r="F79" s="252" t="s">
        <v>829</v>
      </c>
      <c r="G79" s="251"/>
      <c r="H79" s="233" t="s">
        <v>830</v>
      </c>
      <c r="I79" s="233" t="s">
        <v>825</v>
      </c>
      <c r="J79" s="233">
        <v>50</v>
      </c>
      <c r="K79" s="244"/>
    </row>
    <row r="80" spans="2:11" ht="15" customHeight="1">
      <c r="B80" s="253"/>
      <c r="C80" s="233" t="s">
        <v>831</v>
      </c>
      <c r="D80" s="233"/>
      <c r="E80" s="233"/>
      <c r="F80" s="252" t="s">
        <v>823</v>
      </c>
      <c r="G80" s="251"/>
      <c r="H80" s="233" t="s">
        <v>832</v>
      </c>
      <c r="I80" s="233" t="s">
        <v>833</v>
      </c>
      <c r="J80" s="233"/>
      <c r="K80" s="244"/>
    </row>
    <row r="81" spans="2:11" ht="15" customHeight="1">
      <c r="B81" s="253"/>
      <c r="C81" s="254" t="s">
        <v>834</v>
      </c>
      <c r="D81" s="254"/>
      <c r="E81" s="254"/>
      <c r="F81" s="255" t="s">
        <v>829</v>
      </c>
      <c r="G81" s="254"/>
      <c r="H81" s="254" t="s">
        <v>835</v>
      </c>
      <c r="I81" s="254" t="s">
        <v>825</v>
      </c>
      <c r="J81" s="254">
        <v>15</v>
      </c>
      <c r="K81" s="244"/>
    </row>
    <row r="82" spans="2:11" ht="15" customHeight="1">
      <c r="B82" s="253"/>
      <c r="C82" s="254" t="s">
        <v>836</v>
      </c>
      <c r="D82" s="254"/>
      <c r="E82" s="254"/>
      <c r="F82" s="255" t="s">
        <v>829</v>
      </c>
      <c r="G82" s="254"/>
      <c r="H82" s="254" t="s">
        <v>837</v>
      </c>
      <c r="I82" s="254" t="s">
        <v>825</v>
      </c>
      <c r="J82" s="254">
        <v>15</v>
      </c>
      <c r="K82" s="244"/>
    </row>
    <row r="83" spans="2:11" ht="15" customHeight="1">
      <c r="B83" s="253"/>
      <c r="C83" s="254" t="s">
        <v>838</v>
      </c>
      <c r="D83" s="254"/>
      <c r="E83" s="254"/>
      <c r="F83" s="255" t="s">
        <v>829</v>
      </c>
      <c r="G83" s="254"/>
      <c r="H83" s="254" t="s">
        <v>839</v>
      </c>
      <c r="I83" s="254" t="s">
        <v>825</v>
      </c>
      <c r="J83" s="254">
        <v>20</v>
      </c>
      <c r="K83" s="244"/>
    </row>
    <row r="84" spans="2:11" ht="15" customHeight="1">
      <c r="B84" s="253"/>
      <c r="C84" s="254" t="s">
        <v>840</v>
      </c>
      <c r="D84" s="254"/>
      <c r="E84" s="254"/>
      <c r="F84" s="255" t="s">
        <v>829</v>
      </c>
      <c r="G84" s="254"/>
      <c r="H84" s="254" t="s">
        <v>841</v>
      </c>
      <c r="I84" s="254" t="s">
        <v>825</v>
      </c>
      <c r="J84" s="254">
        <v>20</v>
      </c>
      <c r="K84" s="244"/>
    </row>
    <row r="85" spans="2:11" ht="15" customHeight="1">
      <c r="B85" s="253"/>
      <c r="C85" s="233" t="s">
        <v>842</v>
      </c>
      <c r="D85" s="233"/>
      <c r="E85" s="233"/>
      <c r="F85" s="252" t="s">
        <v>829</v>
      </c>
      <c r="G85" s="251"/>
      <c r="H85" s="233" t="s">
        <v>843</v>
      </c>
      <c r="I85" s="233" t="s">
        <v>825</v>
      </c>
      <c r="J85" s="233">
        <v>50</v>
      </c>
      <c r="K85" s="244"/>
    </row>
    <row r="86" spans="2:11" ht="15" customHeight="1">
      <c r="B86" s="253"/>
      <c r="C86" s="233" t="s">
        <v>844</v>
      </c>
      <c r="D86" s="233"/>
      <c r="E86" s="233"/>
      <c r="F86" s="252" t="s">
        <v>829</v>
      </c>
      <c r="G86" s="251"/>
      <c r="H86" s="233" t="s">
        <v>845</v>
      </c>
      <c r="I86" s="233" t="s">
        <v>825</v>
      </c>
      <c r="J86" s="233">
        <v>20</v>
      </c>
      <c r="K86" s="244"/>
    </row>
    <row r="87" spans="2:11" ht="15" customHeight="1">
      <c r="B87" s="253"/>
      <c r="C87" s="233" t="s">
        <v>846</v>
      </c>
      <c r="D87" s="233"/>
      <c r="E87" s="233"/>
      <c r="F87" s="252" t="s">
        <v>829</v>
      </c>
      <c r="G87" s="251"/>
      <c r="H87" s="233" t="s">
        <v>847</v>
      </c>
      <c r="I87" s="233" t="s">
        <v>825</v>
      </c>
      <c r="J87" s="233">
        <v>20</v>
      </c>
      <c r="K87" s="244"/>
    </row>
    <row r="88" spans="2:11" ht="15" customHeight="1">
      <c r="B88" s="253"/>
      <c r="C88" s="233" t="s">
        <v>848</v>
      </c>
      <c r="D88" s="233"/>
      <c r="E88" s="233"/>
      <c r="F88" s="252" t="s">
        <v>829</v>
      </c>
      <c r="G88" s="251"/>
      <c r="H88" s="233" t="s">
        <v>849</v>
      </c>
      <c r="I88" s="233" t="s">
        <v>825</v>
      </c>
      <c r="J88" s="233">
        <v>50</v>
      </c>
      <c r="K88" s="244"/>
    </row>
    <row r="89" spans="2:11" ht="15" customHeight="1">
      <c r="B89" s="253"/>
      <c r="C89" s="233" t="s">
        <v>850</v>
      </c>
      <c r="D89" s="233"/>
      <c r="E89" s="233"/>
      <c r="F89" s="252" t="s">
        <v>829</v>
      </c>
      <c r="G89" s="251"/>
      <c r="H89" s="233" t="s">
        <v>850</v>
      </c>
      <c r="I89" s="233" t="s">
        <v>825</v>
      </c>
      <c r="J89" s="233">
        <v>50</v>
      </c>
      <c r="K89" s="244"/>
    </row>
    <row r="90" spans="2:11" ht="15" customHeight="1">
      <c r="B90" s="253"/>
      <c r="C90" s="233" t="s">
        <v>124</v>
      </c>
      <c r="D90" s="233"/>
      <c r="E90" s="233"/>
      <c r="F90" s="252" t="s">
        <v>829</v>
      </c>
      <c r="G90" s="251"/>
      <c r="H90" s="233" t="s">
        <v>851</v>
      </c>
      <c r="I90" s="233" t="s">
        <v>825</v>
      </c>
      <c r="J90" s="233">
        <v>255</v>
      </c>
      <c r="K90" s="244"/>
    </row>
    <row r="91" spans="2:11" ht="15" customHeight="1">
      <c r="B91" s="253"/>
      <c r="C91" s="233" t="s">
        <v>852</v>
      </c>
      <c r="D91" s="233"/>
      <c r="E91" s="233"/>
      <c r="F91" s="252" t="s">
        <v>823</v>
      </c>
      <c r="G91" s="251"/>
      <c r="H91" s="233" t="s">
        <v>853</v>
      </c>
      <c r="I91" s="233" t="s">
        <v>854</v>
      </c>
      <c r="J91" s="233"/>
      <c r="K91" s="244"/>
    </row>
    <row r="92" spans="2:11" ht="15" customHeight="1">
      <c r="B92" s="253"/>
      <c r="C92" s="233" t="s">
        <v>855</v>
      </c>
      <c r="D92" s="233"/>
      <c r="E92" s="233"/>
      <c r="F92" s="252" t="s">
        <v>823</v>
      </c>
      <c r="G92" s="251"/>
      <c r="H92" s="233" t="s">
        <v>856</v>
      </c>
      <c r="I92" s="233" t="s">
        <v>857</v>
      </c>
      <c r="J92" s="233"/>
      <c r="K92" s="244"/>
    </row>
    <row r="93" spans="2:11" ht="15" customHeight="1">
      <c r="B93" s="253"/>
      <c r="C93" s="233" t="s">
        <v>858</v>
      </c>
      <c r="D93" s="233"/>
      <c r="E93" s="233"/>
      <c r="F93" s="252" t="s">
        <v>823</v>
      </c>
      <c r="G93" s="251"/>
      <c r="H93" s="233" t="s">
        <v>858</v>
      </c>
      <c r="I93" s="233" t="s">
        <v>857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823</v>
      </c>
      <c r="G94" s="251"/>
      <c r="H94" s="233" t="s">
        <v>859</v>
      </c>
      <c r="I94" s="233" t="s">
        <v>857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823</v>
      </c>
      <c r="G95" s="251"/>
      <c r="H95" s="233" t="s">
        <v>860</v>
      </c>
      <c r="I95" s="233" t="s">
        <v>857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861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817</v>
      </c>
      <c r="D101" s="245"/>
      <c r="E101" s="245"/>
      <c r="F101" s="245" t="s">
        <v>818</v>
      </c>
      <c r="G101" s="246"/>
      <c r="H101" s="245" t="s">
        <v>119</v>
      </c>
      <c r="I101" s="245" t="s">
        <v>56</v>
      </c>
      <c r="J101" s="245" t="s">
        <v>819</v>
      </c>
      <c r="K101" s="244"/>
    </row>
    <row r="102" spans="2:11" ht="17.25" customHeight="1">
      <c r="B102" s="243"/>
      <c r="C102" s="247" t="s">
        <v>820</v>
      </c>
      <c r="D102" s="247"/>
      <c r="E102" s="247"/>
      <c r="F102" s="248" t="s">
        <v>821</v>
      </c>
      <c r="G102" s="249"/>
      <c r="H102" s="247"/>
      <c r="I102" s="247"/>
      <c r="J102" s="247" t="s">
        <v>822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823</v>
      </c>
      <c r="G104" s="261"/>
      <c r="H104" s="233" t="s">
        <v>862</v>
      </c>
      <c r="I104" s="233" t="s">
        <v>825</v>
      </c>
      <c r="J104" s="233">
        <v>20</v>
      </c>
      <c r="K104" s="244"/>
    </row>
    <row r="105" spans="2:11" ht="15" customHeight="1">
      <c r="B105" s="243"/>
      <c r="C105" s="233" t="s">
        <v>826</v>
      </c>
      <c r="D105" s="233"/>
      <c r="E105" s="233"/>
      <c r="F105" s="252" t="s">
        <v>823</v>
      </c>
      <c r="G105" s="233"/>
      <c r="H105" s="233" t="s">
        <v>862</v>
      </c>
      <c r="I105" s="233" t="s">
        <v>825</v>
      </c>
      <c r="J105" s="233">
        <v>120</v>
      </c>
      <c r="K105" s="244"/>
    </row>
    <row r="106" spans="2:11" ht="15" customHeight="1">
      <c r="B106" s="253"/>
      <c r="C106" s="233" t="s">
        <v>828</v>
      </c>
      <c r="D106" s="233"/>
      <c r="E106" s="233"/>
      <c r="F106" s="252" t="s">
        <v>829</v>
      </c>
      <c r="G106" s="233"/>
      <c r="H106" s="233" t="s">
        <v>862</v>
      </c>
      <c r="I106" s="233" t="s">
        <v>825</v>
      </c>
      <c r="J106" s="233">
        <v>50</v>
      </c>
      <c r="K106" s="244"/>
    </row>
    <row r="107" spans="2:11" ht="15" customHeight="1">
      <c r="B107" s="253"/>
      <c r="C107" s="233" t="s">
        <v>831</v>
      </c>
      <c r="D107" s="233"/>
      <c r="E107" s="233"/>
      <c r="F107" s="252" t="s">
        <v>823</v>
      </c>
      <c r="G107" s="233"/>
      <c r="H107" s="233" t="s">
        <v>862</v>
      </c>
      <c r="I107" s="233" t="s">
        <v>833</v>
      </c>
      <c r="J107" s="233"/>
      <c r="K107" s="244"/>
    </row>
    <row r="108" spans="2:11" ht="15" customHeight="1">
      <c r="B108" s="253"/>
      <c r="C108" s="233" t="s">
        <v>842</v>
      </c>
      <c r="D108" s="233"/>
      <c r="E108" s="233"/>
      <c r="F108" s="252" t="s">
        <v>829</v>
      </c>
      <c r="G108" s="233"/>
      <c r="H108" s="233" t="s">
        <v>862</v>
      </c>
      <c r="I108" s="233" t="s">
        <v>825</v>
      </c>
      <c r="J108" s="233">
        <v>50</v>
      </c>
      <c r="K108" s="244"/>
    </row>
    <row r="109" spans="2:11" ht="15" customHeight="1">
      <c r="B109" s="253"/>
      <c r="C109" s="233" t="s">
        <v>850</v>
      </c>
      <c r="D109" s="233"/>
      <c r="E109" s="233"/>
      <c r="F109" s="252" t="s">
        <v>829</v>
      </c>
      <c r="G109" s="233"/>
      <c r="H109" s="233" t="s">
        <v>862</v>
      </c>
      <c r="I109" s="233" t="s">
        <v>825</v>
      </c>
      <c r="J109" s="233">
        <v>50</v>
      </c>
      <c r="K109" s="244"/>
    </row>
    <row r="110" spans="2:11" ht="15" customHeight="1">
      <c r="B110" s="253"/>
      <c r="C110" s="233" t="s">
        <v>848</v>
      </c>
      <c r="D110" s="233"/>
      <c r="E110" s="233"/>
      <c r="F110" s="252" t="s">
        <v>829</v>
      </c>
      <c r="G110" s="233"/>
      <c r="H110" s="233" t="s">
        <v>862</v>
      </c>
      <c r="I110" s="233" t="s">
        <v>825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823</v>
      </c>
      <c r="G111" s="233"/>
      <c r="H111" s="233" t="s">
        <v>863</v>
      </c>
      <c r="I111" s="233" t="s">
        <v>825</v>
      </c>
      <c r="J111" s="233">
        <v>20</v>
      </c>
      <c r="K111" s="244"/>
    </row>
    <row r="112" spans="2:11" ht="15" customHeight="1">
      <c r="B112" s="253"/>
      <c r="C112" s="233" t="s">
        <v>864</v>
      </c>
      <c r="D112" s="233"/>
      <c r="E112" s="233"/>
      <c r="F112" s="252" t="s">
        <v>823</v>
      </c>
      <c r="G112" s="233"/>
      <c r="H112" s="233" t="s">
        <v>865</v>
      </c>
      <c r="I112" s="233" t="s">
        <v>825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823</v>
      </c>
      <c r="G113" s="233"/>
      <c r="H113" s="233" t="s">
        <v>866</v>
      </c>
      <c r="I113" s="233" t="s">
        <v>857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823</v>
      </c>
      <c r="G114" s="233"/>
      <c r="H114" s="233" t="s">
        <v>867</v>
      </c>
      <c r="I114" s="233" t="s">
        <v>857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823</v>
      </c>
      <c r="G115" s="233"/>
      <c r="H115" s="233" t="s">
        <v>868</v>
      </c>
      <c r="I115" s="233" t="s">
        <v>869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870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817</v>
      </c>
      <c r="D121" s="245"/>
      <c r="E121" s="245"/>
      <c r="F121" s="245" t="s">
        <v>818</v>
      </c>
      <c r="G121" s="246"/>
      <c r="H121" s="245" t="s">
        <v>119</v>
      </c>
      <c r="I121" s="245" t="s">
        <v>56</v>
      </c>
      <c r="J121" s="245" t="s">
        <v>819</v>
      </c>
      <c r="K121" s="271"/>
    </row>
    <row r="122" spans="2:11" ht="17.25" customHeight="1">
      <c r="B122" s="270"/>
      <c r="C122" s="247" t="s">
        <v>820</v>
      </c>
      <c r="D122" s="247"/>
      <c r="E122" s="247"/>
      <c r="F122" s="248" t="s">
        <v>821</v>
      </c>
      <c r="G122" s="249"/>
      <c r="H122" s="247"/>
      <c r="I122" s="247"/>
      <c r="J122" s="247" t="s">
        <v>822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826</v>
      </c>
      <c r="D124" s="250"/>
      <c r="E124" s="250"/>
      <c r="F124" s="252" t="s">
        <v>823</v>
      </c>
      <c r="G124" s="233"/>
      <c r="H124" s="233" t="s">
        <v>862</v>
      </c>
      <c r="I124" s="233" t="s">
        <v>825</v>
      </c>
      <c r="J124" s="233">
        <v>120</v>
      </c>
      <c r="K124" s="274"/>
    </row>
    <row r="125" spans="2:11" ht="15" customHeight="1">
      <c r="B125" s="272"/>
      <c r="C125" s="233" t="s">
        <v>871</v>
      </c>
      <c r="D125" s="233"/>
      <c r="E125" s="233"/>
      <c r="F125" s="252" t="s">
        <v>823</v>
      </c>
      <c r="G125" s="233"/>
      <c r="H125" s="233" t="s">
        <v>872</v>
      </c>
      <c r="I125" s="233" t="s">
        <v>825</v>
      </c>
      <c r="J125" s="233" t="s">
        <v>873</v>
      </c>
      <c r="K125" s="274"/>
    </row>
    <row r="126" spans="2:11" ht="15" customHeight="1">
      <c r="B126" s="272"/>
      <c r="C126" s="233" t="s">
        <v>772</v>
      </c>
      <c r="D126" s="233"/>
      <c r="E126" s="233"/>
      <c r="F126" s="252" t="s">
        <v>823</v>
      </c>
      <c r="G126" s="233"/>
      <c r="H126" s="233" t="s">
        <v>874</v>
      </c>
      <c r="I126" s="233" t="s">
        <v>825</v>
      </c>
      <c r="J126" s="233" t="s">
        <v>873</v>
      </c>
      <c r="K126" s="274"/>
    </row>
    <row r="127" spans="2:11" ht="15" customHeight="1">
      <c r="B127" s="272"/>
      <c r="C127" s="233" t="s">
        <v>834</v>
      </c>
      <c r="D127" s="233"/>
      <c r="E127" s="233"/>
      <c r="F127" s="252" t="s">
        <v>829</v>
      </c>
      <c r="G127" s="233"/>
      <c r="H127" s="233" t="s">
        <v>835</v>
      </c>
      <c r="I127" s="233" t="s">
        <v>825</v>
      </c>
      <c r="J127" s="233">
        <v>15</v>
      </c>
      <c r="K127" s="274"/>
    </row>
    <row r="128" spans="2:11" ht="15" customHeight="1">
      <c r="B128" s="272"/>
      <c r="C128" s="254" t="s">
        <v>836</v>
      </c>
      <c r="D128" s="254"/>
      <c r="E128" s="254"/>
      <c r="F128" s="255" t="s">
        <v>829</v>
      </c>
      <c r="G128" s="254"/>
      <c r="H128" s="254" t="s">
        <v>837</v>
      </c>
      <c r="I128" s="254" t="s">
        <v>825</v>
      </c>
      <c r="J128" s="254">
        <v>15</v>
      </c>
      <c r="K128" s="274"/>
    </row>
    <row r="129" spans="2:11" ht="15" customHeight="1">
      <c r="B129" s="272"/>
      <c r="C129" s="254" t="s">
        <v>838</v>
      </c>
      <c r="D129" s="254"/>
      <c r="E129" s="254"/>
      <c r="F129" s="255" t="s">
        <v>829</v>
      </c>
      <c r="G129" s="254"/>
      <c r="H129" s="254" t="s">
        <v>839</v>
      </c>
      <c r="I129" s="254" t="s">
        <v>825</v>
      </c>
      <c r="J129" s="254">
        <v>20</v>
      </c>
      <c r="K129" s="274"/>
    </row>
    <row r="130" spans="2:11" ht="15" customHeight="1">
      <c r="B130" s="272"/>
      <c r="C130" s="254" t="s">
        <v>840</v>
      </c>
      <c r="D130" s="254"/>
      <c r="E130" s="254"/>
      <c r="F130" s="255" t="s">
        <v>829</v>
      </c>
      <c r="G130" s="254"/>
      <c r="H130" s="254" t="s">
        <v>841</v>
      </c>
      <c r="I130" s="254" t="s">
        <v>825</v>
      </c>
      <c r="J130" s="254">
        <v>20</v>
      </c>
      <c r="K130" s="274"/>
    </row>
    <row r="131" spans="2:11" ht="15" customHeight="1">
      <c r="B131" s="272"/>
      <c r="C131" s="233" t="s">
        <v>828</v>
      </c>
      <c r="D131" s="233"/>
      <c r="E131" s="233"/>
      <c r="F131" s="252" t="s">
        <v>829</v>
      </c>
      <c r="G131" s="233"/>
      <c r="H131" s="233" t="s">
        <v>862</v>
      </c>
      <c r="I131" s="233" t="s">
        <v>825</v>
      </c>
      <c r="J131" s="233">
        <v>50</v>
      </c>
      <c r="K131" s="274"/>
    </row>
    <row r="132" spans="2:11" ht="15" customHeight="1">
      <c r="B132" s="272"/>
      <c r="C132" s="233" t="s">
        <v>842</v>
      </c>
      <c r="D132" s="233"/>
      <c r="E132" s="233"/>
      <c r="F132" s="252" t="s">
        <v>829</v>
      </c>
      <c r="G132" s="233"/>
      <c r="H132" s="233" t="s">
        <v>862</v>
      </c>
      <c r="I132" s="233" t="s">
        <v>825</v>
      </c>
      <c r="J132" s="233">
        <v>50</v>
      </c>
      <c r="K132" s="274"/>
    </row>
    <row r="133" spans="2:11" ht="15" customHeight="1">
      <c r="B133" s="272"/>
      <c r="C133" s="233" t="s">
        <v>848</v>
      </c>
      <c r="D133" s="233"/>
      <c r="E133" s="233"/>
      <c r="F133" s="252" t="s">
        <v>829</v>
      </c>
      <c r="G133" s="233"/>
      <c r="H133" s="233" t="s">
        <v>862</v>
      </c>
      <c r="I133" s="233" t="s">
        <v>825</v>
      </c>
      <c r="J133" s="233">
        <v>50</v>
      </c>
      <c r="K133" s="274"/>
    </row>
    <row r="134" spans="2:11" ht="15" customHeight="1">
      <c r="B134" s="272"/>
      <c r="C134" s="233" t="s">
        <v>850</v>
      </c>
      <c r="D134" s="233"/>
      <c r="E134" s="233"/>
      <c r="F134" s="252" t="s">
        <v>829</v>
      </c>
      <c r="G134" s="233"/>
      <c r="H134" s="233" t="s">
        <v>862</v>
      </c>
      <c r="I134" s="233" t="s">
        <v>825</v>
      </c>
      <c r="J134" s="233">
        <v>50</v>
      </c>
      <c r="K134" s="274"/>
    </row>
    <row r="135" spans="2:11" ht="15" customHeight="1">
      <c r="B135" s="272"/>
      <c r="C135" s="233" t="s">
        <v>124</v>
      </c>
      <c r="D135" s="233"/>
      <c r="E135" s="233"/>
      <c r="F135" s="252" t="s">
        <v>829</v>
      </c>
      <c r="G135" s="233"/>
      <c r="H135" s="233" t="s">
        <v>875</v>
      </c>
      <c r="I135" s="233" t="s">
        <v>825</v>
      </c>
      <c r="J135" s="233">
        <v>255</v>
      </c>
      <c r="K135" s="274"/>
    </row>
    <row r="136" spans="2:11" ht="15" customHeight="1">
      <c r="B136" s="272"/>
      <c r="C136" s="233" t="s">
        <v>852</v>
      </c>
      <c r="D136" s="233"/>
      <c r="E136" s="233"/>
      <c r="F136" s="252" t="s">
        <v>823</v>
      </c>
      <c r="G136" s="233"/>
      <c r="H136" s="233" t="s">
        <v>876</v>
      </c>
      <c r="I136" s="233" t="s">
        <v>854</v>
      </c>
      <c r="J136" s="233"/>
      <c r="K136" s="274"/>
    </row>
    <row r="137" spans="2:11" ht="15" customHeight="1">
      <c r="B137" s="272"/>
      <c r="C137" s="233" t="s">
        <v>855</v>
      </c>
      <c r="D137" s="233"/>
      <c r="E137" s="233"/>
      <c r="F137" s="252" t="s">
        <v>823</v>
      </c>
      <c r="G137" s="233"/>
      <c r="H137" s="233" t="s">
        <v>877</v>
      </c>
      <c r="I137" s="233" t="s">
        <v>857</v>
      </c>
      <c r="J137" s="233"/>
      <c r="K137" s="274"/>
    </row>
    <row r="138" spans="2:11" ht="15" customHeight="1">
      <c r="B138" s="272"/>
      <c r="C138" s="233" t="s">
        <v>858</v>
      </c>
      <c r="D138" s="233"/>
      <c r="E138" s="233"/>
      <c r="F138" s="252" t="s">
        <v>823</v>
      </c>
      <c r="G138" s="233"/>
      <c r="H138" s="233" t="s">
        <v>858</v>
      </c>
      <c r="I138" s="233" t="s">
        <v>857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823</v>
      </c>
      <c r="G139" s="233"/>
      <c r="H139" s="233" t="s">
        <v>878</v>
      </c>
      <c r="I139" s="233" t="s">
        <v>857</v>
      </c>
      <c r="J139" s="233"/>
      <c r="K139" s="274"/>
    </row>
    <row r="140" spans="2:11" ht="15" customHeight="1">
      <c r="B140" s="272"/>
      <c r="C140" s="233" t="s">
        <v>879</v>
      </c>
      <c r="D140" s="233"/>
      <c r="E140" s="233"/>
      <c r="F140" s="252" t="s">
        <v>823</v>
      </c>
      <c r="G140" s="233"/>
      <c r="H140" s="233" t="s">
        <v>880</v>
      </c>
      <c r="I140" s="233" t="s">
        <v>857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881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817</v>
      </c>
      <c r="D146" s="245"/>
      <c r="E146" s="245"/>
      <c r="F146" s="245" t="s">
        <v>818</v>
      </c>
      <c r="G146" s="246"/>
      <c r="H146" s="245" t="s">
        <v>119</v>
      </c>
      <c r="I146" s="245" t="s">
        <v>56</v>
      </c>
      <c r="J146" s="245" t="s">
        <v>819</v>
      </c>
      <c r="K146" s="244"/>
    </row>
    <row r="147" spans="2:11" ht="17.25" customHeight="1">
      <c r="B147" s="243"/>
      <c r="C147" s="247" t="s">
        <v>820</v>
      </c>
      <c r="D147" s="247"/>
      <c r="E147" s="247"/>
      <c r="F147" s="248" t="s">
        <v>821</v>
      </c>
      <c r="G147" s="249"/>
      <c r="H147" s="247"/>
      <c r="I147" s="247"/>
      <c r="J147" s="247" t="s">
        <v>822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826</v>
      </c>
      <c r="D149" s="233"/>
      <c r="E149" s="233"/>
      <c r="F149" s="279" t="s">
        <v>823</v>
      </c>
      <c r="G149" s="233"/>
      <c r="H149" s="278" t="s">
        <v>862</v>
      </c>
      <c r="I149" s="278" t="s">
        <v>825</v>
      </c>
      <c r="J149" s="278">
        <v>120</v>
      </c>
      <c r="K149" s="274"/>
    </row>
    <row r="150" spans="2:11" ht="15" customHeight="1">
      <c r="B150" s="253"/>
      <c r="C150" s="278" t="s">
        <v>871</v>
      </c>
      <c r="D150" s="233"/>
      <c r="E150" s="233"/>
      <c r="F150" s="279" t="s">
        <v>823</v>
      </c>
      <c r="G150" s="233"/>
      <c r="H150" s="278" t="s">
        <v>882</v>
      </c>
      <c r="I150" s="278" t="s">
        <v>825</v>
      </c>
      <c r="J150" s="278" t="s">
        <v>873</v>
      </c>
      <c r="K150" s="274"/>
    </row>
    <row r="151" spans="2:11" ht="15" customHeight="1">
      <c r="B151" s="253"/>
      <c r="C151" s="278" t="s">
        <v>772</v>
      </c>
      <c r="D151" s="233"/>
      <c r="E151" s="233"/>
      <c r="F151" s="279" t="s">
        <v>823</v>
      </c>
      <c r="G151" s="233"/>
      <c r="H151" s="278" t="s">
        <v>883</v>
      </c>
      <c r="I151" s="278" t="s">
        <v>825</v>
      </c>
      <c r="J151" s="278" t="s">
        <v>873</v>
      </c>
      <c r="K151" s="274"/>
    </row>
    <row r="152" spans="2:11" ht="15" customHeight="1">
      <c r="B152" s="253"/>
      <c r="C152" s="278" t="s">
        <v>828</v>
      </c>
      <c r="D152" s="233"/>
      <c r="E152" s="233"/>
      <c r="F152" s="279" t="s">
        <v>829</v>
      </c>
      <c r="G152" s="233"/>
      <c r="H152" s="278" t="s">
        <v>862</v>
      </c>
      <c r="I152" s="278" t="s">
        <v>825</v>
      </c>
      <c r="J152" s="278">
        <v>50</v>
      </c>
      <c r="K152" s="274"/>
    </row>
    <row r="153" spans="2:11" ht="15" customHeight="1">
      <c r="B153" s="253"/>
      <c r="C153" s="278" t="s">
        <v>831</v>
      </c>
      <c r="D153" s="233"/>
      <c r="E153" s="233"/>
      <c r="F153" s="279" t="s">
        <v>823</v>
      </c>
      <c r="G153" s="233"/>
      <c r="H153" s="278" t="s">
        <v>862</v>
      </c>
      <c r="I153" s="278" t="s">
        <v>833</v>
      </c>
      <c r="J153" s="278"/>
      <c r="K153" s="274"/>
    </row>
    <row r="154" spans="2:11" ht="15" customHeight="1">
      <c r="B154" s="253"/>
      <c r="C154" s="278" t="s">
        <v>842</v>
      </c>
      <c r="D154" s="233"/>
      <c r="E154" s="233"/>
      <c r="F154" s="279" t="s">
        <v>829</v>
      </c>
      <c r="G154" s="233"/>
      <c r="H154" s="278" t="s">
        <v>862</v>
      </c>
      <c r="I154" s="278" t="s">
        <v>825</v>
      </c>
      <c r="J154" s="278">
        <v>50</v>
      </c>
      <c r="K154" s="274"/>
    </row>
    <row r="155" spans="2:11" ht="15" customHeight="1">
      <c r="B155" s="253"/>
      <c r="C155" s="278" t="s">
        <v>850</v>
      </c>
      <c r="D155" s="233"/>
      <c r="E155" s="233"/>
      <c r="F155" s="279" t="s">
        <v>829</v>
      </c>
      <c r="G155" s="233"/>
      <c r="H155" s="278" t="s">
        <v>862</v>
      </c>
      <c r="I155" s="278" t="s">
        <v>825</v>
      </c>
      <c r="J155" s="278">
        <v>50</v>
      </c>
      <c r="K155" s="274"/>
    </row>
    <row r="156" spans="2:11" ht="15" customHeight="1">
      <c r="B156" s="253"/>
      <c r="C156" s="278" t="s">
        <v>848</v>
      </c>
      <c r="D156" s="233"/>
      <c r="E156" s="233"/>
      <c r="F156" s="279" t="s">
        <v>829</v>
      </c>
      <c r="G156" s="233"/>
      <c r="H156" s="278" t="s">
        <v>862</v>
      </c>
      <c r="I156" s="278" t="s">
        <v>825</v>
      </c>
      <c r="J156" s="278">
        <v>50</v>
      </c>
      <c r="K156" s="274"/>
    </row>
    <row r="157" spans="2:11" ht="15" customHeight="1">
      <c r="B157" s="253"/>
      <c r="C157" s="278" t="s">
        <v>87</v>
      </c>
      <c r="D157" s="233"/>
      <c r="E157" s="233"/>
      <c r="F157" s="279" t="s">
        <v>823</v>
      </c>
      <c r="G157" s="233"/>
      <c r="H157" s="278" t="s">
        <v>884</v>
      </c>
      <c r="I157" s="278" t="s">
        <v>825</v>
      </c>
      <c r="J157" s="278" t="s">
        <v>885</v>
      </c>
      <c r="K157" s="274"/>
    </row>
    <row r="158" spans="2:11" ht="15" customHeight="1">
      <c r="B158" s="253"/>
      <c r="C158" s="278" t="s">
        <v>886</v>
      </c>
      <c r="D158" s="233"/>
      <c r="E158" s="233"/>
      <c r="F158" s="279" t="s">
        <v>823</v>
      </c>
      <c r="G158" s="233"/>
      <c r="H158" s="278" t="s">
        <v>887</v>
      </c>
      <c r="I158" s="278" t="s">
        <v>857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888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817</v>
      </c>
      <c r="D164" s="245"/>
      <c r="E164" s="245"/>
      <c r="F164" s="245" t="s">
        <v>818</v>
      </c>
      <c r="G164" s="282"/>
      <c r="H164" s="283" t="s">
        <v>119</v>
      </c>
      <c r="I164" s="283" t="s">
        <v>56</v>
      </c>
      <c r="J164" s="245" t="s">
        <v>819</v>
      </c>
      <c r="K164" s="225"/>
    </row>
    <row r="165" spans="2:11" ht="17.25" customHeight="1">
      <c r="B165" s="226"/>
      <c r="C165" s="247" t="s">
        <v>820</v>
      </c>
      <c r="D165" s="247"/>
      <c r="E165" s="247"/>
      <c r="F165" s="248" t="s">
        <v>821</v>
      </c>
      <c r="G165" s="284"/>
      <c r="H165" s="285"/>
      <c r="I165" s="285"/>
      <c r="J165" s="247" t="s">
        <v>822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826</v>
      </c>
      <c r="D167" s="233"/>
      <c r="E167" s="233"/>
      <c r="F167" s="252" t="s">
        <v>823</v>
      </c>
      <c r="G167" s="233"/>
      <c r="H167" s="233" t="s">
        <v>862</v>
      </c>
      <c r="I167" s="233" t="s">
        <v>825</v>
      </c>
      <c r="J167" s="233">
        <v>120</v>
      </c>
      <c r="K167" s="274"/>
    </row>
    <row r="168" spans="2:11" ht="15" customHeight="1">
      <c r="B168" s="253"/>
      <c r="C168" s="233" t="s">
        <v>871</v>
      </c>
      <c r="D168" s="233"/>
      <c r="E168" s="233"/>
      <c r="F168" s="252" t="s">
        <v>823</v>
      </c>
      <c r="G168" s="233"/>
      <c r="H168" s="233" t="s">
        <v>872</v>
      </c>
      <c r="I168" s="233" t="s">
        <v>825</v>
      </c>
      <c r="J168" s="233" t="s">
        <v>873</v>
      </c>
      <c r="K168" s="274"/>
    </row>
    <row r="169" spans="2:11" ht="15" customHeight="1">
      <c r="B169" s="253"/>
      <c r="C169" s="233" t="s">
        <v>772</v>
      </c>
      <c r="D169" s="233"/>
      <c r="E169" s="233"/>
      <c r="F169" s="252" t="s">
        <v>823</v>
      </c>
      <c r="G169" s="233"/>
      <c r="H169" s="233" t="s">
        <v>889</v>
      </c>
      <c r="I169" s="233" t="s">
        <v>825</v>
      </c>
      <c r="J169" s="233" t="s">
        <v>873</v>
      </c>
      <c r="K169" s="274"/>
    </row>
    <row r="170" spans="2:11" ht="15" customHeight="1">
      <c r="B170" s="253"/>
      <c r="C170" s="233" t="s">
        <v>828</v>
      </c>
      <c r="D170" s="233"/>
      <c r="E170" s="233"/>
      <c r="F170" s="252" t="s">
        <v>829</v>
      </c>
      <c r="G170" s="233"/>
      <c r="H170" s="233" t="s">
        <v>889</v>
      </c>
      <c r="I170" s="233" t="s">
        <v>825</v>
      </c>
      <c r="J170" s="233">
        <v>50</v>
      </c>
      <c r="K170" s="274"/>
    </row>
    <row r="171" spans="2:11" ht="15" customHeight="1">
      <c r="B171" s="253"/>
      <c r="C171" s="233" t="s">
        <v>831</v>
      </c>
      <c r="D171" s="233"/>
      <c r="E171" s="233"/>
      <c r="F171" s="252" t="s">
        <v>823</v>
      </c>
      <c r="G171" s="233"/>
      <c r="H171" s="233" t="s">
        <v>889</v>
      </c>
      <c r="I171" s="233" t="s">
        <v>833</v>
      </c>
      <c r="J171" s="233"/>
      <c r="K171" s="274"/>
    </row>
    <row r="172" spans="2:11" ht="15" customHeight="1">
      <c r="B172" s="253"/>
      <c r="C172" s="233" t="s">
        <v>842</v>
      </c>
      <c r="D172" s="233"/>
      <c r="E172" s="233"/>
      <c r="F172" s="252" t="s">
        <v>829</v>
      </c>
      <c r="G172" s="233"/>
      <c r="H172" s="233" t="s">
        <v>889</v>
      </c>
      <c r="I172" s="233" t="s">
        <v>825</v>
      </c>
      <c r="J172" s="233">
        <v>50</v>
      </c>
      <c r="K172" s="274"/>
    </row>
    <row r="173" spans="2:11" ht="15" customHeight="1">
      <c r="B173" s="253"/>
      <c r="C173" s="233" t="s">
        <v>850</v>
      </c>
      <c r="D173" s="233"/>
      <c r="E173" s="233"/>
      <c r="F173" s="252" t="s">
        <v>829</v>
      </c>
      <c r="G173" s="233"/>
      <c r="H173" s="233" t="s">
        <v>889</v>
      </c>
      <c r="I173" s="233" t="s">
        <v>825</v>
      </c>
      <c r="J173" s="233">
        <v>50</v>
      </c>
      <c r="K173" s="274"/>
    </row>
    <row r="174" spans="2:11" ht="15" customHeight="1">
      <c r="B174" s="253"/>
      <c r="C174" s="233" t="s">
        <v>848</v>
      </c>
      <c r="D174" s="233"/>
      <c r="E174" s="233"/>
      <c r="F174" s="252" t="s">
        <v>829</v>
      </c>
      <c r="G174" s="233"/>
      <c r="H174" s="233" t="s">
        <v>889</v>
      </c>
      <c r="I174" s="233" t="s">
        <v>825</v>
      </c>
      <c r="J174" s="233">
        <v>50</v>
      </c>
      <c r="K174" s="274"/>
    </row>
    <row r="175" spans="2:11" ht="15" customHeight="1">
      <c r="B175" s="253"/>
      <c r="C175" s="233" t="s">
        <v>118</v>
      </c>
      <c r="D175" s="233"/>
      <c r="E175" s="233"/>
      <c r="F175" s="252" t="s">
        <v>823</v>
      </c>
      <c r="G175" s="233"/>
      <c r="H175" s="233" t="s">
        <v>890</v>
      </c>
      <c r="I175" s="233" t="s">
        <v>891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823</v>
      </c>
      <c r="G176" s="233"/>
      <c r="H176" s="233" t="s">
        <v>892</v>
      </c>
      <c r="I176" s="233" t="s">
        <v>893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823</v>
      </c>
      <c r="G177" s="233"/>
      <c r="H177" s="233" t="s">
        <v>894</v>
      </c>
      <c r="I177" s="233" t="s">
        <v>825</v>
      </c>
      <c r="J177" s="233">
        <v>20</v>
      </c>
      <c r="K177" s="274"/>
    </row>
    <row r="178" spans="2:11" ht="15" customHeight="1">
      <c r="B178" s="253"/>
      <c r="C178" s="233" t="s">
        <v>119</v>
      </c>
      <c r="D178" s="233"/>
      <c r="E178" s="233"/>
      <c r="F178" s="252" t="s">
        <v>823</v>
      </c>
      <c r="G178" s="233"/>
      <c r="H178" s="233" t="s">
        <v>895</v>
      </c>
      <c r="I178" s="233" t="s">
        <v>825</v>
      </c>
      <c r="J178" s="233">
        <v>255</v>
      </c>
      <c r="K178" s="274"/>
    </row>
    <row r="179" spans="2:11" ht="15" customHeight="1">
      <c r="B179" s="253"/>
      <c r="C179" s="233" t="s">
        <v>120</v>
      </c>
      <c r="D179" s="233"/>
      <c r="E179" s="233"/>
      <c r="F179" s="252" t="s">
        <v>823</v>
      </c>
      <c r="G179" s="233"/>
      <c r="H179" s="233" t="s">
        <v>788</v>
      </c>
      <c r="I179" s="233" t="s">
        <v>825</v>
      </c>
      <c r="J179" s="233">
        <v>10</v>
      </c>
      <c r="K179" s="274"/>
    </row>
    <row r="180" spans="2:11" ht="15" customHeight="1">
      <c r="B180" s="253"/>
      <c r="C180" s="233" t="s">
        <v>121</v>
      </c>
      <c r="D180" s="233"/>
      <c r="E180" s="233"/>
      <c r="F180" s="252" t="s">
        <v>823</v>
      </c>
      <c r="G180" s="233"/>
      <c r="H180" s="233" t="s">
        <v>896</v>
      </c>
      <c r="I180" s="233" t="s">
        <v>857</v>
      </c>
      <c r="J180" s="233"/>
      <c r="K180" s="274"/>
    </row>
    <row r="181" spans="2:11" ht="15" customHeight="1">
      <c r="B181" s="253"/>
      <c r="C181" s="233" t="s">
        <v>897</v>
      </c>
      <c r="D181" s="233"/>
      <c r="E181" s="233"/>
      <c r="F181" s="252" t="s">
        <v>823</v>
      </c>
      <c r="G181" s="233"/>
      <c r="H181" s="233" t="s">
        <v>898</v>
      </c>
      <c r="I181" s="233" t="s">
        <v>857</v>
      </c>
      <c r="J181" s="233"/>
      <c r="K181" s="274"/>
    </row>
    <row r="182" spans="2:11" ht="15" customHeight="1">
      <c r="B182" s="253"/>
      <c r="C182" s="233" t="s">
        <v>886</v>
      </c>
      <c r="D182" s="233"/>
      <c r="E182" s="233"/>
      <c r="F182" s="252" t="s">
        <v>823</v>
      </c>
      <c r="G182" s="233"/>
      <c r="H182" s="233" t="s">
        <v>899</v>
      </c>
      <c r="I182" s="233" t="s">
        <v>857</v>
      </c>
      <c r="J182" s="233"/>
      <c r="K182" s="274"/>
    </row>
    <row r="183" spans="2:11" ht="15" customHeight="1">
      <c r="B183" s="253"/>
      <c r="C183" s="233" t="s">
        <v>123</v>
      </c>
      <c r="D183" s="233"/>
      <c r="E183" s="233"/>
      <c r="F183" s="252" t="s">
        <v>829</v>
      </c>
      <c r="G183" s="233"/>
      <c r="H183" s="233" t="s">
        <v>900</v>
      </c>
      <c r="I183" s="233" t="s">
        <v>825</v>
      </c>
      <c r="J183" s="233">
        <v>50</v>
      </c>
      <c r="K183" s="274"/>
    </row>
    <row r="184" spans="2:11" ht="15" customHeight="1">
      <c r="B184" s="253"/>
      <c r="C184" s="233" t="s">
        <v>901</v>
      </c>
      <c r="D184" s="233"/>
      <c r="E184" s="233"/>
      <c r="F184" s="252" t="s">
        <v>829</v>
      </c>
      <c r="G184" s="233"/>
      <c r="H184" s="233" t="s">
        <v>902</v>
      </c>
      <c r="I184" s="233" t="s">
        <v>903</v>
      </c>
      <c r="J184" s="233"/>
      <c r="K184" s="274"/>
    </row>
    <row r="185" spans="2:11" ht="15" customHeight="1">
      <c r="B185" s="253"/>
      <c r="C185" s="233" t="s">
        <v>904</v>
      </c>
      <c r="D185" s="233"/>
      <c r="E185" s="233"/>
      <c r="F185" s="252" t="s">
        <v>829</v>
      </c>
      <c r="G185" s="233"/>
      <c r="H185" s="233" t="s">
        <v>905</v>
      </c>
      <c r="I185" s="233" t="s">
        <v>903</v>
      </c>
      <c r="J185" s="233"/>
      <c r="K185" s="274"/>
    </row>
    <row r="186" spans="2:11" ht="15" customHeight="1">
      <c r="B186" s="253"/>
      <c r="C186" s="233" t="s">
        <v>906</v>
      </c>
      <c r="D186" s="233"/>
      <c r="E186" s="233"/>
      <c r="F186" s="252" t="s">
        <v>829</v>
      </c>
      <c r="G186" s="233"/>
      <c r="H186" s="233" t="s">
        <v>907</v>
      </c>
      <c r="I186" s="233" t="s">
        <v>903</v>
      </c>
      <c r="J186" s="233"/>
      <c r="K186" s="274"/>
    </row>
    <row r="187" spans="2:11" ht="15" customHeight="1">
      <c r="B187" s="253"/>
      <c r="C187" s="286" t="s">
        <v>908</v>
      </c>
      <c r="D187" s="233"/>
      <c r="E187" s="233"/>
      <c r="F187" s="252" t="s">
        <v>829</v>
      </c>
      <c r="G187" s="233"/>
      <c r="H187" s="233" t="s">
        <v>909</v>
      </c>
      <c r="I187" s="233" t="s">
        <v>910</v>
      </c>
      <c r="J187" s="287" t="s">
        <v>911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823</v>
      </c>
      <c r="G188" s="233"/>
      <c r="H188" s="229" t="s">
        <v>912</v>
      </c>
      <c r="I188" s="233" t="s">
        <v>913</v>
      </c>
      <c r="J188" s="233"/>
      <c r="K188" s="274"/>
    </row>
    <row r="189" spans="2:11" ht="15" customHeight="1">
      <c r="B189" s="253"/>
      <c r="C189" s="238" t="s">
        <v>914</v>
      </c>
      <c r="D189" s="233"/>
      <c r="E189" s="233"/>
      <c r="F189" s="252" t="s">
        <v>823</v>
      </c>
      <c r="G189" s="233"/>
      <c r="H189" s="233" t="s">
        <v>915</v>
      </c>
      <c r="I189" s="233" t="s">
        <v>857</v>
      </c>
      <c r="J189" s="233"/>
      <c r="K189" s="274"/>
    </row>
    <row r="190" spans="2:11" ht="15" customHeight="1">
      <c r="B190" s="253"/>
      <c r="C190" s="238" t="s">
        <v>916</v>
      </c>
      <c r="D190" s="233"/>
      <c r="E190" s="233"/>
      <c r="F190" s="252" t="s">
        <v>823</v>
      </c>
      <c r="G190" s="233"/>
      <c r="H190" s="233" t="s">
        <v>917</v>
      </c>
      <c r="I190" s="233" t="s">
        <v>857</v>
      </c>
      <c r="J190" s="233"/>
      <c r="K190" s="274"/>
    </row>
    <row r="191" spans="2:11" ht="15" customHeight="1">
      <c r="B191" s="253"/>
      <c r="C191" s="238" t="s">
        <v>918</v>
      </c>
      <c r="D191" s="233"/>
      <c r="E191" s="233"/>
      <c r="F191" s="252" t="s">
        <v>829</v>
      </c>
      <c r="G191" s="233"/>
      <c r="H191" s="233" t="s">
        <v>919</v>
      </c>
      <c r="I191" s="233" t="s">
        <v>857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920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921</v>
      </c>
      <c r="D198" s="289"/>
      <c r="E198" s="289"/>
      <c r="F198" s="289" t="s">
        <v>922</v>
      </c>
      <c r="G198" s="290"/>
      <c r="H198" s="346" t="s">
        <v>923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913</v>
      </c>
      <c r="D200" s="233"/>
      <c r="E200" s="233"/>
      <c r="F200" s="252" t="s">
        <v>42</v>
      </c>
      <c r="G200" s="233"/>
      <c r="H200" s="345" t="s">
        <v>924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925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926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927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928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869</v>
      </c>
      <c r="D206" s="233"/>
      <c r="E206" s="233"/>
      <c r="F206" s="252" t="s">
        <v>77</v>
      </c>
      <c r="G206" s="233"/>
      <c r="H206" s="345" t="s">
        <v>929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766</v>
      </c>
      <c r="G207" s="233"/>
      <c r="H207" s="345" t="s">
        <v>767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764</v>
      </c>
      <c r="G208" s="233"/>
      <c r="H208" s="345" t="s">
        <v>930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768</v>
      </c>
      <c r="G209" s="238"/>
      <c r="H209" s="344" t="s">
        <v>769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770</v>
      </c>
      <c r="G210" s="238"/>
      <c r="H210" s="344" t="s">
        <v>931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893</v>
      </c>
      <c r="D212" s="259"/>
      <c r="E212" s="259"/>
      <c r="F212" s="252">
        <v>1</v>
      </c>
      <c r="G212" s="238"/>
      <c r="H212" s="344" t="s">
        <v>932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933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934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935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2022-02-17T10:09:34Z</cp:lastPrinted>
  <dcterms:created xsi:type="dcterms:W3CDTF">2019-09-05T07:12:16Z</dcterms:created>
  <dcterms:modified xsi:type="dcterms:W3CDTF">2022-02-22T11:37:34Z</dcterms:modified>
  <cp:category/>
  <cp:version/>
  <cp:contentType/>
  <cp:contentStatus/>
</cp:coreProperties>
</file>