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00" firstSheet="1" activeTab="1"/>
  </bookViews>
  <sheets>
    <sheet name="Rekapitulace stavby" sheetId="1" state="veryHidden" r:id="rId1"/>
    <sheet name="1 - Bytová jednotka č.1" sheetId="2" r:id="rId2"/>
  </sheets>
  <definedNames>
    <definedName name="_xlnm._FilterDatabase" localSheetId="1" hidden="1">'1 - Bytová jednotka č.1'!$C$141:$K$487</definedName>
    <definedName name="_xlnm.Print_Area" localSheetId="1">'1 - Bytová jednotka č.1'!$C$4:$J$76,'1 - Bytová jednotka č.1'!$C$82:$J$123,'1 - Bytová jednotka č.1'!$C$129:$K$487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'1 - Bytová jednotka č.1'!$141:$141</definedName>
  </definedNames>
  <calcPr calcId="162913"/>
</workbook>
</file>

<file path=xl/sharedStrings.xml><?xml version="1.0" encoding="utf-8"?>
<sst xmlns="http://schemas.openxmlformats.org/spreadsheetml/2006/main" count="4196" uniqueCount="959">
  <si>
    <t>Export Komplet</t>
  </si>
  <si>
    <t/>
  </si>
  <si>
    <t>2.0</t>
  </si>
  <si>
    <t>False</t>
  </si>
  <si>
    <t>{77a2fada-11be-42d0-bec0-157601a46cf4}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</si>
  <si>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</si>
  <si>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</si>
  <si>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</si>
  <si>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</si>
  <si>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</si>
  <si>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</si>
  <si>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</si>
  <si>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</si>
  <si>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</si>
  <si>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</si>
  <si>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</si>
  <si>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</si>
  <si>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Jiříkovského 167/27</t>
  </si>
  <si>
    <t>KSO:</t>
  </si>
  <si>
    <t>CC-CZ:</t>
  </si>
  <si>
    <t>Místo:</t>
  </si>
  <si>
    <t xml:space="preserve"> </t>
  </si>
  <si>
    <t>Datum:</t>
  </si>
  <si>
    <t>23. 8. 2019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</si>
  <si>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</si>
  <si>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</si>
  <si>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</si>
  <si>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</si>
  <si>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</si>
  <si>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</si>
  <si>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</si>
  <si>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</si>
  <si>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</si>
  <si>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</si>
  <si>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</si>
  <si>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</si>
  <si>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</si>
  <si>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</si>
  <si>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</si>
  <si>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</si>
  <si>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</si>
  <si>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</si>
  <si>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</si>
  <si>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</si>
  <si>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</si>
  <si>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</si>
  <si>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</si>
  <si>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</si>
  <si>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</si>
  <si>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</si>
  <si>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</si>
  <si>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</si>
  <si>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</si>
  <si>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</si>
  <si>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</si>
  <si>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</si>
  <si>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</si>
  <si>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</si>
  <si>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</si>
  <si>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</si>
  <si>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</si>
  <si>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</si>
  <si>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</si>
  <si>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</si>
  <si>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</si>
  <si>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</si>
  <si>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</si>
  <si>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</si>
  <si>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</si>
  <si>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</si>
  <si>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</si>
  <si>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</si>
  <si>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</si>
  <si>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</si>
  <si>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</si>
  <si>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</si>
  <si>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</si>
  <si>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</si>
  <si>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</si>
  <si>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</si>
  <si>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</si>
  <si>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</si>
  <si>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Bytová jednotka č.1</t>
  </si>
  <si>
    <t>STA</t>
  </si>
  <si>
    <t>{3eaa8d30-3493-47f7-8bf3-677524c0f57a}</t>
  </si>
  <si>
    <t>KRYCÍ LIST SOUPISU PRACÍ</t>
  </si>
  <si>
    <t>Objekt:</t>
  </si>
  <si>
    <t>1 - Bytová jednotka č.1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</si>
  <si>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</si>
  <si>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</si>
  <si>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</si>
  <si>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</si>
  <si>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</si>
  <si>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</si>
  <si>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</si>
  <si>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</si>
  <si>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</si>
  <si>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</si>
  <si>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</si>
  <si>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</si>
  <si>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</si>
  <si>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</si>
  <si>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</si>
  <si>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</si>
  <si>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</si>
  <si>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</si>
  <si>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</si>
  <si>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</si>
  <si>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</si>
  <si>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</si>
  <si>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</si>
  <si>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</si>
  <si>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</si>
  <si>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</si>
  <si>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</si>
  <si>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</si>
  <si>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</si>
  <si>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</si>
  <si>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</si>
  <si>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</si>
  <si>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</si>
  <si>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</si>
  <si>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</si>
  <si>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</si>
  <si>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</si>
  <si>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</si>
  <si>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</si>
  <si>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</si>
  <si>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</si>
  <si>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</si>
  <si>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</si>
  <si>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</si>
  <si>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</si>
  <si>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</si>
  <si>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</si>
  <si>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</si>
  <si>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</si>
  <si>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</si>
  <si>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</si>
  <si>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ploch rovných tl 75 mm z pórobetonových přesných tvárnic</t>
  </si>
  <si>
    <t>m2</t>
  </si>
  <si>
    <t>4</t>
  </si>
  <si>
    <t>2</t>
  </si>
  <si>
    <t>-1863654528</t>
  </si>
  <si>
    <t>VV</t>
  </si>
  <si>
    <t>1,65*0,8</t>
  </si>
  <si>
    <t>6</t>
  </si>
  <si>
    <t>Úpravy povrchů, podlahy a osazování výplní</t>
  </si>
  <si>
    <t>611131121</t>
  </si>
  <si>
    <t>Penetrační disperzní nátěr vnitřních stropů nanášený ručně</t>
  </si>
  <si>
    <t>545871422</t>
  </si>
  <si>
    <t>0,935*1,035</t>
  </si>
  <si>
    <t>1,955*1,65</t>
  </si>
  <si>
    <t>1*1,81</t>
  </si>
  <si>
    <t>Součet</t>
  </si>
  <si>
    <t>611142001</t>
  </si>
  <si>
    <t>Potažení vnitřních stropů sklovláknitým pletivem vtlačeným do tenkovrstvé hmoty</t>
  </si>
  <si>
    <t>754330643</t>
  </si>
  <si>
    <t>611311131</t>
  </si>
  <si>
    <t>Potažení vnitřních rovných stropů vápenným štukem tloušťky do 3 mm</t>
  </si>
  <si>
    <t>-1448813202</t>
  </si>
  <si>
    <t>5</t>
  </si>
  <si>
    <t>611321111</t>
  </si>
  <si>
    <t>Vápenocementová omítka hrubá jednovrstvá zatřená vnitřních stropů rovných nanášená ručně</t>
  </si>
  <si>
    <t>449709434</t>
  </si>
  <si>
    <t>612131121</t>
  </si>
  <si>
    <t>Penetrační disperzní nátěr vnitřních stěn nanášený ručně</t>
  </si>
  <si>
    <t>-1620118476</t>
  </si>
  <si>
    <t>7</t>
  </si>
  <si>
    <t>612142001</t>
  </si>
  <si>
    <t>Potažení vnitřních stěn sklovláknitým pletivem vtlačeným do tenkovrstvé hmoty</t>
  </si>
  <si>
    <t>560196111</t>
  </si>
  <si>
    <t>8</t>
  </si>
  <si>
    <t>612311131</t>
  </si>
  <si>
    <t>Potažení vnitřních stěn vápenným štukem tloušťky do 3 mm</t>
  </si>
  <si>
    <t>491051261</t>
  </si>
  <si>
    <t>1,035*0,6</t>
  </si>
  <si>
    <t>(1,65+0,08)*2,6</t>
  </si>
  <si>
    <t>3*0,5</t>
  </si>
  <si>
    <t>9</t>
  </si>
  <si>
    <t>612321111</t>
  </si>
  <si>
    <t>Vápenocementová omítka hrubá jednovrstvá zatřená vnitřních stěn nanášená ručně</t>
  </si>
  <si>
    <t>184547048</t>
  </si>
  <si>
    <t>(1,035+0,6+0,08+0,065+1,65+0,08+0,08)*2,6</t>
  </si>
  <si>
    <t>10</t>
  </si>
  <si>
    <t>619991001</t>
  </si>
  <si>
    <t>Zakrytí podlah fólií přilepenou lepící páskou</t>
  </si>
  <si>
    <t>-799295900</t>
  </si>
  <si>
    <t>4,05*5,5</t>
  </si>
  <si>
    <t>5,5*2</t>
  </si>
  <si>
    <t>11</t>
  </si>
  <si>
    <t>619991011</t>
  </si>
  <si>
    <t>Obalení konstrukcí a prvků fólií přilepenou lepící páskou</t>
  </si>
  <si>
    <t>1099354747</t>
  </si>
  <si>
    <t>konstrukce v blízkosti bytového jádra:</t>
  </si>
  <si>
    <t>50</t>
  </si>
  <si>
    <t>12</t>
  </si>
  <si>
    <t>632441112</t>
  </si>
  <si>
    <t>Potěr anhydritový samonivelační tl do 30 mm ze suchých směsí</t>
  </si>
  <si>
    <t>719339625</t>
  </si>
  <si>
    <t>13</t>
  </si>
  <si>
    <t>642944121</t>
  </si>
  <si>
    <t>Osazování ocelových zárubní dodatečné pl do 2,5 m2</t>
  </si>
  <si>
    <t>kus</t>
  </si>
  <si>
    <t>-392969926</t>
  </si>
  <si>
    <t>14</t>
  </si>
  <si>
    <t>M</t>
  </si>
  <si>
    <t>55331521</t>
  </si>
  <si>
    <t>zárubeň ocelová pro sádrokarton 100 700 L/P</t>
  </si>
  <si>
    <t>-543081573</t>
  </si>
  <si>
    <t>Ostatní konstrukce a práce, bourání</t>
  </si>
  <si>
    <t>784111001</t>
  </si>
  <si>
    <t>Oprášení (ometení ) podkladu v místnostech výšky do 3,80 m</t>
  </si>
  <si>
    <t>16</t>
  </si>
  <si>
    <t>1039354827</t>
  </si>
  <si>
    <t>konstrukce po vybouraném jádru:</t>
  </si>
  <si>
    <t>(0,08+1,65+0,08)*2,6</t>
  </si>
  <si>
    <t>0,6*2,6</t>
  </si>
  <si>
    <t>strop:</t>
  </si>
  <si>
    <t>4,05*1,8</t>
  </si>
  <si>
    <t>784111011</t>
  </si>
  <si>
    <t>Obroušení podkladu omítnutého v místnostech výšky do 3,80 m</t>
  </si>
  <si>
    <t>1978421886</t>
  </si>
  <si>
    <t>lehké obroušení stávajícího panelu - příprava pro novou omítku:</t>
  </si>
  <si>
    <t>(0,08+1,65+0,08)*2*2,6</t>
  </si>
  <si>
    <t>3*2,6</t>
  </si>
  <si>
    <t>17</t>
  </si>
  <si>
    <t>952901111</t>
  </si>
  <si>
    <t>Vyčištění budov bytové a občanské výstavby při výšce podlaží do 4 m</t>
  </si>
  <si>
    <t>35250711</t>
  </si>
  <si>
    <t>přístupová trasa do bytu-chodba:</t>
  </si>
  <si>
    <t>18</t>
  </si>
  <si>
    <t>962084121</t>
  </si>
  <si>
    <t>Bourání příček umakartových tl do 50 mm</t>
  </si>
  <si>
    <t>64676077</t>
  </si>
  <si>
    <t>(0,95+1,6+1,405+1,72*2+0,95+1,145+2,645)*2,6</t>
  </si>
  <si>
    <t>19</t>
  </si>
  <si>
    <t>965046111</t>
  </si>
  <si>
    <t>Broušení stávajících betonových podlah úběr do 3 mm</t>
  </si>
  <si>
    <t>-1019350414</t>
  </si>
  <si>
    <t>(0,065+1,035+0,08)*(0,935)</t>
  </si>
  <si>
    <t>(0,08+1,16+0,875)*(0,08+1,65+0,08)</t>
  </si>
  <si>
    <t>20</t>
  </si>
  <si>
    <t>968062455</t>
  </si>
  <si>
    <t>Vybourání dřevěných dveřních zárubní pl do 2 m2</t>
  </si>
  <si>
    <t>1598558490</t>
  </si>
  <si>
    <t>dveře do spíže:</t>
  </si>
  <si>
    <t>0,7*2</t>
  </si>
  <si>
    <t>766691914</t>
  </si>
  <si>
    <t>Vyvěšení nebo zavěšení dřevěných křídel dveří pl do 2 m2</t>
  </si>
  <si>
    <t>-1644715217</t>
  </si>
  <si>
    <t>997</t>
  </si>
  <si>
    <t>Přesun sutě</t>
  </si>
  <si>
    <t>22</t>
  </si>
  <si>
    <t>997013157</t>
  </si>
  <si>
    <t>Vnitrostaveništní doprava suti a vybouraných hmot pro budovy v do 24 m s omezením mechanizace</t>
  </si>
  <si>
    <t>t</t>
  </si>
  <si>
    <t>-1725699065</t>
  </si>
  <si>
    <t>23</t>
  </si>
  <si>
    <t>997013219</t>
  </si>
  <si>
    <t>Příplatek k vnitrostaveništní dopravě suti a vybouraných hmot za zvětšenou dopravu suti ZKD 10 m</t>
  </si>
  <si>
    <t>1005008026</t>
  </si>
  <si>
    <t>3,772*50 'Přepočtené koeficientem množství</t>
  </si>
  <si>
    <t>24</t>
  </si>
  <si>
    <t>997013501</t>
  </si>
  <si>
    <t>Odvoz suti a vybouraných hmot na skládku nebo meziskládku do 1 km se složením</t>
  </si>
  <si>
    <t>-2016607628</t>
  </si>
  <si>
    <t>25</t>
  </si>
  <si>
    <t>997013509</t>
  </si>
  <si>
    <t>Příplatek k odvozu suti a vybouraných hmot na skládku ZKD 1 km přes 1 km</t>
  </si>
  <si>
    <t>-280427754</t>
  </si>
  <si>
    <t>3,772*9 'Přepočtené koeficientem množství</t>
  </si>
  <si>
    <t>26</t>
  </si>
  <si>
    <t>997013831</t>
  </si>
  <si>
    <t>Poplatek za uložení na skládce (skládkovné) stavebního odpadu směsného kód odpadu 170 904</t>
  </si>
  <si>
    <t>1094669618</t>
  </si>
  <si>
    <t>998</t>
  </si>
  <si>
    <t>Přesun hmot</t>
  </si>
  <si>
    <t>27</t>
  </si>
  <si>
    <t>998011003</t>
  </si>
  <si>
    <t>Přesun hmot pro budovy zděné v do 24 m</t>
  </si>
  <si>
    <t>1828141501</t>
  </si>
  <si>
    <t>28</t>
  </si>
  <si>
    <t>998011014</t>
  </si>
  <si>
    <t>Příplatek k přesunu hmot pro budovy zděné za zvětšený přesun do 500 m</t>
  </si>
  <si>
    <t>-1879819983</t>
  </si>
  <si>
    <t>29</t>
  </si>
  <si>
    <t>998017003</t>
  </si>
  <si>
    <t>Přesun hmot s omezením mechanizace pro budovy v do 24 m</t>
  </si>
  <si>
    <t>-705653222</t>
  </si>
  <si>
    <t>PSV</t>
  </si>
  <si>
    <t>Práce a dodávky PSV</t>
  </si>
  <si>
    <t>711</t>
  </si>
  <si>
    <t>Izolace proti vodě, vlhkosti a plynům</t>
  </si>
  <si>
    <t>30</t>
  </si>
  <si>
    <t>711191201</t>
  </si>
  <si>
    <t>Provedení izolace proti zemní vlhkosti hydroizolační stěrkou vodorovné na betonu, 2 vrstvy</t>
  </si>
  <si>
    <t>-752057201</t>
  </si>
  <si>
    <t>1,035*0,935</t>
  </si>
  <si>
    <t>31</t>
  </si>
  <si>
    <t>711192201</t>
  </si>
  <si>
    <t>Provedení izolace proti zemní vlhkosti hydroizolační stěrkou svislé na betonu, 2 vrstvy</t>
  </si>
  <si>
    <t>1473025476</t>
  </si>
  <si>
    <t>(0,935+1,035*2)*0,2</t>
  </si>
  <si>
    <t>(0,7+1,6+0,7)*2</t>
  </si>
  <si>
    <t>1,6*0,6</t>
  </si>
  <si>
    <t>(1,25*2+1,65)*0,2</t>
  </si>
  <si>
    <t>32</t>
  </si>
  <si>
    <t>24617150</t>
  </si>
  <si>
    <t>hmota nátěrová hydroizolační elastická na beton nebo omítku</t>
  </si>
  <si>
    <t>kg</t>
  </si>
  <si>
    <t>265483029</t>
  </si>
  <si>
    <t>spotřeba 3kg/m2, tl. 2mm</t>
  </si>
  <si>
    <t>(4,194+8,391)*3</t>
  </si>
  <si>
    <t>33</t>
  </si>
  <si>
    <t>711199095</t>
  </si>
  <si>
    <t>Příplatek k izolacím proti zemní vlhkosti za plochu do 10 m2 natěradly za studena nebo za horka</t>
  </si>
  <si>
    <t>-676370541</t>
  </si>
  <si>
    <t>4,194+8,391</t>
  </si>
  <si>
    <t>34</t>
  </si>
  <si>
    <t>711199101</t>
  </si>
  <si>
    <t>Provedení těsnícího pásu do spoje dilatační nebo styčné spáry podlaha - stěna</t>
  </si>
  <si>
    <t>m</t>
  </si>
  <si>
    <t>-1001065053</t>
  </si>
  <si>
    <t>1,035+0,935+1,035</t>
  </si>
  <si>
    <t>1,65*3</t>
  </si>
  <si>
    <t>1,955*2</t>
  </si>
  <si>
    <t>0,6*2</t>
  </si>
  <si>
    <t>0,2*4</t>
  </si>
  <si>
    <t>0,2*2</t>
  </si>
  <si>
    <t>1,4*2</t>
  </si>
  <si>
    <t>35</t>
  </si>
  <si>
    <t>711199102</t>
  </si>
  <si>
    <t>Provedení těsnícího koutu pro vnější nebo vnitřní roh spáry podlaha - stěna</t>
  </si>
  <si>
    <t>-228015885</t>
  </si>
  <si>
    <t>36</t>
  </si>
  <si>
    <t>28355020</t>
  </si>
  <si>
    <t>páska pružná těsnící š 80mm</t>
  </si>
  <si>
    <t>-1199175885</t>
  </si>
  <si>
    <t>17,065*1,1</t>
  </si>
  <si>
    <t>37</t>
  </si>
  <si>
    <t>998711103</t>
  </si>
  <si>
    <t>Přesun hmot tonážní pro izolace proti vodě, vlhkosti a plynům v objektech výšky do 60 m</t>
  </si>
  <si>
    <t>-598080318</t>
  </si>
  <si>
    <t>38</t>
  </si>
  <si>
    <t>998711181</t>
  </si>
  <si>
    <t>Příplatek k přesunu hmot tonážní 711 prováděný bez použití mechanizace</t>
  </si>
  <si>
    <t>-998358646</t>
  </si>
  <si>
    <t>721</t>
  </si>
  <si>
    <t>Zdravotechnika - vnitřní kanalizace</t>
  </si>
  <si>
    <t>39</t>
  </si>
  <si>
    <t>721171808</t>
  </si>
  <si>
    <t>Demontáž potrubí z PVC do D 114</t>
  </si>
  <si>
    <t>6914875</t>
  </si>
  <si>
    <t>40</t>
  </si>
  <si>
    <t>721173706</t>
  </si>
  <si>
    <t>Potrubí kanalizační z PE odpadní DN 100</t>
  </si>
  <si>
    <t>852300071</t>
  </si>
  <si>
    <t>41</t>
  </si>
  <si>
    <t>721173722</t>
  </si>
  <si>
    <t>Potrubí kanalizační z PE připojovací DN 40</t>
  </si>
  <si>
    <t>-727056612</t>
  </si>
  <si>
    <t>42</t>
  </si>
  <si>
    <t>721173724</t>
  </si>
  <si>
    <t>Potrubí kanalizační z PE připojovací DN 70</t>
  </si>
  <si>
    <t>1164965501</t>
  </si>
  <si>
    <t>43</t>
  </si>
  <si>
    <t>721220801</t>
  </si>
  <si>
    <t>Demontáž uzávěrek zápachových DN 70</t>
  </si>
  <si>
    <t>-510211566</t>
  </si>
  <si>
    <t>vana,umyvadlo,pračka:</t>
  </si>
  <si>
    <t>44</t>
  </si>
  <si>
    <t>721290111</t>
  </si>
  <si>
    <t>Zkouška těsnosti potrubí kanalizace vodou do DN 125</t>
  </si>
  <si>
    <t>-838682557</t>
  </si>
  <si>
    <t>45</t>
  </si>
  <si>
    <t>998721103</t>
  </si>
  <si>
    <t>Přesun hmot tonážní pro vnitřní kanalizace v objektech v do 24 m</t>
  </si>
  <si>
    <t>-300986643</t>
  </si>
  <si>
    <t>46</t>
  </si>
  <si>
    <t>998721181</t>
  </si>
  <si>
    <t>Příplatek k přesunu hmot tonážní 721 prováděný bez použití mechanizace</t>
  </si>
  <si>
    <t>581803048</t>
  </si>
  <si>
    <t>722</t>
  </si>
  <si>
    <t>Zdravotechnika - vnitřní vodovod</t>
  </si>
  <si>
    <t>47</t>
  </si>
  <si>
    <t>722170801</t>
  </si>
  <si>
    <t>Demontáž rozvodů vody z plastů do D 25</t>
  </si>
  <si>
    <t>-528495523</t>
  </si>
  <si>
    <t>48</t>
  </si>
  <si>
    <t>722176113</t>
  </si>
  <si>
    <t>Montáž potrubí plastové spojované svary polyfuzně do D 25 mm</t>
  </si>
  <si>
    <t>1882053319</t>
  </si>
  <si>
    <t>49</t>
  </si>
  <si>
    <t>28615150</t>
  </si>
  <si>
    <t>trubka vodovodní tlaková PPR řada PN 20 D 16mm dl 4m</t>
  </si>
  <si>
    <t>1851702937</t>
  </si>
  <si>
    <t>28615152</t>
  </si>
  <si>
    <t>trubka vodovodní tlaková PPR řada PN 20 D 20mm dl 4m</t>
  </si>
  <si>
    <t>1970260830</t>
  </si>
  <si>
    <t>51</t>
  </si>
  <si>
    <t>28615153</t>
  </si>
  <si>
    <t>trubka vodovodní tlaková PPR řada PN 20 D 25mm dl 4m</t>
  </si>
  <si>
    <t>119592409</t>
  </si>
  <si>
    <t>52</t>
  </si>
  <si>
    <t>722179191</t>
  </si>
  <si>
    <t>Příplatek k rozvodu vody z plastů za malý rozsah prací na zakázce do 20 m</t>
  </si>
  <si>
    <t>soubor</t>
  </si>
  <si>
    <t>888169895</t>
  </si>
  <si>
    <t>53</t>
  </si>
  <si>
    <t>722179192</t>
  </si>
  <si>
    <t>Příplatek k rozvodu vody z plastů za potrubí do D 32 mm do 15 svarů</t>
  </si>
  <si>
    <t>-424009530</t>
  </si>
  <si>
    <t>54</t>
  </si>
  <si>
    <t>722290215</t>
  </si>
  <si>
    <t>Zkouška těsnosti vodovodního potrubí hrdlového nebo přírubového do DN 100</t>
  </si>
  <si>
    <t>909153258</t>
  </si>
  <si>
    <t>55</t>
  </si>
  <si>
    <t>722290234</t>
  </si>
  <si>
    <t>Proplach a dezinfekce vodovodního potrubí do DN 80</t>
  </si>
  <si>
    <t>-433432461</t>
  </si>
  <si>
    <t>56</t>
  </si>
  <si>
    <t>998722103</t>
  </si>
  <si>
    <t>Přesun hmot tonážní pro vnitřní vodovod v objektech v do 24 m</t>
  </si>
  <si>
    <t>-1131290058</t>
  </si>
  <si>
    <t>57</t>
  </si>
  <si>
    <t>998722181</t>
  </si>
  <si>
    <t>Příplatek k přesunu hmot tonážní 722 prováděný bez použití mechanizace</t>
  </si>
  <si>
    <t>594613002</t>
  </si>
  <si>
    <t>723</t>
  </si>
  <si>
    <t>Zdravotechnika - vnitřní plynovod</t>
  </si>
  <si>
    <t>58</t>
  </si>
  <si>
    <t>723120804</t>
  </si>
  <si>
    <t>Demontáž potrubí ocelové závitové svařované do DN 25</t>
  </si>
  <si>
    <t>-3954562</t>
  </si>
  <si>
    <t>59</t>
  </si>
  <si>
    <t>723150402</t>
  </si>
  <si>
    <t>Potrubí plyn ocelové z ušlechtilé oceli spojované lisováním DN 15</t>
  </si>
  <si>
    <t>-758421361</t>
  </si>
  <si>
    <t>chránička:</t>
  </si>
  <si>
    <t>60</t>
  </si>
  <si>
    <t>723181002</t>
  </si>
  <si>
    <t>Potrubí měděné měkké spojované lisováním DN 15 ZTI</t>
  </si>
  <si>
    <t>1199824553</t>
  </si>
  <si>
    <t>61</t>
  </si>
  <si>
    <t>723190105</t>
  </si>
  <si>
    <t>Přípojka plynovodní nerezová hadice G1/2 F x G1/2 F délky 100 cm spojovaná na závit</t>
  </si>
  <si>
    <t>307309788</t>
  </si>
  <si>
    <t>62</t>
  </si>
  <si>
    <t>723190901</t>
  </si>
  <si>
    <t>Uzavření,otevření plynovodního potrubí při opravě</t>
  </si>
  <si>
    <t>-1530354753</t>
  </si>
  <si>
    <t>63</t>
  </si>
  <si>
    <t>723190907</t>
  </si>
  <si>
    <t>Odvzdušnění nebo napuštění plynovodního potrubí</t>
  </si>
  <si>
    <t>-1100055533</t>
  </si>
  <si>
    <t>64</t>
  </si>
  <si>
    <t>723190909</t>
  </si>
  <si>
    <t>Zkouška těsnosti potrubí plynovodního</t>
  </si>
  <si>
    <t>881363531</t>
  </si>
  <si>
    <t>65</t>
  </si>
  <si>
    <t>998723103</t>
  </si>
  <si>
    <t>Přesun hmot tonážní pro vnitřní plynovod v objektech v do 24 m</t>
  </si>
  <si>
    <t>222168295</t>
  </si>
  <si>
    <t>66</t>
  </si>
  <si>
    <t>998723181</t>
  </si>
  <si>
    <t>Příplatek k přesunu hmot tonážní 723 prováděný bez použití mechanizace</t>
  </si>
  <si>
    <t>495092114</t>
  </si>
  <si>
    <t>725</t>
  </si>
  <si>
    <t>Zdravotechnika - zařizovací předměty</t>
  </si>
  <si>
    <t>67</t>
  </si>
  <si>
    <t>725110811</t>
  </si>
  <si>
    <t>Demontáž klozetů splachovací s nádrží</t>
  </si>
  <si>
    <t>1911547148</t>
  </si>
  <si>
    <t>68</t>
  </si>
  <si>
    <t>725112001</t>
  </si>
  <si>
    <t>Klozet keramický standardní samostatně stojící s hlubokým splachováním odpad vodorovný</t>
  </si>
  <si>
    <t>920033822</t>
  </si>
  <si>
    <t>69</t>
  </si>
  <si>
    <t>725210821</t>
  </si>
  <si>
    <t>Demontáž umyvadel bez výtokových armatur</t>
  </si>
  <si>
    <t>-1469730870</t>
  </si>
  <si>
    <t>70</t>
  </si>
  <si>
    <t>725211602</t>
  </si>
  <si>
    <t>Umyvadlo keramické připevněné na stěnu šrouby bílé bez krytu na sifon 550 mm</t>
  </si>
  <si>
    <t>-947674187</t>
  </si>
  <si>
    <t>71</t>
  </si>
  <si>
    <t>725220841</t>
  </si>
  <si>
    <t>Demontáž van ocelová</t>
  </si>
  <si>
    <t>-1547489909</t>
  </si>
  <si>
    <t>72</t>
  </si>
  <si>
    <t>725222116</t>
  </si>
  <si>
    <t>Vana bez armatur výtokových akrylátová se zápachovou uzávěrkou 1600x700 mm</t>
  </si>
  <si>
    <t>-1860526610</t>
  </si>
  <si>
    <t>73</t>
  </si>
  <si>
    <t>725810811</t>
  </si>
  <si>
    <t>Demontáž ventilů výtokových nástěnných</t>
  </si>
  <si>
    <t>-1936742164</t>
  </si>
  <si>
    <t>74</t>
  </si>
  <si>
    <t>725811115</t>
  </si>
  <si>
    <t>Ventil nástěnný pevný výtok G1/2x80 mm</t>
  </si>
  <si>
    <t>1224703188</t>
  </si>
  <si>
    <t>75</t>
  </si>
  <si>
    <t>725820801</t>
  </si>
  <si>
    <t>Demontáž baterie nástěnné do G 3 / 4</t>
  </si>
  <si>
    <t>-536175490</t>
  </si>
  <si>
    <t>76</t>
  </si>
  <si>
    <t>725822611</t>
  </si>
  <si>
    <t>Baterie umyvadlová stojánková páková bez výpusti</t>
  </si>
  <si>
    <t>139056103</t>
  </si>
  <si>
    <t>77</t>
  </si>
  <si>
    <t>725831313</t>
  </si>
  <si>
    <t>Baterie vanová nástěnná páková s příslušenstvím a pohyblivým držákem</t>
  </si>
  <si>
    <t>-1005021762</t>
  </si>
  <si>
    <t>78</t>
  </si>
  <si>
    <t>725865501</t>
  </si>
  <si>
    <t>Odpadní souprava DN 40/50 se zápachovou uzávěrkou pro vanu, ovládání bovdenem</t>
  </si>
  <si>
    <t>-566837018</t>
  </si>
  <si>
    <t>79</t>
  </si>
  <si>
    <t>725869101</t>
  </si>
  <si>
    <t>Montáž zápachových uzávěrek do DN 40</t>
  </si>
  <si>
    <t>1884266239</t>
  </si>
  <si>
    <t>80</t>
  </si>
  <si>
    <t>55161837</t>
  </si>
  <si>
    <t>uzávěrka zápachová pro pračku a myčku nástěnná PP-bílá DN 40</t>
  </si>
  <si>
    <t>689758588</t>
  </si>
  <si>
    <t>81</t>
  </si>
  <si>
    <t>ZUU</t>
  </si>
  <si>
    <t>Zápachová uzávěra - sifon pro umyvadla, provedení chrom</t>
  </si>
  <si>
    <t>-198151831</t>
  </si>
  <si>
    <t>82</t>
  </si>
  <si>
    <t>725980123</t>
  </si>
  <si>
    <t>Dvířka 40/20 vč. montáže a začištění k obkladu</t>
  </si>
  <si>
    <t>-1010256823</t>
  </si>
  <si>
    <t>83</t>
  </si>
  <si>
    <t>998725103</t>
  </si>
  <si>
    <t>Přesun hmot tonážní pro zařizovací předměty v objektech v do 24 m</t>
  </si>
  <si>
    <t>738648506</t>
  </si>
  <si>
    <t>84</t>
  </si>
  <si>
    <t>998725181</t>
  </si>
  <si>
    <t>Příplatek k přesunu hmot tonážní 725 prováděný bez použití mechanizace</t>
  </si>
  <si>
    <t>669865144</t>
  </si>
  <si>
    <t>85</t>
  </si>
  <si>
    <t>OIM</t>
  </si>
  <si>
    <t>Ostatní instalační materiál nutný pro dopojení zařizovacích předmětů (pancéřové hadičky, těsnění atd...)</t>
  </si>
  <si>
    <t>kpl</t>
  </si>
  <si>
    <t>-396273885</t>
  </si>
  <si>
    <t>726</t>
  </si>
  <si>
    <t>Zdravotechnika - předstěnové instalace</t>
  </si>
  <si>
    <t>86</t>
  </si>
  <si>
    <t>726131001</t>
  </si>
  <si>
    <t>Instalační předstěna - umyvadlo do v 1120 mm se stojánkovou baterií do lehkých stěn s kovovou kcí</t>
  </si>
  <si>
    <t>-1531502419</t>
  </si>
  <si>
    <t>87</t>
  </si>
  <si>
    <t>998726113</t>
  </si>
  <si>
    <t>Přesun hmot tonážní pro instalační prefabrikáty v objektech v do 24 m</t>
  </si>
  <si>
    <t>-199083672</t>
  </si>
  <si>
    <t>88</t>
  </si>
  <si>
    <t>998726181</t>
  </si>
  <si>
    <t>Příplatek k přesunu hmot tonážní 726 prováděný bez použití mechanizace</t>
  </si>
  <si>
    <t>1097493295</t>
  </si>
  <si>
    <t>741</t>
  </si>
  <si>
    <t>Elektroinstalace - silnoproud</t>
  </si>
  <si>
    <t>89</t>
  </si>
  <si>
    <t>741112001</t>
  </si>
  <si>
    <t>Montáž krabice zapuštěná plastová kruhová</t>
  </si>
  <si>
    <t>1352295645</t>
  </si>
  <si>
    <t>90</t>
  </si>
  <si>
    <t>34571515</t>
  </si>
  <si>
    <t>krabice přístrojová instalační 400 V, 142x71x45mm do dutých stěn</t>
  </si>
  <si>
    <t>1872364329</t>
  </si>
  <si>
    <t>91</t>
  </si>
  <si>
    <t>741120001</t>
  </si>
  <si>
    <t>Montáž vodič Cu izolovaný plný a laněný žíla 0,35-6 mm2 pod omítku (CY)</t>
  </si>
  <si>
    <t>744256825</t>
  </si>
  <si>
    <t>92</t>
  </si>
  <si>
    <t>34111036</t>
  </si>
  <si>
    <t>kabel silový s Cu jádrem 1 kV 3x2,5mm2</t>
  </si>
  <si>
    <t>-488511459</t>
  </si>
  <si>
    <t>93</t>
  </si>
  <si>
    <t>34111018</t>
  </si>
  <si>
    <t>kabel silový s Cu jádrem 6mm2</t>
  </si>
  <si>
    <t>1175001008</t>
  </si>
  <si>
    <t>94</t>
  </si>
  <si>
    <t>741210001</t>
  </si>
  <si>
    <t>Montáž rozvodnice oceloplechová nebo plastová běžná do 20 kg</t>
  </si>
  <si>
    <t>1241361609</t>
  </si>
  <si>
    <t>95</t>
  </si>
  <si>
    <t>35713850</t>
  </si>
  <si>
    <t>rozvodnice elektroměrové s jedním 1 fázovým místem bez požární úpravy 18 pozic</t>
  </si>
  <si>
    <t>-1102177640</t>
  </si>
  <si>
    <t>96</t>
  </si>
  <si>
    <t>741310001</t>
  </si>
  <si>
    <t>Montáž vypínač nástěnný 1-jednopólový prostředí normální</t>
  </si>
  <si>
    <t>1921770974</t>
  </si>
  <si>
    <t>97</t>
  </si>
  <si>
    <t>34535799</t>
  </si>
  <si>
    <t>ovladač zapínací tlačítkový 10A 3553-80289 velkoplošný</t>
  </si>
  <si>
    <t>-589678708</t>
  </si>
  <si>
    <t>98</t>
  </si>
  <si>
    <t>741313001</t>
  </si>
  <si>
    <t>Montáž zásuvka (polo)zapuštěná bezšroubové připojení 2P+PE se zapojením vodičů</t>
  </si>
  <si>
    <t>874236797</t>
  </si>
  <si>
    <t>99</t>
  </si>
  <si>
    <t>35811077</t>
  </si>
  <si>
    <t>zásuvka nepropustná nástěnná 16A 220 V 3pólová</t>
  </si>
  <si>
    <t>-1888755844</t>
  </si>
  <si>
    <t>100</t>
  </si>
  <si>
    <t>741370002</t>
  </si>
  <si>
    <t>Montáž svítidlo žárovkové bytové stropní přisazené 1 zdroj se sklem</t>
  </si>
  <si>
    <t>1786392095</t>
  </si>
  <si>
    <t>101</t>
  </si>
  <si>
    <t>34821275</t>
  </si>
  <si>
    <t>svítidlo bytové žárovkové IP 42, max. 60 W E27</t>
  </si>
  <si>
    <t>-722525958</t>
  </si>
  <si>
    <t>102</t>
  </si>
  <si>
    <t>34823735</t>
  </si>
  <si>
    <t>svítidlo zářivkové interiérové s kompenzací, barva bílá, 18W, délka 974 mm</t>
  </si>
  <si>
    <t>-268232311</t>
  </si>
  <si>
    <t>103</t>
  </si>
  <si>
    <t>34111030</t>
  </si>
  <si>
    <t>kabel silový s Cu jádrem 1 kV 3x1,5mm2</t>
  </si>
  <si>
    <t>-1211791439</t>
  </si>
  <si>
    <t>104</t>
  </si>
  <si>
    <t>741810001</t>
  </si>
  <si>
    <t>Celková prohlídka elektrického rozvodu a zařízení do 100 000,- Kč</t>
  </si>
  <si>
    <t>-213438711</t>
  </si>
  <si>
    <t>105</t>
  </si>
  <si>
    <t>54111971</t>
  </si>
  <si>
    <t>1757672897</t>
  </si>
  <si>
    <t>106</t>
  </si>
  <si>
    <t>725610902</t>
  </si>
  <si>
    <t>-668163923</t>
  </si>
  <si>
    <t>107</t>
  </si>
  <si>
    <t>998741103</t>
  </si>
  <si>
    <t>Přesun hmot tonážní pro silnoproud v objektech v do 24 m</t>
  </si>
  <si>
    <t>1297011201</t>
  </si>
  <si>
    <t>108</t>
  </si>
  <si>
    <t>998741181</t>
  </si>
  <si>
    <t>Příplatek k přesunu hmot tonážní 741 prováděný bez použití mechanizace</t>
  </si>
  <si>
    <t>2088019873</t>
  </si>
  <si>
    <t>751</t>
  </si>
  <si>
    <t>Vzduchotechnika</t>
  </si>
  <si>
    <t>109</t>
  </si>
  <si>
    <t>751111012</t>
  </si>
  <si>
    <t>Mtž vent ax ntl nástěnného základního D do 200 mm</t>
  </si>
  <si>
    <t>-360885026</t>
  </si>
  <si>
    <t>110</t>
  </si>
  <si>
    <t>V</t>
  </si>
  <si>
    <t>Axiální ventilátor max. 20x20cm, pr. 125 mm</t>
  </si>
  <si>
    <t>-1399598609</t>
  </si>
  <si>
    <t>111</t>
  </si>
  <si>
    <t>751111811</t>
  </si>
  <si>
    <t>Demontáž ventilátoru axiálního nízkotlakého kruhové potrubí D do 200 mm</t>
  </si>
  <si>
    <t>-507812216</t>
  </si>
  <si>
    <t>112</t>
  </si>
  <si>
    <t>751377011</t>
  </si>
  <si>
    <t>Mtž odsávacího zákrytu (digestoř) bytového vestavěného</t>
  </si>
  <si>
    <t>-606706224</t>
  </si>
  <si>
    <t>113</t>
  </si>
  <si>
    <t>Digestoř vestavná výsuvná pod skříňku</t>
  </si>
  <si>
    <t>-1643912442</t>
  </si>
  <si>
    <t>114</t>
  </si>
  <si>
    <t>998751102</t>
  </si>
  <si>
    <t>Přesun hmot tonážní pro vzduchotechniku v objektech v do 24 m</t>
  </si>
  <si>
    <t>26329316</t>
  </si>
  <si>
    <t>115</t>
  </si>
  <si>
    <t>998751181</t>
  </si>
  <si>
    <t>Příplatek k přesunu hmot tonážní 751 prováděný bez použití mechanizace</t>
  </si>
  <si>
    <t>1147748964</t>
  </si>
  <si>
    <t>763</t>
  </si>
  <si>
    <t>Konstrukce suché výstavby</t>
  </si>
  <si>
    <t>116</t>
  </si>
  <si>
    <t>763111331</t>
  </si>
  <si>
    <t>SDK příčka tl 80 mm profil CW+UW 50 desky 1xH2 15 TI 40 mm</t>
  </si>
  <si>
    <t>1820152227</t>
  </si>
  <si>
    <t>3,05*2,6</t>
  </si>
  <si>
    <t>(1,65+0,935)*2,6</t>
  </si>
  <si>
    <t>(1,65+0,935+1,955+1,08)*2,6</t>
  </si>
  <si>
    <t>117</t>
  </si>
  <si>
    <t>763111718</t>
  </si>
  <si>
    <t>SDK příčka úprava styku příčky a stropu/stávající stěny páskou nebo silikonováním</t>
  </si>
  <si>
    <t>605758222</t>
  </si>
  <si>
    <t>(0,935+1,035)*2</t>
  </si>
  <si>
    <t>(1,955+1,65)*2</t>
  </si>
  <si>
    <t>3,05+0,08+1,65+1+4,05</t>
  </si>
  <si>
    <t>2,6*3</t>
  </si>
  <si>
    <t>118</t>
  </si>
  <si>
    <t>763111751</t>
  </si>
  <si>
    <t>Příplatek k SDK příčce za plochu do 6 m2 jednotlivě</t>
  </si>
  <si>
    <t>-111301071</t>
  </si>
  <si>
    <t>119</t>
  </si>
  <si>
    <t>763111762</t>
  </si>
  <si>
    <t>Příplatek k SDK příčce s jednoduchou nosnou konstrukcí za zahuštění profilů na vzdálenost 41 mm</t>
  </si>
  <si>
    <t>433901265</t>
  </si>
  <si>
    <t>120</t>
  </si>
  <si>
    <t>763111771</t>
  </si>
  <si>
    <t>Příplatek k SDK příčce za rovinnost kvality Q3</t>
  </si>
  <si>
    <t>-284618929</t>
  </si>
  <si>
    <t>29,263*2</t>
  </si>
  <si>
    <t>121</t>
  </si>
  <si>
    <t>998763303</t>
  </si>
  <si>
    <t>Přesun hmot tonážní pro sádrokartonové konstrukce v objektech v do 24 m</t>
  </si>
  <si>
    <t>-586764764</t>
  </si>
  <si>
    <t>122</t>
  </si>
  <si>
    <t>998763381</t>
  </si>
  <si>
    <t>Příplatek k přesunu hmot tonážní 763 SDK prováděný bez použití mechanizace</t>
  </si>
  <si>
    <t>-1238684680</t>
  </si>
  <si>
    <t>123</t>
  </si>
  <si>
    <t>VS</t>
  </si>
  <si>
    <t>Příplatek za použití vysokopevnostního sádrokartonu tvrzeného v místě zavěšení kuchyňské linky</t>
  </si>
  <si>
    <t>361935092</t>
  </si>
  <si>
    <t>766</t>
  </si>
  <si>
    <t>Konstrukce truhlářské</t>
  </si>
  <si>
    <t>124</t>
  </si>
  <si>
    <t>766421812</t>
  </si>
  <si>
    <t>Demontáž truhlářského obložení podhledů z panelů plochy přes 1,5 m2</t>
  </si>
  <si>
    <t>1779345009</t>
  </si>
  <si>
    <t>demontáž obložení stropu umakartem:</t>
  </si>
  <si>
    <t>0,95*1,145</t>
  </si>
  <si>
    <t>1,6*1,72</t>
  </si>
  <si>
    <t>125</t>
  </si>
  <si>
    <t>766660001</t>
  </si>
  <si>
    <t>Montáž dveřních křídel otvíravých 1křídlových š do 0,8 m do ocelové zárubně</t>
  </si>
  <si>
    <t>-1501678122</t>
  </si>
  <si>
    <t>126</t>
  </si>
  <si>
    <t>61162854</t>
  </si>
  <si>
    <t>dveře vnitřní foliované plné 1křídlové 70x197 cm</t>
  </si>
  <si>
    <t>1029276989</t>
  </si>
  <si>
    <t>127</t>
  </si>
  <si>
    <t>54914610</t>
  </si>
  <si>
    <t>kování vrchní dveřní klika včetně rozet a montážního materiál nerez PK</t>
  </si>
  <si>
    <t>1830304454</t>
  </si>
  <si>
    <t>128</t>
  </si>
  <si>
    <t>766660722</t>
  </si>
  <si>
    <t>Montáž dveřního kování - zámku</t>
  </si>
  <si>
    <t>797400030</t>
  </si>
  <si>
    <t>129</t>
  </si>
  <si>
    <t>54925015</t>
  </si>
  <si>
    <t>zámek stavební zadlabací dozický 02-03 L Zn</t>
  </si>
  <si>
    <t>-1513406443</t>
  </si>
  <si>
    <t>130</t>
  </si>
  <si>
    <t>766695212</t>
  </si>
  <si>
    <t>Montáž truhlářských prahů dveří 1křídlových šířky do 10 cm</t>
  </si>
  <si>
    <t>-156943800</t>
  </si>
  <si>
    <t>131</t>
  </si>
  <si>
    <t>61187416</t>
  </si>
  <si>
    <t>práh dveřní dřevěný bukový tl 2cm dl 92cm š 10cm</t>
  </si>
  <si>
    <t>691467512</t>
  </si>
  <si>
    <t>132</t>
  </si>
  <si>
    <t>766812840</t>
  </si>
  <si>
    <t>Demontáž kuchyňských linek dřevěných nebo kovových délky do 2,1 m</t>
  </si>
  <si>
    <t>-462350337</t>
  </si>
  <si>
    <t>133</t>
  </si>
  <si>
    <t>998766103</t>
  </si>
  <si>
    <t>Přesun hmot tonážní pro konstrukce truhlářské v objektech v do 24 m</t>
  </si>
  <si>
    <t>2137200379</t>
  </si>
  <si>
    <t>134</t>
  </si>
  <si>
    <t>998766181</t>
  </si>
  <si>
    <t>Příplatek k přesunu hmot tonážní 766 prováděný bez použití mechanizace</t>
  </si>
  <si>
    <t>207418560</t>
  </si>
  <si>
    <t>135</t>
  </si>
  <si>
    <t>DV</t>
  </si>
  <si>
    <t>Dodávka a osazení SDK konstrukce dvířek za wc - pro obklad vč. úchytek a začištění</t>
  </si>
  <si>
    <t>-1215645229</t>
  </si>
  <si>
    <t>136</t>
  </si>
  <si>
    <t>KL</t>
  </si>
  <si>
    <t>Kuchyňská linka dle specifikace vč. dřezu - dodávka</t>
  </si>
  <si>
    <t>-1800455105</t>
  </si>
  <si>
    <t>137</t>
  </si>
  <si>
    <t>MKL</t>
  </si>
  <si>
    <t>Montáž kuchyňské linky dle specifikace</t>
  </si>
  <si>
    <t>460262430</t>
  </si>
  <si>
    <t>138</t>
  </si>
  <si>
    <t>P12</t>
  </si>
  <si>
    <t>Dodávka a montáž laminátových dveří vč. rámu</t>
  </si>
  <si>
    <t>-41302402</t>
  </si>
  <si>
    <t>139</t>
  </si>
  <si>
    <t>UP</t>
  </si>
  <si>
    <t>Dodatečná úprava dveřních prahů vzhledem k výškovým rozdílům podlah</t>
  </si>
  <si>
    <t>-588225990</t>
  </si>
  <si>
    <t>771</t>
  </si>
  <si>
    <t>Podlahy z dlaždic</t>
  </si>
  <si>
    <t>140</t>
  </si>
  <si>
    <t>771571113</t>
  </si>
  <si>
    <t>Montáž podlah z keramických dlaždic režných hladkých do malty do 12 ks/m2</t>
  </si>
  <si>
    <t>1335452261</t>
  </si>
  <si>
    <t>141</t>
  </si>
  <si>
    <t>771591111</t>
  </si>
  <si>
    <t>Podlahy penetrace podkladu</t>
  </si>
  <si>
    <t>1125201346</t>
  </si>
  <si>
    <t>142</t>
  </si>
  <si>
    <t>59761408</t>
  </si>
  <si>
    <t>dlaždice keramická barevná přes 9 do 12 ks/m2</t>
  </si>
  <si>
    <t>-258748877</t>
  </si>
  <si>
    <t>4,19363636363636*1,1 'Přepočtené koeficientem množství</t>
  </si>
  <si>
    <t>143</t>
  </si>
  <si>
    <t>998771103</t>
  </si>
  <si>
    <t>Přesun hmot tonážní pro podlahy z dlaždic v objektech v do 24 m</t>
  </si>
  <si>
    <t>-778858743</t>
  </si>
  <si>
    <t>144</t>
  </si>
  <si>
    <t>998771181</t>
  </si>
  <si>
    <t>Příplatek k přesunu hmot tonážní 771 prováděný bez použití mechanizace</t>
  </si>
  <si>
    <t>2099695138</t>
  </si>
  <si>
    <t>776</t>
  </si>
  <si>
    <t>Podlahy povlakové</t>
  </si>
  <si>
    <t>145</t>
  </si>
  <si>
    <t>776201812</t>
  </si>
  <si>
    <t>Demontáž lepených povlakových podlah s podložkou ručně</t>
  </si>
  <si>
    <t>1886169184</t>
  </si>
  <si>
    <t>demontáž nášlapné vrstvy z pvc:</t>
  </si>
  <si>
    <t>1,72*0,5</t>
  </si>
  <si>
    <t>146</t>
  </si>
  <si>
    <t>776421111</t>
  </si>
  <si>
    <t>Montáž obvodových lišt lepením</t>
  </si>
  <si>
    <t>2145365786</t>
  </si>
  <si>
    <t>3,05+1,65+0,08+1+1</t>
  </si>
  <si>
    <t>147</t>
  </si>
  <si>
    <t>28411003</t>
  </si>
  <si>
    <t>lišta soklová PVC 30 x 30 mm</t>
  </si>
  <si>
    <t>61330079</t>
  </si>
  <si>
    <t>7,74857142857143*1,02 'Přepočtené koeficientem množství</t>
  </si>
  <si>
    <t>148</t>
  </si>
  <si>
    <t>998776103</t>
  </si>
  <si>
    <t>Přesun hmot tonážní pro podlahy povlakové v objektech v do 24 m</t>
  </si>
  <si>
    <t>-326039793</t>
  </si>
  <si>
    <t>149</t>
  </si>
  <si>
    <t>998776181</t>
  </si>
  <si>
    <t>Příplatek k přesunu hmot tonážní 776 prováděný bez použití mechanizace</t>
  </si>
  <si>
    <t>-45008822</t>
  </si>
  <si>
    <t>781</t>
  </si>
  <si>
    <t>Dokončovací práce - obklady</t>
  </si>
  <si>
    <t>150</t>
  </si>
  <si>
    <t>781413212</t>
  </si>
  <si>
    <t>Montáž obkladů vnitřních z dekorů pórovinových výšky do 75 mm lepených standardním lepidlem</t>
  </si>
  <si>
    <t>-1968048727</t>
  </si>
  <si>
    <t>151</t>
  </si>
  <si>
    <t>L</t>
  </si>
  <si>
    <t>Listela - dekorovaný obklad</t>
  </si>
  <si>
    <t>-160003611</t>
  </si>
  <si>
    <t>11,15/0,4*1,1</t>
  </si>
  <si>
    <t>152</t>
  </si>
  <si>
    <t>781471113</t>
  </si>
  <si>
    <t>Montáž obkladů vnitřních keramických hladkých do 19 ks/m2 kladených do malty</t>
  </si>
  <si>
    <t>-1809998372</t>
  </si>
  <si>
    <t>(1,035+0,935)*2*2</t>
  </si>
  <si>
    <t>(1,955+1,65)*2*2</t>
  </si>
  <si>
    <t>(3,05+0,6)*0,6</t>
  </si>
  <si>
    <t>153</t>
  </si>
  <si>
    <t>59761155</t>
  </si>
  <si>
    <t>dlaždice keramické koupelnové(barevné) přes 19 do 25 ks/m2</t>
  </si>
  <si>
    <t>-1680280436</t>
  </si>
  <si>
    <t>24,49*1,1</t>
  </si>
  <si>
    <t>154</t>
  </si>
  <si>
    <t>781495111</t>
  </si>
  <si>
    <t>Penetrace podkladu vnitřních obkladů</t>
  </si>
  <si>
    <t>-764409982</t>
  </si>
  <si>
    <t>155</t>
  </si>
  <si>
    <t>998781103</t>
  </si>
  <si>
    <t>Přesun hmot tonážní pro obklady keramické v objektech v do 24 m</t>
  </si>
  <si>
    <t>1676122872</t>
  </si>
  <si>
    <t>156</t>
  </si>
  <si>
    <t>998781181</t>
  </si>
  <si>
    <t>Příplatek k přesunu hmot tonážní 781 prováděný bez použití mechanizace</t>
  </si>
  <si>
    <t>-1526808610</t>
  </si>
  <si>
    <t>157</t>
  </si>
  <si>
    <t>Z</t>
  </si>
  <si>
    <t>Dodávka a montáž zrcadla na zeď</t>
  </si>
  <si>
    <t>74685269</t>
  </si>
  <si>
    <t>783</t>
  </si>
  <si>
    <t>Dokončovací práce - nátěry</t>
  </si>
  <si>
    <t>158</t>
  </si>
  <si>
    <t>783301313</t>
  </si>
  <si>
    <t>Odmaštění zámečnických konstrukcí ředidlovým odmašťovačem</t>
  </si>
  <si>
    <t>-1348590790</t>
  </si>
  <si>
    <t>159</t>
  </si>
  <si>
    <t>783314101</t>
  </si>
  <si>
    <t>Základní jednonásobný syntetický nátěr zámečnických konstrukcí</t>
  </si>
  <si>
    <t>1846163191</t>
  </si>
  <si>
    <t>zárubně:</t>
  </si>
  <si>
    <t>(2*2+0,9)*2*0,5</t>
  </si>
  <si>
    <t>160</t>
  </si>
  <si>
    <t>783317101</t>
  </si>
  <si>
    <t>Krycí jednonásobný syntetický standardní nátěr zámečnických konstrukcí</t>
  </si>
  <si>
    <t>2059427205</t>
  </si>
  <si>
    <t>784</t>
  </si>
  <si>
    <t>Dokončovací práce - malby a tapety</t>
  </si>
  <si>
    <t>161</t>
  </si>
  <si>
    <t>-546093595</t>
  </si>
  <si>
    <t>(1,65+0,08)*1</t>
  </si>
  <si>
    <t>4,05*2,2</t>
  </si>
  <si>
    <t>4,05*1,3</t>
  </si>
  <si>
    <t>stěny:</t>
  </si>
  <si>
    <t>(1,955+1,65)*2*0,6</t>
  </si>
  <si>
    <t>(1,034+0,935)*2*0,6</t>
  </si>
  <si>
    <t>chodba:</t>
  </si>
  <si>
    <t>(4,05+1,65+0,08)*2,6</t>
  </si>
  <si>
    <t>kuchyň:</t>
  </si>
  <si>
    <t>(4,05+2,2)*2*2,6</t>
  </si>
  <si>
    <t>162</t>
  </si>
  <si>
    <t>784121001</t>
  </si>
  <si>
    <t>Oškrabání malby v mísnostech výšky do 3,80 m</t>
  </si>
  <si>
    <t>-271349542</t>
  </si>
  <si>
    <t>strop komory:</t>
  </si>
  <si>
    <t>1*1,65</t>
  </si>
  <si>
    <t>163</t>
  </si>
  <si>
    <t>784181111</t>
  </si>
  <si>
    <t>Základní silikátová jednonásobná penetrace podkladu v místnostech výšky do 3,80m</t>
  </si>
  <si>
    <t>-1839405339</t>
  </si>
  <si>
    <t>164</t>
  </si>
  <si>
    <t>784321001</t>
  </si>
  <si>
    <t>Jednonásobné silikátové bílé malby v místnosti výšky do 3,80 m</t>
  </si>
  <si>
    <t>-165755285</t>
  </si>
  <si>
    <t>HZS</t>
  </si>
  <si>
    <t>Hodinové zúčtovací sazby</t>
  </si>
  <si>
    <t>165</t>
  </si>
  <si>
    <t>HZS1292</t>
  </si>
  <si>
    <t>Hodinová zúčtovací sazba stavební dělník</t>
  </si>
  <si>
    <t>hod</t>
  </si>
  <si>
    <t>512</t>
  </si>
  <si>
    <t>256588833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</si>
  <si>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</si>
  <si>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</si>
  <si>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</si>
  <si>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</si>
  <si>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</si>
  <si>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zednické vysekání drážek a jejich zapravení - elektroinstalace:</t>
  </si>
  <si>
    <t>demontáž stávající elektroinstalace:</t>
  </si>
  <si>
    <t>166</t>
  </si>
  <si>
    <t>HZS2212</t>
  </si>
  <si>
    <t>Hodinová zúčtovací sazba instalatér odborný</t>
  </si>
  <si>
    <t>-1334539437</t>
  </si>
  <si>
    <t>Ostatní drobné nepecifikované práce související s rozvody vody a kanalizace bytového jádra:</t>
  </si>
  <si>
    <t>instalatérské práce při dopojení kuchyňské linky:</t>
  </si>
  <si>
    <t>167</t>
  </si>
  <si>
    <t>HZS3111</t>
  </si>
  <si>
    <t>Hodinová zúčtovací sazba montér potrubí</t>
  </si>
  <si>
    <t>890645058</t>
  </si>
  <si>
    <t>dopojení nového ventilátoru na stávající potrubí:</t>
  </si>
  <si>
    <t>168</t>
  </si>
  <si>
    <t>HZS4212</t>
  </si>
  <si>
    <t>Hodinová zúčtovací sazba revizní technik specialista</t>
  </si>
  <si>
    <t>1507260563</t>
  </si>
  <si>
    <t>revize plynu:</t>
  </si>
  <si>
    <t>VRN</t>
  </si>
  <si>
    <t>Vedlejší rozpočtové náklady</t>
  </si>
  <si>
    <t>VRN3</t>
  </si>
  <si>
    <t>Zařízení staveniště</t>
  </si>
  <si>
    <t>169</t>
  </si>
  <si>
    <t>030001000</t>
  </si>
  <si>
    <t>1024</t>
  </si>
  <si>
    <t>215802101</t>
  </si>
  <si>
    <t>VRN7</t>
  </si>
  <si>
    <t>Provozní vlivy</t>
  </si>
  <si>
    <t>170</t>
  </si>
  <si>
    <t>070001000</t>
  </si>
  <si>
    <t>-700669883</t>
  </si>
  <si>
    <t>položka výměna sporáku zrušena</t>
  </si>
  <si>
    <t>úprava instalace pro sporák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</si>
</sst>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50" t="s">
        <v>5</v>
      </c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15" t="s">
        <v>14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R5" s="20"/>
      <c r="BE5" s="212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17" t="s">
        <v>17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R6" s="20"/>
      <c r="BE6" s="213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13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13"/>
      <c r="BS8" s="17" t="s">
        <v>6</v>
      </c>
    </row>
    <row r="9" spans="2:71" s="1" customFormat="1" ht="14.45" customHeight="1">
      <c r="B9" s="20"/>
      <c r="AR9" s="20"/>
      <c r="BE9" s="213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13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13"/>
      <c r="BS11" s="17" t="s">
        <v>6</v>
      </c>
    </row>
    <row r="12" spans="2:71" s="1" customFormat="1" ht="6.95" customHeight="1">
      <c r="B12" s="20"/>
      <c r="AR12" s="20"/>
      <c r="BE12" s="213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13"/>
      <c r="BS13" s="17" t="s">
        <v>6</v>
      </c>
    </row>
    <row r="14" spans="2:71" ht="12.75">
      <c r="B14" s="20"/>
      <c r="E14" s="218" t="s">
        <v>28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7" t="s">
        <v>26</v>
      </c>
      <c r="AN14" s="29" t="s">
        <v>28</v>
      </c>
      <c r="AR14" s="20"/>
      <c r="BE14" s="213"/>
      <c r="BS14" s="17" t="s">
        <v>6</v>
      </c>
    </row>
    <row r="15" spans="2:71" s="1" customFormat="1" ht="6.95" customHeight="1">
      <c r="B15" s="20"/>
      <c r="AR15" s="20"/>
      <c r="BE15" s="213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13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13"/>
      <c r="BS17" s="17" t="s">
        <v>33</v>
      </c>
    </row>
    <row r="18" spans="2:71" s="1" customFormat="1" ht="6.95" customHeight="1">
      <c r="B18" s="20"/>
      <c r="AR18" s="20"/>
      <c r="BE18" s="213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13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13"/>
      <c r="BS20" s="17" t="s">
        <v>33</v>
      </c>
    </row>
    <row r="21" spans="2:57" s="1" customFormat="1" ht="6.95" customHeight="1">
      <c r="B21" s="20"/>
      <c r="AR21" s="20"/>
      <c r="BE21" s="213"/>
    </row>
    <row r="22" spans="2:57" s="1" customFormat="1" ht="12" customHeight="1">
      <c r="B22" s="20"/>
      <c r="D22" s="27" t="s">
        <v>35</v>
      </c>
      <c r="AR22" s="20"/>
      <c r="BE22" s="213"/>
    </row>
    <row r="23" spans="2:57" s="1" customFormat="1" ht="16.5" customHeight="1">
      <c r="B23" s="20"/>
      <c r="E23" s="220" t="s">
        <v>1</v>
      </c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R23" s="20"/>
      <c r="BE23" s="213"/>
    </row>
    <row r="24" spans="2:57" s="1" customFormat="1" ht="6.95" customHeight="1">
      <c r="B24" s="20"/>
      <c r="AR24" s="20"/>
      <c r="BE24" s="213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3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1">
        <f>ROUND(AG94,2)</f>
        <v>0</v>
      </c>
      <c r="AL26" s="222"/>
      <c r="AM26" s="222"/>
      <c r="AN26" s="222"/>
      <c r="AO26" s="222"/>
      <c r="AP26" s="32"/>
      <c r="AQ26" s="32"/>
      <c r="AR26" s="33"/>
      <c r="BE26" s="213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13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23" t="s">
        <v>37</v>
      </c>
      <c r="M28" s="223"/>
      <c r="N28" s="223"/>
      <c r="O28" s="223"/>
      <c r="P28" s="223"/>
      <c r="Q28" s="32"/>
      <c r="R28" s="32"/>
      <c r="S28" s="32"/>
      <c r="T28" s="32"/>
      <c r="U28" s="32"/>
      <c r="V28" s="32"/>
      <c r="W28" s="223" t="s">
        <v>38</v>
      </c>
      <c r="X28" s="223"/>
      <c r="Y28" s="223"/>
      <c r="Z28" s="223"/>
      <c r="AA28" s="223"/>
      <c r="AB28" s="223"/>
      <c r="AC28" s="223"/>
      <c r="AD28" s="223"/>
      <c r="AE28" s="223"/>
      <c r="AF28" s="32"/>
      <c r="AG28" s="32"/>
      <c r="AH28" s="32"/>
      <c r="AI28" s="32"/>
      <c r="AJ28" s="32"/>
      <c r="AK28" s="223" t="s">
        <v>39</v>
      </c>
      <c r="AL28" s="223"/>
      <c r="AM28" s="223"/>
      <c r="AN28" s="223"/>
      <c r="AO28" s="223"/>
      <c r="AP28" s="32"/>
      <c r="AQ28" s="32"/>
      <c r="AR28" s="33"/>
      <c r="BE28" s="213"/>
    </row>
    <row r="29" spans="2:57" s="3" customFormat="1" ht="14.45" customHeight="1">
      <c r="B29" s="37"/>
      <c r="D29" s="27" t="s">
        <v>40</v>
      </c>
      <c r="F29" s="27" t="s">
        <v>41</v>
      </c>
      <c r="L29" s="226">
        <v>0.21</v>
      </c>
      <c r="M29" s="225"/>
      <c r="N29" s="225"/>
      <c r="O29" s="225"/>
      <c r="P29" s="225"/>
      <c r="W29" s="224">
        <f>ROUND(AZ94,2)</f>
        <v>0</v>
      </c>
      <c r="X29" s="225"/>
      <c r="Y29" s="225"/>
      <c r="Z29" s="225"/>
      <c r="AA29" s="225"/>
      <c r="AB29" s="225"/>
      <c r="AC29" s="225"/>
      <c r="AD29" s="225"/>
      <c r="AE29" s="225"/>
      <c r="AK29" s="224">
        <f>ROUND(AV94,2)</f>
        <v>0</v>
      </c>
      <c r="AL29" s="225"/>
      <c r="AM29" s="225"/>
      <c r="AN29" s="225"/>
      <c r="AO29" s="225"/>
      <c r="AR29" s="37"/>
      <c r="BE29" s="214"/>
    </row>
    <row r="30" spans="2:57" s="3" customFormat="1" ht="14.45" customHeight="1">
      <c r="B30" s="37"/>
      <c r="F30" s="27" t="s">
        <v>42</v>
      </c>
      <c r="L30" s="226">
        <v>0.15</v>
      </c>
      <c r="M30" s="225"/>
      <c r="N30" s="225"/>
      <c r="O30" s="225"/>
      <c r="P30" s="225"/>
      <c r="W30" s="224">
        <f>ROUND(BA94,2)</f>
        <v>0</v>
      </c>
      <c r="X30" s="225"/>
      <c r="Y30" s="225"/>
      <c r="Z30" s="225"/>
      <c r="AA30" s="225"/>
      <c r="AB30" s="225"/>
      <c r="AC30" s="225"/>
      <c r="AD30" s="225"/>
      <c r="AE30" s="225"/>
      <c r="AK30" s="224">
        <f>ROUND(AW94,2)</f>
        <v>0</v>
      </c>
      <c r="AL30" s="225"/>
      <c r="AM30" s="225"/>
      <c r="AN30" s="225"/>
      <c r="AO30" s="225"/>
      <c r="AR30" s="37"/>
      <c r="BE30" s="214"/>
    </row>
    <row r="31" spans="2:57" s="3" customFormat="1" ht="14.45" customHeight="1" hidden="1">
      <c r="B31" s="37"/>
      <c r="F31" s="27" t="s">
        <v>43</v>
      </c>
      <c r="L31" s="226">
        <v>0.21</v>
      </c>
      <c r="M31" s="225"/>
      <c r="N31" s="225"/>
      <c r="O31" s="225"/>
      <c r="P31" s="225"/>
      <c r="W31" s="224">
        <f>ROUND(BB94,2)</f>
        <v>0</v>
      </c>
      <c r="X31" s="225"/>
      <c r="Y31" s="225"/>
      <c r="Z31" s="225"/>
      <c r="AA31" s="225"/>
      <c r="AB31" s="225"/>
      <c r="AC31" s="225"/>
      <c r="AD31" s="225"/>
      <c r="AE31" s="225"/>
      <c r="AK31" s="224">
        <v>0</v>
      </c>
      <c r="AL31" s="225"/>
      <c r="AM31" s="225"/>
      <c r="AN31" s="225"/>
      <c r="AO31" s="225"/>
      <c r="AR31" s="37"/>
      <c r="BE31" s="214"/>
    </row>
    <row r="32" spans="2:57" s="3" customFormat="1" ht="14.45" customHeight="1" hidden="1">
      <c r="B32" s="37"/>
      <c r="F32" s="27" t="s">
        <v>44</v>
      </c>
      <c r="L32" s="226">
        <v>0.15</v>
      </c>
      <c r="M32" s="225"/>
      <c r="N32" s="225"/>
      <c r="O32" s="225"/>
      <c r="P32" s="225"/>
      <c r="W32" s="224">
        <f>ROUND(BC94,2)</f>
        <v>0</v>
      </c>
      <c r="X32" s="225"/>
      <c r="Y32" s="225"/>
      <c r="Z32" s="225"/>
      <c r="AA32" s="225"/>
      <c r="AB32" s="225"/>
      <c r="AC32" s="225"/>
      <c r="AD32" s="225"/>
      <c r="AE32" s="225"/>
      <c r="AK32" s="224">
        <v>0</v>
      </c>
      <c r="AL32" s="225"/>
      <c r="AM32" s="225"/>
      <c r="AN32" s="225"/>
      <c r="AO32" s="225"/>
      <c r="AR32" s="37"/>
      <c r="BE32" s="214"/>
    </row>
    <row r="33" spans="2:57" s="3" customFormat="1" ht="14.45" customHeight="1" hidden="1">
      <c r="B33" s="37"/>
      <c r="F33" s="27" t="s">
        <v>45</v>
      </c>
      <c r="L33" s="226">
        <v>0</v>
      </c>
      <c r="M33" s="225"/>
      <c r="N33" s="225"/>
      <c r="O33" s="225"/>
      <c r="P33" s="225"/>
      <c r="W33" s="224">
        <f>ROUND(BD94,2)</f>
        <v>0</v>
      </c>
      <c r="X33" s="225"/>
      <c r="Y33" s="225"/>
      <c r="Z33" s="225"/>
      <c r="AA33" s="225"/>
      <c r="AB33" s="225"/>
      <c r="AC33" s="225"/>
      <c r="AD33" s="225"/>
      <c r="AE33" s="225"/>
      <c r="AK33" s="224">
        <v>0</v>
      </c>
      <c r="AL33" s="225"/>
      <c r="AM33" s="225"/>
      <c r="AN33" s="225"/>
      <c r="AO33" s="225"/>
      <c r="AR33" s="37"/>
      <c r="BE33" s="214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13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27" t="s">
        <v>48</v>
      </c>
      <c r="Y35" s="228"/>
      <c r="Z35" s="228"/>
      <c r="AA35" s="228"/>
      <c r="AB35" s="228"/>
      <c r="AC35" s="40"/>
      <c r="AD35" s="40"/>
      <c r="AE35" s="40"/>
      <c r="AF35" s="40"/>
      <c r="AG35" s="40"/>
      <c r="AH35" s="40"/>
      <c r="AI35" s="40"/>
      <c r="AJ35" s="40"/>
      <c r="AK35" s="229">
        <f>SUM(AK26:AK33)</f>
        <v>0</v>
      </c>
      <c r="AL35" s="228"/>
      <c r="AM35" s="228"/>
      <c r="AN35" s="228"/>
      <c r="AO35" s="230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1.25">
      <c r="B50" s="20"/>
      <c r="AR50" s="20"/>
    </row>
    <row r="51" spans="2:44" ht="11.25">
      <c r="B51" s="20"/>
      <c r="AR51" s="20"/>
    </row>
    <row r="52" spans="2:44" ht="11.25">
      <c r="B52" s="20"/>
      <c r="AR52" s="20"/>
    </row>
    <row r="53" spans="2:44" ht="11.25">
      <c r="B53" s="20"/>
      <c r="AR53" s="20"/>
    </row>
    <row r="54" spans="2:44" ht="11.25">
      <c r="B54" s="20"/>
      <c r="AR54" s="20"/>
    </row>
    <row r="55" spans="2:44" ht="11.25">
      <c r="B55" s="20"/>
      <c r="AR55" s="20"/>
    </row>
    <row r="56" spans="2:44" ht="11.25">
      <c r="B56" s="20"/>
      <c r="AR56" s="20"/>
    </row>
    <row r="57" spans="2:44" ht="11.25">
      <c r="B57" s="20"/>
      <c r="AR57" s="20"/>
    </row>
    <row r="58" spans="2:44" ht="11.25">
      <c r="B58" s="20"/>
      <c r="AR58" s="20"/>
    </row>
    <row r="59" spans="2:44" ht="11.25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1.25">
      <c r="B61" s="20"/>
      <c r="AR61" s="20"/>
    </row>
    <row r="62" spans="2:44" ht="11.25">
      <c r="B62" s="20"/>
      <c r="AR62" s="20"/>
    </row>
    <row r="63" spans="2:44" ht="11.25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1.25">
      <c r="B65" s="20"/>
      <c r="AR65" s="20"/>
    </row>
    <row r="66" spans="2:44" ht="11.25">
      <c r="B66" s="20"/>
      <c r="AR66" s="20"/>
    </row>
    <row r="67" spans="2:44" ht="11.25">
      <c r="B67" s="20"/>
      <c r="AR67" s="20"/>
    </row>
    <row r="68" spans="2:44" ht="11.25">
      <c r="B68" s="20"/>
      <c r="AR68" s="20"/>
    </row>
    <row r="69" spans="2:44" ht="11.25">
      <c r="B69" s="20"/>
      <c r="AR69" s="20"/>
    </row>
    <row r="70" spans="2:44" ht="11.25">
      <c r="B70" s="20"/>
      <c r="AR70" s="20"/>
    </row>
    <row r="71" spans="2:44" ht="11.25">
      <c r="B71" s="20"/>
      <c r="AR71" s="20"/>
    </row>
    <row r="72" spans="2:44" ht="11.25">
      <c r="B72" s="20"/>
      <c r="AR72" s="20"/>
    </row>
    <row r="73" spans="2:44" ht="11.25">
      <c r="B73" s="20"/>
      <c r="AR73" s="20"/>
    </row>
    <row r="74" spans="2:44" ht="11.25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1.25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P1911/4</v>
      </c>
      <c r="AR84" s="51"/>
    </row>
    <row r="85" spans="2:44" s="5" customFormat="1" ht="36.95" customHeight="1">
      <c r="B85" s="52"/>
      <c r="C85" s="53" t="s">
        <v>16</v>
      </c>
      <c r="L85" s="231" t="str">
        <f>K6</f>
        <v>Jiříkovského 167/27</v>
      </c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33" t="str">
        <f>IF(AN8="","",AN8)</f>
        <v>23. 8. 2019</v>
      </c>
      <c r="AN87" s="233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34" t="str">
        <f>IF(E17="","",E17)</f>
        <v>Ing. Vladimír Slonka</v>
      </c>
      <c r="AN89" s="235"/>
      <c r="AO89" s="235"/>
      <c r="AP89" s="235"/>
      <c r="AQ89" s="32"/>
      <c r="AR89" s="33"/>
      <c r="AS89" s="236" t="s">
        <v>56</v>
      </c>
      <c r="AT89" s="237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34" t="str">
        <f>IF(E20="","",E20)</f>
        <v xml:space="preserve"> </v>
      </c>
      <c r="AN90" s="235"/>
      <c r="AO90" s="235"/>
      <c r="AP90" s="235"/>
      <c r="AQ90" s="32"/>
      <c r="AR90" s="33"/>
      <c r="AS90" s="238"/>
      <c r="AT90" s="239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8"/>
      <c r="AT91" s="239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40" t="s">
        <v>57</v>
      </c>
      <c r="D92" s="241"/>
      <c r="E92" s="241"/>
      <c r="F92" s="241"/>
      <c r="G92" s="241"/>
      <c r="H92" s="60"/>
      <c r="I92" s="242" t="s">
        <v>58</v>
      </c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3" t="s">
        <v>59</v>
      </c>
      <c r="AH92" s="241"/>
      <c r="AI92" s="241"/>
      <c r="AJ92" s="241"/>
      <c r="AK92" s="241"/>
      <c r="AL92" s="241"/>
      <c r="AM92" s="241"/>
      <c r="AN92" s="242" t="s">
        <v>60</v>
      </c>
      <c r="AO92" s="241"/>
      <c r="AP92" s="244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48">
        <f>ROUND(AG95,2)</f>
        <v>0</v>
      </c>
      <c r="AH94" s="248"/>
      <c r="AI94" s="248"/>
      <c r="AJ94" s="248"/>
      <c r="AK94" s="248"/>
      <c r="AL94" s="248"/>
      <c r="AM94" s="248"/>
      <c r="AN94" s="249">
        <f>SUM(AG94,AT94)</f>
        <v>0</v>
      </c>
      <c r="AO94" s="249"/>
      <c r="AP94" s="249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47" t="s">
        <v>81</v>
      </c>
      <c r="E95" s="247"/>
      <c r="F95" s="247"/>
      <c r="G95" s="247"/>
      <c r="H95" s="247"/>
      <c r="I95" s="82"/>
      <c r="J95" s="247" t="s">
        <v>82</v>
      </c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5">
        <f>'1 - Bytová jednotka č.1'!J30</f>
        <v>0</v>
      </c>
      <c r="AH95" s="246"/>
      <c r="AI95" s="246"/>
      <c r="AJ95" s="246"/>
      <c r="AK95" s="246"/>
      <c r="AL95" s="246"/>
      <c r="AM95" s="246"/>
      <c r="AN95" s="245">
        <f>SUM(AG95,AT95)</f>
        <v>0</v>
      </c>
      <c r="AO95" s="246"/>
      <c r="AP95" s="246"/>
      <c r="AQ95" s="83" t="s">
        <v>83</v>
      </c>
      <c r="AR95" s="80"/>
      <c r="AS95" s="84">
        <v>0</v>
      </c>
      <c r="AT95" s="85">
        <f>ROUND(SUM(AV95:AW95),2)</f>
        <v>0</v>
      </c>
      <c r="AU95" s="86">
        <f>'1 - Bytová jednotka č.1'!P142</f>
        <v>0</v>
      </c>
      <c r="AV95" s="85">
        <f>'1 - Bytová jednotka č.1'!J33</f>
        <v>0</v>
      </c>
      <c r="AW95" s="85">
        <f>'1 - Bytová jednotka č.1'!J34</f>
        <v>0</v>
      </c>
      <c r="AX95" s="85">
        <f>'1 - Bytová jednotka č.1'!J35</f>
        <v>0</v>
      </c>
      <c r="AY95" s="85">
        <f>'1 - Bytová jednotka č.1'!J36</f>
        <v>0</v>
      </c>
      <c r="AZ95" s="85">
        <f>'1 - Bytová jednotka č.1'!F33</f>
        <v>0</v>
      </c>
      <c r="BA95" s="85">
        <f>'1 - Bytová jednotka č.1'!F34</f>
        <v>0</v>
      </c>
      <c r="BB95" s="85">
        <f>'1 - Bytová jednotka č.1'!F35</f>
        <v>0</v>
      </c>
      <c r="BC95" s="85">
        <f>'1 - Bytová jednotka č.1'!F36</f>
        <v>0</v>
      </c>
      <c r="BD95" s="87">
        <f>'1 - Bytová jednotka č.1'!F37</f>
        <v>0</v>
      </c>
      <c r="BT95" s="88" t="s">
        <v>81</v>
      </c>
      <c r="BV95" s="88" t="s">
        <v>78</v>
      </c>
      <c r="BW95" s="88" t="s">
        <v>84</v>
      </c>
      <c r="BX95" s="88" t="s">
        <v>4</v>
      </c>
      <c r="CL95" s="88" t="s">
        <v>1</v>
      </c>
      <c r="CM95" s="88" t="s">
        <v>81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1 - Bytová jednotka č.1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88"/>
  <sheetViews>
    <sheetView showGridLines="0" tabSelected="1" zoomScale="160" zoomScaleNormal="160" workbookViewId="0" topLeftCell="A362">
      <selection activeCell="V331" sqref="V33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50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7" t="s">
        <v>84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81</v>
      </c>
    </row>
    <row r="4" spans="2:46" s="1" customFormat="1" ht="24.95" customHeight="1">
      <c r="B4" s="20"/>
      <c r="D4" s="21" t="s">
        <v>85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1" t="str">
        <f>'Rekapitulace stavby'!K6</f>
        <v>Jiříkovského 167/27</v>
      </c>
      <c r="F7" s="252"/>
      <c r="G7" s="252"/>
      <c r="H7" s="252"/>
      <c r="I7" s="89"/>
      <c r="L7" s="20"/>
    </row>
    <row r="8" spans="1:31" s="2" customFormat="1" ht="12" customHeight="1">
      <c r="A8" s="32"/>
      <c r="B8" s="33"/>
      <c r="C8" s="32"/>
      <c r="D8" s="27" t="s">
        <v>86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1" t="s">
        <v>87</v>
      </c>
      <c r="F9" s="253"/>
      <c r="G9" s="253"/>
      <c r="H9" s="253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23. 8. 2019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15"/>
      <c r="G18" s="215"/>
      <c r="H18" s="215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20" t="s">
        <v>1</v>
      </c>
      <c r="F27" s="220"/>
      <c r="G27" s="220"/>
      <c r="H27" s="220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ROUND((SUM(BE142:BE487)),2)</f>
        <v>0</v>
      </c>
      <c r="G33" s="32"/>
      <c r="H33" s="32"/>
      <c r="I33" s="103">
        <v>0.21</v>
      </c>
      <c r="J33" s="102">
        <f>ROUND(((SUM(BE142:BE487))*I33),2)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ROUND((SUM(BF142:BF487)),2)</f>
        <v>0</v>
      </c>
      <c r="G34" s="32"/>
      <c r="H34" s="32"/>
      <c r="I34" s="103">
        <v>0.15</v>
      </c>
      <c r="J34" s="102">
        <f>ROUND(((SUM(BF142:BF487))*I34),2)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ROUND((SUM(BG142:BG487)),2)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ROUND((SUM(BH142:BH487)),2)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ROUND((SUM(BI142:BI487)),2)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88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1" t="str">
        <f>E7</f>
        <v>Jiříkovského 167/27</v>
      </c>
      <c r="F85" s="252"/>
      <c r="G85" s="252"/>
      <c r="H85" s="252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86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1" t="str">
        <f>E9</f>
        <v>1 - Bytová jednotka č.1</v>
      </c>
      <c r="F87" s="253"/>
      <c r="G87" s="253"/>
      <c r="H87" s="253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23. 8. 2019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89</v>
      </c>
      <c r="D94" s="104"/>
      <c r="E94" s="104"/>
      <c r="F94" s="104"/>
      <c r="G94" s="104"/>
      <c r="H94" s="104"/>
      <c r="I94" s="119"/>
      <c r="J94" s="120" t="s">
        <v>90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91</v>
      </c>
      <c r="D96" s="32"/>
      <c r="E96" s="32"/>
      <c r="F96" s="32"/>
      <c r="G96" s="32"/>
      <c r="H96" s="32"/>
      <c r="I96" s="92"/>
      <c r="J96" s="71">
        <f>J142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92</v>
      </c>
    </row>
    <row r="97" spans="2:12" s="9" customFormat="1" ht="24.95" customHeight="1">
      <c r="B97" s="122"/>
      <c r="D97" s="123" t="s">
        <v>93</v>
      </c>
      <c r="E97" s="124"/>
      <c r="F97" s="124"/>
      <c r="G97" s="124"/>
      <c r="H97" s="124"/>
      <c r="I97" s="125"/>
      <c r="J97" s="126">
        <f>J143</f>
        <v>0</v>
      </c>
      <c r="L97" s="122"/>
    </row>
    <row r="98" spans="2:12" s="10" customFormat="1" ht="19.9" customHeight="1">
      <c r="B98" s="127"/>
      <c r="D98" s="128" t="s">
        <v>94</v>
      </c>
      <c r="E98" s="129"/>
      <c r="F98" s="129"/>
      <c r="G98" s="129"/>
      <c r="H98" s="129"/>
      <c r="I98" s="130"/>
      <c r="J98" s="131">
        <f>J144</f>
        <v>0</v>
      </c>
      <c r="L98" s="127"/>
    </row>
    <row r="99" spans="2:12" s="10" customFormat="1" ht="19.9" customHeight="1">
      <c r="B99" s="127"/>
      <c r="D99" s="128" t="s">
        <v>95</v>
      </c>
      <c r="E99" s="129"/>
      <c r="F99" s="129"/>
      <c r="G99" s="129"/>
      <c r="H99" s="129"/>
      <c r="I99" s="130"/>
      <c r="J99" s="131">
        <f>J147</f>
        <v>0</v>
      </c>
      <c r="L99" s="127"/>
    </row>
    <row r="100" spans="2:12" s="10" customFormat="1" ht="19.9" customHeight="1">
      <c r="B100" s="127"/>
      <c r="D100" s="128" t="s">
        <v>96</v>
      </c>
      <c r="E100" s="129"/>
      <c r="F100" s="129"/>
      <c r="G100" s="129"/>
      <c r="H100" s="129"/>
      <c r="I100" s="130"/>
      <c r="J100" s="131">
        <f>J180</f>
        <v>0</v>
      </c>
      <c r="L100" s="127"/>
    </row>
    <row r="101" spans="2:12" s="10" customFormat="1" ht="19.9" customHeight="1">
      <c r="B101" s="127"/>
      <c r="D101" s="128" t="s">
        <v>97</v>
      </c>
      <c r="E101" s="129"/>
      <c r="F101" s="129"/>
      <c r="G101" s="129"/>
      <c r="H101" s="129"/>
      <c r="I101" s="130"/>
      <c r="J101" s="131">
        <f>J209</f>
        <v>0</v>
      </c>
      <c r="L101" s="127"/>
    </row>
    <row r="102" spans="2:12" s="10" customFormat="1" ht="19.9" customHeight="1">
      <c r="B102" s="127"/>
      <c r="D102" s="128" t="s">
        <v>98</v>
      </c>
      <c r="E102" s="129"/>
      <c r="F102" s="129"/>
      <c r="G102" s="129"/>
      <c r="H102" s="129"/>
      <c r="I102" s="130"/>
      <c r="J102" s="131">
        <f>J217</f>
        <v>0</v>
      </c>
      <c r="L102" s="127"/>
    </row>
    <row r="103" spans="2:12" s="9" customFormat="1" ht="24.95" customHeight="1">
      <c r="B103" s="122"/>
      <c r="D103" s="123" t="s">
        <v>99</v>
      </c>
      <c r="E103" s="124"/>
      <c r="F103" s="124"/>
      <c r="G103" s="124"/>
      <c r="H103" s="124"/>
      <c r="I103" s="125"/>
      <c r="J103" s="126">
        <f>J221</f>
        <v>0</v>
      </c>
      <c r="L103" s="122"/>
    </row>
    <row r="104" spans="2:12" s="10" customFormat="1" ht="19.9" customHeight="1">
      <c r="B104" s="127"/>
      <c r="D104" s="128" t="s">
        <v>100</v>
      </c>
      <c r="E104" s="129"/>
      <c r="F104" s="129"/>
      <c r="G104" s="129"/>
      <c r="H104" s="129"/>
      <c r="I104" s="130"/>
      <c r="J104" s="131">
        <f>J222</f>
        <v>0</v>
      </c>
      <c r="L104" s="127"/>
    </row>
    <row r="105" spans="2:12" s="10" customFormat="1" ht="19.9" customHeight="1">
      <c r="B105" s="127"/>
      <c r="D105" s="128" t="s">
        <v>101</v>
      </c>
      <c r="E105" s="129"/>
      <c r="F105" s="129"/>
      <c r="G105" s="129"/>
      <c r="H105" s="129"/>
      <c r="I105" s="130"/>
      <c r="J105" s="131">
        <f>J252</f>
        <v>0</v>
      </c>
      <c r="L105" s="127"/>
    </row>
    <row r="106" spans="2:12" s="10" customFormat="1" ht="19.9" customHeight="1">
      <c r="B106" s="127"/>
      <c r="D106" s="128" t="s">
        <v>102</v>
      </c>
      <c r="E106" s="129"/>
      <c r="F106" s="129"/>
      <c r="G106" s="129"/>
      <c r="H106" s="129"/>
      <c r="I106" s="130"/>
      <c r="J106" s="131">
        <f>J263</f>
        <v>0</v>
      </c>
      <c r="L106" s="127"/>
    </row>
    <row r="107" spans="2:12" s="10" customFormat="1" ht="19.9" customHeight="1">
      <c r="B107" s="127"/>
      <c r="D107" s="128" t="s">
        <v>103</v>
      </c>
      <c r="E107" s="129"/>
      <c r="F107" s="129"/>
      <c r="G107" s="129"/>
      <c r="H107" s="129"/>
      <c r="I107" s="130"/>
      <c r="J107" s="131">
        <f>J275</f>
        <v>0</v>
      </c>
      <c r="L107" s="127"/>
    </row>
    <row r="108" spans="2:12" s="10" customFormat="1" ht="19.9" customHeight="1">
      <c r="B108" s="127"/>
      <c r="D108" s="128" t="s">
        <v>104</v>
      </c>
      <c r="E108" s="129"/>
      <c r="F108" s="129"/>
      <c r="G108" s="129"/>
      <c r="H108" s="129"/>
      <c r="I108" s="130"/>
      <c r="J108" s="131">
        <f>J287</f>
        <v>0</v>
      </c>
      <c r="L108" s="127"/>
    </row>
    <row r="109" spans="2:12" s="10" customFormat="1" ht="19.9" customHeight="1">
      <c r="B109" s="127"/>
      <c r="D109" s="128" t="s">
        <v>105</v>
      </c>
      <c r="E109" s="129"/>
      <c r="F109" s="129"/>
      <c r="G109" s="129"/>
      <c r="H109" s="129"/>
      <c r="I109" s="130"/>
      <c r="J109" s="131">
        <f>J307</f>
        <v>0</v>
      </c>
      <c r="L109" s="127"/>
    </row>
    <row r="110" spans="2:12" s="10" customFormat="1" ht="19.9" customHeight="1">
      <c r="B110" s="127"/>
      <c r="D110" s="128" t="s">
        <v>106</v>
      </c>
      <c r="E110" s="129"/>
      <c r="F110" s="129"/>
      <c r="G110" s="129"/>
      <c r="H110" s="129"/>
      <c r="I110" s="130"/>
      <c r="J110" s="131">
        <f>J311</f>
        <v>0</v>
      </c>
      <c r="L110" s="127"/>
    </row>
    <row r="111" spans="2:12" s="10" customFormat="1" ht="19.9" customHeight="1">
      <c r="B111" s="127"/>
      <c r="D111" s="128" t="s">
        <v>107</v>
      </c>
      <c r="E111" s="129"/>
      <c r="F111" s="129"/>
      <c r="G111" s="129"/>
      <c r="H111" s="129"/>
      <c r="I111" s="130"/>
      <c r="J111" s="131">
        <f>J332</f>
        <v>0</v>
      </c>
      <c r="L111" s="127"/>
    </row>
    <row r="112" spans="2:12" s="10" customFormat="1" ht="19.9" customHeight="1">
      <c r="B112" s="127"/>
      <c r="D112" s="128" t="s">
        <v>108</v>
      </c>
      <c r="E112" s="129"/>
      <c r="F112" s="129"/>
      <c r="G112" s="129"/>
      <c r="H112" s="129"/>
      <c r="I112" s="130"/>
      <c r="J112" s="131">
        <f>J340</f>
        <v>0</v>
      </c>
      <c r="L112" s="127"/>
    </row>
    <row r="113" spans="2:12" s="10" customFormat="1" ht="19.9" customHeight="1">
      <c r="B113" s="127"/>
      <c r="D113" s="128" t="s">
        <v>109</v>
      </c>
      <c r="E113" s="129"/>
      <c r="F113" s="129"/>
      <c r="G113" s="129"/>
      <c r="H113" s="129"/>
      <c r="I113" s="130"/>
      <c r="J113" s="131">
        <f>J361</f>
        <v>0</v>
      </c>
      <c r="L113" s="127"/>
    </row>
    <row r="114" spans="2:12" s="10" customFormat="1" ht="19.9" customHeight="1">
      <c r="B114" s="127"/>
      <c r="D114" s="128" t="s">
        <v>110</v>
      </c>
      <c r="E114" s="129"/>
      <c r="F114" s="129"/>
      <c r="G114" s="129"/>
      <c r="H114" s="129"/>
      <c r="I114" s="130"/>
      <c r="J114" s="131">
        <f>J382</f>
        <v>0</v>
      </c>
      <c r="L114" s="127"/>
    </row>
    <row r="115" spans="2:12" s="10" customFormat="1" ht="19.9" customHeight="1">
      <c r="B115" s="127"/>
      <c r="D115" s="128" t="s">
        <v>111</v>
      </c>
      <c r="E115" s="129"/>
      <c r="F115" s="129"/>
      <c r="G115" s="129"/>
      <c r="H115" s="129"/>
      <c r="I115" s="130"/>
      <c r="J115" s="131">
        <f>J392</f>
        <v>0</v>
      </c>
      <c r="L115" s="127"/>
    </row>
    <row r="116" spans="2:12" s="10" customFormat="1" ht="19.9" customHeight="1">
      <c r="B116" s="127"/>
      <c r="D116" s="128" t="s">
        <v>112</v>
      </c>
      <c r="E116" s="129"/>
      <c r="F116" s="129"/>
      <c r="G116" s="129"/>
      <c r="H116" s="129"/>
      <c r="I116" s="130"/>
      <c r="J116" s="131">
        <f>J405</f>
        <v>0</v>
      </c>
      <c r="L116" s="127"/>
    </row>
    <row r="117" spans="2:12" s="10" customFormat="1" ht="19.9" customHeight="1">
      <c r="B117" s="127"/>
      <c r="D117" s="128" t="s">
        <v>113</v>
      </c>
      <c r="E117" s="129"/>
      <c r="F117" s="129"/>
      <c r="G117" s="129"/>
      <c r="H117" s="129"/>
      <c r="I117" s="130"/>
      <c r="J117" s="131">
        <f>J423</f>
        <v>0</v>
      </c>
      <c r="L117" s="127"/>
    </row>
    <row r="118" spans="2:12" s="10" customFormat="1" ht="19.9" customHeight="1">
      <c r="B118" s="127"/>
      <c r="D118" s="128" t="s">
        <v>114</v>
      </c>
      <c r="E118" s="129"/>
      <c r="F118" s="129"/>
      <c r="G118" s="129"/>
      <c r="H118" s="129"/>
      <c r="I118" s="130"/>
      <c r="J118" s="131">
        <f>J429</f>
        <v>0</v>
      </c>
      <c r="L118" s="127"/>
    </row>
    <row r="119" spans="2:12" s="9" customFormat="1" ht="24.95" customHeight="1">
      <c r="B119" s="122"/>
      <c r="D119" s="123" t="s">
        <v>115</v>
      </c>
      <c r="E119" s="124"/>
      <c r="F119" s="124"/>
      <c r="G119" s="124"/>
      <c r="H119" s="124"/>
      <c r="I119" s="125"/>
      <c r="J119" s="126">
        <f>J455</f>
        <v>0</v>
      </c>
      <c r="L119" s="122"/>
    </row>
    <row r="120" spans="2:12" s="9" customFormat="1" ht="24.95" customHeight="1">
      <c r="B120" s="122"/>
      <c r="D120" s="123" t="s">
        <v>116</v>
      </c>
      <c r="E120" s="124"/>
      <c r="F120" s="124"/>
      <c r="G120" s="124"/>
      <c r="H120" s="124"/>
      <c r="I120" s="125"/>
      <c r="J120" s="126">
        <f>J483</f>
        <v>0</v>
      </c>
      <c r="L120" s="122"/>
    </row>
    <row r="121" spans="2:12" s="10" customFormat="1" ht="19.9" customHeight="1">
      <c r="B121" s="127"/>
      <c r="D121" s="128" t="s">
        <v>117</v>
      </c>
      <c r="E121" s="129"/>
      <c r="F121" s="129"/>
      <c r="G121" s="129"/>
      <c r="H121" s="129"/>
      <c r="I121" s="130"/>
      <c r="J121" s="131">
        <f>J484</f>
        <v>0</v>
      </c>
      <c r="L121" s="127"/>
    </row>
    <row r="122" spans="2:12" s="10" customFormat="1" ht="19.9" customHeight="1">
      <c r="B122" s="127"/>
      <c r="D122" s="128" t="s">
        <v>118</v>
      </c>
      <c r="E122" s="129"/>
      <c r="F122" s="129"/>
      <c r="G122" s="129"/>
      <c r="H122" s="129"/>
      <c r="I122" s="130"/>
      <c r="J122" s="131">
        <f>J486</f>
        <v>0</v>
      </c>
      <c r="L122" s="127"/>
    </row>
    <row r="123" spans="1:31" s="2" customFormat="1" ht="21.75" customHeight="1">
      <c r="A123" s="32"/>
      <c r="B123" s="33"/>
      <c r="C123" s="32"/>
      <c r="D123" s="32"/>
      <c r="E123" s="32"/>
      <c r="F123" s="32"/>
      <c r="G123" s="32"/>
      <c r="H123" s="32"/>
      <c r="I123" s="9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47"/>
      <c r="C124" s="48"/>
      <c r="D124" s="48"/>
      <c r="E124" s="48"/>
      <c r="F124" s="48"/>
      <c r="G124" s="48"/>
      <c r="H124" s="48"/>
      <c r="I124" s="116"/>
      <c r="J124" s="48"/>
      <c r="K124" s="48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8" spans="1:31" s="2" customFormat="1" ht="6.95" customHeight="1">
      <c r="A128" s="32"/>
      <c r="B128" s="49"/>
      <c r="C128" s="50"/>
      <c r="D128" s="50"/>
      <c r="E128" s="50"/>
      <c r="F128" s="50"/>
      <c r="G128" s="50"/>
      <c r="H128" s="50"/>
      <c r="I128" s="117"/>
      <c r="J128" s="50"/>
      <c r="K128" s="50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24.95" customHeight="1">
      <c r="A129" s="32"/>
      <c r="B129" s="33"/>
      <c r="C129" s="21" t="s">
        <v>119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16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51" t="str">
        <f>E7</f>
        <v>Jiříkovského 167/27</v>
      </c>
      <c r="F132" s="252"/>
      <c r="G132" s="252"/>
      <c r="H132" s="252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2" customHeight="1">
      <c r="A133" s="32"/>
      <c r="B133" s="33"/>
      <c r="C133" s="27" t="s">
        <v>86</v>
      </c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6.5" customHeight="1">
      <c r="A134" s="32"/>
      <c r="B134" s="33"/>
      <c r="C134" s="32"/>
      <c r="D134" s="32"/>
      <c r="E134" s="231" t="str">
        <f>E9</f>
        <v>1 - Bytová jednotka č.1</v>
      </c>
      <c r="F134" s="253"/>
      <c r="G134" s="253"/>
      <c r="H134" s="253"/>
      <c r="I134" s="9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2" customHeight="1">
      <c r="A136" s="32"/>
      <c r="B136" s="33"/>
      <c r="C136" s="27" t="s">
        <v>20</v>
      </c>
      <c r="D136" s="32"/>
      <c r="E136" s="32"/>
      <c r="F136" s="25" t="str">
        <f>F12</f>
        <v xml:space="preserve"> </v>
      </c>
      <c r="G136" s="32"/>
      <c r="H136" s="32"/>
      <c r="I136" s="93" t="s">
        <v>22</v>
      </c>
      <c r="J136" s="55" t="str">
        <f>IF(J12="","",J12)</f>
        <v>23. 8. 2019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6.95" customHeight="1">
      <c r="A137" s="32"/>
      <c r="B137" s="33"/>
      <c r="C137" s="32"/>
      <c r="D137" s="32"/>
      <c r="E137" s="32"/>
      <c r="F137" s="32"/>
      <c r="G137" s="32"/>
      <c r="H137" s="32"/>
      <c r="I137" s="9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25.7" customHeight="1">
      <c r="A138" s="32"/>
      <c r="B138" s="33"/>
      <c r="C138" s="27" t="s">
        <v>24</v>
      </c>
      <c r="D138" s="32"/>
      <c r="E138" s="32"/>
      <c r="F138" s="25" t="str">
        <f>E15</f>
        <v xml:space="preserve"> </v>
      </c>
      <c r="G138" s="32"/>
      <c r="H138" s="32"/>
      <c r="I138" s="93" t="s">
        <v>29</v>
      </c>
      <c r="J138" s="30" t="str">
        <f>E21</f>
        <v>Ing. Vladimír Slonka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5.2" customHeight="1">
      <c r="A139" s="32"/>
      <c r="B139" s="33"/>
      <c r="C139" s="27" t="s">
        <v>27</v>
      </c>
      <c r="D139" s="32"/>
      <c r="E139" s="32"/>
      <c r="F139" s="25" t="str">
        <f>IF(E18="","",E18)</f>
        <v>Vyplň údaj</v>
      </c>
      <c r="G139" s="32"/>
      <c r="H139" s="32"/>
      <c r="I139" s="93" t="s">
        <v>34</v>
      </c>
      <c r="J139" s="30" t="str">
        <f>E24</f>
        <v xml:space="preserve"> </v>
      </c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10.35" customHeight="1">
      <c r="A140" s="32"/>
      <c r="B140" s="33"/>
      <c r="C140" s="32"/>
      <c r="D140" s="32"/>
      <c r="E140" s="32"/>
      <c r="F140" s="32"/>
      <c r="G140" s="32"/>
      <c r="H140" s="32"/>
      <c r="I140" s="92"/>
      <c r="J140" s="32"/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11" customFormat="1" ht="29.25" customHeight="1">
      <c r="A141" s="132"/>
      <c r="B141" s="133"/>
      <c r="C141" s="134" t="s">
        <v>120</v>
      </c>
      <c r="D141" s="135" t="s">
        <v>61</v>
      </c>
      <c r="E141" s="135" t="s">
        <v>57</v>
      </c>
      <c r="F141" s="135" t="s">
        <v>58</v>
      </c>
      <c r="G141" s="135" t="s">
        <v>121</v>
      </c>
      <c r="H141" s="135" t="s">
        <v>122</v>
      </c>
      <c r="I141" s="136" t="s">
        <v>123</v>
      </c>
      <c r="J141" s="137" t="s">
        <v>90</v>
      </c>
      <c r="K141" s="138" t="s">
        <v>124</v>
      </c>
      <c r="L141" s="139"/>
      <c r="M141" s="62" t="s">
        <v>1</v>
      </c>
      <c r="N141" s="63" t="s">
        <v>40</v>
      </c>
      <c r="O141" s="63" t="s">
        <v>125</v>
      </c>
      <c r="P141" s="63" t="s">
        <v>126</v>
      </c>
      <c r="Q141" s="63" t="s">
        <v>127</v>
      </c>
      <c r="R141" s="63" t="s">
        <v>128</v>
      </c>
      <c r="S141" s="63" t="s">
        <v>129</v>
      </c>
      <c r="T141" s="64" t="s">
        <v>130</v>
      </c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</row>
    <row r="142" spans="1:63" s="2" customFormat="1" ht="22.9" customHeight="1">
      <c r="A142" s="32"/>
      <c r="B142" s="33"/>
      <c r="C142" s="69" t="s">
        <v>131</v>
      </c>
      <c r="D142" s="32"/>
      <c r="E142" s="32"/>
      <c r="F142" s="32"/>
      <c r="G142" s="32"/>
      <c r="H142" s="32"/>
      <c r="I142" s="92"/>
      <c r="J142" s="140">
        <f>BK142</f>
        <v>0</v>
      </c>
      <c r="K142" s="32"/>
      <c r="L142" s="33"/>
      <c r="M142" s="65"/>
      <c r="N142" s="56"/>
      <c r="O142" s="66"/>
      <c r="P142" s="141">
        <f>P143+P221+P455+P483</f>
        <v>0</v>
      </c>
      <c r="Q142" s="66"/>
      <c r="R142" s="141">
        <f>R143+R221+R455+R483</f>
        <v>3.43550945</v>
      </c>
      <c r="S142" s="66"/>
      <c r="T142" s="142">
        <f>T143+T221+T455+T483</f>
        <v>3.7720447800000003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75</v>
      </c>
      <c r="AU142" s="17" t="s">
        <v>92</v>
      </c>
      <c r="BK142" s="143">
        <f>BK143+BK221+BK455+BK483</f>
        <v>0</v>
      </c>
    </row>
    <row r="143" spans="2:63" s="12" customFormat="1" ht="25.9" customHeight="1">
      <c r="B143" s="144"/>
      <c r="D143" s="145" t="s">
        <v>75</v>
      </c>
      <c r="E143" s="146" t="s">
        <v>132</v>
      </c>
      <c r="F143" s="146" t="s">
        <v>133</v>
      </c>
      <c r="I143" s="147"/>
      <c r="J143" s="148">
        <f>BK143</f>
        <v>0</v>
      </c>
      <c r="L143" s="144"/>
      <c r="M143" s="149"/>
      <c r="N143" s="150"/>
      <c r="O143" s="150"/>
      <c r="P143" s="151">
        <f>P144+P147+P180+P209+P217</f>
        <v>0</v>
      </c>
      <c r="Q143" s="150"/>
      <c r="R143" s="151">
        <f>R144+R147+R180+R209+R217</f>
        <v>0.8470526199999999</v>
      </c>
      <c r="S143" s="150"/>
      <c r="T143" s="152">
        <f>T144+T147+T180+T209+T217</f>
        <v>3.3051158000000003</v>
      </c>
      <c r="AR143" s="145" t="s">
        <v>81</v>
      </c>
      <c r="AT143" s="153" t="s">
        <v>75</v>
      </c>
      <c r="AU143" s="153" t="s">
        <v>76</v>
      </c>
      <c r="AY143" s="145" t="s">
        <v>134</v>
      </c>
      <c r="BK143" s="154">
        <f>BK144+BK147+BK180+BK209+BK217</f>
        <v>0</v>
      </c>
    </row>
    <row r="144" spans="2:63" s="12" customFormat="1" ht="22.9" customHeight="1">
      <c r="B144" s="144"/>
      <c r="D144" s="145" t="s">
        <v>75</v>
      </c>
      <c r="E144" s="155" t="s">
        <v>135</v>
      </c>
      <c r="F144" s="155" t="s">
        <v>136</v>
      </c>
      <c r="I144" s="147"/>
      <c r="J144" s="156">
        <f>BK144</f>
        <v>0</v>
      </c>
      <c r="L144" s="144"/>
      <c r="M144" s="149"/>
      <c r="N144" s="150"/>
      <c r="O144" s="150"/>
      <c r="P144" s="151">
        <f>SUM(P145:P146)</f>
        <v>0</v>
      </c>
      <c r="Q144" s="150"/>
      <c r="R144" s="151">
        <f>SUM(R145:R146)</f>
        <v>0.084546</v>
      </c>
      <c r="S144" s="150"/>
      <c r="T144" s="152">
        <f>SUM(T145:T146)</f>
        <v>0</v>
      </c>
      <c r="AR144" s="145" t="s">
        <v>81</v>
      </c>
      <c r="AT144" s="153" t="s">
        <v>75</v>
      </c>
      <c r="AU144" s="153" t="s">
        <v>81</v>
      </c>
      <c r="AY144" s="145" t="s">
        <v>134</v>
      </c>
      <c r="BK144" s="154">
        <f>SUM(BK145:BK146)</f>
        <v>0</v>
      </c>
    </row>
    <row r="145" spans="1:65" s="2" customFormat="1" ht="21.75" customHeight="1">
      <c r="A145" s="32"/>
      <c r="B145" s="157"/>
      <c r="C145" s="158" t="s">
        <v>81</v>
      </c>
      <c r="D145" s="158" t="s">
        <v>137</v>
      </c>
      <c r="E145" s="159" t="s">
        <v>138</v>
      </c>
      <c r="F145" s="160" t="s">
        <v>139</v>
      </c>
      <c r="G145" s="161" t="s">
        <v>140</v>
      </c>
      <c r="H145" s="162">
        <v>1.32</v>
      </c>
      <c r="I145" s="163"/>
      <c r="J145" s="164">
        <f>ROUND(I145*H145,2)</f>
        <v>0</v>
      </c>
      <c r="K145" s="165"/>
      <c r="L145" s="33"/>
      <c r="M145" s="166" t="s">
        <v>1</v>
      </c>
      <c r="N145" s="167" t="s">
        <v>42</v>
      </c>
      <c r="O145" s="58"/>
      <c r="P145" s="168">
        <f>O145*H145</f>
        <v>0</v>
      </c>
      <c r="Q145" s="168">
        <v>0.06405</v>
      </c>
      <c r="R145" s="168">
        <f>Q145*H145</f>
        <v>0.084546</v>
      </c>
      <c r="S145" s="168">
        <v>0</v>
      </c>
      <c r="T145" s="16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141</v>
      </c>
      <c r="AT145" s="170" t="s">
        <v>137</v>
      </c>
      <c r="AU145" s="170" t="s">
        <v>142</v>
      </c>
      <c r="AY145" s="17" t="s">
        <v>134</v>
      </c>
      <c r="BE145" s="171">
        <f>IF(N145="základní",J145,0)</f>
        <v>0</v>
      </c>
      <c r="BF145" s="171">
        <f>IF(N145="snížená",J145,0)</f>
        <v>0</v>
      </c>
      <c r="BG145" s="171">
        <f>IF(N145="zákl. přenesená",J145,0)</f>
        <v>0</v>
      </c>
      <c r="BH145" s="171">
        <f>IF(N145="sníž. přenesená",J145,0)</f>
        <v>0</v>
      </c>
      <c r="BI145" s="171">
        <f>IF(N145="nulová",J145,0)</f>
        <v>0</v>
      </c>
      <c r="BJ145" s="17" t="s">
        <v>142</v>
      </c>
      <c r="BK145" s="171">
        <f>ROUND(I145*H145,2)</f>
        <v>0</v>
      </c>
      <c r="BL145" s="17" t="s">
        <v>141</v>
      </c>
      <c r="BM145" s="170" t="s">
        <v>143</v>
      </c>
    </row>
    <row r="146" spans="2:51" s="13" customFormat="1" ht="11.25">
      <c r="B146" s="172"/>
      <c r="D146" s="173" t="s">
        <v>144</v>
      </c>
      <c r="E146" s="174" t="s">
        <v>1</v>
      </c>
      <c r="F146" s="175" t="s">
        <v>145</v>
      </c>
      <c r="H146" s="176">
        <v>1.32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74" t="s">
        <v>144</v>
      </c>
      <c r="AU146" s="174" t="s">
        <v>142</v>
      </c>
      <c r="AV146" s="13" t="s">
        <v>142</v>
      </c>
      <c r="AW146" s="13" t="s">
        <v>33</v>
      </c>
      <c r="AX146" s="13" t="s">
        <v>81</v>
      </c>
      <c r="AY146" s="174" t="s">
        <v>134</v>
      </c>
    </row>
    <row r="147" spans="2:63" s="12" customFormat="1" ht="22.9" customHeight="1">
      <c r="B147" s="144"/>
      <c r="D147" s="145" t="s">
        <v>75</v>
      </c>
      <c r="E147" s="155" t="s">
        <v>146</v>
      </c>
      <c r="F147" s="155" t="s">
        <v>147</v>
      </c>
      <c r="I147" s="147"/>
      <c r="J147" s="156">
        <f>BK147</f>
        <v>0</v>
      </c>
      <c r="L147" s="144"/>
      <c r="M147" s="149"/>
      <c r="N147" s="150"/>
      <c r="O147" s="150"/>
      <c r="P147" s="151">
        <f>SUM(P148:P179)</f>
        <v>0</v>
      </c>
      <c r="Q147" s="150"/>
      <c r="R147" s="151">
        <f>SUM(R148:R179)</f>
        <v>0.7596156199999999</v>
      </c>
      <c r="S147" s="150"/>
      <c r="T147" s="152">
        <f>SUM(T148:T179)</f>
        <v>0</v>
      </c>
      <c r="AR147" s="145" t="s">
        <v>81</v>
      </c>
      <c r="AT147" s="153" t="s">
        <v>75</v>
      </c>
      <c r="AU147" s="153" t="s">
        <v>81</v>
      </c>
      <c r="AY147" s="145" t="s">
        <v>134</v>
      </c>
      <c r="BK147" s="154">
        <f>SUM(BK148:BK179)</f>
        <v>0</v>
      </c>
    </row>
    <row r="148" spans="1:65" s="2" customFormat="1" ht="21.75" customHeight="1">
      <c r="A148" s="32"/>
      <c r="B148" s="157"/>
      <c r="C148" s="158" t="s">
        <v>142</v>
      </c>
      <c r="D148" s="158" t="s">
        <v>137</v>
      </c>
      <c r="E148" s="159" t="s">
        <v>148</v>
      </c>
      <c r="F148" s="160" t="s">
        <v>149</v>
      </c>
      <c r="G148" s="161" t="s">
        <v>140</v>
      </c>
      <c r="H148" s="162">
        <v>6.004</v>
      </c>
      <c r="I148" s="163"/>
      <c r="J148" s="164">
        <f>ROUND(I148*H148,2)</f>
        <v>0</v>
      </c>
      <c r="K148" s="165"/>
      <c r="L148" s="33"/>
      <c r="M148" s="166" t="s">
        <v>1</v>
      </c>
      <c r="N148" s="167" t="s">
        <v>42</v>
      </c>
      <c r="O148" s="58"/>
      <c r="P148" s="168">
        <f>O148*H148</f>
        <v>0</v>
      </c>
      <c r="Q148" s="168">
        <v>0.00026</v>
      </c>
      <c r="R148" s="168">
        <f>Q148*H148</f>
        <v>0.0015610399999999997</v>
      </c>
      <c r="S148" s="168">
        <v>0</v>
      </c>
      <c r="T148" s="169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141</v>
      </c>
      <c r="AT148" s="170" t="s">
        <v>137</v>
      </c>
      <c r="AU148" s="170" t="s">
        <v>142</v>
      </c>
      <c r="AY148" s="17" t="s">
        <v>134</v>
      </c>
      <c r="BE148" s="171">
        <f>IF(N148="základní",J148,0)</f>
        <v>0</v>
      </c>
      <c r="BF148" s="171">
        <f>IF(N148="snížená",J148,0)</f>
        <v>0</v>
      </c>
      <c r="BG148" s="171">
        <f>IF(N148="zákl. přenesená",J148,0)</f>
        <v>0</v>
      </c>
      <c r="BH148" s="171">
        <f>IF(N148="sníž. přenesená",J148,0)</f>
        <v>0</v>
      </c>
      <c r="BI148" s="171">
        <f>IF(N148="nulová",J148,0)</f>
        <v>0</v>
      </c>
      <c r="BJ148" s="17" t="s">
        <v>142</v>
      </c>
      <c r="BK148" s="171">
        <f>ROUND(I148*H148,2)</f>
        <v>0</v>
      </c>
      <c r="BL148" s="17" t="s">
        <v>141</v>
      </c>
      <c r="BM148" s="170" t="s">
        <v>150</v>
      </c>
    </row>
    <row r="149" spans="2:51" s="13" customFormat="1" ht="11.25">
      <c r="B149" s="172"/>
      <c r="D149" s="173" t="s">
        <v>144</v>
      </c>
      <c r="E149" s="174" t="s">
        <v>1</v>
      </c>
      <c r="F149" s="175" t="s">
        <v>151</v>
      </c>
      <c r="H149" s="176">
        <v>0.968</v>
      </c>
      <c r="I149" s="177"/>
      <c r="L149" s="172"/>
      <c r="M149" s="178"/>
      <c r="N149" s="179"/>
      <c r="O149" s="179"/>
      <c r="P149" s="179"/>
      <c r="Q149" s="179"/>
      <c r="R149" s="179"/>
      <c r="S149" s="179"/>
      <c r="T149" s="180"/>
      <c r="AT149" s="174" t="s">
        <v>144</v>
      </c>
      <c r="AU149" s="174" t="s">
        <v>142</v>
      </c>
      <c r="AV149" s="13" t="s">
        <v>142</v>
      </c>
      <c r="AW149" s="13" t="s">
        <v>33</v>
      </c>
      <c r="AX149" s="13" t="s">
        <v>76</v>
      </c>
      <c r="AY149" s="174" t="s">
        <v>134</v>
      </c>
    </row>
    <row r="150" spans="2:51" s="13" customFormat="1" ht="11.25">
      <c r="B150" s="172"/>
      <c r="D150" s="173" t="s">
        <v>144</v>
      </c>
      <c r="E150" s="174" t="s">
        <v>1</v>
      </c>
      <c r="F150" s="175" t="s">
        <v>152</v>
      </c>
      <c r="H150" s="176">
        <v>3.226</v>
      </c>
      <c r="I150" s="177"/>
      <c r="L150" s="172"/>
      <c r="M150" s="178"/>
      <c r="N150" s="179"/>
      <c r="O150" s="179"/>
      <c r="P150" s="179"/>
      <c r="Q150" s="179"/>
      <c r="R150" s="179"/>
      <c r="S150" s="179"/>
      <c r="T150" s="180"/>
      <c r="AT150" s="174" t="s">
        <v>144</v>
      </c>
      <c r="AU150" s="174" t="s">
        <v>142</v>
      </c>
      <c r="AV150" s="13" t="s">
        <v>142</v>
      </c>
      <c r="AW150" s="13" t="s">
        <v>33</v>
      </c>
      <c r="AX150" s="13" t="s">
        <v>76</v>
      </c>
      <c r="AY150" s="174" t="s">
        <v>134</v>
      </c>
    </row>
    <row r="151" spans="2:51" s="13" customFormat="1" ht="11.25">
      <c r="B151" s="172"/>
      <c r="D151" s="173" t="s">
        <v>144</v>
      </c>
      <c r="E151" s="174" t="s">
        <v>1</v>
      </c>
      <c r="F151" s="175" t="s">
        <v>153</v>
      </c>
      <c r="H151" s="176">
        <v>1.81</v>
      </c>
      <c r="I151" s="177"/>
      <c r="L151" s="172"/>
      <c r="M151" s="178"/>
      <c r="N151" s="179"/>
      <c r="O151" s="179"/>
      <c r="P151" s="179"/>
      <c r="Q151" s="179"/>
      <c r="R151" s="179"/>
      <c r="S151" s="179"/>
      <c r="T151" s="180"/>
      <c r="AT151" s="174" t="s">
        <v>144</v>
      </c>
      <c r="AU151" s="174" t="s">
        <v>142</v>
      </c>
      <c r="AV151" s="13" t="s">
        <v>142</v>
      </c>
      <c r="AW151" s="13" t="s">
        <v>33</v>
      </c>
      <c r="AX151" s="13" t="s">
        <v>76</v>
      </c>
      <c r="AY151" s="174" t="s">
        <v>134</v>
      </c>
    </row>
    <row r="152" spans="2:51" s="14" customFormat="1" ht="11.25">
      <c r="B152" s="181"/>
      <c r="D152" s="173" t="s">
        <v>144</v>
      </c>
      <c r="E152" s="182" t="s">
        <v>1</v>
      </c>
      <c r="F152" s="183" t="s">
        <v>154</v>
      </c>
      <c r="H152" s="184">
        <v>6.004</v>
      </c>
      <c r="I152" s="185"/>
      <c r="L152" s="181"/>
      <c r="M152" s="186"/>
      <c r="N152" s="187"/>
      <c r="O152" s="187"/>
      <c r="P152" s="187"/>
      <c r="Q152" s="187"/>
      <c r="R152" s="187"/>
      <c r="S152" s="187"/>
      <c r="T152" s="188"/>
      <c r="AT152" s="182" t="s">
        <v>144</v>
      </c>
      <c r="AU152" s="182" t="s">
        <v>142</v>
      </c>
      <c r="AV152" s="14" t="s">
        <v>141</v>
      </c>
      <c r="AW152" s="14" t="s">
        <v>33</v>
      </c>
      <c r="AX152" s="14" t="s">
        <v>81</v>
      </c>
      <c r="AY152" s="182" t="s">
        <v>134</v>
      </c>
    </row>
    <row r="153" spans="1:65" s="2" customFormat="1" ht="21.75" customHeight="1">
      <c r="A153" s="32"/>
      <c r="B153" s="157"/>
      <c r="C153" s="158" t="s">
        <v>135</v>
      </c>
      <c r="D153" s="158" t="s">
        <v>137</v>
      </c>
      <c r="E153" s="159" t="s">
        <v>155</v>
      </c>
      <c r="F153" s="160" t="s">
        <v>156</v>
      </c>
      <c r="G153" s="161" t="s">
        <v>140</v>
      </c>
      <c r="H153" s="162">
        <v>6.004</v>
      </c>
      <c r="I153" s="163"/>
      <c r="J153" s="164">
        <f aca="true" t="shared" si="0" ref="J153:J158">ROUND(I153*H153,2)</f>
        <v>0</v>
      </c>
      <c r="K153" s="165"/>
      <c r="L153" s="33"/>
      <c r="M153" s="166" t="s">
        <v>1</v>
      </c>
      <c r="N153" s="167" t="s">
        <v>42</v>
      </c>
      <c r="O153" s="58"/>
      <c r="P153" s="168">
        <f aca="true" t="shared" si="1" ref="P153:P158">O153*H153</f>
        <v>0</v>
      </c>
      <c r="Q153" s="168">
        <v>0.00438</v>
      </c>
      <c r="R153" s="168">
        <f aca="true" t="shared" si="2" ref="R153:R158">Q153*H153</f>
        <v>0.026297519999999998</v>
      </c>
      <c r="S153" s="168">
        <v>0</v>
      </c>
      <c r="T153" s="169">
        <f aca="true" t="shared" si="3" ref="T153:T158"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0" t="s">
        <v>141</v>
      </c>
      <c r="AT153" s="170" t="s">
        <v>137</v>
      </c>
      <c r="AU153" s="170" t="s">
        <v>142</v>
      </c>
      <c r="AY153" s="17" t="s">
        <v>134</v>
      </c>
      <c r="BE153" s="171">
        <f aca="true" t="shared" si="4" ref="BE153:BE158">IF(N153="základní",J153,0)</f>
        <v>0</v>
      </c>
      <c r="BF153" s="171">
        <f aca="true" t="shared" si="5" ref="BF153:BF158">IF(N153="snížená",J153,0)</f>
        <v>0</v>
      </c>
      <c r="BG153" s="171">
        <f aca="true" t="shared" si="6" ref="BG153:BG158">IF(N153="zákl. přenesená",J153,0)</f>
        <v>0</v>
      </c>
      <c r="BH153" s="171">
        <f aca="true" t="shared" si="7" ref="BH153:BH158">IF(N153="sníž. přenesená",J153,0)</f>
        <v>0</v>
      </c>
      <c r="BI153" s="171">
        <f aca="true" t="shared" si="8" ref="BI153:BI158">IF(N153="nulová",J153,0)</f>
        <v>0</v>
      </c>
      <c r="BJ153" s="17" t="s">
        <v>142</v>
      </c>
      <c r="BK153" s="171">
        <f aca="true" t="shared" si="9" ref="BK153:BK158">ROUND(I153*H153,2)</f>
        <v>0</v>
      </c>
      <c r="BL153" s="17" t="s">
        <v>141</v>
      </c>
      <c r="BM153" s="170" t="s">
        <v>157</v>
      </c>
    </row>
    <row r="154" spans="1:65" s="2" customFormat="1" ht="21.75" customHeight="1">
      <c r="A154" s="32"/>
      <c r="B154" s="157"/>
      <c r="C154" s="158" t="s">
        <v>141</v>
      </c>
      <c r="D154" s="158" t="s">
        <v>137</v>
      </c>
      <c r="E154" s="159" t="s">
        <v>158</v>
      </c>
      <c r="F154" s="160" t="s">
        <v>159</v>
      </c>
      <c r="G154" s="161" t="s">
        <v>140</v>
      </c>
      <c r="H154" s="162">
        <v>6.004</v>
      </c>
      <c r="I154" s="163"/>
      <c r="J154" s="164">
        <f t="shared" si="0"/>
        <v>0</v>
      </c>
      <c r="K154" s="165"/>
      <c r="L154" s="33"/>
      <c r="M154" s="166" t="s">
        <v>1</v>
      </c>
      <c r="N154" s="167" t="s">
        <v>42</v>
      </c>
      <c r="O154" s="58"/>
      <c r="P154" s="168">
        <f t="shared" si="1"/>
        <v>0</v>
      </c>
      <c r="Q154" s="168">
        <v>0.003</v>
      </c>
      <c r="R154" s="168">
        <f t="shared" si="2"/>
        <v>0.018012</v>
      </c>
      <c r="S154" s="168">
        <v>0</v>
      </c>
      <c r="T154" s="169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0" t="s">
        <v>141</v>
      </c>
      <c r="AT154" s="170" t="s">
        <v>137</v>
      </c>
      <c r="AU154" s="170" t="s">
        <v>142</v>
      </c>
      <c r="AY154" s="17" t="s">
        <v>134</v>
      </c>
      <c r="BE154" s="171">
        <f t="shared" si="4"/>
        <v>0</v>
      </c>
      <c r="BF154" s="171">
        <f t="shared" si="5"/>
        <v>0</v>
      </c>
      <c r="BG154" s="171">
        <f t="shared" si="6"/>
        <v>0</v>
      </c>
      <c r="BH154" s="171">
        <f t="shared" si="7"/>
        <v>0</v>
      </c>
      <c r="BI154" s="171">
        <f t="shared" si="8"/>
        <v>0</v>
      </c>
      <c r="BJ154" s="17" t="s">
        <v>142</v>
      </c>
      <c r="BK154" s="171">
        <f t="shared" si="9"/>
        <v>0</v>
      </c>
      <c r="BL154" s="17" t="s">
        <v>141</v>
      </c>
      <c r="BM154" s="170" t="s">
        <v>160</v>
      </c>
    </row>
    <row r="155" spans="1:65" s="2" customFormat="1" ht="21.75" customHeight="1">
      <c r="A155" s="32"/>
      <c r="B155" s="157"/>
      <c r="C155" s="158" t="s">
        <v>161</v>
      </c>
      <c r="D155" s="158" t="s">
        <v>137</v>
      </c>
      <c r="E155" s="159" t="s">
        <v>162</v>
      </c>
      <c r="F155" s="160" t="s">
        <v>163</v>
      </c>
      <c r="G155" s="161" t="s">
        <v>140</v>
      </c>
      <c r="H155" s="162">
        <v>6.004</v>
      </c>
      <c r="I155" s="163"/>
      <c r="J155" s="164">
        <f t="shared" si="0"/>
        <v>0</v>
      </c>
      <c r="K155" s="165"/>
      <c r="L155" s="33"/>
      <c r="M155" s="166" t="s">
        <v>1</v>
      </c>
      <c r="N155" s="167" t="s">
        <v>42</v>
      </c>
      <c r="O155" s="58"/>
      <c r="P155" s="168">
        <f t="shared" si="1"/>
        <v>0</v>
      </c>
      <c r="Q155" s="168">
        <v>0.01575</v>
      </c>
      <c r="R155" s="168">
        <f t="shared" si="2"/>
        <v>0.094563</v>
      </c>
      <c r="S155" s="168">
        <v>0</v>
      </c>
      <c r="T155" s="169">
        <f t="shared" si="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0" t="s">
        <v>141</v>
      </c>
      <c r="AT155" s="170" t="s">
        <v>137</v>
      </c>
      <c r="AU155" s="170" t="s">
        <v>142</v>
      </c>
      <c r="AY155" s="17" t="s">
        <v>134</v>
      </c>
      <c r="BE155" s="171">
        <f t="shared" si="4"/>
        <v>0</v>
      </c>
      <c r="BF155" s="171">
        <f t="shared" si="5"/>
        <v>0</v>
      </c>
      <c r="BG155" s="171">
        <f t="shared" si="6"/>
        <v>0</v>
      </c>
      <c r="BH155" s="171">
        <f t="shared" si="7"/>
        <v>0</v>
      </c>
      <c r="BI155" s="171">
        <f t="shared" si="8"/>
        <v>0</v>
      </c>
      <c r="BJ155" s="17" t="s">
        <v>142</v>
      </c>
      <c r="BK155" s="171">
        <f t="shared" si="9"/>
        <v>0</v>
      </c>
      <c r="BL155" s="17" t="s">
        <v>141</v>
      </c>
      <c r="BM155" s="170" t="s">
        <v>164</v>
      </c>
    </row>
    <row r="156" spans="1:65" s="2" customFormat="1" ht="21.75" customHeight="1">
      <c r="A156" s="32"/>
      <c r="B156" s="157"/>
      <c r="C156" s="158" t="s">
        <v>146</v>
      </c>
      <c r="D156" s="158" t="s">
        <v>137</v>
      </c>
      <c r="E156" s="159" t="s">
        <v>165</v>
      </c>
      <c r="F156" s="160" t="s">
        <v>166</v>
      </c>
      <c r="G156" s="161" t="s">
        <v>140</v>
      </c>
      <c r="H156" s="162">
        <v>10.834</v>
      </c>
      <c r="I156" s="163"/>
      <c r="J156" s="164">
        <f t="shared" si="0"/>
        <v>0</v>
      </c>
      <c r="K156" s="165"/>
      <c r="L156" s="33"/>
      <c r="M156" s="166" t="s">
        <v>1</v>
      </c>
      <c r="N156" s="167" t="s">
        <v>42</v>
      </c>
      <c r="O156" s="58"/>
      <c r="P156" s="168">
        <f t="shared" si="1"/>
        <v>0</v>
      </c>
      <c r="Q156" s="168">
        <v>0.00026</v>
      </c>
      <c r="R156" s="168">
        <f t="shared" si="2"/>
        <v>0.0028168399999999997</v>
      </c>
      <c r="S156" s="168">
        <v>0</v>
      </c>
      <c r="T156" s="169">
        <f t="shared" si="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141</v>
      </c>
      <c r="AT156" s="170" t="s">
        <v>137</v>
      </c>
      <c r="AU156" s="170" t="s">
        <v>142</v>
      </c>
      <c r="AY156" s="17" t="s">
        <v>134</v>
      </c>
      <c r="BE156" s="171">
        <f t="shared" si="4"/>
        <v>0</v>
      </c>
      <c r="BF156" s="171">
        <f t="shared" si="5"/>
        <v>0</v>
      </c>
      <c r="BG156" s="171">
        <f t="shared" si="6"/>
        <v>0</v>
      </c>
      <c r="BH156" s="171">
        <f t="shared" si="7"/>
        <v>0</v>
      </c>
      <c r="BI156" s="171">
        <f t="shared" si="8"/>
        <v>0</v>
      </c>
      <c r="BJ156" s="17" t="s">
        <v>142</v>
      </c>
      <c r="BK156" s="171">
        <f t="shared" si="9"/>
        <v>0</v>
      </c>
      <c r="BL156" s="17" t="s">
        <v>141</v>
      </c>
      <c r="BM156" s="170" t="s">
        <v>167</v>
      </c>
    </row>
    <row r="157" spans="1:65" s="2" customFormat="1" ht="21.75" customHeight="1">
      <c r="A157" s="32"/>
      <c r="B157" s="157"/>
      <c r="C157" s="158" t="s">
        <v>168</v>
      </c>
      <c r="D157" s="158" t="s">
        <v>137</v>
      </c>
      <c r="E157" s="159" t="s">
        <v>169</v>
      </c>
      <c r="F157" s="160" t="s">
        <v>170</v>
      </c>
      <c r="G157" s="161" t="s">
        <v>140</v>
      </c>
      <c r="H157" s="162">
        <v>10.834</v>
      </c>
      <c r="I157" s="163"/>
      <c r="J157" s="164">
        <f t="shared" si="0"/>
        <v>0</v>
      </c>
      <c r="K157" s="165"/>
      <c r="L157" s="33"/>
      <c r="M157" s="166" t="s">
        <v>1</v>
      </c>
      <c r="N157" s="167" t="s">
        <v>42</v>
      </c>
      <c r="O157" s="58"/>
      <c r="P157" s="168">
        <f t="shared" si="1"/>
        <v>0</v>
      </c>
      <c r="Q157" s="168">
        <v>0.00438</v>
      </c>
      <c r="R157" s="168">
        <f t="shared" si="2"/>
        <v>0.04745292</v>
      </c>
      <c r="S157" s="168">
        <v>0</v>
      </c>
      <c r="T157" s="169">
        <f t="shared" si="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0" t="s">
        <v>141</v>
      </c>
      <c r="AT157" s="170" t="s">
        <v>137</v>
      </c>
      <c r="AU157" s="170" t="s">
        <v>142</v>
      </c>
      <c r="AY157" s="17" t="s">
        <v>134</v>
      </c>
      <c r="BE157" s="171">
        <f t="shared" si="4"/>
        <v>0</v>
      </c>
      <c r="BF157" s="171">
        <f t="shared" si="5"/>
        <v>0</v>
      </c>
      <c r="BG157" s="171">
        <f t="shared" si="6"/>
        <v>0</v>
      </c>
      <c r="BH157" s="171">
        <f t="shared" si="7"/>
        <v>0</v>
      </c>
      <c r="BI157" s="171">
        <f t="shared" si="8"/>
        <v>0</v>
      </c>
      <c r="BJ157" s="17" t="s">
        <v>142</v>
      </c>
      <c r="BK157" s="171">
        <f t="shared" si="9"/>
        <v>0</v>
      </c>
      <c r="BL157" s="17" t="s">
        <v>141</v>
      </c>
      <c r="BM157" s="170" t="s">
        <v>171</v>
      </c>
    </row>
    <row r="158" spans="1:65" s="2" customFormat="1" ht="21.75" customHeight="1">
      <c r="A158" s="32"/>
      <c r="B158" s="157"/>
      <c r="C158" s="158" t="s">
        <v>172</v>
      </c>
      <c r="D158" s="158" t="s">
        <v>137</v>
      </c>
      <c r="E158" s="159" t="s">
        <v>173</v>
      </c>
      <c r="F158" s="160" t="s">
        <v>174</v>
      </c>
      <c r="G158" s="161" t="s">
        <v>140</v>
      </c>
      <c r="H158" s="162">
        <v>6.619</v>
      </c>
      <c r="I158" s="163"/>
      <c r="J158" s="164">
        <f t="shared" si="0"/>
        <v>0</v>
      </c>
      <c r="K158" s="165"/>
      <c r="L158" s="33"/>
      <c r="M158" s="166" t="s">
        <v>1</v>
      </c>
      <c r="N158" s="167" t="s">
        <v>42</v>
      </c>
      <c r="O158" s="58"/>
      <c r="P158" s="168">
        <f t="shared" si="1"/>
        <v>0</v>
      </c>
      <c r="Q158" s="168">
        <v>0.003</v>
      </c>
      <c r="R158" s="168">
        <f t="shared" si="2"/>
        <v>0.019857</v>
      </c>
      <c r="S158" s="168">
        <v>0</v>
      </c>
      <c r="T158" s="169">
        <f t="shared" si="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0" t="s">
        <v>141</v>
      </c>
      <c r="AT158" s="170" t="s">
        <v>137</v>
      </c>
      <c r="AU158" s="170" t="s">
        <v>142</v>
      </c>
      <c r="AY158" s="17" t="s">
        <v>134</v>
      </c>
      <c r="BE158" s="171">
        <f t="shared" si="4"/>
        <v>0</v>
      </c>
      <c r="BF158" s="171">
        <f t="shared" si="5"/>
        <v>0</v>
      </c>
      <c r="BG158" s="171">
        <f t="shared" si="6"/>
        <v>0</v>
      </c>
      <c r="BH158" s="171">
        <f t="shared" si="7"/>
        <v>0</v>
      </c>
      <c r="BI158" s="171">
        <f t="shared" si="8"/>
        <v>0</v>
      </c>
      <c r="BJ158" s="17" t="s">
        <v>142</v>
      </c>
      <c r="BK158" s="171">
        <f t="shared" si="9"/>
        <v>0</v>
      </c>
      <c r="BL158" s="17" t="s">
        <v>141</v>
      </c>
      <c r="BM158" s="170" t="s">
        <v>175</v>
      </c>
    </row>
    <row r="159" spans="2:51" s="13" customFormat="1" ht="11.25">
      <c r="B159" s="172"/>
      <c r="D159" s="173" t="s">
        <v>144</v>
      </c>
      <c r="E159" s="174" t="s">
        <v>1</v>
      </c>
      <c r="F159" s="175" t="s">
        <v>176</v>
      </c>
      <c r="H159" s="176">
        <v>0.621</v>
      </c>
      <c r="I159" s="177"/>
      <c r="L159" s="172"/>
      <c r="M159" s="178"/>
      <c r="N159" s="179"/>
      <c r="O159" s="179"/>
      <c r="P159" s="179"/>
      <c r="Q159" s="179"/>
      <c r="R159" s="179"/>
      <c r="S159" s="179"/>
      <c r="T159" s="180"/>
      <c r="AT159" s="174" t="s">
        <v>144</v>
      </c>
      <c r="AU159" s="174" t="s">
        <v>142</v>
      </c>
      <c r="AV159" s="13" t="s">
        <v>142</v>
      </c>
      <c r="AW159" s="13" t="s">
        <v>33</v>
      </c>
      <c r="AX159" s="13" t="s">
        <v>76</v>
      </c>
      <c r="AY159" s="174" t="s">
        <v>134</v>
      </c>
    </row>
    <row r="160" spans="2:51" s="13" customFormat="1" ht="11.25">
      <c r="B160" s="172"/>
      <c r="D160" s="173" t="s">
        <v>144</v>
      </c>
      <c r="E160" s="174" t="s">
        <v>1</v>
      </c>
      <c r="F160" s="175" t="s">
        <v>177</v>
      </c>
      <c r="H160" s="176">
        <v>4.498</v>
      </c>
      <c r="I160" s="177"/>
      <c r="L160" s="172"/>
      <c r="M160" s="178"/>
      <c r="N160" s="179"/>
      <c r="O160" s="179"/>
      <c r="P160" s="179"/>
      <c r="Q160" s="179"/>
      <c r="R160" s="179"/>
      <c r="S160" s="179"/>
      <c r="T160" s="180"/>
      <c r="AT160" s="174" t="s">
        <v>144</v>
      </c>
      <c r="AU160" s="174" t="s">
        <v>142</v>
      </c>
      <c r="AV160" s="13" t="s">
        <v>142</v>
      </c>
      <c r="AW160" s="13" t="s">
        <v>33</v>
      </c>
      <c r="AX160" s="13" t="s">
        <v>76</v>
      </c>
      <c r="AY160" s="174" t="s">
        <v>134</v>
      </c>
    </row>
    <row r="161" spans="2:51" s="13" customFormat="1" ht="11.25">
      <c r="B161" s="172"/>
      <c r="D161" s="173" t="s">
        <v>144</v>
      </c>
      <c r="E161" s="174" t="s">
        <v>1</v>
      </c>
      <c r="F161" s="175" t="s">
        <v>178</v>
      </c>
      <c r="H161" s="176">
        <v>1.5</v>
      </c>
      <c r="I161" s="177"/>
      <c r="L161" s="172"/>
      <c r="M161" s="178"/>
      <c r="N161" s="179"/>
      <c r="O161" s="179"/>
      <c r="P161" s="179"/>
      <c r="Q161" s="179"/>
      <c r="R161" s="179"/>
      <c r="S161" s="179"/>
      <c r="T161" s="180"/>
      <c r="AT161" s="174" t="s">
        <v>144</v>
      </c>
      <c r="AU161" s="174" t="s">
        <v>142</v>
      </c>
      <c r="AV161" s="13" t="s">
        <v>142</v>
      </c>
      <c r="AW161" s="13" t="s">
        <v>33</v>
      </c>
      <c r="AX161" s="13" t="s">
        <v>76</v>
      </c>
      <c r="AY161" s="174" t="s">
        <v>134</v>
      </c>
    </row>
    <row r="162" spans="2:51" s="14" customFormat="1" ht="11.25">
      <c r="B162" s="181"/>
      <c r="D162" s="173" t="s">
        <v>144</v>
      </c>
      <c r="E162" s="182" t="s">
        <v>1</v>
      </c>
      <c r="F162" s="183" t="s">
        <v>154</v>
      </c>
      <c r="H162" s="184">
        <v>6.619</v>
      </c>
      <c r="I162" s="185"/>
      <c r="L162" s="181"/>
      <c r="M162" s="186"/>
      <c r="N162" s="187"/>
      <c r="O162" s="187"/>
      <c r="P162" s="187"/>
      <c r="Q162" s="187"/>
      <c r="R162" s="187"/>
      <c r="S162" s="187"/>
      <c r="T162" s="188"/>
      <c r="AT162" s="182" t="s">
        <v>144</v>
      </c>
      <c r="AU162" s="182" t="s">
        <v>142</v>
      </c>
      <c r="AV162" s="14" t="s">
        <v>141</v>
      </c>
      <c r="AW162" s="14" t="s">
        <v>33</v>
      </c>
      <c r="AX162" s="14" t="s">
        <v>81</v>
      </c>
      <c r="AY162" s="182" t="s">
        <v>134</v>
      </c>
    </row>
    <row r="163" spans="1:65" s="2" customFormat="1" ht="21.75" customHeight="1">
      <c r="A163" s="32"/>
      <c r="B163" s="157"/>
      <c r="C163" s="158" t="s">
        <v>179</v>
      </c>
      <c r="D163" s="158" t="s">
        <v>137</v>
      </c>
      <c r="E163" s="159" t="s">
        <v>180</v>
      </c>
      <c r="F163" s="160" t="s">
        <v>181</v>
      </c>
      <c r="G163" s="161" t="s">
        <v>140</v>
      </c>
      <c r="H163" s="162">
        <v>10.834</v>
      </c>
      <c r="I163" s="163"/>
      <c r="J163" s="164">
        <f>ROUND(I163*H163,2)</f>
        <v>0</v>
      </c>
      <c r="K163" s="165"/>
      <c r="L163" s="33"/>
      <c r="M163" s="166" t="s">
        <v>1</v>
      </c>
      <c r="N163" s="167" t="s">
        <v>42</v>
      </c>
      <c r="O163" s="58"/>
      <c r="P163" s="168">
        <f>O163*H163</f>
        <v>0</v>
      </c>
      <c r="Q163" s="168">
        <v>0.01575</v>
      </c>
      <c r="R163" s="168">
        <f>Q163*H163</f>
        <v>0.1706355</v>
      </c>
      <c r="S163" s="168">
        <v>0</v>
      </c>
      <c r="T163" s="16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0" t="s">
        <v>141</v>
      </c>
      <c r="AT163" s="170" t="s">
        <v>137</v>
      </c>
      <c r="AU163" s="170" t="s">
        <v>142</v>
      </c>
      <c r="AY163" s="17" t="s">
        <v>134</v>
      </c>
      <c r="BE163" s="171">
        <f>IF(N163="základní",J163,0)</f>
        <v>0</v>
      </c>
      <c r="BF163" s="171">
        <f>IF(N163="snížená",J163,0)</f>
        <v>0</v>
      </c>
      <c r="BG163" s="171">
        <f>IF(N163="zákl. přenesená",J163,0)</f>
        <v>0</v>
      </c>
      <c r="BH163" s="171">
        <f>IF(N163="sníž. přenesená",J163,0)</f>
        <v>0</v>
      </c>
      <c r="BI163" s="171">
        <f>IF(N163="nulová",J163,0)</f>
        <v>0</v>
      </c>
      <c r="BJ163" s="17" t="s">
        <v>142</v>
      </c>
      <c r="BK163" s="171">
        <f>ROUND(I163*H163,2)</f>
        <v>0</v>
      </c>
      <c r="BL163" s="17" t="s">
        <v>141</v>
      </c>
      <c r="BM163" s="170" t="s">
        <v>182</v>
      </c>
    </row>
    <row r="164" spans="2:51" s="13" customFormat="1" ht="11.25">
      <c r="B164" s="172"/>
      <c r="D164" s="173" t="s">
        <v>144</v>
      </c>
      <c r="E164" s="174" t="s">
        <v>1</v>
      </c>
      <c r="F164" s="175" t="s">
        <v>183</v>
      </c>
      <c r="H164" s="176">
        <v>9.334</v>
      </c>
      <c r="I164" s="177"/>
      <c r="L164" s="172"/>
      <c r="M164" s="178"/>
      <c r="N164" s="179"/>
      <c r="O164" s="179"/>
      <c r="P164" s="179"/>
      <c r="Q164" s="179"/>
      <c r="R164" s="179"/>
      <c r="S164" s="179"/>
      <c r="T164" s="180"/>
      <c r="AT164" s="174" t="s">
        <v>144</v>
      </c>
      <c r="AU164" s="174" t="s">
        <v>142</v>
      </c>
      <c r="AV164" s="13" t="s">
        <v>142</v>
      </c>
      <c r="AW164" s="13" t="s">
        <v>3</v>
      </c>
      <c r="AX164" s="13" t="s">
        <v>76</v>
      </c>
      <c r="AY164" s="174" t="s">
        <v>134</v>
      </c>
    </row>
    <row r="165" spans="2:51" s="13" customFormat="1" ht="11.25">
      <c r="B165" s="172"/>
      <c r="D165" s="173" t="s">
        <v>144</v>
      </c>
      <c r="E165" s="174" t="s">
        <v>1</v>
      </c>
      <c r="F165" s="175" t="s">
        <v>178</v>
      </c>
      <c r="H165" s="176">
        <v>1.5</v>
      </c>
      <c r="I165" s="177"/>
      <c r="L165" s="172"/>
      <c r="M165" s="178"/>
      <c r="N165" s="179"/>
      <c r="O165" s="179"/>
      <c r="P165" s="179"/>
      <c r="Q165" s="179"/>
      <c r="R165" s="179"/>
      <c r="S165" s="179"/>
      <c r="T165" s="180"/>
      <c r="AT165" s="174" t="s">
        <v>144</v>
      </c>
      <c r="AU165" s="174" t="s">
        <v>142</v>
      </c>
      <c r="AV165" s="13" t="s">
        <v>142</v>
      </c>
      <c r="AW165" s="13" t="s">
        <v>33</v>
      </c>
      <c r="AX165" s="13" t="s">
        <v>76</v>
      </c>
      <c r="AY165" s="174" t="s">
        <v>134</v>
      </c>
    </row>
    <row r="166" spans="2:51" s="14" customFormat="1" ht="11.25">
      <c r="B166" s="181"/>
      <c r="D166" s="173" t="s">
        <v>144</v>
      </c>
      <c r="E166" s="182" t="s">
        <v>1</v>
      </c>
      <c r="F166" s="183" t="s">
        <v>154</v>
      </c>
      <c r="H166" s="184">
        <v>10.834</v>
      </c>
      <c r="I166" s="185"/>
      <c r="L166" s="181"/>
      <c r="M166" s="186"/>
      <c r="N166" s="187"/>
      <c r="O166" s="187"/>
      <c r="P166" s="187"/>
      <c r="Q166" s="187"/>
      <c r="R166" s="187"/>
      <c r="S166" s="187"/>
      <c r="T166" s="188"/>
      <c r="AT166" s="182" t="s">
        <v>144</v>
      </c>
      <c r="AU166" s="182" t="s">
        <v>142</v>
      </c>
      <c r="AV166" s="14" t="s">
        <v>141</v>
      </c>
      <c r="AW166" s="14" t="s">
        <v>33</v>
      </c>
      <c r="AX166" s="14" t="s">
        <v>81</v>
      </c>
      <c r="AY166" s="182" t="s">
        <v>134</v>
      </c>
    </row>
    <row r="167" spans="1:65" s="2" customFormat="1" ht="16.5" customHeight="1">
      <c r="A167" s="32"/>
      <c r="B167" s="157"/>
      <c r="C167" s="158" t="s">
        <v>184</v>
      </c>
      <c r="D167" s="158" t="s">
        <v>137</v>
      </c>
      <c r="E167" s="159" t="s">
        <v>185</v>
      </c>
      <c r="F167" s="160" t="s">
        <v>186</v>
      </c>
      <c r="G167" s="161" t="s">
        <v>140</v>
      </c>
      <c r="H167" s="162">
        <v>33.275</v>
      </c>
      <c r="I167" s="163"/>
      <c r="J167" s="164">
        <f>ROUND(I167*H167,2)</f>
        <v>0</v>
      </c>
      <c r="K167" s="165"/>
      <c r="L167" s="33"/>
      <c r="M167" s="166" t="s">
        <v>1</v>
      </c>
      <c r="N167" s="167" t="s">
        <v>42</v>
      </c>
      <c r="O167" s="58"/>
      <c r="P167" s="168">
        <f>O167*H167</f>
        <v>0</v>
      </c>
      <c r="Q167" s="168">
        <v>0</v>
      </c>
      <c r="R167" s="168">
        <f>Q167*H167</f>
        <v>0</v>
      </c>
      <c r="S167" s="168">
        <v>0</v>
      </c>
      <c r="T167" s="169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0" t="s">
        <v>141</v>
      </c>
      <c r="AT167" s="170" t="s">
        <v>137</v>
      </c>
      <c r="AU167" s="170" t="s">
        <v>142</v>
      </c>
      <c r="AY167" s="17" t="s">
        <v>134</v>
      </c>
      <c r="BE167" s="171">
        <f>IF(N167="základní",J167,0)</f>
        <v>0</v>
      </c>
      <c r="BF167" s="171">
        <f>IF(N167="snížená",J167,0)</f>
        <v>0</v>
      </c>
      <c r="BG167" s="171">
        <f>IF(N167="zákl. přenesená",J167,0)</f>
        <v>0</v>
      </c>
      <c r="BH167" s="171">
        <f>IF(N167="sníž. přenesená",J167,0)</f>
        <v>0</v>
      </c>
      <c r="BI167" s="171">
        <f>IF(N167="nulová",J167,0)</f>
        <v>0</v>
      </c>
      <c r="BJ167" s="17" t="s">
        <v>142</v>
      </c>
      <c r="BK167" s="171">
        <f>ROUND(I167*H167,2)</f>
        <v>0</v>
      </c>
      <c r="BL167" s="17" t="s">
        <v>141</v>
      </c>
      <c r="BM167" s="170" t="s">
        <v>187</v>
      </c>
    </row>
    <row r="168" spans="2:51" s="13" customFormat="1" ht="11.25">
      <c r="B168" s="172"/>
      <c r="D168" s="173" t="s">
        <v>144</v>
      </c>
      <c r="E168" s="174" t="s">
        <v>1</v>
      </c>
      <c r="F168" s="175" t="s">
        <v>188</v>
      </c>
      <c r="H168" s="176">
        <v>22.275</v>
      </c>
      <c r="I168" s="177"/>
      <c r="L168" s="172"/>
      <c r="M168" s="178"/>
      <c r="N168" s="179"/>
      <c r="O168" s="179"/>
      <c r="P168" s="179"/>
      <c r="Q168" s="179"/>
      <c r="R168" s="179"/>
      <c r="S168" s="179"/>
      <c r="T168" s="180"/>
      <c r="AT168" s="174" t="s">
        <v>144</v>
      </c>
      <c r="AU168" s="174" t="s">
        <v>142</v>
      </c>
      <c r="AV168" s="13" t="s">
        <v>142</v>
      </c>
      <c r="AW168" s="13" t="s">
        <v>33</v>
      </c>
      <c r="AX168" s="13" t="s">
        <v>76</v>
      </c>
      <c r="AY168" s="174" t="s">
        <v>134</v>
      </c>
    </row>
    <row r="169" spans="2:51" s="13" customFormat="1" ht="11.25">
      <c r="B169" s="172"/>
      <c r="D169" s="173" t="s">
        <v>144</v>
      </c>
      <c r="E169" s="174" t="s">
        <v>1</v>
      </c>
      <c r="F169" s="175" t="s">
        <v>189</v>
      </c>
      <c r="H169" s="176">
        <v>11</v>
      </c>
      <c r="I169" s="177"/>
      <c r="L169" s="172"/>
      <c r="M169" s="178"/>
      <c r="N169" s="179"/>
      <c r="O169" s="179"/>
      <c r="P169" s="179"/>
      <c r="Q169" s="179"/>
      <c r="R169" s="179"/>
      <c r="S169" s="179"/>
      <c r="T169" s="180"/>
      <c r="AT169" s="174" t="s">
        <v>144</v>
      </c>
      <c r="AU169" s="174" t="s">
        <v>142</v>
      </c>
      <c r="AV169" s="13" t="s">
        <v>142</v>
      </c>
      <c r="AW169" s="13" t="s">
        <v>33</v>
      </c>
      <c r="AX169" s="13" t="s">
        <v>76</v>
      </c>
      <c r="AY169" s="174" t="s">
        <v>134</v>
      </c>
    </row>
    <row r="170" spans="2:51" s="14" customFormat="1" ht="11.25">
      <c r="B170" s="181"/>
      <c r="D170" s="173" t="s">
        <v>144</v>
      </c>
      <c r="E170" s="182" t="s">
        <v>1</v>
      </c>
      <c r="F170" s="183" t="s">
        <v>154</v>
      </c>
      <c r="H170" s="184">
        <v>33.275</v>
      </c>
      <c r="I170" s="185"/>
      <c r="L170" s="181"/>
      <c r="M170" s="186"/>
      <c r="N170" s="187"/>
      <c r="O170" s="187"/>
      <c r="P170" s="187"/>
      <c r="Q170" s="187"/>
      <c r="R170" s="187"/>
      <c r="S170" s="187"/>
      <c r="T170" s="188"/>
      <c r="AT170" s="182" t="s">
        <v>144</v>
      </c>
      <c r="AU170" s="182" t="s">
        <v>142</v>
      </c>
      <c r="AV170" s="14" t="s">
        <v>141</v>
      </c>
      <c r="AW170" s="14" t="s">
        <v>33</v>
      </c>
      <c r="AX170" s="14" t="s">
        <v>81</v>
      </c>
      <c r="AY170" s="182" t="s">
        <v>134</v>
      </c>
    </row>
    <row r="171" spans="1:65" s="2" customFormat="1" ht="21.75" customHeight="1">
      <c r="A171" s="32"/>
      <c r="B171" s="157"/>
      <c r="C171" s="158" t="s">
        <v>190</v>
      </c>
      <c r="D171" s="158" t="s">
        <v>137</v>
      </c>
      <c r="E171" s="159" t="s">
        <v>191</v>
      </c>
      <c r="F171" s="160" t="s">
        <v>192</v>
      </c>
      <c r="G171" s="161" t="s">
        <v>140</v>
      </c>
      <c r="H171" s="162">
        <v>50</v>
      </c>
      <c r="I171" s="163"/>
      <c r="J171" s="164">
        <f>ROUND(I171*H171,2)</f>
        <v>0</v>
      </c>
      <c r="K171" s="165"/>
      <c r="L171" s="33"/>
      <c r="M171" s="166" t="s">
        <v>1</v>
      </c>
      <c r="N171" s="167" t="s">
        <v>42</v>
      </c>
      <c r="O171" s="58"/>
      <c r="P171" s="168">
        <f>O171*H171</f>
        <v>0</v>
      </c>
      <c r="Q171" s="168">
        <v>0</v>
      </c>
      <c r="R171" s="168">
        <f>Q171*H171</f>
        <v>0</v>
      </c>
      <c r="S171" s="168">
        <v>0</v>
      </c>
      <c r="T171" s="169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0" t="s">
        <v>141</v>
      </c>
      <c r="AT171" s="170" t="s">
        <v>137</v>
      </c>
      <c r="AU171" s="170" t="s">
        <v>142</v>
      </c>
      <c r="AY171" s="17" t="s">
        <v>134</v>
      </c>
      <c r="BE171" s="171">
        <f>IF(N171="základní",J171,0)</f>
        <v>0</v>
      </c>
      <c r="BF171" s="171">
        <f>IF(N171="snížená",J171,0)</f>
        <v>0</v>
      </c>
      <c r="BG171" s="171">
        <f>IF(N171="zákl. přenesená",J171,0)</f>
        <v>0</v>
      </c>
      <c r="BH171" s="171">
        <f>IF(N171="sníž. přenesená",J171,0)</f>
        <v>0</v>
      </c>
      <c r="BI171" s="171">
        <f>IF(N171="nulová",J171,0)</f>
        <v>0</v>
      </c>
      <c r="BJ171" s="17" t="s">
        <v>142</v>
      </c>
      <c r="BK171" s="171">
        <f>ROUND(I171*H171,2)</f>
        <v>0</v>
      </c>
      <c r="BL171" s="17" t="s">
        <v>141</v>
      </c>
      <c r="BM171" s="170" t="s">
        <v>193</v>
      </c>
    </row>
    <row r="172" spans="2:51" s="15" customFormat="1" ht="11.25">
      <c r="B172" s="189"/>
      <c r="D172" s="173" t="s">
        <v>144</v>
      </c>
      <c r="E172" s="190" t="s">
        <v>1</v>
      </c>
      <c r="F172" s="191" t="s">
        <v>194</v>
      </c>
      <c r="H172" s="190" t="s">
        <v>1</v>
      </c>
      <c r="I172" s="192"/>
      <c r="L172" s="189"/>
      <c r="M172" s="193"/>
      <c r="N172" s="194"/>
      <c r="O172" s="194"/>
      <c r="P172" s="194"/>
      <c r="Q172" s="194"/>
      <c r="R172" s="194"/>
      <c r="S172" s="194"/>
      <c r="T172" s="195"/>
      <c r="AT172" s="190" t="s">
        <v>144</v>
      </c>
      <c r="AU172" s="190" t="s">
        <v>142</v>
      </c>
      <c r="AV172" s="15" t="s">
        <v>81</v>
      </c>
      <c r="AW172" s="15" t="s">
        <v>33</v>
      </c>
      <c r="AX172" s="15" t="s">
        <v>76</v>
      </c>
      <c r="AY172" s="190" t="s">
        <v>134</v>
      </c>
    </row>
    <row r="173" spans="2:51" s="13" customFormat="1" ht="11.25">
      <c r="B173" s="172"/>
      <c r="D173" s="173" t="s">
        <v>144</v>
      </c>
      <c r="E173" s="174" t="s">
        <v>1</v>
      </c>
      <c r="F173" s="175" t="s">
        <v>195</v>
      </c>
      <c r="H173" s="176">
        <v>50</v>
      </c>
      <c r="I173" s="177"/>
      <c r="L173" s="172"/>
      <c r="M173" s="178"/>
      <c r="N173" s="179"/>
      <c r="O173" s="179"/>
      <c r="P173" s="179"/>
      <c r="Q173" s="179"/>
      <c r="R173" s="179"/>
      <c r="S173" s="179"/>
      <c r="T173" s="180"/>
      <c r="AT173" s="174" t="s">
        <v>144</v>
      </c>
      <c r="AU173" s="174" t="s">
        <v>142</v>
      </c>
      <c r="AV173" s="13" t="s">
        <v>142</v>
      </c>
      <c r="AW173" s="13" t="s">
        <v>33</v>
      </c>
      <c r="AX173" s="13" t="s">
        <v>81</v>
      </c>
      <c r="AY173" s="174" t="s">
        <v>134</v>
      </c>
    </row>
    <row r="174" spans="1:65" s="2" customFormat="1" ht="21.75" customHeight="1">
      <c r="A174" s="32"/>
      <c r="B174" s="157"/>
      <c r="C174" s="158" t="s">
        <v>196</v>
      </c>
      <c r="D174" s="158" t="s">
        <v>137</v>
      </c>
      <c r="E174" s="159" t="s">
        <v>197</v>
      </c>
      <c r="F174" s="160" t="s">
        <v>198</v>
      </c>
      <c r="G174" s="161" t="s">
        <v>140</v>
      </c>
      <c r="H174" s="162">
        <v>4.194</v>
      </c>
      <c r="I174" s="163"/>
      <c r="J174" s="164">
        <f>ROUND(I174*H174,2)</f>
        <v>0</v>
      </c>
      <c r="K174" s="165"/>
      <c r="L174" s="33"/>
      <c r="M174" s="166" t="s">
        <v>1</v>
      </c>
      <c r="N174" s="167" t="s">
        <v>42</v>
      </c>
      <c r="O174" s="58"/>
      <c r="P174" s="168">
        <f>O174*H174</f>
        <v>0</v>
      </c>
      <c r="Q174" s="168">
        <v>0.0567</v>
      </c>
      <c r="R174" s="168">
        <f>Q174*H174</f>
        <v>0.2377998</v>
      </c>
      <c r="S174" s="168">
        <v>0</v>
      </c>
      <c r="T174" s="169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0" t="s">
        <v>141</v>
      </c>
      <c r="AT174" s="170" t="s">
        <v>137</v>
      </c>
      <c r="AU174" s="170" t="s">
        <v>142</v>
      </c>
      <c r="AY174" s="17" t="s">
        <v>134</v>
      </c>
      <c r="BE174" s="171">
        <f>IF(N174="základní",J174,0)</f>
        <v>0</v>
      </c>
      <c r="BF174" s="171">
        <f>IF(N174="snížená",J174,0)</f>
        <v>0</v>
      </c>
      <c r="BG174" s="171">
        <f>IF(N174="zákl. přenesená",J174,0)</f>
        <v>0</v>
      </c>
      <c r="BH174" s="171">
        <f>IF(N174="sníž. přenesená",J174,0)</f>
        <v>0</v>
      </c>
      <c r="BI174" s="171">
        <f>IF(N174="nulová",J174,0)</f>
        <v>0</v>
      </c>
      <c r="BJ174" s="17" t="s">
        <v>142</v>
      </c>
      <c r="BK174" s="171">
        <f>ROUND(I174*H174,2)</f>
        <v>0</v>
      </c>
      <c r="BL174" s="17" t="s">
        <v>141</v>
      </c>
      <c r="BM174" s="170" t="s">
        <v>199</v>
      </c>
    </row>
    <row r="175" spans="2:51" s="13" customFormat="1" ht="11.25">
      <c r="B175" s="172"/>
      <c r="D175" s="173" t="s">
        <v>144</v>
      </c>
      <c r="E175" s="174" t="s">
        <v>1</v>
      </c>
      <c r="F175" s="175" t="s">
        <v>151</v>
      </c>
      <c r="H175" s="176">
        <v>0.968</v>
      </c>
      <c r="I175" s="177"/>
      <c r="L175" s="172"/>
      <c r="M175" s="178"/>
      <c r="N175" s="179"/>
      <c r="O175" s="179"/>
      <c r="P175" s="179"/>
      <c r="Q175" s="179"/>
      <c r="R175" s="179"/>
      <c r="S175" s="179"/>
      <c r="T175" s="180"/>
      <c r="AT175" s="174" t="s">
        <v>144</v>
      </c>
      <c r="AU175" s="174" t="s">
        <v>142</v>
      </c>
      <c r="AV175" s="13" t="s">
        <v>142</v>
      </c>
      <c r="AW175" s="13" t="s">
        <v>33</v>
      </c>
      <c r="AX175" s="13" t="s">
        <v>76</v>
      </c>
      <c r="AY175" s="174" t="s">
        <v>134</v>
      </c>
    </row>
    <row r="176" spans="2:51" s="13" customFormat="1" ht="11.25">
      <c r="B176" s="172"/>
      <c r="D176" s="173" t="s">
        <v>144</v>
      </c>
      <c r="E176" s="174" t="s">
        <v>1</v>
      </c>
      <c r="F176" s="175" t="s">
        <v>152</v>
      </c>
      <c r="H176" s="176">
        <v>3.226</v>
      </c>
      <c r="I176" s="177"/>
      <c r="L176" s="172"/>
      <c r="M176" s="178"/>
      <c r="N176" s="179"/>
      <c r="O176" s="179"/>
      <c r="P176" s="179"/>
      <c r="Q176" s="179"/>
      <c r="R176" s="179"/>
      <c r="S176" s="179"/>
      <c r="T176" s="180"/>
      <c r="AT176" s="174" t="s">
        <v>144</v>
      </c>
      <c r="AU176" s="174" t="s">
        <v>142</v>
      </c>
      <c r="AV176" s="13" t="s">
        <v>142</v>
      </c>
      <c r="AW176" s="13" t="s">
        <v>33</v>
      </c>
      <c r="AX176" s="13" t="s">
        <v>76</v>
      </c>
      <c r="AY176" s="174" t="s">
        <v>134</v>
      </c>
    </row>
    <row r="177" spans="2:51" s="14" customFormat="1" ht="11.25">
      <c r="B177" s="181"/>
      <c r="D177" s="173" t="s">
        <v>144</v>
      </c>
      <c r="E177" s="182" t="s">
        <v>1</v>
      </c>
      <c r="F177" s="183" t="s">
        <v>154</v>
      </c>
      <c r="H177" s="184">
        <v>4.194</v>
      </c>
      <c r="I177" s="185"/>
      <c r="L177" s="181"/>
      <c r="M177" s="186"/>
      <c r="N177" s="187"/>
      <c r="O177" s="187"/>
      <c r="P177" s="187"/>
      <c r="Q177" s="187"/>
      <c r="R177" s="187"/>
      <c r="S177" s="187"/>
      <c r="T177" s="188"/>
      <c r="AT177" s="182" t="s">
        <v>144</v>
      </c>
      <c r="AU177" s="182" t="s">
        <v>142</v>
      </c>
      <c r="AV177" s="14" t="s">
        <v>141</v>
      </c>
      <c r="AW177" s="14" t="s">
        <v>33</v>
      </c>
      <c r="AX177" s="14" t="s">
        <v>81</v>
      </c>
      <c r="AY177" s="182" t="s">
        <v>134</v>
      </c>
    </row>
    <row r="178" spans="1:65" s="2" customFormat="1" ht="16.5" customHeight="1">
      <c r="A178" s="32"/>
      <c r="B178" s="157"/>
      <c r="C178" s="158" t="s">
        <v>200</v>
      </c>
      <c r="D178" s="158" t="s">
        <v>137</v>
      </c>
      <c r="E178" s="159" t="s">
        <v>201</v>
      </c>
      <c r="F178" s="160" t="s">
        <v>202</v>
      </c>
      <c r="G178" s="161" t="s">
        <v>203</v>
      </c>
      <c r="H178" s="162">
        <v>2</v>
      </c>
      <c r="I178" s="163"/>
      <c r="J178" s="164">
        <f>ROUND(I178*H178,2)</f>
        <v>0</v>
      </c>
      <c r="K178" s="165"/>
      <c r="L178" s="33"/>
      <c r="M178" s="166" t="s">
        <v>1</v>
      </c>
      <c r="N178" s="167" t="s">
        <v>42</v>
      </c>
      <c r="O178" s="58"/>
      <c r="P178" s="168">
        <f>O178*H178</f>
        <v>0</v>
      </c>
      <c r="Q178" s="168">
        <v>0.04684</v>
      </c>
      <c r="R178" s="168">
        <f>Q178*H178</f>
        <v>0.09368</v>
      </c>
      <c r="S178" s="168">
        <v>0</v>
      </c>
      <c r="T178" s="169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0" t="s">
        <v>141</v>
      </c>
      <c r="AT178" s="170" t="s">
        <v>137</v>
      </c>
      <c r="AU178" s="170" t="s">
        <v>142</v>
      </c>
      <c r="AY178" s="17" t="s">
        <v>134</v>
      </c>
      <c r="BE178" s="171">
        <f>IF(N178="základní",J178,0)</f>
        <v>0</v>
      </c>
      <c r="BF178" s="171">
        <f>IF(N178="snížená",J178,0)</f>
        <v>0</v>
      </c>
      <c r="BG178" s="171">
        <f>IF(N178="zákl. přenesená",J178,0)</f>
        <v>0</v>
      </c>
      <c r="BH178" s="171">
        <f>IF(N178="sníž. přenesená",J178,0)</f>
        <v>0</v>
      </c>
      <c r="BI178" s="171">
        <f>IF(N178="nulová",J178,0)</f>
        <v>0</v>
      </c>
      <c r="BJ178" s="17" t="s">
        <v>142</v>
      </c>
      <c r="BK178" s="171">
        <f>ROUND(I178*H178,2)</f>
        <v>0</v>
      </c>
      <c r="BL178" s="17" t="s">
        <v>141</v>
      </c>
      <c r="BM178" s="170" t="s">
        <v>204</v>
      </c>
    </row>
    <row r="179" spans="1:65" s="2" customFormat="1" ht="16.5" customHeight="1">
      <c r="A179" s="32"/>
      <c r="B179" s="157"/>
      <c r="C179" s="196" t="s">
        <v>205</v>
      </c>
      <c r="D179" s="196" t="s">
        <v>206</v>
      </c>
      <c r="E179" s="197" t="s">
        <v>207</v>
      </c>
      <c r="F179" s="198" t="s">
        <v>208</v>
      </c>
      <c r="G179" s="199" t="s">
        <v>203</v>
      </c>
      <c r="H179" s="200">
        <v>2</v>
      </c>
      <c r="I179" s="201"/>
      <c r="J179" s="202">
        <f>ROUND(I179*H179,2)</f>
        <v>0</v>
      </c>
      <c r="K179" s="203"/>
      <c r="L179" s="204"/>
      <c r="M179" s="205" t="s">
        <v>1</v>
      </c>
      <c r="N179" s="206" t="s">
        <v>42</v>
      </c>
      <c r="O179" s="58"/>
      <c r="P179" s="168">
        <f>O179*H179</f>
        <v>0</v>
      </c>
      <c r="Q179" s="168">
        <v>0.02347</v>
      </c>
      <c r="R179" s="168">
        <f>Q179*H179</f>
        <v>0.04694</v>
      </c>
      <c r="S179" s="168">
        <v>0</v>
      </c>
      <c r="T179" s="169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0" t="s">
        <v>172</v>
      </c>
      <c r="AT179" s="170" t="s">
        <v>206</v>
      </c>
      <c r="AU179" s="170" t="s">
        <v>142</v>
      </c>
      <c r="AY179" s="17" t="s">
        <v>134</v>
      </c>
      <c r="BE179" s="171">
        <f>IF(N179="základní",J179,0)</f>
        <v>0</v>
      </c>
      <c r="BF179" s="171">
        <f>IF(N179="snížená",J179,0)</f>
        <v>0</v>
      </c>
      <c r="BG179" s="171">
        <f>IF(N179="zákl. přenesená",J179,0)</f>
        <v>0</v>
      </c>
      <c r="BH179" s="171">
        <f>IF(N179="sníž. přenesená",J179,0)</f>
        <v>0</v>
      </c>
      <c r="BI179" s="171">
        <f>IF(N179="nulová",J179,0)</f>
        <v>0</v>
      </c>
      <c r="BJ179" s="17" t="s">
        <v>142</v>
      </c>
      <c r="BK179" s="171">
        <f>ROUND(I179*H179,2)</f>
        <v>0</v>
      </c>
      <c r="BL179" s="17" t="s">
        <v>141</v>
      </c>
      <c r="BM179" s="170" t="s">
        <v>209</v>
      </c>
    </row>
    <row r="180" spans="2:63" s="12" customFormat="1" ht="22.9" customHeight="1">
      <c r="B180" s="144"/>
      <c r="D180" s="145" t="s">
        <v>75</v>
      </c>
      <c r="E180" s="155" t="s">
        <v>179</v>
      </c>
      <c r="F180" s="155" t="s">
        <v>210</v>
      </c>
      <c r="I180" s="147"/>
      <c r="J180" s="156">
        <f>BK180</f>
        <v>0</v>
      </c>
      <c r="L180" s="144"/>
      <c r="M180" s="149"/>
      <c r="N180" s="150"/>
      <c r="O180" s="150"/>
      <c r="P180" s="151">
        <f>SUM(P181:P208)</f>
        <v>0</v>
      </c>
      <c r="Q180" s="150"/>
      <c r="R180" s="151">
        <f>SUM(R181:R208)</f>
        <v>0.0028910000000000003</v>
      </c>
      <c r="S180" s="150"/>
      <c r="T180" s="152">
        <f>SUM(T181:T208)</f>
        <v>3.3051158000000003</v>
      </c>
      <c r="AR180" s="145" t="s">
        <v>81</v>
      </c>
      <c r="AT180" s="153" t="s">
        <v>75</v>
      </c>
      <c r="AU180" s="153" t="s">
        <v>81</v>
      </c>
      <c r="AY180" s="145" t="s">
        <v>134</v>
      </c>
      <c r="BK180" s="154">
        <f>SUM(BK181:BK208)</f>
        <v>0</v>
      </c>
    </row>
    <row r="181" spans="1:65" s="2" customFormat="1" ht="21.75" customHeight="1">
      <c r="A181" s="32"/>
      <c r="B181" s="157"/>
      <c r="C181" s="158" t="s">
        <v>8</v>
      </c>
      <c r="D181" s="158" t="s">
        <v>137</v>
      </c>
      <c r="E181" s="159" t="s">
        <v>211</v>
      </c>
      <c r="F181" s="160" t="s">
        <v>212</v>
      </c>
      <c r="G181" s="161" t="s">
        <v>140</v>
      </c>
      <c r="H181" s="162">
        <v>13.556</v>
      </c>
      <c r="I181" s="163"/>
      <c r="J181" s="164">
        <f>ROUND(I181*H181,2)</f>
        <v>0</v>
      </c>
      <c r="K181" s="165"/>
      <c r="L181" s="33"/>
      <c r="M181" s="166" t="s">
        <v>1</v>
      </c>
      <c r="N181" s="167" t="s">
        <v>42</v>
      </c>
      <c r="O181" s="58"/>
      <c r="P181" s="168">
        <f>O181*H181</f>
        <v>0</v>
      </c>
      <c r="Q181" s="168">
        <v>0</v>
      </c>
      <c r="R181" s="168">
        <f>Q181*H181</f>
        <v>0</v>
      </c>
      <c r="S181" s="168">
        <v>0</v>
      </c>
      <c r="T181" s="169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70" t="s">
        <v>213</v>
      </c>
      <c r="AT181" s="170" t="s">
        <v>137</v>
      </c>
      <c r="AU181" s="170" t="s">
        <v>142</v>
      </c>
      <c r="AY181" s="17" t="s">
        <v>134</v>
      </c>
      <c r="BE181" s="171">
        <f>IF(N181="základní",J181,0)</f>
        <v>0</v>
      </c>
      <c r="BF181" s="171">
        <f>IF(N181="snížená",J181,0)</f>
        <v>0</v>
      </c>
      <c r="BG181" s="171">
        <f>IF(N181="zákl. přenesená",J181,0)</f>
        <v>0</v>
      </c>
      <c r="BH181" s="171">
        <f>IF(N181="sníž. přenesená",J181,0)</f>
        <v>0</v>
      </c>
      <c r="BI181" s="171">
        <f>IF(N181="nulová",J181,0)</f>
        <v>0</v>
      </c>
      <c r="BJ181" s="17" t="s">
        <v>142</v>
      </c>
      <c r="BK181" s="171">
        <f>ROUND(I181*H181,2)</f>
        <v>0</v>
      </c>
      <c r="BL181" s="17" t="s">
        <v>213</v>
      </c>
      <c r="BM181" s="170" t="s">
        <v>214</v>
      </c>
    </row>
    <row r="182" spans="2:51" s="15" customFormat="1" ht="11.25">
      <c r="B182" s="189"/>
      <c r="D182" s="173" t="s">
        <v>144</v>
      </c>
      <c r="E182" s="190" t="s">
        <v>1</v>
      </c>
      <c r="F182" s="191" t="s">
        <v>215</v>
      </c>
      <c r="H182" s="190" t="s">
        <v>1</v>
      </c>
      <c r="I182" s="192"/>
      <c r="L182" s="189"/>
      <c r="M182" s="193"/>
      <c r="N182" s="194"/>
      <c r="O182" s="194"/>
      <c r="P182" s="194"/>
      <c r="Q182" s="194"/>
      <c r="R182" s="194"/>
      <c r="S182" s="194"/>
      <c r="T182" s="195"/>
      <c r="AT182" s="190" t="s">
        <v>144</v>
      </c>
      <c r="AU182" s="190" t="s">
        <v>142</v>
      </c>
      <c r="AV182" s="15" t="s">
        <v>81</v>
      </c>
      <c r="AW182" s="15" t="s">
        <v>33</v>
      </c>
      <c r="AX182" s="15" t="s">
        <v>76</v>
      </c>
      <c r="AY182" s="190" t="s">
        <v>134</v>
      </c>
    </row>
    <row r="183" spans="2:51" s="13" customFormat="1" ht="11.25">
      <c r="B183" s="172"/>
      <c r="D183" s="173" t="s">
        <v>144</v>
      </c>
      <c r="E183" s="174" t="s">
        <v>1</v>
      </c>
      <c r="F183" s="175" t="s">
        <v>216</v>
      </c>
      <c r="H183" s="176">
        <v>4.706</v>
      </c>
      <c r="I183" s="177"/>
      <c r="L183" s="172"/>
      <c r="M183" s="178"/>
      <c r="N183" s="179"/>
      <c r="O183" s="179"/>
      <c r="P183" s="179"/>
      <c r="Q183" s="179"/>
      <c r="R183" s="179"/>
      <c r="S183" s="179"/>
      <c r="T183" s="180"/>
      <c r="AT183" s="174" t="s">
        <v>144</v>
      </c>
      <c r="AU183" s="174" t="s">
        <v>142</v>
      </c>
      <c r="AV183" s="13" t="s">
        <v>142</v>
      </c>
      <c r="AW183" s="13" t="s">
        <v>33</v>
      </c>
      <c r="AX183" s="13" t="s">
        <v>76</v>
      </c>
      <c r="AY183" s="174" t="s">
        <v>134</v>
      </c>
    </row>
    <row r="184" spans="2:51" s="13" customFormat="1" ht="11.25">
      <c r="B184" s="172"/>
      <c r="D184" s="173" t="s">
        <v>144</v>
      </c>
      <c r="E184" s="174" t="s">
        <v>1</v>
      </c>
      <c r="F184" s="175" t="s">
        <v>217</v>
      </c>
      <c r="H184" s="176">
        <v>1.56</v>
      </c>
      <c r="I184" s="177"/>
      <c r="L184" s="172"/>
      <c r="M184" s="178"/>
      <c r="N184" s="179"/>
      <c r="O184" s="179"/>
      <c r="P184" s="179"/>
      <c r="Q184" s="179"/>
      <c r="R184" s="179"/>
      <c r="S184" s="179"/>
      <c r="T184" s="180"/>
      <c r="AT184" s="174" t="s">
        <v>144</v>
      </c>
      <c r="AU184" s="174" t="s">
        <v>142</v>
      </c>
      <c r="AV184" s="13" t="s">
        <v>142</v>
      </c>
      <c r="AW184" s="13" t="s">
        <v>33</v>
      </c>
      <c r="AX184" s="13" t="s">
        <v>76</v>
      </c>
      <c r="AY184" s="174" t="s">
        <v>134</v>
      </c>
    </row>
    <row r="185" spans="2:51" s="15" customFormat="1" ht="11.25">
      <c r="B185" s="189"/>
      <c r="D185" s="173" t="s">
        <v>144</v>
      </c>
      <c r="E185" s="190" t="s">
        <v>1</v>
      </c>
      <c r="F185" s="191" t="s">
        <v>218</v>
      </c>
      <c r="H185" s="190" t="s">
        <v>1</v>
      </c>
      <c r="I185" s="192"/>
      <c r="L185" s="189"/>
      <c r="M185" s="193"/>
      <c r="N185" s="194"/>
      <c r="O185" s="194"/>
      <c r="P185" s="194"/>
      <c r="Q185" s="194"/>
      <c r="R185" s="194"/>
      <c r="S185" s="194"/>
      <c r="T185" s="195"/>
      <c r="AT185" s="190" t="s">
        <v>144</v>
      </c>
      <c r="AU185" s="190" t="s">
        <v>142</v>
      </c>
      <c r="AV185" s="15" t="s">
        <v>81</v>
      </c>
      <c r="AW185" s="15" t="s">
        <v>33</v>
      </c>
      <c r="AX185" s="15" t="s">
        <v>76</v>
      </c>
      <c r="AY185" s="190" t="s">
        <v>134</v>
      </c>
    </row>
    <row r="186" spans="2:51" s="13" customFormat="1" ht="11.25">
      <c r="B186" s="172"/>
      <c r="D186" s="173" t="s">
        <v>144</v>
      </c>
      <c r="E186" s="174" t="s">
        <v>1</v>
      </c>
      <c r="F186" s="175" t="s">
        <v>219</v>
      </c>
      <c r="H186" s="176">
        <v>7.29</v>
      </c>
      <c r="I186" s="177"/>
      <c r="L186" s="172"/>
      <c r="M186" s="178"/>
      <c r="N186" s="179"/>
      <c r="O186" s="179"/>
      <c r="P186" s="179"/>
      <c r="Q186" s="179"/>
      <c r="R186" s="179"/>
      <c r="S186" s="179"/>
      <c r="T186" s="180"/>
      <c r="AT186" s="174" t="s">
        <v>144</v>
      </c>
      <c r="AU186" s="174" t="s">
        <v>142</v>
      </c>
      <c r="AV186" s="13" t="s">
        <v>142</v>
      </c>
      <c r="AW186" s="13" t="s">
        <v>33</v>
      </c>
      <c r="AX186" s="13" t="s">
        <v>76</v>
      </c>
      <c r="AY186" s="174" t="s">
        <v>134</v>
      </c>
    </row>
    <row r="187" spans="2:51" s="14" customFormat="1" ht="11.25">
      <c r="B187" s="181"/>
      <c r="D187" s="173" t="s">
        <v>144</v>
      </c>
      <c r="E187" s="182" t="s">
        <v>1</v>
      </c>
      <c r="F187" s="183" t="s">
        <v>154</v>
      </c>
      <c r="H187" s="184">
        <v>13.556000000000001</v>
      </c>
      <c r="I187" s="185"/>
      <c r="L187" s="181"/>
      <c r="M187" s="186"/>
      <c r="N187" s="187"/>
      <c r="O187" s="187"/>
      <c r="P187" s="187"/>
      <c r="Q187" s="187"/>
      <c r="R187" s="187"/>
      <c r="S187" s="187"/>
      <c r="T187" s="188"/>
      <c r="AT187" s="182" t="s">
        <v>144</v>
      </c>
      <c r="AU187" s="182" t="s">
        <v>142</v>
      </c>
      <c r="AV187" s="14" t="s">
        <v>141</v>
      </c>
      <c r="AW187" s="14" t="s">
        <v>33</v>
      </c>
      <c r="AX187" s="14" t="s">
        <v>81</v>
      </c>
      <c r="AY187" s="182" t="s">
        <v>134</v>
      </c>
    </row>
    <row r="188" spans="1:65" s="2" customFormat="1" ht="21.75" customHeight="1">
      <c r="A188" s="32"/>
      <c r="B188" s="157"/>
      <c r="C188" s="158" t="s">
        <v>213</v>
      </c>
      <c r="D188" s="158" t="s">
        <v>137</v>
      </c>
      <c r="E188" s="159" t="s">
        <v>220</v>
      </c>
      <c r="F188" s="160" t="s">
        <v>221</v>
      </c>
      <c r="G188" s="161" t="s">
        <v>140</v>
      </c>
      <c r="H188" s="162">
        <v>18.772</v>
      </c>
      <c r="I188" s="163"/>
      <c r="J188" s="164">
        <f>ROUND(I188*H188,2)</f>
        <v>0</v>
      </c>
      <c r="K188" s="165"/>
      <c r="L188" s="33"/>
      <c r="M188" s="166" t="s">
        <v>1</v>
      </c>
      <c r="N188" s="167" t="s">
        <v>42</v>
      </c>
      <c r="O188" s="58"/>
      <c r="P188" s="168">
        <f>O188*H188</f>
        <v>0</v>
      </c>
      <c r="Q188" s="168">
        <v>0</v>
      </c>
      <c r="R188" s="168">
        <f>Q188*H188</f>
        <v>0</v>
      </c>
      <c r="S188" s="168">
        <v>0.00015</v>
      </c>
      <c r="T188" s="169">
        <f>S188*H188</f>
        <v>0.0028157999999999994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70" t="s">
        <v>213</v>
      </c>
      <c r="AT188" s="170" t="s">
        <v>137</v>
      </c>
      <c r="AU188" s="170" t="s">
        <v>142</v>
      </c>
      <c r="AY188" s="17" t="s">
        <v>134</v>
      </c>
      <c r="BE188" s="171">
        <f>IF(N188="základní",J188,0)</f>
        <v>0</v>
      </c>
      <c r="BF188" s="171">
        <f>IF(N188="snížená",J188,0)</f>
        <v>0</v>
      </c>
      <c r="BG188" s="171">
        <f>IF(N188="zákl. přenesená",J188,0)</f>
        <v>0</v>
      </c>
      <c r="BH188" s="171">
        <f>IF(N188="sníž. přenesená",J188,0)</f>
        <v>0</v>
      </c>
      <c r="BI188" s="171">
        <f>IF(N188="nulová",J188,0)</f>
        <v>0</v>
      </c>
      <c r="BJ188" s="17" t="s">
        <v>142</v>
      </c>
      <c r="BK188" s="171">
        <f>ROUND(I188*H188,2)</f>
        <v>0</v>
      </c>
      <c r="BL188" s="17" t="s">
        <v>213</v>
      </c>
      <c r="BM188" s="170" t="s">
        <v>222</v>
      </c>
    </row>
    <row r="189" spans="2:51" s="15" customFormat="1" ht="22.5">
      <c r="B189" s="189"/>
      <c r="D189" s="173" t="s">
        <v>144</v>
      </c>
      <c r="E189" s="190" t="s">
        <v>1</v>
      </c>
      <c r="F189" s="191" t="s">
        <v>223</v>
      </c>
      <c r="H189" s="190" t="s">
        <v>1</v>
      </c>
      <c r="I189" s="192"/>
      <c r="L189" s="189"/>
      <c r="M189" s="193"/>
      <c r="N189" s="194"/>
      <c r="O189" s="194"/>
      <c r="P189" s="194"/>
      <c r="Q189" s="194"/>
      <c r="R189" s="194"/>
      <c r="S189" s="194"/>
      <c r="T189" s="195"/>
      <c r="AT189" s="190" t="s">
        <v>144</v>
      </c>
      <c r="AU189" s="190" t="s">
        <v>142</v>
      </c>
      <c r="AV189" s="15" t="s">
        <v>81</v>
      </c>
      <c r="AW189" s="15" t="s">
        <v>33</v>
      </c>
      <c r="AX189" s="15" t="s">
        <v>76</v>
      </c>
      <c r="AY189" s="190" t="s">
        <v>134</v>
      </c>
    </row>
    <row r="190" spans="2:51" s="13" customFormat="1" ht="11.25">
      <c r="B190" s="172"/>
      <c r="D190" s="173" t="s">
        <v>144</v>
      </c>
      <c r="E190" s="174" t="s">
        <v>1</v>
      </c>
      <c r="F190" s="175" t="s">
        <v>224</v>
      </c>
      <c r="H190" s="176">
        <v>9.412</v>
      </c>
      <c r="I190" s="177"/>
      <c r="L190" s="172"/>
      <c r="M190" s="178"/>
      <c r="N190" s="179"/>
      <c r="O190" s="179"/>
      <c r="P190" s="179"/>
      <c r="Q190" s="179"/>
      <c r="R190" s="179"/>
      <c r="S190" s="179"/>
      <c r="T190" s="180"/>
      <c r="AT190" s="174" t="s">
        <v>144</v>
      </c>
      <c r="AU190" s="174" t="s">
        <v>142</v>
      </c>
      <c r="AV190" s="13" t="s">
        <v>142</v>
      </c>
      <c r="AW190" s="13" t="s">
        <v>33</v>
      </c>
      <c r="AX190" s="13" t="s">
        <v>76</v>
      </c>
      <c r="AY190" s="174" t="s">
        <v>134</v>
      </c>
    </row>
    <row r="191" spans="2:51" s="13" customFormat="1" ht="11.25">
      <c r="B191" s="172"/>
      <c r="D191" s="173" t="s">
        <v>144</v>
      </c>
      <c r="E191" s="174" t="s">
        <v>1</v>
      </c>
      <c r="F191" s="175" t="s">
        <v>217</v>
      </c>
      <c r="H191" s="176">
        <v>1.56</v>
      </c>
      <c r="I191" s="177"/>
      <c r="L191" s="172"/>
      <c r="M191" s="178"/>
      <c r="N191" s="179"/>
      <c r="O191" s="179"/>
      <c r="P191" s="179"/>
      <c r="Q191" s="179"/>
      <c r="R191" s="179"/>
      <c r="S191" s="179"/>
      <c r="T191" s="180"/>
      <c r="AT191" s="174" t="s">
        <v>144</v>
      </c>
      <c r="AU191" s="174" t="s">
        <v>142</v>
      </c>
      <c r="AV191" s="13" t="s">
        <v>142</v>
      </c>
      <c r="AW191" s="13" t="s">
        <v>33</v>
      </c>
      <c r="AX191" s="13" t="s">
        <v>76</v>
      </c>
      <c r="AY191" s="174" t="s">
        <v>134</v>
      </c>
    </row>
    <row r="192" spans="2:51" s="13" customFormat="1" ht="11.25">
      <c r="B192" s="172"/>
      <c r="D192" s="173" t="s">
        <v>144</v>
      </c>
      <c r="E192" s="174" t="s">
        <v>1</v>
      </c>
      <c r="F192" s="175" t="s">
        <v>225</v>
      </c>
      <c r="H192" s="176">
        <v>7.8</v>
      </c>
      <c r="I192" s="177"/>
      <c r="L192" s="172"/>
      <c r="M192" s="178"/>
      <c r="N192" s="179"/>
      <c r="O192" s="179"/>
      <c r="P192" s="179"/>
      <c r="Q192" s="179"/>
      <c r="R192" s="179"/>
      <c r="S192" s="179"/>
      <c r="T192" s="180"/>
      <c r="AT192" s="174" t="s">
        <v>144</v>
      </c>
      <c r="AU192" s="174" t="s">
        <v>142</v>
      </c>
      <c r="AV192" s="13" t="s">
        <v>142</v>
      </c>
      <c r="AW192" s="13" t="s">
        <v>33</v>
      </c>
      <c r="AX192" s="13" t="s">
        <v>76</v>
      </c>
      <c r="AY192" s="174" t="s">
        <v>134</v>
      </c>
    </row>
    <row r="193" spans="2:51" s="14" customFormat="1" ht="11.25">
      <c r="B193" s="181"/>
      <c r="D193" s="173" t="s">
        <v>144</v>
      </c>
      <c r="E193" s="182" t="s">
        <v>1</v>
      </c>
      <c r="F193" s="183" t="s">
        <v>154</v>
      </c>
      <c r="H193" s="184">
        <v>18.772000000000002</v>
      </c>
      <c r="I193" s="185"/>
      <c r="L193" s="181"/>
      <c r="M193" s="186"/>
      <c r="N193" s="187"/>
      <c r="O193" s="187"/>
      <c r="P193" s="187"/>
      <c r="Q193" s="187"/>
      <c r="R193" s="187"/>
      <c r="S193" s="187"/>
      <c r="T193" s="188"/>
      <c r="AT193" s="182" t="s">
        <v>144</v>
      </c>
      <c r="AU193" s="182" t="s">
        <v>142</v>
      </c>
      <c r="AV193" s="14" t="s">
        <v>141</v>
      </c>
      <c r="AW193" s="14" t="s">
        <v>33</v>
      </c>
      <c r="AX193" s="14" t="s">
        <v>81</v>
      </c>
      <c r="AY193" s="182" t="s">
        <v>134</v>
      </c>
    </row>
    <row r="194" spans="1:65" s="2" customFormat="1" ht="21.75" customHeight="1">
      <c r="A194" s="32"/>
      <c r="B194" s="157"/>
      <c r="C194" s="158" t="s">
        <v>226</v>
      </c>
      <c r="D194" s="158" t="s">
        <v>137</v>
      </c>
      <c r="E194" s="159" t="s">
        <v>227</v>
      </c>
      <c r="F194" s="160" t="s">
        <v>228</v>
      </c>
      <c r="G194" s="161" t="s">
        <v>140</v>
      </c>
      <c r="H194" s="162">
        <v>72.275</v>
      </c>
      <c r="I194" s="163"/>
      <c r="J194" s="164">
        <f>ROUND(I194*H194,2)</f>
        <v>0</v>
      </c>
      <c r="K194" s="165"/>
      <c r="L194" s="33"/>
      <c r="M194" s="166" t="s">
        <v>1</v>
      </c>
      <c r="N194" s="167" t="s">
        <v>42</v>
      </c>
      <c r="O194" s="58"/>
      <c r="P194" s="168">
        <f>O194*H194</f>
        <v>0</v>
      </c>
      <c r="Q194" s="168">
        <v>4E-05</v>
      </c>
      <c r="R194" s="168">
        <f>Q194*H194</f>
        <v>0.0028910000000000003</v>
      </c>
      <c r="S194" s="168">
        <v>0</v>
      </c>
      <c r="T194" s="169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70" t="s">
        <v>141</v>
      </c>
      <c r="AT194" s="170" t="s">
        <v>137</v>
      </c>
      <c r="AU194" s="170" t="s">
        <v>142</v>
      </c>
      <c r="AY194" s="17" t="s">
        <v>134</v>
      </c>
      <c r="BE194" s="171">
        <f>IF(N194="základní",J194,0)</f>
        <v>0</v>
      </c>
      <c r="BF194" s="171">
        <f>IF(N194="snížená",J194,0)</f>
        <v>0</v>
      </c>
      <c r="BG194" s="171">
        <f>IF(N194="zákl. přenesená",J194,0)</f>
        <v>0</v>
      </c>
      <c r="BH194" s="171">
        <f>IF(N194="sníž. přenesená",J194,0)</f>
        <v>0</v>
      </c>
      <c r="BI194" s="171">
        <f>IF(N194="nulová",J194,0)</f>
        <v>0</v>
      </c>
      <c r="BJ194" s="17" t="s">
        <v>142</v>
      </c>
      <c r="BK194" s="171">
        <f>ROUND(I194*H194,2)</f>
        <v>0</v>
      </c>
      <c r="BL194" s="17" t="s">
        <v>141</v>
      </c>
      <c r="BM194" s="170" t="s">
        <v>229</v>
      </c>
    </row>
    <row r="195" spans="2:51" s="13" customFormat="1" ht="11.25">
      <c r="B195" s="172"/>
      <c r="D195" s="173" t="s">
        <v>144</v>
      </c>
      <c r="E195" s="174" t="s">
        <v>1</v>
      </c>
      <c r="F195" s="175" t="s">
        <v>188</v>
      </c>
      <c r="H195" s="176">
        <v>22.275</v>
      </c>
      <c r="I195" s="177"/>
      <c r="L195" s="172"/>
      <c r="M195" s="178"/>
      <c r="N195" s="179"/>
      <c r="O195" s="179"/>
      <c r="P195" s="179"/>
      <c r="Q195" s="179"/>
      <c r="R195" s="179"/>
      <c r="S195" s="179"/>
      <c r="T195" s="180"/>
      <c r="AT195" s="174" t="s">
        <v>144</v>
      </c>
      <c r="AU195" s="174" t="s">
        <v>142</v>
      </c>
      <c r="AV195" s="13" t="s">
        <v>142</v>
      </c>
      <c r="AW195" s="13" t="s">
        <v>33</v>
      </c>
      <c r="AX195" s="13" t="s">
        <v>76</v>
      </c>
      <c r="AY195" s="174" t="s">
        <v>134</v>
      </c>
    </row>
    <row r="196" spans="2:51" s="15" customFormat="1" ht="11.25">
      <c r="B196" s="189"/>
      <c r="D196" s="173" t="s">
        <v>144</v>
      </c>
      <c r="E196" s="190" t="s">
        <v>1</v>
      </c>
      <c r="F196" s="191" t="s">
        <v>230</v>
      </c>
      <c r="H196" s="190" t="s">
        <v>1</v>
      </c>
      <c r="I196" s="192"/>
      <c r="L196" s="189"/>
      <c r="M196" s="193"/>
      <c r="N196" s="194"/>
      <c r="O196" s="194"/>
      <c r="P196" s="194"/>
      <c r="Q196" s="194"/>
      <c r="R196" s="194"/>
      <c r="S196" s="194"/>
      <c r="T196" s="195"/>
      <c r="AT196" s="190" t="s">
        <v>144</v>
      </c>
      <c r="AU196" s="190" t="s">
        <v>142</v>
      </c>
      <c r="AV196" s="15" t="s">
        <v>81</v>
      </c>
      <c r="AW196" s="15" t="s">
        <v>33</v>
      </c>
      <c r="AX196" s="15" t="s">
        <v>76</v>
      </c>
      <c r="AY196" s="190" t="s">
        <v>134</v>
      </c>
    </row>
    <row r="197" spans="2:51" s="13" customFormat="1" ht="11.25">
      <c r="B197" s="172"/>
      <c r="D197" s="173" t="s">
        <v>144</v>
      </c>
      <c r="E197" s="174" t="s">
        <v>1</v>
      </c>
      <c r="F197" s="175" t="s">
        <v>195</v>
      </c>
      <c r="H197" s="176">
        <v>50</v>
      </c>
      <c r="I197" s="177"/>
      <c r="L197" s="172"/>
      <c r="M197" s="178"/>
      <c r="N197" s="179"/>
      <c r="O197" s="179"/>
      <c r="P197" s="179"/>
      <c r="Q197" s="179"/>
      <c r="R197" s="179"/>
      <c r="S197" s="179"/>
      <c r="T197" s="180"/>
      <c r="AT197" s="174" t="s">
        <v>144</v>
      </c>
      <c r="AU197" s="174" t="s">
        <v>142</v>
      </c>
      <c r="AV197" s="13" t="s">
        <v>142</v>
      </c>
      <c r="AW197" s="13" t="s">
        <v>33</v>
      </c>
      <c r="AX197" s="13" t="s">
        <v>76</v>
      </c>
      <c r="AY197" s="174" t="s">
        <v>134</v>
      </c>
    </row>
    <row r="198" spans="2:51" s="14" customFormat="1" ht="11.25">
      <c r="B198" s="181"/>
      <c r="D198" s="173" t="s">
        <v>144</v>
      </c>
      <c r="E198" s="182" t="s">
        <v>1</v>
      </c>
      <c r="F198" s="183" t="s">
        <v>154</v>
      </c>
      <c r="H198" s="184">
        <v>72.275</v>
      </c>
      <c r="I198" s="185"/>
      <c r="L198" s="181"/>
      <c r="M198" s="186"/>
      <c r="N198" s="187"/>
      <c r="O198" s="187"/>
      <c r="P198" s="187"/>
      <c r="Q198" s="187"/>
      <c r="R198" s="187"/>
      <c r="S198" s="187"/>
      <c r="T198" s="188"/>
      <c r="AT198" s="182" t="s">
        <v>144</v>
      </c>
      <c r="AU198" s="182" t="s">
        <v>142</v>
      </c>
      <c r="AV198" s="14" t="s">
        <v>141</v>
      </c>
      <c r="AW198" s="14" t="s">
        <v>33</v>
      </c>
      <c r="AX198" s="14" t="s">
        <v>81</v>
      </c>
      <c r="AY198" s="182" t="s">
        <v>134</v>
      </c>
    </row>
    <row r="199" spans="1:65" s="2" customFormat="1" ht="16.5" customHeight="1">
      <c r="A199" s="32"/>
      <c r="B199" s="157"/>
      <c r="C199" s="158" t="s">
        <v>231</v>
      </c>
      <c r="D199" s="158" t="s">
        <v>137</v>
      </c>
      <c r="E199" s="159" t="s">
        <v>232</v>
      </c>
      <c r="F199" s="160" t="s">
        <v>233</v>
      </c>
      <c r="G199" s="161" t="s">
        <v>140</v>
      </c>
      <c r="H199" s="162">
        <v>31.551</v>
      </c>
      <c r="I199" s="163"/>
      <c r="J199" s="164">
        <f>ROUND(I199*H199,2)</f>
        <v>0</v>
      </c>
      <c r="K199" s="165"/>
      <c r="L199" s="33"/>
      <c r="M199" s="166" t="s">
        <v>1</v>
      </c>
      <c r="N199" s="167" t="s">
        <v>42</v>
      </c>
      <c r="O199" s="58"/>
      <c r="P199" s="168">
        <f>O199*H199</f>
        <v>0</v>
      </c>
      <c r="Q199" s="168">
        <v>0</v>
      </c>
      <c r="R199" s="168">
        <f>Q199*H199</f>
        <v>0</v>
      </c>
      <c r="S199" s="168">
        <v>0.1</v>
      </c>
      <c r="T199" s="169">
        <f>S199*H199</f>
        <v>3.1551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0" t="s">
        <v>141</v>
      </c>
      <c r="AT199" s="170" t="s">
        <v>137</v>
      </c>
      <c r="AU199" s="170" t="s">
        <v>142</v>
      </c>
      <c r="AY199" s="17" t="s">
        <v>134</v>
      </c>
      <c r="BE199" s="171">
        <f>IF(N199="základní",J199,0)</f>
        <v>0</v>
      </c>
      <c r="BF199" s="171">
        <f>IF(N199="snížená",J199,0)</f>
        <v>0</v>
      </c>
      <c r="BG199" s="171">
        <f>IF(N199="zákl. přenesená",J199,0)</f>
        <v>0</v>
      </c>
      <c r="BH199" s="171">
        <f>IF(N199="sníž. přenesená",J199,0)</f>
        <v>0</v>
      </c>
      <c r="BI199" s="171">
        <f>IF(N199="nulová",J199,0)</f>
        <v>0</v>
      </c>
      <c r="BJ199" s="17" t="s">
        <v>142</v>
      </c>
      <c r="BK199" s="171">
        <f>ROUND(I199*H199,2)</f>
        <v>0</v>
      </c>
      <c r="BL199" s="17" t="s">
        <v>141</v>
      </c>
      <c r="BM199" s="170" t="s">
        <v>234</v>
      </c>
    </row>
    <row r="200" spans="2:51" s="13" customFormat="1" ht="11.25">
      <c r="B200" s="172"/>
      <c r="D200" s="173" t="s">
        <v>144</v>
      </c>
      <c r="E200" s="174" t="s">
        <v>1</v>
      </c>
      <c r="F200" s="175" t="s">
        <v>235</v>
      </c>
      <c r="H200" s="176">
        <v>31.551</v>
      </c>
      <c r="I200" s="177"/>
      <c r="L200" s="172"/>
      <c r="M200" s="178"/>
      <c r="N200" s="179"/>
      <c r="O200" s="179"/>
      <c r="P200" s="179"/>
      <c r="Q200" s="179"/>
      <c r="R200" s="179"/>
      <c r="S200" s="179"/>
      <c r="T200" s="180"/>
      <c r="AT200" s="174" t="s">
        <v>144</v>
      </c>
      <c r="AU200" s="174" t="s">
        <v>142</v>
      </c>
      <c r="AV200" s="13" t="s">
        <v>142</v>
      </c>
      <c r="AW200" s="13" t="s">
        <v>33</v>
      </c>
      <c r="AX200" s="13" t="s">
        <v>81</v>
      </c>
      <c r="AY200" s="174" t="s">
        <v>134</v>
      </c>
    </row>
    <row r="201" spans="1:65" s="2" customFormat="1" ht="16.5" customHeight="1">
      <c r="A201" s="32"/>
      <c r="B201" s="157"/>
      <c r="C201" s="158" t="s">
        <v>236</v>
      </c>
      <c r="D201" s="158" t="s">
        <v>137</v>
      </c>
      <c r="E201" s="159" t="s">
        <v>237</v>
      </c>
      <c r="F201" s="160" t="s">
        <v>238</v>
      </c>
      <c r="G201" s="161" t="s">
        <v>140</v>
      </c>
      <c r="H201" s="162">
        <v>4.931</v>
      </c>
      <c r="I201" s="163"/>
      <c r="J201" s="164">
        <f>ROUND(I201*H201,2)</f>
        <v>0</v>
      </c>
      <c r="K201" s="165"/>
      <c r="L201" s="33"/>
      <c r="M201" s="166" t="s">
        <v>1</v>
      </c>
      <c r="N201" s="167" t="s">
        <v>42</v>
      </c>
      <c r="O201" s="58"/>
      <c r="P201" s="168">
        <f>O201*H201</f>
        <v>0</v>
      </c>
      <c r="Q201" s="168">
        <v>0</v>
      </c>
      <c r="R201" s="168">
        <f>Q201*H201</f>
        <v>0</v>
      </c>
      <c r="S201" s="168">
        <v>0</v>
      </c>
      <c r="T201" s="169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70" t="s">
        <v>141</v>
      </c>
      <c r="AT201" s="170" t="s">
        <v>137</v>
      </c>
      <c r="AU201" s="170" t="s">
        <v>142</v>
      </c>
      <c r="AY201" s="17" t="s">
        <v>134</v>
      </c>
      <c r="BE201" s="171">
        <f>IF(N201="základní",J201,0)</f>
        <v>0</v>
      </c>
      <c r="BF201" s="171">
        <f>IF(N201="snížená",J201,0)</f>
        <v>0</v>
      </c>
      <c r="BG201" s="171">
        <f>IF(N201="zákl. přenesená",J201,0)</f>
        <v>0</v>
      </c>
      <c r="BH201" s="171">
        <f>IF(N201="sníž. přenesená",J201,0)</f>
        <v>0</v>
      </c>
      <c r="BI201" s="171">
        <f>IF(N201="nulová",J201,0)</f>
        <v>0</v>
      </c>
      <c r="BJ201" s="17" t="s">
        <v>142</v>
      </c>
      <c r="BK201" s="171">
        <f>ROUND(I201*H201,2)</f>
        <v>0</v>
      </c>
      <c r="BL201" s="17" t="s">
        <v>141</v>
      </c>
      <c r="BM201" s="170" t="s">
        <v>239</v>
      </c>
    </row>
    <row r="202" spans="2:51" s="13" customFormat="1" ht="11.25">
      <c r="B202" s="172"/>
      <c r="D202" s="173" t="s">
        <v>144</v>
      </c>
      <c r="E202" s="174" t="s">
        <v>1</v>
      </c>
      <c r="F202" s="175" t="s">
        <v>240</v>
      </c>
      <c r="H202" s="176">
        <v>1.103</v>
      </c>
      <c r="I202" s="177"/>
      <c r="L202" s="172"/>
      <c r="M202" s="178"/>
      <c r="N202" s="179"/>
      <c r="O202" s="179"/>
      <c r="P202" s="179"/>
      <c r="Q202" s="179"/>
      <c r="R202" s="179"/>
      <c r="S202" s="179"/>
      <c r="T202" s="180"/>
      <c r="AT202" s="174" t="s">
        <v>144</v>
      </c>
      <c r="AU202" s="174" t="s">
        <v>142</v>
      </c>
      <c r="AV202" s="13" t="s">
        <v>142</v>
      </c>
      <c r="AW202" s="13" t="s">
        <v>33</v>
      </c>
      <c r="AX202" s="13" t="s">
        <v>76</v>
      </c>
      <c r="AY202" s="174" t="s">
        <v>134</v>
      </c>
    </row>
    <row r="203" spans="2:51" s="13" customFormat="1" ht="11.25">
      <c r="B203" s="172"/>
      <c r="D203" s="173" t="s">
        <v>144</v>
      </c>
      <c r="E203" s="174" t="s">
        <v>1</v>
      </c>
      <c r="F203" s="175" t="s">
        <v>241</v>
      </c>
      <c r="H203" s="176">
        <v>3.828</v>
      </c>
      <c r="I203" s="177"/>
      <c r="L203" s="172"/>
      <c r="M203" s="178"/>
      <c r="N203" s="179"/>
      <c r="O203" s="179"/>
      <c r="P203" s="179"/>
      <c r="Q203" s="179"/>
      <c r="R203" s="179"/>
      <c r="S203" s="179"/>
      <c r="T203" s="180"/>
      <c r="AT203" s="174" t="s">
        <v>144</v>
      </c>
      <c r="AU203" s="174" t="s">
        <v>142</v>
      </c>
      <c r="AV203" s="13" t="s">
        <v>142</v>
      </c>
      <c r="AW203" s="13" t="s">
        <v>33</v>
      </c>
      <c r="AX203" s="13" t="s">
        <v>76</v>
      </c>
      <c r="AY203" s="174" t="s">
        <v>134</v>
      </c>
    </row>
    <row r="204" spans="2:51" s="14" customFormat="1" ht="11.25">
      <c r="B204" s="181"/>
      <c r="D204" s="173" t="s">
        <v>144</v>
      </c>
      <c r="E204" s="182" t="s">
        <v>1</v>
      </c>
      <c r="F204" s="183" t="s">
        <v>154</v>
      </c>
      <c r="H204" s="184">
        <v>4.931</v>
      </c>
      <c r="I204" s="185"/>
      <c r="L204" s="181"/>
      <c r="M204" s="186"/>
      <c r="N204" s="187"/>
      <c r="O204" s="187"/>
      <c r="P204" s="187"/>
      <c r="Q204" s="187"/>
      <c r="R204" s="187"/>
      <c r="S204" s="187"/>
      <c r="T204" s="188"/>
      <c r="AT204" s="182" t="s">
        <v>144</v>
      </c>
      <c r="AU204" s="182" t="s">
        <v>142</v>
      </c>
      <c r="AV204" s="14" t="s">
        <v>141</v>
      </c>
      <c r="AW204" s="14" t="s">
        <v>33</v>
      </c>
      <c r="AX204" s="14" t="s">
        <v>81</v>
      </c>
      <c r="AY204" s="182" t="s">
        <v>134</v>
      </c>
    </row>
    <row r="205" spans="1:65" s="2" customFormat="1" ht="16.5" customHeight="1">
      <c r="A205" s="32"/>
      <c r="B205" s="157"/>
      <c r="C205" s="158" t="s">
        <v>242</v>
      </c>
      <c r="D205" s="158" t="s">
        <v>137</v>
      </c>
      <c r="E205" s="159" t="s">
        <v>243</v>
      </c>
      <c r="F205" s="160" t="s">
        <v>244</v>
      </c>
      <c r="G205" s="161" t="s">
        <v>140</v>
      </c>
      <c r="H205" s="162">
        <v>1.4</v>
      </c>
      <c r="I205" s="163"/>
      <c r="J205" s="164">
        <f>ROUND(I205*H205,2)</f>
        <v>0</v>
      </c>
      <c r="K205" s="165"/>
      <c r="L205" s="33"/>
      <c r="M205" s="166" t="s">
        <v>1</v>
      </c>
      <c r="N205" s="167" t="s">
        <v>42</v>
      </c>
      <c r="O205" s="58"/>
      <c r="P205" s="168">
        <f>O205*H205</f>
        <v>0</v>
      </c>
      <c r="Q205" s="168">
        <v>0</v>
      </c>
      <c r="R205" s="168">
        <f>Q205*H205</f>
        <v>0</v>
      </c>
      <c r="S205" s="168">
        <v>0.088</v>
      </c>
      <c r="T205" s="169">
        <f>S205*H205</f>
        <v>0.12319999999999999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70" t="s">
        <v>141</v>
      </c>
      <c r="AT205" s="170" t="s">
        <v>137</v>
      </c>
      <c r="AU205" s="170" t="s">
        <v>142</v>
      </c>
      <c r="AY205" s="17" t="s">
        <v>134</v>
      </c>
      <c r="BE205" s="171">
        <f>IF(N205="základní",J205,0)</f>
        <v>0</v>
      </c>
      <c r="BF205" s="171">
        <f>IF(N205="snížená",J205,0)</f>
        <v>0</v>
      </c>
      <c r="BG205" s="171">
        <f>IF(N205="zákl. přenesená",J205,0)</f>
        <v>0</v>
      </c>
      <c r="BH205" s="171">
        <f>IF(N205="sníž. přenesená",J205,0)</f>
        <v>0</v>
      </c>
      <c r="BI205" s="171">
        <f>IF(N205="nulová",J205,0)</f>
        <v>0</v>
      </c>
      <c r="BJ205" s="17" t="s">
        <v>142</v>
      </c>
      <c r="BK205" s="171">
        <f>ROUND(I205*H205,2)</f>
        <v>0</v>
      </c>
      <c r="BL205" s="17" t="s">
        <v>141</v>
      </c>
      <c r="BM205" s="170" t="s">
        <v>245</v>
      </c>
    </row>
    <row r="206" spans="2:51" s="15" customFormat="1" ht="11.25">
      <c r="B206" s="189"/>
      <c r="D206" s="173" t="s">
        <v>144</v>
      </c>
      <c r="E206" s="190" t="s">
        <v>1</v>
      </c>
      <c r="F206" s="191" t="s">
        <v>246</v>
      </c>
      <c r="H206" s="190" t="s">
        <v>1</v>
      </c>
      <c r="I206" s="192"/>
      <c r="L206" s="189"/>
      <c r="M206" s="193"/>
      <c r="N206" s="194"/>
      <c r="O206" s="194"/>
      <c r="P206" s="194"/>
      <c r="Q206" s="194"/>
      <c r="R206" s="194"/>
      <c r="S206" s="194"/>
      <c r="T206" s="195"/>
      <c r="AT206" s="190" t="s">
        <v>144</v>
      </c>
      <c r="AU206" s="190" t="s">
        <v>142</v>
      </c>
      <c r="AV206" s="15" t="s">
        <v>81</v>
      </c>
      <c r="AW206" s="15" t="s">
        <v>33</v>
      </c>
      <c r="AX206" s="15" t="s">
        <v>76</v>
      </c>
      <c r="AY206" s="190" t="s">
        <v>134</v>
      </c>
    </row>
    <row r="207" spans="2:51" s="13" customFormat="1" ht="11.25">
      <c r="B207" s="172"/>
      <c r="D207" s="173" t="s">
        <v>144</v>
      </c>
      <c r="E207" s="174" t="s">
        <v>1</v>
      </c>
      <c r="F207" s="175" t="s">
        <v>247</v>
      </c>
      <c r="H207" s="176">
        <v>1.4</v>
      </c>
      <c r="I207" s="177"/>
      <c r="L207" s="172"/>
      <c r="M207" s="178"/>
      <c r="N207" s="179"/>
      <c r="O207" s="179"/>
      <c r="P207" s="179"/>
      <c r="Q207" s="179"/>
      <c r="R207" s="179"/>
      <c r="S207" s="179"/>
      <c r="T207" s="180"/>
      <c r="AT207" s="174" t="s">
        <v>144</v>
      </c>
      <c r="AU207" s="174" t="s">
        <v>142</v>
      </c>
      <c r="AV207" s="13" t="s">
        <v>142</v>
      </c>
      <c r="AW207" s="13" t="s">
        <v>33</v>
      </c>
      <c r="AX207" s="13" t="s">
        <v>81</v>
      </c>
      <c r="AY207" s="174" t="s">
        <v>134</v>
      </c>
    </row>
    <row r="208" spans="1:65" s="2" customFormat="1" ht="21.75" customHeight="1">
      <c r="A208" s="32"/>
      <c r="B208" s="157"/>
      <c r="C208" s="158" t="s">
        <v>7</v>
      </c>
      <c r="D208" s="158" t="s">
        <v>137</v>
      </c>
      <c r="E208" s="159" t="s">
        <v>248</v>
      </c>
      <c r="F208" s="160" t="s">
        <v>249</v>
      </c>
      <c r="G208" s="161" t="s">
        <v>203</v>
      </c>
      <c r="H208" s="162">
        <v>1</v>
      </c>
      <c r="I208" s="163"/>
      <c r="J208" s="164">
        <f>ROUND(I208*H208,2)</f>
        <v>0</v>
      </c>
      <c r="K208" s="165"/>
      <c r="L208" s="33"/>
      <c r="M208" s="166" t="s">
        <v>1</v>
      </c>
      <c r="N208" s="167" t="s">
        <v>42</v>
      </c>
      <c r="O208" s="58"/>
      <c r="P208" s="168">
        <f>O208*H208</f>
        <v>0</v>
      </c>
      <c r="Q208" s="168">
        <v>0</v>
      </c>
      <c r="R208" s="168">
        <f>Q208*H208</f>
        <v>0</v>
      </c>
      <c r="S208" s="168">
        <v>0.024</v>
      </c>
      <c r="T208" s="169">
        <f>S208*H208</f>
        <v>0.024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70" t="s">
        <v>213</v>
      </c>
      <c r="AT208" s="170" t="s">
        <v>137</v>
      </c>
      <c r="AU208" s="170" t="s">
        <v>142</v>
      </c>
      <c r="AY208" s="17" t="s">
        <v>134</v>
      </c>
      <c r="BE208" s="171">
        <f>IF(N208="základní",J208,0)</f>
        <v>0</v>
      </c>
      <c r="BF208" s="171">
        <f>IF(N208="snížená",J208,0)</f>
        <v>0</v>
      </c>
      <c r="BG208" s="171">
        <f>IF(N208="zákl. přenesená",J208,0)</f>
        <v>0</v>
      </c>
      <c r="BH208" s="171">
        <f>IF(N208="sníž. přenesená",J208,0)</f>
        <v>0</v>
      </c>
      <c r="BI208" s="171">
        <f>IF(N208="nulová",J208,0)</f>
        <v>0</v>
      </c>
      <c r="BJ208" s="17" t="s">
        <v>142</v>
      </c>
      <c r="BK208" s="171">
        <f>ROUND(I208*H208,2)</f>
        <v>0</v>
      </c>
      <c r="BL208" s="17" t="s">
        <v>213</v>
      </c>
      <c r="BM208" s="170" t="s">
        <v>250</v>
      </c>
    </row>
    <row r="209" spans="2:63" s="12" customFormat="1" ht="22.9" customHeight="1">
      <c r="B209" s="144"/>
      <c r="D209" s="145" t="s">
        <v>75</v>
      </c>
      <c r="E209" s="155" t="s">
        <v>251</v>
      </c>
      <c r="F209" s="155" t="s">
        <v>252</v>
      </c>
      <c r="I209" s="147"/>
      <c r="J209" s="156">
        <f>BK209</f>
        <v>0</v>
      </c>
      <c r="L209" s="144"/>
      <c r="M209" s="149"/>
      <c r="N209" s="150"/>
      <c r="O209" s="150"/>
      <c r="P209" s="151">
        <f>SUM(P210:P216)</f>
        <v>0</v>
      </c>
      <c r="Q209" s="150"/>
      <c r="R209" s="151">
        <f>SUM(R210:R216)</f>
        <v>0</v>
      </c>
      <c r="S209" s="150"/>
      <c r="T209" s="152">
        <f>SUM(T210:T216)</f>
        <v>0</v>
      </c>
      <c r="AR209" s="145" t="s">
        <v>81</v>
      </c>
      <c r="AT209" s="153" t="s">
        <v>75</v>
      </c>
      <c r="AU209" s="153" t="s">
        <v>81</v>
      </c>
      <c r="AY209" s="145" t="s">
        <v>134</v>
      </c>
      <c r="BK209" s="154">
        <f>SUM(BK210:BK216)</f>
        <v>0</v>
      </c>
    </row>
    <row r="210" spans="1:65" s="2" customFormat="1" ht="21.75" customHeight="1">
      <c r="A210" s="32"/>
      <c r="B210" s="157"/>
      <c r="C210" s="158" t="s">
        <v>253</v>
      </c>
      <c r="D210" s="158" t="s">
        <v>137</v>
      </c>
      <c r="E210" s="159" t="s">
        <v>254</v>
      </c>
      <c r="F210" s="160" t="s">
        <v>255</v>
      </c>
      <c r="G210" s="161" t="s">
        <v>256</v>
      </c>
      <c r="H210" s="162">
        <v>3.772</v>
      </c>
      <c r="I210" s="163"/>
      <c r="J210" s="164">
        <f>ROUND(I210*H210,2)</f>
        <v>0</v>
      </c>
      <c r="K210" s="165"/>
      <c r="L210" s="33"/>
      <c r="M210" s="166" t="s">
        <v>1</v>
      </c>
      <c r="N210" s="167" t="s">
        <v>42</v>
      </c>
      <c r="O210" s="58"/>
      <c r="P210" s="168">
        <f>O210*H210</f>
        <v>0</v>
      </c>
      <c r="Q210" s="168">
        <v>0</v>
      </c>
      <c r="R210" s="168">
        <f>Q210*H210</f>
        <v>0</v>
      </c>
      <c r="S210" s="168">
        <v>0</v>
      </c>
      <c r="T210" s="169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70" t="s">
        <v>141</v>
      </c>
      <c r="AT210" s="170" t="s">
        <v>137</v>
      </c>
      <c r="AU210" s="170" t="s">
        <v>142</v>
      </c>
      <c r="AY210" s="17" t="s">
        <v>134</v>
      </c>
      <c r="BE210" s="171">
        <f>IF(N210="základní",J210,0)</f>
        <v>0</v>
      </c>
      <c r="BF210" s="171">
        <f>IF(N210="snížená",J210,0)</f>
        <v>0</v>
      </c>
      <c r="BG210" s="171">
        <f>IF(N210="zákl. přenesená",J210,0)</f>
        <v>0</v>
      </c>
      <c r="BH210" s="171">
        <f>IF(N210="sníž. přenesená",J210,0)</f>
        <v>0</v>
      </c>
      <c r="BI210" s="171">
        <f>IF(N210="nulová",J210,0)</f>
        <v>0</v>
      </c>
      <c r="BJ210" s="17" t="s">
        <v>142</v>
      </c>
      <c r="BK210" s="171">
        <f>ROUND(I210*H210,2)</f>
        <v>0</v>
      </c>
      <c r="BL210" s="17" t="s">
        <v>141</v>
      </c>
      <c r="BM210" s="170" t="s">
        <v>257</v>
      </c>
    </row>
    <row r="211" spans="1:65" s="2" customFormat="1" ht="21.75" customHeight="1">
      <c r="A211" s="32"/>
      <c r="B211" s="157"/>
      <c r="C211" s="158" t="s">
        <v>258</v>
      </c>
      <c r="D211" s="158" t="s">
        <v>137</v>
      </c>
      <c r="E211" s="159" t="s">
        <v>259</v>
      </c>
      <c r="F211" s="160" t="s">
        <v>260</v>
      </c>
      <c r="G211" s="161" t="s">
        <v>256</v>
      </c>
      <c r="H211" s="162">
        <v>188.6</v>
      </c>
      <c r="I211" s="163"/>
      <c r="J211" s="164">
        <f>ROUND(I211*H211,2)</f>
        <v>0</v>
      </c>
      <c r="K211" s="165"/>
      <c r="L211" s="33"/>
      <c r="M211" s="166" t="s">
        <v>1</v>
      </c>
      <c r="N211" s="167" t="s">
        <v>42</v>
      </c>
      <c r="O211" s="58"/>
      <c r="P211" s="168">
        <f>O211*H211</f>
        <v>0</v>
      </c>
      <c r="Q211" s="168">
        <v>0</v>
      </c>
      <c r="R211" s="168">
        <f>Q211*H211</f>
        <v>0</v>
      </c>
      <c r="S211" s="168">
        <v>0</v>
      </c>
      <c r="T211" s="169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70" t="s">
        <v>141</v>
      </c>
      <c r="AT211" s="170" t="s">
        <v>137</v>
      </c>
      <c r="AU211" s="170" t="s">
        <v>142</v>
      </c>
      <c r="AY211" s="17" t="s">
        <v>134</v>
      </c>
      <c r="BE211" s="171">
        <f>IF(N211="základní",J211,0)</f>
        <v>0</v>
      </c>
      <c r="BF211" s="171">
        <f>IF(N211="snížená",J211,0)</f>
        <v>0</v>
      </c>
      <c r="BG211" s="171">
        <f>IF(N211="zákl. přenesená",J211,0)</f>
        <v>0</v>
      </c>
      <c r="BH211" s="171">
        <f>IF(N211="sníž. přenesená",J211,0)</f>
        <v>0</v>
      </c>
      <c r="BI211" s="171">
        <f>IF(N211="nulová",J211,0)</f>
        <v>0</v>
      </c>
      <c r="BJ211" s="17" t="s">
        <v>142</v>
      </c>
      <c r="BK211" s="171">
        <f>ROUND(I211*H211,2)</f>
        <v>0</v>
      </c>
      <c r="BL211" s="17" t="s">
        <v>141</v>
      </c>
      <c r="BM211" s="170" t="s">
        <v>261</v>
      </c>
    </row>
    <row r="212" spans="2:51" s="13" customFormat="1" ht="11.25">
      <c r="B212" s="172"/>
      <c r="D212" s="173" t="s">
        <v>144</v>
      </c>
      <c r="F212" s="175" t="s">
        <v>262</v>
      </c>
      <c r="H212" s="176">
        <v>188.6</v>
      </c>
      <c r="I212" s="177"/>
      <c r="L212" s="172"/>
      <c r="M212" s="178"/>
      <c r="N212" s="179"/>
      <c r="O212" s="179"/>
      <c r="P212" s="179"/>
      <c r="Q212" s="179"/>
      <c r="R212" s="179"/>
      <c r="S212" s="179"/>
      <c r="T212" s="180"/>
      <c r="AT212" s="174" t="s">
        <v>144</v>
      </c>
      <c r="AU212" s="174" t="s">
        <v>142</v>
      </c>
      <c r="AV212" s="13" t="s">
        <v>142</v>
      </c>
      <c r="AW212" s="13" t="s">
        <v>3</v>
      </c>
      <c r="AX212" s="13" t="s">
        <v>81</v>
      </c>
      <c r="AY212" s="174" t="s">
        <v>134</v>
      </c>
    </row>
    <row r="213" spans="1:65" s="2" customFormat="1" ht="21.75" customHeight="1">
      <c r="A213" s="32"/>
      <c r="B213" s="157"/>
      <c r="C213" s="158" t="s">
        <v>263</v>
      </c>
      <c r="D213" s="158" t="s">
        <v>137</v>
      </c>
      <c r="E213" s="159" t="s">
        <v>264</v>
      </c>
      <c r="F213" s="160" t="s">
        <v>265</v>
      </c>
      <c r="G213" s="161" t="s">
        <v>256</v>
      </c>
      <c r="H213" s="162">
        <v>3.772</v>
      </c>
      <c r="I213" s="163"/>
      <c r="J213" s="164">
        <f>ROUND(I213*H213,2)</f>
        <v>0</v>
      </c>
      <c r="K213" s="165"/>
      <c r="L213" s="33"/>
      <c r="M213" s="166" t="s">
        <v>1</v>
      </c>
      <c r="N213" s="167" t="s">
        <v>42</v>
      </c>
      <c r="O213" s="58"/>
      <c r="P213" s="168">
        <f>O213*H213</f>
        <v>0</v>
      </c>
      <c r="Q213" s="168">
        <v>0</v>
      </c>
      <c r="R213" s="168">
        <f>Q213*H213</f>
        <v>0</v>
      </c>
      <c r="S213" s="168">
        <v>0</v>
      </c>
      <c r="T213" s="169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70" t="s">
        <v>141</v>
      </c>
      <c r="AT213" s="170" t="s">
        <v>137</v>
      </c>
      <c r="AU213" s="170" t="s">
        <v>142</v>
      </c>
      <c r="AY213" s="17" t="s">
        <v>134</v>
      </c>
      <c r="BE213" s="171">
        <f>IF(N213="základní",J213,0)</f>
        <v>0</v>
      </c>
      <c r="BF213" s="171">
        <f>IF(N213="snížená",J213,0)</f>
        <v>0</v>
      </c>
      <c r="BG213" s="171">
        <f>IF(N213="zákl. přenesená",J213,0)</f>
        <v>0</v>
      </c>
      <c r="BH213" s="171">
        <f>IF(N213="sníž. přenesená",J213,0)</f>
        <v>0</v>
      </c>
      <c r="BI213" s="171">
        <f>IF(N213="nulová",J213,0)</f>
        <v>0</v>
      </c>
      <c r="BJ213" s="17" t="s">
        <v>142</v>
      </c>
      <c r="BK213" s="171">
        <f>ROUND(I213*H213,2)</f>
        <v>0</v>
      </c>
      <c r="BL213" s="17" t="s">
        <v>141</v>
      </c>
      <c r="BM213" s="170" t="s">
        <v>266</v>
      </c>
    </row>
    <row r="214" spans="1:65" s="2" customFormat="1" ht="21.75" customHeight="1">
      <c r="A214" s="32"/>
      <c r="B214" s="157"/>
      <c r="C214" s="158" t="s">
        <v>267</v>
      </c>
      <c r="D214" s="158" t="s">
        <v>137</v>
      </c>
      <c r="E214" s="159" t="s">
        <v>268</v>
      </c>
      <c r="F214" s="160" t="s">
        <v>269</v>
      </c>
      <c r="G214" s="161" t="s">
        <v>256</v>
      </c>
      <c r="H214" s="162">
        <v>33.948</v>
      </c>
      <c r="I214" s="163"/>
      <c r="J214" s="164">
        <f>ROUND(I214*H214,2)</f>
        <v>0</v>
      </c>
      <c r="K214" s="165"/>
      <c r="L214" s="33"/>
      <c r="M214" s="166" t="s">
        <v>1</v>
      </c>
      <c r="N214" s="167" t="s">
        <v>42</v>
      </c>
      <c r="O214" s="58"/>
      <c r="P214" s="168">
        <f>O214*H214</f>
        <v>0</v>
      </c>
      <c r="Q214" s="168">
        <v>0</v>
      </c>
      <c r="R214" s="168">
        <f>Q214*H214</f>
        <v>0</v>
      </c>
      <c r="S214" s="168">
        <v>0</v>
      </c>
      <c r="T214" s="169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70" t="s">
        <v>141</v>
      </c>
      <c r="AT214" s="170" t="s">
        <v>137</v>
      </c>
      <c r="AU214" s="170" t="s">
        <v>142</v>
      </c>
      <c r="AY214" s="17" t="s">
        <v>134</v>
      </c>
      <c r="BE214" s="171">
        <f>IF(N214="základní",J214,0)</f>
        <v>0</v>
      </c>
      <c r="BF214" s="171">
        <f>IF(N214="snížená",J214,0)</f>
        <v>0</v>
      </c>
      <c r="BG214" s="171">
        <f>IF(N214="zákl. přenesená",J214,0)</f>
        <v>0</v>
      </c>
      <c r="BH214" s="171">
        <f>IF(N214="sníž. přenesená",J214,0)</f>
        <v>0</v>
      </c>
      <c r="BI214" s="171">
        <f>IF(N214="nulová",J214,0)</f>
        <v>0</v>
      </c>
      <c r="BJ214" s="17" t="s">
        <v>142</v>
      </c>
      <c r="BK214" s="171">
        <f>ROUND(I214*H214,2)</f>
        <v>0</v>
      </c>
      <c r="BL214" s="17" t="s">
        <v>141</v>
      </c>
      <c r="BM214" s="170" t="s">
        <v>270</v>
      </c>
    </row>
    <row r="215" spans="2:51" s="13" customFormat="1" ht="11.25">
      <c r="B215" s="172"/>
      <c r="D215" s="173" t="s">
        <v>144</v>
      </c>
      <c r="F215" s="175" t="s">
        <v>271</v>
      </c>
      <c r="H215" s="176">
        <v>33.948</v>
      </c>
      <c r="I215" s="177"/>
      <c r="L215" s="172"/>
      <c r="M215" s="178"/>
      <c r="N215" s="179"/>
      <c r="O215" s="179"/>
      <c r="P215" s="179"/>
      <c r="Q215" s="179"/>
      <c r="R215" s="179"/>
      <c r="S215" s="179"/>
      <c r="T215" s="180"/>
      <c r="AT215" s="174" t="s">
        <v>144</v>
      </c>
      <c r="AU215" s="174" t="s">
        <v>142</v>
      </c>
      <c r="AV215" s="13" t="s">
        <v>142</v>
      </c>
      <c r="AW215" s="13" t="s">
        <v>3</v>
      </c>
      <c r="AX215" s="13" t="s">
        <v>81</v>
      </c>
      <c r="AY215" s="174" t="s">
        <v>134</v>
      </c>
    </row>
    <row r="216" spans="1:65" s="2" customFormat="1" ht="21.75" customHeight="1">
      <c r="A216" s="32"/>
      <c r="B216" s="157"/>
      <c r="C216" s="158" t="s">
        <v>272</v>
      </c>
      <c r="D216" s="158" t="s">
        <v>137</v>
      </c>
      <c r="E216" s="159" t="s">
        <v>273</v>
      </c>
      <c r="F216" s="160" t="s">
        <v>274</v>
      </c>
      <c r="G216" s="161" t="s">
        <v>256</v>
      </c>
      <c r="H216" s="162">
        <v>3.772</v>
      </c>
      <c r="I216" s="163"/>
      <c r="J216" s="164">
        <f>ROUND(I216*H216,2)</f>
        <v>0</v>
      </c>
      <c r="K216" s="165"/>
      <c r="L216" s="33"/>
      <c r="M216" s="166" t="s">
        <v>1</v>
      </c>
      <c r="N216" s="167" t="s">
        <v>42</v>
      </c>
      <c r="O216" s="58"/>
      <c r="P216" s="168">
        <f>O216*H216</f>
        <v>0</v>
      </c>
      <c r="Q216" s="168">
        <v>0</v>
      </c>
      <c r="R216" s="168">
        <f>Q216*H216</f>
        <v>0</v>
      </c>
      <c r="S216" s="168">
        <v>0</v>
      </c>
      <c r="T216" s="169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0" t="s">
        <v>141</v>
      </c>
      <c r="AT216" s="170" t="s">
        <v>137</v>
      </c>
      <c r="AU216" s="170" t="s">
        <v>142</v>
      </c>
      <c r="AY216" s="17" t="s">
        <v>134</v>
      </c>
      <c r="BE216" s="171">
        <f>IF(N216="základní",J216,0)</f>
        <v>0</v>
      </c>
      <c r="BF216" s="171">
        <f>IF(N216="snížená",J216,0)</f>
        <v>0</v>
      </c>
      <c r="BG216" s="171">
        <f>IF(N216="zákl. přenesená",J216,0)</f>
        <v>0</v>
      </c>
      <c r="BH216" s="171">
        <f>IF(N216="sníž. přenesená",J216,0)</f>
        <v>0</v>
      </c>
      <c r="BI216" s="171">
        <f>IF(N216="nulová",J216,0)</f>
        <v>0</v>
      </c>
      <c r="BJ216" s="17" t="s">
        <v>142</v>
      </c>
      <c r="BK216" s="171">
        <f>ROUND(I216*H216,2)</f>
        <v>0</v>
      </c>
      <c r="BL216" s="17" t="s">
        <v>141</v>
      </c>
      <c r="BM216" s="170" t="s">
        <v>275</v>
      </c>
    </row>
    <row r="217" spans="2:63" s="12" customFormat="1" ht="22.9" customHeight="1">
      <c r="B217" s="144"/>
      <c r="D217" s="145" t="s">
        <v>75</v>
      </c>
      <c r="E217" s="155" t="s">
        <v>276</v>
      </c>
      <c r="F217" s="155" t="s">
        <v>277</v>
      </c>
      <c r="I217" s="147"/>
      <c r="J217" s="156">
        <f>BK217</f>
        <v>0</v>
      </c>
      <c r="L217" s="144"/>
      <c r="M217" s="149"/>
      <c r="N217" s="150"/>
      <c r="O217" s="150"/>
      <c r="P217" s="151">
        <f>SUM(P218:P220)</f>
        <v>0</v>
      </c>
      <c r="Q217" s="150"/>
      <c r="R217" s="151">
        <f>SUM(R218:R220)</f>
        <v>0</v>
      </c>
      <c r="S217" s="150"/>
      <c r="T217" s="152">
        <f>SUM(T218:T220)</f>
        <v>0</v>
      </c>
      <c r="AR217" s="145" t="s">
        <v>81</v>
      </c>
      <c r="AT217" s="153" t="s">
        <v>75</v>
      </c>
      <c r="AU217" s="153" t="s">
        <v>81</v>
      </c>
      <c r="AY217" s="145" t="s">
        <v>134</v>
      </c>
      <c r="BK217" s="154">
        <f>SUM(BK218:BK220)</f>
        <v>0</v>
      </c>
    </row>
    <row r="218" spans="1:65" s="2" customFormat="1" ht="16.5" customHeight="1">
      <c r="A218" s="32"/>
      <c r="B218" s="157"/>
      <c r="C218" s="158" t="s">
        <v>278</v>
      </c>
      <c r="D218" s="158" t="s">
        <v>137</v>
      </c>
      <c r="E218" s="159" t="s">
        <v>279</v>
      </c>
      <c r="F218" s="160" t="s">
        <v>280</v>
      </c>
      <c r="G218" s="161" t="s">
        <v>256</v>
      </c>
      <c r="H218" s="162">
        <v>0.847</v>
      </c>
      <c r="I218" s="163"/>
      <c r="J218" s="164">
        <f>ROUND(I218*H218,2)</f>
        <v>0</v>
      </c>
      <c r="K218" s="165"/>
      <c r="L218" s="33"/>
      <c r="M218" s="166" t="s">
        <v>1</v>
      </c>
      <c r="N218" s="167" t="s">
        <v>42</v>
      </c>
      <c r="O218" s="58"/>
      <c r="P218" s="168">
        <f>O218*H218</f>
        <v>0</v>
      </c>
      <c r="Q218" s="168">
        <v>0</v>
      </c>
      <c r="R218" s="168">
        <f>Q218*H218</f>
        <v>0</v>
      </c>
      <c r="S218" s="168">
        <v>0</v>
      </c>
      <c r="T218" s="169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70" t="s">
        <v>141</v>
      </c>
      <c r="AT218" s="170" t="s">
        <v>137</v>
      </c>
      <c r="AU218" s="170" t="s">
        <v>142</v>
      </c>
      <c r="AY218" s="17" t="s">
        <v>134</v>
      </c>
      <c r="BE218" s="171">
        <f>IF(N218="základní",J218,0)</f>
        <v>0</v>
      </c>
      <c r="BF218" s="171">
        <f>IF(N218="snížená",J218,0)</f>
        <v>0</v>
      </c>
      <c r="BG218" s="171">
        <f>IF(N218="zákl. přenesená",J218,0)</f>
        <v>0</v>
      </c>
      <c r="BH218" s="171">
        <f>IF(N218="sníž. přenesená",J218,0)</f>
        <v>0</v>
      </c>
      <c r="BI218" s="171">
        <f>IF(N218="nulová",J218,0)</f>
        <v>0</v>
      </c>
      <c r="BJ218" s="17" t="s">
        <v>142</v>
      </c>
      <c r="BK218" s="171">
        <f>ROUND(I218*H218,2)</f>
        <v>0</v>
      </c>
      <c r="BL218" s="17" t="s">
        <v>141</v>
      </c>
      <c r="BM218" s="170" t="s">
        <v>281</v>
      </c>
    </row>
    <row r="219" spans="1:65" s="2" customFormat="1" ht="21.75" customHeight="1">
      <c r="A219" s="32"/>
      <c r="B219" s="157"/>
      <c r="C219" s="158" t="s">
        <v>282</v>
      </c>
      <c r="D219" s="158" t="s">
        <v>137</v>
      </c>
      <c r="E219" s="159" t="s">
        <v>283</v>
      </c>
      <c r="F219" s="160" t="s">
        <v>284</v>
      </c>
      <c r="G219" s="161" t="s">
        <v>256</v>
      </c>
      <c r="H219" s="162">
        <v>0.847</v>
      </c>
      <c r="I219" s="163"/>
      <c r="J219" s="164">
        <f>ROUND(I219*H219,2)</f>
        <v>0</v>
      </c>
      <c r="K219" s="165"/>
      <c r="L219" s="33"/>
      <c r="M219" s="166" t="s">
        <v>1</v>
      </c>
      <c r="N219" s="167" t="s">
        <v>42</v>
      </c>
      <c r="O219" s="58"/>
      <c r="P219" s="168">
        <f>O219*H219</f>
        <v>0</v>
      </c>
      <c r="Q219" s="168">
        <v>0</v>
      </c>
      <c r="R219" s="168">
        <f>Q219*H219</f>
        <v>0</v>
      </c>
      <c r="S219" s="168">
        <v>0</v>
      </c>
      <c r="T219" s="169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70" t="s">
        <v>141</v>
      </c>
      <c r="AT219" s="170" t="s">
        <v>137</v>
      </c>
      <c r="AU219" s="170" t="s">
        <v>142</v>
      </c>
      <c r="AY219" s="17" t="s">
        <v>134</v>
      </c>
      <c r="BE219" s="171">
        <f>IF(N219="základní",J219,0)</f>
        <v>0</v>
      </c>
      <c r="BF219" s="171">
        <f>IF(N219="snížená",J219,0)</f>
        <v>0</v>
      </c>
      <c r="BG219" s="171">
        <f>IF(N219="zákl. přenesená",J219,0)</f>
        <v>0</v>
      </c>
      <c r="BH219" s="171">
        <f>IF(N219="sníž. přenesená",J219,0)</f>
        <v>0</v>
      </c>
      <c r="BI219" s="171">
        <f>IF(N219="nulová",J219,0)</f>
        <v>0</v>
      </c>
      <c r="BJ219" s="17" t="s">
        <v>142</v>
      </c>
      <c r="BK219" s="171">
        <f>ROUND(I219*H219,2)</f>
        <v>0</v>
      </c>
      <c r="BL219" s="17" t="s">
        <v>141</v>
      </c>
      <c r="BM219" s="170" t="s">
        <v>285</v>
      </c>
    </row>
    <row r="220" spans="1:65" s="2" customFormat="1" ht="21.75" customHeight="1">
      <c r="A220" s="32"/>
      <c r="B220" s="157"/>
      <c r="C220" s="158" t="s">
        <v>286</v>
      </c>
      <c r="D220" s="158" t="s">
        <v>137</v>
      </c>
      <c r="E220" s="159" t="s">
        <v>287</v>
      </c>
      <c r="F220" s="160" t="s">
        <v>288</v>
      </c>
      <c r="G220" s="161" t="s">
        <v>256</v>
      </c>
      <c r="H220" s="162">
        <v>0.847</v>
      </c>
      <c r="I220" s="163"/>
      <c r="J220" s="164">
        <f>ROUND(I220*H220,2)</f>
        <v>0</v>
      </c>
      <c r="K220" s="165"/>
      <c r="L220" s="33"/>
      <c r="M220" s="166" t="s">
        <v>1</v>
      </c>
      <c r="N220" s="167" t="s">
        <v>42</v>
      </c>
      <c r="O220" s="58"/>
      <c r="P220" s="168">
        <f>O220*H220</f>
        <v>0</v>
      </c>
      <c r="Q220" s="168">
        <v>0</v>
      </c>
      <c r="R220" s="168">
        <f>Q220*H220</f>
        <v>0</v>
      </c>
      <c r="S220" s="168">
        <v>0</v>
      </c>
      <c r="T220" s="169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70" t="s">
        <v>141</v>
      </c>
      <c r="AT220" s="170" t="s">
        <v>137</v>
      </c>
      <c r="AU220" s="170" t="s">
        <v>142</v>
      </c>
      <c r="AY220" s="17" t="s">
        <v>134</v>
      </c>
      <c r="BE220" s="171">
        <f>IF(N220="základní",J220,0)</f>
        <v>0</v>
      </c>
      <c r="BF220" s="171">
        <f>IF(N220="snížená",J220,0)</f>
        <v>0</v>
      </c>
      <c r="BG220" s="171">
        <f>IF(N220="zákl. přenesená",J220,0)</f>
        <v>0</v>
      </c>
      <c r="BH220" s="171">
        <f>IF(N220="sníž. přenesená",J220,0)</f>
        <v>0</v>
      </c>
      <c r="BI220" s="171">
        <f>IF(N220="nulová",J220,0)</f>
        <v>0</v>
      </c>
      <c r="BJ220" s="17" t="s">
        <v>142</v>
      </c>
      <c r="BK220" s="171">
        <f>ROUND(I220*H220,2)</f>
        <v>0</v>
      </c>
      <c r="BL220" s="17" t="s">
        <v>141</v>
      </c>
      <c r="BM220" s="170" t="s">
        <v>289</v>
      </c>
    </row>
    <row r="221" spans="2:63" s="12" customFormat="1" ht="25.9" customHeight="1">
      <c r="B221" s="144"/>
      <c r="D221" s="145" t="s">
        <v>75</v>
      </c>
      <c r="E221" s="146" t="s">
        <v>290</v>
      </c>
      <c r="F221" s="146" t="s">
        <v>291</v>
      </c>
      <c r="I221" s="147"/>
      <c r="J221" s="148">
        <f>BK221</f>
        <v>0</v>
      </c>
      <c r="L221" s="144"/>
      <c r="M221" s="149"/>
      <c r="N221" s="150"/>
      <c r="O221" s="150"/>
      <c r="P221" s="151">
        <f>P222+P252+P263+P275+P287+P307+P311+P332+P340+P361+P382+P392+P405+P423+P429</f>
        <v>0</v>
      </c>
      <c r="Q221" s="150"/>
      <c r="R221" s="151">
        <f>R222+R252+R263+R275+R287+R307+R311+R332+R340+R361+R382+R392+R405+R423+R429</f>
        <v>2.58845683</v>
      </c>
      <c r="S221" s="150"/>
      <c r="T221" s="152">
        <f>T222+T252+T263+T275+T287+T307+T311+T332+T340+T361+T382+T392+T405+T423+T429</f>
        <v>0.46692898</v>
      </c>
      <c r="AR221" s="145" t="s">
        <v>142</v>
      </c>
      <c r="AT221" s="153" t="s">
        <v>75</v>
      </c>
      <c r="AU221" s="153" t="s">
        <v>76</v>
      </c>
      <c r="AY221" s="145" t="s">
        <v>134</v>
      </c>
      <c r="BK221" s="154">
        <f>BK222+BK252+BK263+BK275+BK287+BK307+BK311+BK332+BK340+BK361+BK382+BK392+BK405+BK423+BK429</f>
        <v>0</v>
      </c>
    </row>
    <row r="222" spans="2:63" s="12" customFormat="1" ht="22.9" customHeight="1">
      <c r="B222" s="144"/>
      <c r="D222" s="145" t="s">
        <v>75</v>
      </c>
      <c r="E222" s="155" t="s">
        <v>292</v>
      </c>
      <c r="F222" s="155" t="s">
        <v>293</v>
      </c>
      <c r="I222" s="147"/>
      <c r="J222" s="156">
        <f>BK222</f>
        <v>0</v>
      </c>
      <c r="L222" s="144"/>
      <c r="M222" s="149"/>
      <c r="N222" s="150"/>
      <c r="O222" s="150"/>
      <c r="P222" s="151">
        <f>SUM(P223:P251)</f>
        <v>0</v>
      </c>
      <c r="Q222" s="150"/>
      <c r="R222" s="151">
        <f>SUM(R223:R251)</f>
        <v>0.038881320000000004</v>
      </c>
      <c r="S222" s="150"/>
      <c r="T222" s="152">
        <f>SUM(T223:T251)</f>
        <v>0</v>
      </c>
      <c r="AR222" s="145" t="s">
        <v>142</v>
      </c>
      <c r="AT222" s="153" t="s">
        <v>75</v>
      </c>
      <c r="AU222" s="153" t="s">
        <v>81</v>
      </c>
      <c r="AY222" s="145" t="s">
        <v>134</v>
      </c>
      <c r="BK222" s="154">
        <f>SUM(BK223:BK251)</f>
        <v>0</v>
      </c>
    </row>
    <row r="223" spans="1:65" s="2" customFormat="1" ht="21.75" customHeight="1">
      <c r="A223" s="32"/>
      <c r="B223" s="157"/>
      <c r="C223" s="158" t="s">
        <v>294</v>
      </c>
      <c r="D223" s="158" t="s">
        <v>137</v>
      </c>
      <c r="E223" s="159" t="s">
        <v>295</v>
      </c>
      <c r="F223" s="160" t="s">
        <v>296</v>
      </c>
      <c r="G223" s="161" t="s">
        <v>140</v>
      </c>
      <c r="H223" s="162">
        <v>4.194</v>
      </c>
      <c r="I223" s="163"/>
      <c r="J223" s="164">
        <f>ROUND(I223*H223,2)</f>
        <v>0</v>
      </c>
      <c r="K223" s="165"/>
      <c r="L223" s="33"/>
      <c r="M223" s="166" t="s">
        <v>1</v>
      </c>
      <c r="N223" s="167" t="s">
        <v>42</v>
      </c>
      <c r="O223" s="58"/>
      <c r="P223" s="168">
        <f>O223*H223</f>
        <v>0</v>
      </c>
      <c r="Q223" s="168">
        <v>0</v>
      </c>
      <c r="R223" s="168">
        <f>Q223*H223</f>
        <v>0</v>
      </c>
      <c r="S223" s="168">
        <v>0</v>
      </c>
      <c r="T223" s="169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0" t="s">
        <v>213</v>
      </c>
      <c r="AT223" s="170" t="s">
        <v>137</v>
      </c>
      <c r="AU223" s="170" t="s">
        <v>142</v>
      </c>
      <c r="AY223" s="17" t="s">
        <v>134</v>
      </c>
      <c r="BE223" s="171">
        <f>IF(N223="základní",J223,0)</f>
        <v>0</v>
      </c>
      <c r="BF223" s="171">
        <f>IF(N223="snížená",J223,0)</f>
        <v>0</v>
      </c>
      <c r="BG223" s="171">
        <f>IF(N223="zákl. přenesená",J223,0)</f>
        <v>0</v>
      </c>
      <c r="BH223" s="171">
        <f>IF(N223="sníž. přenesená",J223,0)</f>
        <v>0</v>
      </c>
      <c r="BI223" s="171">
        <f>IF(N223="nulová",J223,0)</f>
        <v>0</v>
      </c>
      <c r="BJ223" s="17" t="s">
        <v>142</v>
      </c>
      <c r="BK223" s="171">
        <f>ROUND(I223*H223,2)</f>
        <v>0</v>
      </c>
      <c r="BL223" s="17" t="s">
        <v>213</v>
      </c>
      <c r="BM223" s="170" t="s">
        <v>297</v>
      </c>
    </row>
    <row r="224" spans="2:51" s="13" customFormat="1" ht="11.25">
      <c r="B224" s="172"/>
      <c r="D224" s="173" t="s">
        <v>144</v>
      </c>
      <c r="E224" s="174" t="s">
        <v>1</v>
      </c>
      <c r="F224" s="175" t="s">
        <v>298</v>
      </c>
      <c r="H224" s="176">
        <v>0.968</v>
      </c>
      <c r="I224" s="177"/>
      <c r="L224" s="172"/>
      <c r="M224" s="178"/>
      <c r="N224" s="179"/>
      <c r="O224" s="179"/>
      <c r="P224" s="179"/>
      <c r="Q224" s="179"/>
      <c r="R224" s="179"/>
      <c r="S224" s="179"/>
      <c r="T224" s="180"/>
      <c r="AT224" s="174" t="s">
        <v>144</v>
      </c>
      <c r="AU224" s="174" t="s">
        <v>142</v>
      </c>
      <c r="AV224" s="13" t="s">
        <v>142</v>
      </c>
      <c r="AW224" s="13" t="s">
        <v>33</v>
      </c>
      <c r="AX224" s="13" t="s">
        <v>76</v>
      </c>
      <c r="AY224" s="174" t="s">
        <v>134</v>
      </c>
    </row>
    <row r="225" spans="2:51" s="13" customFormat="1" ht="11.25">
      <c r="B225" s="172"/>
      <c r="D225" s="173" t="s">
        <v>144</v>
      </c>
      <c r="E225" s="174" t="s">
        <v>1</v>
      </c>
      <c r="F225" s="175" t="s">
        <v>152</v>
      </c>
      <c r="H225" s="176">
        <v>3.226</v>
      </c>
      <c r="I225" s="177"/>
      <c r="L225" s="172"/>
      <c r="M225" s="178"/>
      <c r="N225" s="179"/>
      <c r="O225" s="179"/>
      <c r="P225" s="179"/>
      <c r="Q225" s="179"/>
      <c r="R225" s="179"/>
      <c r="S225" s="179"/>
      <c r="T225" s="180"/>
      <c r="AT225" s="174" t="s">
        <v>144</v>
      </c>
      <c r="AU225" s="174" t="s">
        <v>142</v>
      </c>
      <c r="AV225" s="13" t="s">
        <v>142</v>
      </c>
      <c r="AW225" s="13" t="s">
        <v>33</v>
      </c>
      <c r="AX225" s="13" t="s">
        <v>76</v>
      </c>
      <c r="AY225" s="174" t="s">
        <v>134</v>
      </c>
    </row>
    <row r="226" spans="2:51" s="14" customFormat="1" ht="11.25">
      <c r="B226" s="181"/>
      <c r="D226" s="173" t="s">
        <v>144</v>
      </c>
      <c r="E226" s="182" t="s">
        <v>1</v>
      </c>
      <c r="F226" s="183" t="s">
        <v>154</v>
      </c>
      <c r="H226" s="184">
        <v>4.194</v>
      </c>
      <c r="I226" s="185"/>
      <c r="L226" s="181"/>
      <c r="M226" s="186"/>
      <c r="N226" s="187"/>
      <c r="O226" s="187"/>
      <c r="P226" s="187"/>
      <c r="Q226" s="187"/>
      <c r="R226" s="187"/>
      <c r="S226" s="187"/>
      <c r="T226" s="188"/>
      <c r="AT226" s="182" t="s">
        <v>144</v>
      </c>
      <c r="AU226" s="182" t="s">
        <v>142</v>
      </c>
      <c r="AV226" s="14" t="s">
        <v>141</v>
      </c>
      <c r="AW226" s="14" t="s">
        <v>33</v>
      </c>
      <c r="AX226" s="14" t="s">
        <v>81</v>
      </c>
      <c r="AY226" s="182" t="s">
        <v>134</v>
      </c>
    </row>
    <row r="227" spans="1:65" s="2" customFormat="1" ht="21.75" customHeight="1">
      <c r="A227" s="32"/>
      <c r="B227" s="157"/>
      <c r="C227" s="158" t="s">
        <v>299</v>
      </c>
      <c r="D227" s="158" t="s">
        <v>137</v>
      </c>
      <c r="E227" s="159" t="s">
        <v>300</v>
      </c>
      <c r="F227" s="160" t="s">
        <v>301</v>
      </c>
      <c r="G227" s="161" t="s">
        <v>140</v>
      </c>
      <c r="H227" s="162">
        <v>8.391</v>
      </c>
      <c r="I227" s="163"/>
      <c r="J227" s="164">
        <f>ROUND(I227*H227,2)</f>
        <v>0</v>
      </c>
      <c r="K227" s="165"/>
      <c r="L227" s="33"/>
      <c r="M227" s="166" t="s">
        <v>1</v>
      </c>
      <c r="N227" s="167" t="s">
        <v>42</v>
      </c>
      <c r="O227" s="58"/>
      <c r="P227" s="168">
        <f>O227*H227</f>
        <v>0</v>
      </c>
      <c r="Q227" s="168">
        <v>0</v>
      </c>
      <c r="R227" s="168">
        <f>Q227*H227</f>
        <v>0</v>
      </c>
      <c r="S227" s="168">
        <v>0</v>
      </c>
      <c r="T227" s="16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213</v>
      </c>
      <c r="AT227" s="170" t="s">
        <v>137</v>
      </c>
      <c r="AU227" s="170" t="s">
        <v>142</v>
      </c>
      <c r="AY227" s="17" t="s">
        <v>134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142</v>
      </c>
      <c r="BK227" s="171">
        <f>ROUND(I227*H227,2)</f>
        <v>0</v>
      </c>
      <c r="BL227" s="17" t="s">
        <v>213</v>
      </c>
      <c r="BM227" s="170" t="s">
        <v>302</v>
      </c>
    </row>
    <row r="228" spans="2:51" s="13" customFormat="1" ht="11.25">
      <c r="B228" s="172"/>
      <c r="D228" s="173" t="s">
        <v>144</v>
      </c>
      <c r="E228" s="174" t="s">
        <v>1</v>
      </c>
      <c r="F228" s="175" t="s">
        <v>303</v>
      </c>
      <c r="H228" s="176">
        <v>0.601</v>
      </c>
      <c r="I228" s="177"/>
      <c r="L228" s="172"/>
      <c r="M228" s="178"/>
      <c r="N228" s="179"/>
      <c r="O228" s="179"/>
      <c r="P228" s="179"/>
      <c r="Q228" s="179"/>
      <c r="R228" s="179"/>
      <c r="S228" s="179"/>
      <c r="T228" s="180"/>
      <c r="AT228" s="174" t="s">
        <v>144</v>
      </c>
      <c r="AU228" s="174" t="s">
        <v>142</v>
      </c>
      <c r="AV228" s="13" t="s">
        <v>142</v>
      </c>
      <c r="AW228" s="13" t="s">
        <v>33</v>
      </c>
      <c r="AX228" s="13" t="s">
        <v>76</v>
      </c>
      <c r="AY228" s="174" t="s">
        <v>134</v>
      </c>
    </row>
    <row r="229" spans="2:51" s="13" customFormat="1" ht="11.25">
      <c r="B229" s="172"/>
      <c r="D229" s="173" t="s">
        <v>144</v>
      </c>
      <c r="E229" s="174" t="s">
        <v>1</v>
      </c>
      <c r="F229" s="175" t="s">
        <v>304</v>
      </c>
      <c r="H229" s="176">
        <v>6</v>
      </c>
      <c r="I229" s="177"/>
      <c r="L229" s="172"/>
      <c r="M229" s="178"/>
      <c r="N229" s="179"/>
      <c r="O229" s="179"/>
      <c r="P229" s="179"/>
      <c r="Q229" s="179"/>
      <c r="R229" s="179"/>
      <c r="S229" s="179"/>
      <c r="T229" s="180"/>
      <c r="AT229" s="174" t="s">
        <v>144</v>
      </c>
      <c r="AU229" s="174" t="s">
        <v>142</v>
      </c>
      <c r="AV229" s="13" t="s">
        <v>142</v>
      </c>
      <c r="AW229" s="13" t="s">
        <v>33</v>
      </c>
      <c r="AX229" s="13" t="s">
        <v>76</v>
      </c>
      <c r="AY229" s="174" t="s">
        <v>134</v>
      </c>
    </row>
    <row r="230" spans="2:51" s="13" customFormat="1" ht="11.25">
      <c r="B230" s="172"/>
      <c r="D230" s="173" t="s">
        <v>144</v>
      </c>
      <c r="E230" s="174" t="s">
        <v>1</v>
      </c>
      <c r="F230" s="175" t="s">
        <v>305</v>
      </c>
      <c r="H230" s="176">
        <v>0.96</v>
      </c>
      <c r="I230" s="177"/>
      <c r="L230" s="172"/>
      <c r="M230" s="178"/>
      <c r="N230" s="179"/>
      <c r="O230" s="179"/>
      <c r="P230" s="179"/>
      <c r="Q230" s="179"/>
      <c r="R230" s="179"/>
      <c r="S230" s="179"/>
      <c r="T230" s="180"/>
      <c r="AT230" s="174" t="s">
        <v>144</v>
      </c>
      <c r="AU230" s="174" t="s">
        <v>142</v>
      </c>
      <c r="AV230" s="13" t="s">
        <v>142</v>
      </c>
      <c r="AW230" s="13" t="s">
        <v>33</v>
      </c>
      <c r="AX230" s="13" t="s">
        <v>76</v>
      </c>
      <c r="AY230" s="174" t="s">
        <v>134</v>
      </c>
    </row>
    <row r="231" spans="2:51" s="13" customFormat="1" ht="11.25">
      <c r="B231" s="172"/>
      <c r="D231" s="173" t="s">
        <v>144</v>
      </c>
      <c r="E231" s="174" t="s">
        <v>1</v>
      </c>
      <c r="F231" s="175" t="s">
        <v>306</v>
      </c>
      <c r="H231" s="176">
        <v>0.83</v>
      </c>
      <c r="I231" s="177"/>
      <c r="L231" s="172"/>
      <c r="M231" s="178"/>
      <c r="N231" s="179"/>
      <c r="O231" s="179"/>
      <c r="P231" s="179"/>
      <c r="Q231" s="179"/>
      <c r="R231" s="179"/>
      <c r="S231" s="179"/>
      <c r="T231" s="180"/>
      <c r="AT231" s="174" t="s">
        <v>144</v>
      </c>
      <c r="AU231" s="174" t="s">
        <v>142</v>
      </c>
      <c r="AV231" s="13" t="s">
        <v>142</v>
      </c>
      <c r="AW231" s="13" t="s">
        <v>33</v>
      </c>
      <c r="AX231" s="13" t="s">
        <v>76</v>
      </c>
      <c r="AY231" s="174" t="s">
        <v>134</v>
      </c>
    </row>
    <row r="232" spans="2:51" s="14" customFormat="1" ht="11.25">
      <c r="B232" s="181"/>
      <c r="D232" s="173" t="s">
        <v>144</v>
      </c>
      <c r="E232" s="182" t="s">
        <v>1</v>
      </c>
      <c r="F232" s="183" t="s">
        <v>154</v>
      </c>
      <c r="H232" s="184">
        <v>8.391</v>
      </c>
      <c r="I232" s="185"/>
      <c r="L232" s="181"/>
      <c r="M232" s="186"/>
      <c r="N232" s="187"/>
      <c r="O232" s="187"/>
      <c r="P232" s="187"/>
      <c r="Q232" s="187"/>
      <c r="R232" s="187"/>
      <c r="S232" s="187"/>
      <c r="T232" s="188"/>
      <c r="AT232" s="182" t="s">
        <v>144</v>
      </c>
      <c r="AU232" s="182" t="s">
        <v>142</v>
      </c>
      <c r="AV232" s="14" t="s">
        <v>141</v>
      </c>
      <c r="AW232" s="14" t="s">
        <v>33</v>
      </c>
      <c r="AX232" s="14" t="s">
        <v>81</v>
      </c>
      <c r="AY232" s="182" t="s">
        <v>134</v>
      </c>
    </row>
    <row r="233" spans="1:65" s="2" customFormat="1" ht="21.75" customHeight="1">
      <c r="A233" s="32"/>
      <c r="B233" s="157"/>
      <c r="C233" s="196" t="s">
        <v>307</v>
      </c>
      <c r="D233" s="196" t="s">
        <v>206</v>
      </c>
      <c r="E233" s="197" t="s">
        <v>308</v>
      </c>
      <c r="F233" s="198" t="s">
        <v>309</v>
      </c>
      <c r="G233" s="199" t="s">
        <v>310</v>
      </c>
      <c r="H233" s="200">
        <v>37.755</v>
      </c>
      <c r="I233" s="201"/>
      <c r="J233" s="202">
        <f>ROUND(I233*H233,2)</f>
        <v>0</v>
      </c>
      <c r="K233" s="203"/>
      <c r="L233" s="204"/>
      <c r="M233" s="205" t="s">
        <v>1</v>
      </c>
      <c r="N233" s="206" t="s">
        <v>42</v>
      </c>
      <c r="O233" s="58"/>
      <c r="P233" s="168">
        <f>O233*H233</f>
        <v>0</v>
      </c>
      <c r="Q233" s="168">
        <v>0.001</v>
      </c>
      <c r="R233" s="168">
        <f>Q233*H233</f>
        <v>0.037755000000000004</v>
      </c>
      <c r="S233" s="168">
        <v>0</v>
      </c>
      <c r="T233" s="169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307</v>
      </c>
      <c r="AT233" s="170" t="s">
        <v>206</v>
      </c>
      <c r="AU233" s="170" t="s">
        <v>142</v>
      </c>
      <c r="AY233" s="17" t="s">
        <v>134</v>
      </c>
      <c r="BE233" s="171">
        <f>IF(N233="základní",J233,0)</f>
        <v>0</v>
      </c>
      <c r="BF233" s="171">
        <f>IF(N233="snížená",J233,0)</f>
        <v>0</v>
      </c>
      <c r="BG233" s="171">
        <f>IF(N233="zákl. přenesená",J233,0)</f>
        <v>0</v>
      </c>
      <c r="BH233" s="171">
        <f>IF(N233="sníž. přenesená",J233,0)</f>
        <v>0</v>
      </c>
      <c r="BI233" s="171">
        <f>IF(N233="nulová",J233,0)</f>
        <v>0</v>
      </c>
      <c r="BJ233" s="17" t="s">
        <v>142</v>
      </c>
      <c r="BK233" s="171">
        <f>ROUND(I233*H233,2)</f>
        <v>0</v>
      </c>
      <c r="BL233" s="17" t="s">
        <v>213</v>
      </c>
      <c r="BM233" s="170" t="s">
        <v>311</v>
      </c>
    </row>
    <row r="234" spans="2:51" s="15" customFormat="1" ht="11.25">
      <c r="B234" s="189"/>
      <c r="D234" s="173" t="s">
        <v>144</v>
      </c>
      <c r="E234" s="190" t="s">
        <v>1</v>
      </c>
      <c r="F234" s="191" t="s">
        <v>312</v>
      </c>
      <c r="H234" s="190" t="s">
        <v>1</v>
      </c>
      <c r="I234" s="192"/>
      <c r="L234" s="189"/>
      <c r="M234" s="193"/>
      <c r="N234" s="194"/>
      <c r="O234" s="194"/>
      <c r="P234" s="194"/>
      <c r="Q234" s="194"/>
      <c r="R234" s="194"/>
      <c r="S234" s="194"/>
      <c r="T234" s="195"/>
      <c r="AT234" s="190" t="s">
        <v>144</v>
      </c>
      <c r="AU234" s="190" t="s">
        <v>142</v>
      </c>
      <c r="AV234" s="15" t="s">
        <v>81</v>
      </c>
      <c r="AW234" s="15" t="s">
        <v>33</v>
      </c>
      <c r="AX234" s="15" t="s">
        <v>76</v>
      </c>
      <c r="AY234" s="190" t="s">
        <v>134</v>
      </c>
    </row>
    <row r="235" spans="2:51" s="13" customFormat="1" ht="11.25">
      <c r="B235" s="172"/>
      <c r="D235" s="173" t="s">
        <v>144</v>
      </c>
      <c r="E235" s="174" t="s">
        <v>1</v>
      </c>
      <c r="F235" s="175" t="s">
        <v>313</v>
      </c>
      <c r="H235" s="176">
        <v>37.755</v>
      </c>
      <c r="I235" s="177"/>
      <c r="L235" s="172"/>
      <c r="M235" s="178"/>
      <c r="N235" s="179"/>
      <c r="O235" s="179"/>
      <c r="P235" s="179"/>
      <c r="Q235" s="179"/>
      <c r="R235" s="179"/>
      <c r="S235" s="179"/>
      <c r="T235" s="180"/>
      <c r="AT235" s="174" t="s">
        <v>144</v>
      </c>
      <c r="AU235" s="174" t="s">
        <v>142</v>
      </c>
      <c r="AV235" s="13" t="s">
        <v>142</v>
      </c>
      <c r="AW235" s="13" t="s">
        <v>33</v>
      </c>
      <c r="AX235" s="13" t="s">
        <v>81</v>
      </c>
      <c r="AY235" s="174" t="s">
        <v>134</v>
      </c>
    </row>
    <row r="236" spans="1:65" s="2" customFormat="1" ht="21.75" customHeight="1">
      <c r="A236" s="32"/>
      <c r="B236" s="157"/>
      <c r="C236" s="158" t="s">
        <v>314</v>
      </c>
      <c r="D236" s="158" t="s">
        <v>137</v>
      </c>
      <c r="E236" s="159" t="s">
        <v>315</v>
      </c>
      <c r="F236" s="160" t="s">
        <v>316</v>
      </c>
      <c r="G236" s="161" t="s">
        <v>140</v>
      </c>
      <c r="H236" s="162">
        <v>12.585</v>
      </c>
      <c r="I236" s="163"/>
      <c r="J236" s="164">
        <f>ROUND(I236*H236,2)</f>
        <v>0</v>
      </c>
      <c r="K236" s="165"/>
      <c r="L236" s="33"/>
      <c r="M236" s="166" t="s">
        <v>1</v>
      </c>
      <c r="N236" s="167" t="s">
        <v>42</v>
      </c>
      <c r="O236" s="58"/>
      <c r="P236" s="168">
        <f>O236*H236</f>
        <v>0</v>
      </c>
      <c r="Q236" s="168">
        <v>0</v>
      </c>
      <c r="R236" s="168">
        <f>Q236*H236</f>
        <v>0</v>
      </c>
      <c r="S236" s="168">
        <v>0</v>
      </c>
      <c r="T236" s="169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213</v>
      </c>
      <c r="AT236" s="170" t="s">
        <v>137</v>
      </c>
      <c r="AU236" s="170" t="s">
        <v>142</v>
      </c>
      <c r="AY236" s="17" t="s">
        <v>134</v>
      </c>
      <c r="BE236" s="171">
        <f>IF(N236="základní",J236,0)</f>
        <v>0</v>
      </c>
      <c r="BF236" s="171">
        <f>IF(N236="snížená",J236,0)</f>
        <v>0</v>
      </c>
      <c r="BG236" s="171">
        <f>IF(N236="zákl. přenesená",J236,0)</f>
        <v>0</v>
      </c>
      <c r="BH236" s="171">
        <f>IF(N236="sníž. přenesená",J236,0)</f>
        <v>0</v>
      </c>
      <c r="BI236" s="171">
        <f>IF(N236="nulová",J236,0)</f>
        <v>0</v>
      </c>
      <c r="BJ236" s="17" t="s">
        <v>142</v>
      </c>
      <c r="BK236" s="171">
        <f>ROUND(I236*H236,2)</f>
        <v>0</v>
      </c>
      <c r="BL236" s="17" t="s">
        <v>213</v>
      </c>
      <c r="BM236" s="170" t="s">
        <v>317</v>
      </c>
    </row>
    <row r="237" spans="2:51" s="13" customFormat="1" ht="11.25">
      <c r="B237" s="172"/>
      <c r="D237" s="173" t="s">
        <v>144</v>
      </c>
      <c r="E237" s="174" t="s">
        <v>1</v>
      </c>
      <c r="F237" s="175" t="s">
        <v>318</v>
      </c>
      <c r="H237" s="176">
        <v>12.585</v>
      </c>
      <c r="I237" s="177"/>
      <c r="L237" s="172"/>
      <c r="M237" s="178"/>
      <c r="N237" s="179"/>
      <c r="O237" s="179"/>
      <c r="P237" s="179"/>
      <c r="Q237" s="179"/>
      <c r="R237" s="179"/>
      <c r="S237" s="179"/>
      <c r="T237" s="180"/>
      <c r="AT237" s="174" t="s">
        <v>144</v>
      </c>
      <c r="AU237" s="174" t="s">
        <v>142</v>
      </c>
      <c r="AV237" s="13" t="s">
        <v>142</v>
      </c>
      <c r="AW237" s="13" t="s">
        <v>33</v>
      </c>
      <c r="AX237" s="13" t="s">
        <v>81</v>
      </c>
      <c r="AY237" s="174" t="s">
        <v>134</v>
      </c>
    </row>
    <row r="238" spans="1:65" s="2" customFormat="1" ht="21.75" customHeight="1">
      <c r="A238" s="32"/>
      <c r="B238" s="157"/>
      <c r="C238" s="158" t="s">
        <v>319</v>
      </c>
      <c r="D238" s="158" t="s">
        <v>137</v>
      </c>
      <c r="E238" s="159" t="s">
        <v>320</v>
      </c>
      <c r="F238" s="160" t="s">
        <v>321</v>
      </c>
      <c r="G238" s="161" t="s">
        <v>322</v>
      </c>
      <c r="H238" s="162">
        <v>17.065</v>
      </c>
      <c r="I238" s="163"/>
      <c r="J238" s="164">
        <f>ROUND(I238*H238,2)</f>
        <v>0</v>
      </c>
      <c r="K238" s="165"/>
      <c r="L238" s="33"/>
      <c r="M238" s="166" t="s">
        <v>1</v>
      </c>
      <c r="N238" s="167" t="s">
        <v>42</v>
      </c>
      <c r="O238" s="58"/>
      <c r="P238" s="168">
        <f>O238*H238</f>
        <v>0</v>
      </c>
      <c r="Q238" s="168">
        <v>0</v>
      </c>
      <c r="R238" s="168">
        <f>Q238*H238</f>
        <v>0</v>
      </c>
      <c r="S238" s="168">
        <v>0</v>
      </c>
      <c r="T238" s="169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0" t="s">
        <v>213</v>
      </c>
      <c r="AT238" s="170" t="s">
        <v>137</v>
      </c>
      <c r="AU238" s="170" t="s">
        <v>142</v>
      </c>
      <c r="AY238" s="17" t="s">
        <v>134</v>
      </c>
      <c r="BE238" s="171">
        <f>IF(N238="základní",J238,0)</f>
        <v>0</v>
      </c>
      <c r="BF238" s="171">
        <f>IF(N238="snížená",J238,0)</f>
        <v>0</v>
      </c>
      <c r="BG238" s="171">
        <f>IF(N238="zákl. přenesená",J238,0)</f>
        <v>0</v>
      </c>
      <c r="BH238" s="171">
        <f>IF(N238="sníž. přenesená",J238,0)</f>
        <v>0</v>
      </c>
      <c r="BI238" s="171">
        <f>IF(N238="nulová",J238,0)</f>
        <v>0</v>
      </c>
      <c r="BJ238" s="17" t="s">
        <v>142</v>
      </c>
      <c r="BK238" s="171">
        <f>ROUND(I238*H238,2)</f>
        <v>0</v>
      </c>
      <c r="BL238" s="17" t="s">
        <v>213</v>
      </c>
      <c r="BM238" s="170" t="s">
        <v>323</v>
      </c>
    </row>
    <row r="239" spans="2:51" s="13" customFormat="1" ht="11.25">
      <c r="B239" s="172"/>
      <c r="D239" s="173" t="s">
        <v>144</v>
      </c>
      <c r="E239" s="174" t="s">
        <v>1</v>
      </c>
      <c r="F239" s="175" t="s">
        <v>324</v>
      </c>
      <c r="H239" s="176">
        <v>3.005</v>
      </c>
      <c r="I239" s="177"/>
      <c r="L239" s="172"/>
      <c r="M239" s="178"/>
      <c r="N239" s="179"/>
      <c r="O239" s="179"/>
      <c r="P239" s="179"/>
      <c r="Q239" s="179"/>
      <c r="R239" s="179"/>
      <c r="S239" s="179"/>
      <c r="T239" s="180"/>
      <c r="AT239" s="174" t="s">
        <v>144</v>
      </c>
      <c r="AU239" s="174" t="s">
        <v>142</v>
      </c>
      <c r="AV239" s="13" t="s">
        <v>142</v>
      </c>
      <c r="AW239" s="13" t="s">
        <v>33</v>
      </c>
      <c r="AX239" s="13" t="s">
        <v>76</v>
      </c>
      <c r="AY239" s="174" t="s">
        <v>134</v>
      </c>
    </row>
    <row r="240" spans="2:51" s="13" customFormat="1" ht="11.25">
      <c r="B240" s="172"/>
      <c r="D240" s="173" t="s">
        <v>144</v>
      </c>
      <c r="E240" s="174" t="s">
        <v>1</v>
      </c>
      <c r="F240" s="175" t="s">
        <v>325</v>
      </c>
      <c r="H240" s="176">
        <v>4.95</v>
      </c>
      <c r="I240" s="177"/>
      <c r="L240" s="172"/>
      <c r="M240" s="178"/>
      <c r="N240" s="179"/>
      <c r="O240" s="179"/>
      <c r="P240" s="179"/>
      <c r="Q240" s="179"/>
      <c r="R240" s="179"/>
      <c r="S240" s="179"/>
      <c r="T240" s="180"/>
      <c r="AT240" s="174" t="s">
        <v>144</v>
      </c>
      <c r="AU240" s="174" t="s">
        <v>142</v>
      </c>
      <c r="AV240" s="13" t="s">
        <v>142</v>
      </c>
      <c r="AW240" s="13" t="s">
        <v>33</v>
      </c>
      <c r="AX240" s="13" t="s">
        <v>76</v>
      </c>
      <c r="AY240" s="174" t="s">
        <v>134</v>
      </c>
    </row>
    <row r="241" spans="2:51" s="13" customFormat="1" ht="11.25">
      <c r="B241" s="172"/>
      <c r="D241" s="173" t="s">
        <v>144</v>
      </c>
      <c r="E241" s="174" t="s">
        <v>1</v>
      </c>
      <c r="F241" s="175" t="s">
        <v>326</v>
      </c>
      <c r="H241" s="176">
        <v>3.91</v>
      </c>
      <c r="I241" s="177"/>
      <c r="L241" s="172"/>
      <c r="M241" s="178"/>
      <c r="N241" s="179"/>
      <c r="O241" s="179"/>
      <c r="P241" s="179"/>
      <c r="Q241" s="179"/>
      <c r="R241" s="179"/>
      <c r="S241" s="179"/>
      <c r="T241" s="180"/>
      <c r="AT241" s="174" t="s">
        <v>144</v>
      </c>
      <c r="AU241" s="174" t="s">
        <v>142</v>
      </c>
      <c r="AV241" s="13" t="s">
        <v>142</v>
      </c>
      <c r="AW241" s="13" t="s">
        <v>33</v>
      </c>
      <c r="AX241" s="13" t="s">
        <v>76</v>
      </c>
      <c r="AY241" s="174" t="s">
        <v>134</v>
      </c>
    </row>
    <row r="242" spans="2:51" s="13" customFormat="1" ht="11.25">
      <c r="B242" s="172"/>
      <c r="D242" s="173" t="s">
        <v>144</v>
      </c>
      <c r="E242" s="174" t="s">
        <v>1</v>
      </c>
      <c r="F242" s="175" t="s">
        <v>327</v>
      </c>
      <c r="H242" s="176">
        <v>1.2</v>
      </c>
      <c r="I242" s="177"/>
      <c r="L242" s="172"/>
      <c r="M242" s="178"/>
      <c r="N242" s="179"/>
      <c r="O242" s="179"/>
      <c r="P242" s="179"/>
      <c r="Q242" s="179"/>
      <c r="R242" s="179"/>
      <c r="S242" s="179"/>
      <c r="T242" s="180"/>
      <c r="AT242" s="174" t="s">
        <v>144</v>
      </c>
      <c r="AU242" s="174" t="s">
        <v>142</v>
      </c>
      <c r="AV242" s="13" t="s">
        <v>142</v>
      </c>
      <c r="AW242" s="13" t="s">
        <v>33</v>
      </c>
      <c r="AX242" s="13" t="s">
        <v>76</v>
      </c>
      <c r="AY242" s="174" t="s">
        <v>134</v>
      </c>
    </row>
    <row r="243" spans="2:51" s="13" customFormat="1" ht="11.25">
      <c r="B243" s="172"/>
      <c r="D243" s="173" t="s">
        <v>144</v>
      </c>
      <c r="E243" s="174" t="s">
        <v>1</v>
      </c>
      <c r="F243" s="175" t="s">
        <v>328</v>
      </c>
      <c r="H243" s="176">
        <v>0.8</v>
      </c>
      <c r="I243" s="177"/>
      <c r="L243" s="172"/>
      <c r="M243" s="178"/>
      <c r="N243" s="179"/>
      <c r="O243" s="179"/>
      <c r="P243" s="179"/>
      <c r="Q243" s="179"/>
      <c r="R243" s="179"/>
      <c r="S243" s="179"/>
      <c r="T243" s="180"/>
      <c r="AT243" s="174" t="s">
        <v>144</v>
      </c>
      <c r="AU243" s="174" t="s">
        <v>142</v>
      </c>
      <c r="AV243" s="13" t="s">
        <v>142</v>
      </c>
      <c r="AW243" s="13" t="s">
        <v>33</v>
      </c>
      <c r="AX243" s="13" t="s">
        <v>76</v>
      </c>
      <c r="AY243" s="174" t="s">
        <v>134</v>
      </c>
    </row>
    <row r="244" spans="2:51" s="13" customFormat="1" ht="11.25">
      <c r="B244" s="172"/>
      <c r="D244" s="173" t="s">
        <v>144</v>
      </c>
      <c r="E244" s="174" t="s">
        <v>1</v>
      </c>
      <c r="F244" s="175" t="s">
        <v>329</v>
      </c>
      <c r="H244" s="176">
        <v>0.4</v>
      </c>
      <c r="I244" s="177"/>
      <c r="L244" s="172"/>
      <c r="M244" s="178"/>
      <c r="N244" s="179"/>
      <c r="O244" s="179"/>
      <c r="P244" s="179"/>
      <c r="Q244" s="179"/>
      <c r="R244" s="179"/>
      <c r="S244" s="179"/>
      <c r="T244" s="180"/>
      <c r="AT244" s="174" t="s">
        <v>144</v>
      </c>
      <c r="AU244" s="174" t="s">
        <v>142</v>
      </c>
      <c r="AV244" s="13" t="s">
        <v>142</v>
      </c>
      <c r="AW244" s="13" t="s">
        <v>33</v>
      </c>
      <c r="AX244" s="13" t="s">
        <v>76</v>
      </c>
      <c r="AY244" s="174" t="s">
        <v>134</v>
      </c>
    </row>
    <row r="245" spans="2:51" s="13" customFormat="1" ht="11.25">
      <c r="B245" s="172"/>
      <c r="D245" s="173" t="s">
        <v>144</v>
      </c>
      <c r="E245" s="174" t="s">
        <v>1</v>
      </c>
      <c r="F245" s="175" t="s">
        <v>330</v>
      </c>
      <c r="H245" s="176">
        <v>2.8</v>
      </c>
      <c r="I245" s="177"/>
      <c r="L245" s="172"/>
      <c r="M245" s="178"/>
      <c r="N245" s="179"/>
      <c r="O245" s="179"/>
      <c r="P245" s="179"/>
      <c r="Q245" s="179"/>
      <c r="R245" s="179"/>
      <c r="S245" s="179"/>
      <c r="T245" s="180"/>
      <c r="AT245" s="174" t="s">
        <v>144</v>
      </c>
      <c r="AU245" s="174" t="s">
        <v>142</v>
      </c>
      <c r="AV245" s="13" t="s">
        <v>142</v>
      </c>
      <c r="AW245" s="13" t="s">
        <v>33</v>
      </c>
      <c r="AX245" s="13" t="s">
        <v>76</v>
      </c>
      <c r="AY245" s="174" t="s">
        <v>134</v>
      </c>
    </row>
    <row r="246" spans="2:51" s="14" customFormat="1" ht="11.25">
      <c r="B246" s="181"/>
      <c r="D246" s="173" t="s">
        <v>144</v>
      </c>
      <c r="E246" s="182" t="s">
        <v>1</v>
      </c>
      <c r="F246" s="183" t="s">
        <v>154</v>
      </c>
      <c r="H246" s="184">
        <v>17.065</v>
      </c>
      <c r="I246" s="185"/>
      <c r="L246" s="181"/>
      <c r="M246" s="186"/>
      <c r="N246" s="187"/>
      <c r="O246" s="187"/>
      <c r="P246" s="187"/>
      <c r="Q246" s="187"/>
      <c r="R246" s="187"/>
      <c r="S246" s="187"/>
      <c r="T246" s="188"/>
      <c r="AT246" s="182" t="s">
        <v>144</v>
      </c>
      <c r="AU246" s="182" t="s">
        <v>142</v>
      </c>
      <c r="AV246" s="14" t="s">
        <v>141</v>
      </c>
      <c r="AW246" s="14" t="s">
        <v>33</v>
      </c>
      <c r="AX246" s="14" t="s">
        <v>81</v>
      </c>
      <c r="AY246" s="182" t="s">
        <v>134</v>
      </c>
    </row>
    <row r="247" spans="1:65" s="2" customFormat="1" ht="21.75" customHeight="1">
      <c r="A247" s="32"/>
      <c r="B247" s="157"/>
      <c r="C247" s="158" t="s">
        <v>331</v>
      </c>
      <c r="D247" s="158" t="s">
        <v>137</v>
      </c>
      <c r="E247" s="159" t="s">
        <v>332</v>
      </c>
      <c r="F247" s="160" t="s">
        <v>333</v>
      </c>
      <c r="G247" s="161" t="s">
        <v>203</v>
      </c>
      <c r="H247" s="162">
        <v>10</v>
      </c>
      <c r="I247" s="163"/>
      <c r="J247" s="164">
        <f>ROUND(I247*H247,2)</f>
        <v>0</v>
      </c>
      <c r="K247" s="165"/>
      <c r="L247" s="33"/>
      <c r="M247" s="166" t="s">
        <v>1</v>
      </c>
      <c r="N247" s="167" t="s">
        <v>42</v>
      </c>
      <c r="O247" s="58"/>
      <c r="P247" s="168">
        <f>O247*H247</f>
        <v>0</v>
      </c>
      <c r="Q247" s="168">
        <v>0</v>
      </c>
      <c r="R247" s="168">
        <f>Q247*H247</f>
        <v>0</v>
      </c>
      <c r="S247" s="168">
        <v>0</v>
      </c>
      <c r="T247" s="169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213</v>
      </c>
      <c r="AT247" s="170" t="s">
        <v>137</v>
      </c>
      <c r="AU247" s="170" t="s">
        <v>142</v>
      </c>
      <c r="AY247" s="17" t="s">
        <v>134</v>
      </c>
      <c r="BE247" s="171">
        <f>IF(N247="základní",J247,0)</f>
        <v>0</v>
      </c>
      <c r="BF247" s="171">
        <f>IF(N247="snížená",J247,0)</f>
        <v>0</v>
      </c>
      <c r="BG247" s="171">
        <f>IF(N247="zákl. přenesená",J247,0)</f>
        <v>0</v>
      </c>
      <c r="BH247" s="171">
        <f>IF(N247="sníž. přenesená",J247,0)</f>
        <v>0</v>
      </c>
      <c r="BI247" s="171">
        <f>IF(N247="nulová",J247,0)</f>
        <v>0</v>
      </c>
      <c r="BJ247" s="17" t="s">
        <v>142</v>
      </c>
      <c r="BK247" s="171">
        <f>ROUND(I247*H247,2)</f>
        <v>0</v>
      </c>
      <c r="BL247" s="17" t="s">
        <v>213</v>
      </c>
      <c r="BM247" s="170" t="s">
        <v>334</v>
      </c>
    </row>
    <row r="248" spans="1:65" s="2" customFormat="1" ht="16.5" customHeight="1">
      <c r="A248" s="32"/>
      <c r="B248" s="157"/>
      <c r="C248" s="196" t="s">
        <v>335</v>
      </c>
      <c r="D248" s="196" t="s">
        <v>206</v>
      </c>
      <c r="E248" s="197" t="s">
        <v>336</v>
      </c>
      <c r="F248" s="198" t="s">
        <v>337</v>
      </c>
      <c r="G248" s="199" t="s">
        <v>322</v>
      </c>
      <c r="H248" s="200">
        <v>18.772</v>
      </c>
      <c r="I248" s="201"/>
      <c r="J248" s="202">
        <f>ROUND(I248*H248,2)</f>
        <v>0</v>
      </c>
      <c r="K248" s="203"/>
      <c r="L248" s="204"/>
      <c r="M248" s="205" t="s">
        <v>1</v>
      </c>
      <c r="N248" s="206" t="s">
        <v>42</v>
      </c>
      <c r="O248" s="58"/>
      <c r="P248" s="168">
        <f>O248*H248</f>
        <v>0</v>
      </c>
      <c r="Q248" s="168">
        <v>6E-05</v>
      </c>
      <c r="R248" s="168">
        <f>Q248*H248</f>
        <v>0.0011263199999999999</v>
      </c>
      <c r="S248" s="168">
        <v>0</v>
      </c>
      <c r="T248" s="169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307</v>
      </c>
      <c r="AT248" s="170" t="s">
        <v>206</v>
      </c>
      <c r="AU248" s="170" t="s">
        <v>142</v>
      </c>
      <c r="AY248" s="17" t="s">
        <v>134</v>
      </c>
      <c r="BE248" s="171">
        <f>IF(N248="základní",J248,0)</f>
        <v>0</v>
      </c>
      <c r="BF248" s="171">
        <f>IF(N248="snížená",J248,0)</f>
        <v>0</v>
      </c>
      <c r="BG248" s="171">
        <f>IF(N248="zákl. přenesená",J248,0)</f>
        <v>0</v>
      </c>
      <c r="BH248" s="171">
        <f>IF(N248="sníž. přenesená",J248,0)</f>
        <v>0</v>
      </c>
      <c r="BI248" s="171">
        <f>IF(N248="nulová",J248,0)</f>
        <v>0</v>
      </c>
      <c r="BJ248" s="17" t="s">
        <v>142</v>
      </c>
      <c r="BK248" s="171">
        <f>ROUND(I248*H248,2)</f>
        <v>0</v>
      </c>
      <c r="BL248" s="17" t="s">
        <v>213</v>
      </c>
      <c r="BM248" s="170" t="s">
        <v>338</v>
      </c>
    </row>
    <row r="249" spans="2:51" s="13" customFormat="1" ht="11.25">
      <c r="B249" s="172"/>
      <c r="D249" s="173" t="s">
        <v>144</v>
      </c>
      <c r="E249" s="174" t="s">
        <v>1</v>
      </c>
      <c r="F249" s="175" t="s">
        <v>339</v>
      </c>
      <c r="H249" s="176">
        <v>18.772</v>
      </c>
      <c r="I249" s="177"/>
      <c r="L249" s="172"/>
      <c r="M249" s="178"/>
      <c r="N249" s="179"/>
      <c r="O249" s="179"/>
      <c r="P249" s="179"/>
      <c r="Q249" s="179"/>
      <c r="R249" s="179"/>
      <c r="S249" s="179"/>
      <c r="T249" s="180"/>
      <c r="AT249" s="174" t="s">
        <v>144</v>
      </c>
      <c r="AU249" s="174" t="s">
        <v>142</v>
      </c>
      <c r="AV249" s="13" t="s">
        <v>142</v>
      </c>
      <c r="AW249" s="13" t="s">
        <v>33</v>
      </c>
      <c r="AX249" s="13" t="s">
        <v>81</v>
      </c>
      <c r="AY249" s="174" t="s">
        <v>134</v>
      </c>
    </row>
    <row r="250" spans="1:65" s="2" customFormat="1" ht="21.75" customHeight="1">
      <c r="A250" s="32"/>
      <c r="B250" s="157"/>
      <c r="C250" s="158" t="s">
        <v>340</v>
      </c>
      <c r="D250" s="158" t="s">
        <v>137</v>
      </c>
      <c r="E250" s="159" t="s">
        <v>341</v>
      </c>
      <c r="F250" s="160" t="s">
        <v>342</v>
      </c>
      <c r="G250" s="161" t="s">
        <v>256</v>
      </c>
      <c r="H250" s="162">
        <v>0.039</v>
      </c>
      <c r="I250" s="163"/>
      <c r="J250" s="164">
        <f>ROUND(I250*H250,2)</f>
        <v>0</v>
      </c>
      <c r="K250" s="165"/>
      <c r="L250" s="33"/>
      <c r="M250" s="166" t="s">
        <v>1</v>
      </c>
      <c r="N250" s="167" t="s">
        <v>42</v>
      </c>
      <c r="O250" s="58"/>
      <c r="P250" s="168">
        <f>O250*H250</f>
        <v>0</v>
      </c>
      <c r="Q250" s="168">
        <v>0</v>
      </c>
      <c r="R250" s="168">
        <f>Q250*H250</f>
        <v>0</v>
      </c>
      <c r="S250" s="168">
        <v>0</v>
      </c>
      <c r="T250" s="169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213</v>
      </c>
      <c r="AT250" s="170" t="s">
        <v>137</v>
      </c>
      <c r="AU250" s="170" t="s">
        <v>142</v>
      </c>
      <c r="AY250" s="17" t="s">
        <v>134</v>
      </c>
      <c r="BE250" s="171">
        <f>IF(N250="základní",J250,0)</f>
        <v>0</v>
      </c>
      <c r="BF250" s="171">
        <f>IF(N250="snížená",J250,0)</f>
        <v>0</v>
      </c>
      <c r="BG250" s="171">
        <f>IF(N250="zákl. přenesená",J250,0)</f>
        <v>0</v>
      </c>
      <c r="BH250" s="171">
        <f>IF(N250="sníž. přenesená",J250,0)</f>
        <v>0</v>
      </c>
      <c r="BI250" s="171">
        <f>IF(N250="nulová",J250,0)</f>
        <v>0</v>
      </c>
      <c r="BJ250" s="17" t="s">
        <v>142</v>
      </c>
      <c r="BK250" s="171">
        <f>ROUND(I250*H250,2)</f>
        <v>0</v>
      </c>
      <c r="BL250" s="17" t="s">
        <v>213</v>
      </c>
      <c r="BM250" s="170" t="s">
        <v>343</v>
      </c>
    </row>
    <row r="251" spans="1:65" s="2" customFormat="1" ht="21.75" customHeight="1">
      <c r="A251" s="32"/>
      <c r="B251" s="157"/>
      <c r="C251" s="158" t="s">
        <v>344</v>
      </c>
      <c r="D251" s="158" t="s">
        <v>137</v>
      </c>
      <c r="E251" s="159" t="s">
        <v>345</v>
      </c>
      <c r="F251" s="160" t="s">
        <v>346</v>
      </c>
      <c r="G251" s="161" t="s">
        <v>256</v>
      </c>
      <c r="H251" s="162">
        <v>0.039</v>
      </c>
      <c r="I251" s="163"/>
      <c r="J251" s="164">
        <f>ROUND(I251*H251,2)</f>
        <v>0</v>
      </c>
      <c r="K251" s="165"/>
      <c r="L251" s="33"/>
      <c r="M251" s="166" t="s">
        <v>1</v>
      </c>
      <c r="N251" s="167" t="s">
        <v>42</v>
      </c>
      <c r="O251" s="58"/>
      <c r="P251" s="168">
        <f>O251*H251</f>
        <v>0</v>
      </c>
      <c r="Q251" s="168">
        <v>0</v>
      </c>
      <c r="R251" s="168">
        <f>Q251*H251</f>
        <v>0</v>
      </c>
      <c r="S251" s="168">
        <v>0</v>
      </c>
      <c r="T251" s="169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0" t="s">
        <v>213</v>
      </c>
      <c r="AT251" s="170" t="s">
        <v>137</v>
      </c>
      <c r="AU251" s="170" t="s">
        <v>142</v>
      </c>
      <c r="AY251" s="17" t="s">
        <v>134</v>
      </c>
      <c r="BE251" s="171">
        <f>IF(N251="základní",J251,0)</f>
        <v>0</v>
      </c>
      <c r="BF251" s="171">
        <f>IF(N251="snížená",J251,0)</f>
        <v>0</v>
      </c>
      <c r="BG251" s="171">
        <f>IF(N251="zákl. přenesená",J251,0)</f>
        <v>0</v>
      </c>
      <c r="BH251" s="171">
        <f>IF(N251="sníž. přenesená",J251,0)</f>
        <v>0</v>
      </c>
      <c r="BI251" s="171">
        <f>IF(N251="nulová",J251,0)</f>
        <v>0</v>
      </c>
      <c r="BJ251" s="17" t="s">
        <v>142</v>
      </c>
      <c r="BK251" s="171">
        <f>ROUND(I251*H251,2)</f>
        <v>0</v>
      </c>
      <c r="BL251" s="17" t="s">
        <v>213</v>
      </c>
      <c r="BM251" s="170" t="s">
        <v>347</v>
      </c>
    </row>
    <row r="252" spans="2:63" s="12" customFormat="1" ht="22.9" customHeight="1">
      <c r="B252" s="144"/>
      <c r="D252" s="145" t="s">
        <v>75</v>
      </c>
      <c r="E252" s="155" t="s">
        <v>348</v>
      </c>
      <c r="F252" s="155" t="s">
        <v>349</v>
      </c>
      <c r="I252" s="147"/>
      <c r="J252" s="156">
        <f>BK252</f>
        <v>0</v>
      </c>
      <c r="L252" s="144"/>
      <c r="M252" s="149"/>
      <c r="N252" s="150"/>
      <c r="O252" s="150"/>
      <c r="P252" s="151">
        <f>SUM(P253:P262)</f>
        <v>0</v>
      </c>
      <c r="Q252" s="150"/>
      <c r="R252" s="151">
        <f>SUM(R253:R262)</f>
        <v>0.0083</v>
      </c>
      <c r="S252" s="150"/>
      <c r="T252" s="152">
        <f>SUM(T253:T262)</f>
        <v>0.021179999999999997</v>
      </c>
      <c r="AR252" s="145" t="s">
        <v>142</v>
      </c>
      <c r="AT252" s="153" t="s">
        <v>75</v>
      </c>
      <c r="AU252" s="153" t="s">
        <v>81</v>
      </c>
      <c r="AY252" s="145" t="s">
        <v>134</v>
      </c>
      <c r="BK252" s="154">
        <f>SUM(BK253:BK262)</f>
        <v>0</v>
      </c>
    </row>
    <row r="253" spans="1:65" s="2" customFormat="1" ht="16.5" customHeight="1">
      <c r="A253" s="32"/>
      <c r="B253" s="157"/>
      <c r="C253" s="158" t="s">
        <v>350</v>
      </c>
      <c r="D253" s="158" t="s">
        <v>137</v>
      </c>
      <c r="E253" s="159" t="s">
        <v>351</v>
      </c>
      <c r="F253" s="160" t="s">
        <v>352</v>
      </c>
      <c r="G253" s="161" t="s">
        <v>322</v>
      </c>
      <c r="H253" s="162">
        <v>6</v>
      </c>
      <c r="I253" s="163"/>
      <c r="J253" s="164">
        <f>ROUND(I253*H253,2)</f>
        <v>0</v>
      </c>
      <c r="K253" s="165"/>
      <c r="L253" s="33"/>
      <c r="M253" s="166" t="s">
        <v>1</v>
      </c>
      <c r="N253" s="167" t="s">
        <v>42</v>
      </c>
      <c r="O253" s="58"/>
      <c r="P253" s="168">
        <f>O253*H253</f>
        <v>0</v>
      </c>
      <c r="Q253" s="168">
        <v>0</v>
      </c>
      <c r="R253" s="168">
        <f>Q253*H253</f>
        <v>0</v>
      </c>
      <c r="S253" s="168">
        <v>0.00198</v>
      </c>
      <c r="T253" s="169">
        <f>S253*H253</f>
        <v>0.01188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213</v>
      </c>
      <c r="AT253" s="170" t="s">
        <v>137</v>
      </c>
      <c r="AU253" s="170" t="s">
        <v>142</v>
      </c>
      <c r="AY253" s="17" t="s">
        <v>134</v>
      </c>
      <c r="BE253" s="171">
        <f>IF(N253="základní",J253,0)</f>
        <v>0</v>
      </c>
      <c r="BF253" s="171">
        <f>IF(N253="snížená",J253,0)</f>
        <v>0</v>
      </c>
      <c r="BG253" s="171">
        <f>IF(N253="zákl. přenesená",J253,0)</f>
        <v>0</v>
      </c>
      <c r="BH253" s="171">
        <f>IF(N253="sníž. přenesená",J253,0)</f>
        <v>0</v>
      </c>
      <c r="BI253" s="171">
        <f>IF(N253="nulová",J253,0)</f>
        <v>0</v>
      </c>
      <c r="BJ253" s="17" t="s">
        <v>142</v>
      </c>
      <c r="BK253" s="171">
        <f>ROUND(I253*H253,2)</f>
        <v>0</v>
      </c>
      <c r="BL253" s="17" t="s">
        <v>213</v>
      </c>
      <c r="BM253" s="170" t="s">
        <v>353</v>
      </c>
    </row>
    <row r="254" spans="1:65" s="2" customFormat="1" ht="16.5" customHeight="1">
      <c r="A254" s="32"/>
      <c r="B254" s="157"/>
      <c r="C254" s="158" t="s">
        <v>354</v>
      </c>
      <c r="D254" s="158" t="s">
        <v>137</v>
      </c>
      <c r="E254" s="159" t="s">
        <v>355</v>
      </c>
      <c r="F254" s="160" t="s">
        <v>356</v>
      </c>
      <c r="G254" s="161" t="s">
        <v>322</v>
      </c>
      <c r="H254" s="162">
        <v>2</v>
      </c>
      <c r="I254" s="163"/>
      <c r="J254" s="164">
        <f>ROUND(I254*H254,2)</f>
        <v>0</v>
      </c>
      <c r="K254" s="165"/>
      <c r="L254" s="33"/>
      <c r="M254" s="166" t="s">
        <v>1</v>
      </c>
      <c r="N254" s="167" t="s">
        <v>42</v>
      </c>
      <c r="O254" s="58"/>
      <c r="P254" s="168">
        <f>O254*H254</f>
        <v>0</v>
      </c>
      <c r="Q254" s="168">
        <v>0.00177</v>
      </c>
      <c r="R254" s="168">
        <f>Q254*H254</f>
        <v>0.00354</v>
      </c>
      <c r="S254" s="168">
        <v>0</v>
      </c>
      <c r="T254" s="169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0" t="s">
        <v>213</v>
      </c>
      <c r="AT254" s="170" t="s">
        <v>137</v>
      </c>
      <c r="AU254" s="170" t="s">
        <v>142</v>
      </c>
      <c r="AY254" s="17" t="s">
        <v>134</v>
      </c>
      <c r="BE254" s="171">
        <f>IF(N254="základní",J254,0)</f>
        <v>0</v>
      </c>
      <c r="BF254" s="171">
        <f>IF(N254="snížená",J254,0)</f>
        <v>0</v>
      </c>
      <c r="BG254" s="171">
        <f>IF(N254="zákl. přenesená",J254,0)</f>
        <v>0</v>
      </c>
      <c r="BH254" s="171">
        <f>IF(N254="sníž. přenesená",J254,0)</f>
        <v>0</v>
      </c>
      <c r="BI254" s="171">
        <f>IF(N254="nulová",J254,0)</f>
        <v>0</v>
      </c>
      <c r="BJ254" s="17" t="s">
        <v>142</v>
      </c>
      <c r="BK254" s="171">
        <f>ROUND(I254*H254,2)</f>
        <v>0</v>
      </c>
      <c r="BL254" s="17" t="s">
        <v>213</v>
      </c>
      <c r="BM254" s="170" t="s">
        <v>357</v>
      </c>
    </row>
    <row r="255" spans="1:65" s="2" customFormat="1" ht="16.5" customHeight="1">
      <c r="A255" s="32"/>
      <c r="B255" s="157"/>
      <c r="C255" s="158" t="s">
        <v>358</v>
      </c>
      <c r="D255" s="158" t="s">
        <v>137</v>
      </c>
      <c r="E255" s="159" t="s">
        <v>359</v>
      </c>
      <c r="F255" s="160" t="s">
        <v>360</v>
      </c>
      <c r="G255" s="161" t="s">
        <v>322</v>
      </c>
      <c r="H255" s="162">
        <v>7</v>
      </c>
      <c r="I255" s="163"/>
      <c r="J255" s="164">
        <f>ROUND(I255*H255,2)</f>
        <v>0</v>
      </c>
      <c r="K255" s="165"/>
      <c r="L255" s="33"/>
      <c r="M255" s="166" t="s">
        <v>1</v>
      </c>
      <c r="N255" s="167" t="s">
        <v>42</v>
      </c>
      <c r="O255" s="58"/>
      <c r="P255" s="168">
        <f>O255*H255</f>
        <v>0</v>
      </c>
      <c r="Q255" s="168">
        <v>0.00046</v>
      </c>
      <c r="R255" s="168">
        <f>Q255*H255</f>
        <v>0.00322</v>
      </c>
      <c r="S255" s="168">
        <v>0</v>
      </c>
      <c r="T255" s="169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0" t="s">
        <v>213</v>
      </c>
      <c r="AT255" s="170" t="s">
        <v>137</v>
      </c>
      <c r="AU255" s="170" t="s">
        <v>142</v>
      </c>
      <c r="AY255" s="17" t="s">
        <v>134</v>
      </c>
      <c r="BE255" s="171">
        <f>IF(N255="základní",J255,0)</f>
        <v>0</v>
      </c>
      <c r="BF255" s="171">
        <f>IF(N255="snížená",J255,0)</f>
        <v>0</v>
      </c>
      <c r="BG255" s="171">
        <f>IF(N255="zákl. přenesená",J255,0)</f>
        <v>0</v>
      </c>
      <c r="BH255" s="171">
        <f>IF(N255="sníž. přenesená",J255,0)</f>
        <v>0</v>
      </c>
      <c r="BI255" s="171">
        <f>IF(N255="nulová",J255,0)</f>
        <v>0</v>
      </c>
      <c r="BJ255" s="17" t="s">
        <v>142</v>
      </c>
      <c r="BK255" s="171">
        <f>ROUND(I255*H255,2)</f>
        <v>0</v>
      </c>
      <c r="BL255" s="17" t="s">
        <v>213</v>
      </c>
      <c r="BM255" s="170" t="s">
        <v>361</v>
      </c>
    </row>
    <row r="256" spans="1:65" s="2" customFormat="1" ht="16.5" customHeight="1">
      <c r="A256" s="32"/>
      <c r="B256" s="157"/>
      <c r="C256" s="158" t="s">
        <v>362</v>
      </c>
      <c r="D256" s="158" t="s">
        <v>137</v>
      </c>
      <c r="E256" s="159" t="s">
        <v>363</v>
      </c>
      <c r="F256" s="160" t="s">
        <v>364</v>
      </c>
      <c r="G256" s="161" t="s">
        <v>322</v>
      </c>
      <c r="H256" s="162">
        <v>2</v>
      </c>
      <c r="I256" s="163"/>
      <c r="J256" s="164">
        <f>ROUND(I256*H256,2)</f>
        <v>0</v>
      </c>
      <c r="K256" s="165"/>
      <c r="L256" s="33"/>
      <c r="M256" s="166" t="s">
        <v>1</v>
      </c>
      <c r="N256" s="167" t="s">
        <v>42</v>
      </c>
      <c r="O256" s="58"/>
      <c r="P256" s="168">
        <f>O256*H256</f>
        <v>0</v>
      </c>
      <c r="Q256" s="168">
        <v>0.00077</v>
      </c>
      <c r="R256" s="168">
        <f>Q256*H256</f>
        <v>0.00154</v>
      </c>
      <c r="S256" s="168">
        <v>0</v>
      </c>
      <c r="T256" s="169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213</v>
      </c>
      <c r="AT256" s="170" t="s">
        <v>137</v>
      </c>
      <c r="AU256" s="170" t="s">
        <v>142</v>
      </c>
      <c r="AY256" s="17" t="s">
        <v>134</v>
      </c>
      <c r="BE256" s="171">
        <f>IF(N256="základní",J256,0)</f>
        <v>0</v>
      </c>
      <c r="BF256" s="171">
        <f>IF(N256="snížená",J256,0)</f>
        <v>0</v>
      </c>
      <c r="BG256" s="171">
        <f>IF(N256="zákl. přenesená",J256,0)</f>
        <v>0</v>
      </c>
      <c r="BH256" s="171">
        <f>IF(N256="sníž. přenesená",J256,0)</f>
        <v>0</v>
      </c>
      <c r="BI256" s="171">
        <f>IF(N256="nulová",J256,0)</f>
        <v>0</v>
      </c>
      <c r="BJ256" s="17" t="s">
        <v>142</v>
      </c>
      <c r="BK256" s="171">
        <f>ROUND(I256*H256,2)</f>
        <v>0</v>
      </c>
      <c r="BL256" s="17" t="s">
        <v>213</v>
      </c>
      <c r="BM256" s="170" t="s">
        <v>365</v>
      </c>
    </row>
    <row r="257" spans="1:65" s="2" customFormat="1" ht="16.5" customHeight="1">
      <c r="A257" s="32"/>
      <c r="B257" s="157"/>
      <c r="C257" s="158" t="s">
        <v>366</v>
      </c>
      <c r="D257" s="158" t="s">
        <v>137</v>
      </c>
      <c r="E257" s="159" t="s">
        <v>367</v>
      </c>
      <c r="F257" s="160" t="s">
        <v>368</v>
      </c>
      <c r="G257" s="161" t="s">
        <v>203</v>
      </c>
      <c r="H257" s="162">
        <v>3</v>
      </c>
      <c r="I257" s="163"/>
      <c r="J257" s="164">
        <f>ROUND(I257*H257,2)</f>
        <v>0</v>
      </c>
      <c r="K257" s="165"/>
      <c r="L257" s="33"/>
      <c r="M257" s="166" t="s">
        <v>1</v>
      </c>
      <c r="N257" s="167" t="s">
        <v>42</v>
      </c>
      <c r="O257" s="58"/>
      <c r="P257" s="168">
        <f>O257*H257</f>
        <v>0</v>
      </c>
      <c r="Q257" s="168">
        <v>0</v>
      </c>
      <c r="R257" s="168">
        <f>Q257*H257</f>
        <v>0</v>
      </c>
      <c r="S257" s="168">
        <v>0.0031</v>
      </c>
      <c r="T257" s="169">
        <f>S257*H257</f>
        <v>0.0093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213</v>
      </c>
      <c r="AT257" s="170" t="s">
        <v>137</v>
      </c>
      <c r="AU257" s="170" t="s">
        <v>142</v>
      </c>
      <c r="AY257" s="17" t="s">
        <v>134</v>
      </c>
      <c r="BE257" s="171">
        <f>IF(N257="základní",J257,0)</f>
        <v>0</v>
      </c>
      <c r="BF257" s="171">
        <f>IF(N257="snížená",J257,0)</f>
        <v>0</v>
      </c>
      <c r="BG257" s="171">
        <f>IF(N257="zákl. přenesená",J257,0)</f>
        <v>0</v>
      </c>
      <c r="BH257" s="171">
        <f>IF(N257="sníž. přenesená",J257,0)</f>
        <v>0</v>
      </c>
      <c r="BI257" s="171">
        <f>IF(N257="nulová",J257,0)</f>
        <v>0</v>
      </c>
      <c r="BJ257" s="17" t="s">
        <v>142</v>
      </c>
      <c r="BK257" s="171">
        <f>ROUND(I257*H257,2)</f>
        <v>0</v>
      </c>
      <c r="BL257" s="17" t="s">
        <v>213</v>
      </c>
      <c r="BM257" s="170" t="s">
        <v>369</v>
      </c>
    </row>
    <row r="258" spans="2:51" s="15" customFormat="1" ht="11.25">
      <c r="B258" s="189"/>
      <c r="D258" s="173" t="s">
        <v>144</v>
      </c>
      <c r="E258" s="190" t="s">
        <v>1</v>
      </c>
      <c r="F258" s="191" t="s">
        <v>370</v>
      </c>
      <c r="H258" s="190" t="s">
        <v>1</v>
      </c>
      <c r="I258" s="192"/>
      <c r="L258" s="189"/>
      <c r="M258" s="193"/>
      <c r="N258" s="194"/>
      <c r="O258" s="194"/>
      <c r="P258" s="194"/>
      <c r="Q258" s="194"/>
      <c r="R258" s="194"/>
      <c r="S258" s="194"/>
      <c r="T258" s="195"/>
      <c r="AT258" s="190" t="s">
        <v>144</v>
      </c>
      <c r="AU258" s="190" t="s">
        <v>142</v>
      </c>
      <c r="AV258" s="15" t="s">
        <v>81</v>
      </c>
      <c r="AW258" s="15" t="s">
        <v>33</v>
      </c>
      <c r="AX258" s="15" t="s">
        <v>76</v>
      </c>
      <c r="AY258" s="190" t="s">
        <v>134</v>
      </c>
    </row>
    <row r="259" spans="2:51" s="13" customFormat="1" ht="11.25">
      <c r="B259" s="172"/>
      <c r="D259" s="173" t="s">
        <v>144</v>
      </c>
      <c r="E259" s="174" t="s">
        <v>1</v>
      </c>
      <c r="F259" s="175" t="s">
        <v>135</v>
      </c>
      <c r="H259" s="176">
        <v>3</v>
      </c>
      <c r="I259" s="177"/>
      <c r="L259" s="172"/>
      <c r="M259" s="178"/>
      <c r="N259" s="179"/>
      <c r="O259" s="179"/>
      <c r="P259" s="179"/>
      <c r="Q259" s="179"/>
      <c r="R259" s="179"/>
      <c r="S259" s="179"/>
      <c r="T259" s="180"/>
      <c r="AT259" s="174" t="s">
        <v>144</v>
      </c>
      <c r="AU259" s="174" t="s">
        <v>142</v>
      </c>
      <c r="AV259" s="13" t="s">
        <v>142</v>
      </c>
      <c r="AW259" s="13" t="s">
        <v>33</v>
      </c>
      <c r="AX259" s="13" t="s">
        <v>81</v>
      </c>
      <c r="AY259" s="174" t="s">
        <v>134</v>
      </c>
    </row>
    <row r="260" spans="1:65" s="2" customFormat="1" ht="16.5" customHeight="1">
      <c r="A260" s="32"/>
      <c r="B260" s="157"/>
      <c r="C260" s="158" t="s">
        <v>371</v>
      </c>
      <c r="D260" s="158" t="s">
        <v>137</v>
      </c>
      <c r="E260" s="159" t="s">
        <v>372</v>
      </c>
      <c r="F260" s="160" t="s">
        <v>373</v>
      </c>
      <c r="G260" s="161" t="s">
        <v>322</v>
      </c>
      <c r="H260" s="162">
        <v>11</v>
      </c>
      <c r="I260" s="163"/>
      <c r="J260" s="164">
        <f>ROUND(I260*H260,2)</f>
        <v>0</v>
      </c>
      <c r="K260" s="165"/>
      <c r="L260" s="33"/>
      <c r="M260" s="166" t="s">
        <v>1</v>
      </c>
      <c r="N260" s="167" t="s">
        <v>42</v>
      </c>
      <c r="O260" s="58"/>
      <c r="P260" s="168">
        <f>O260*H260</f>
        <v>0</v>
      </c>
      <c r="Q260" s="168">
        <v>0</v>
      </c>
      <c r="R260" s="168">
        <f>Q260*H260</f>
        <v>0</v>
      </c>
      <c r="S260" s="168">
        <v>0</v>
      </c>
      <c r="T260" s="169">
        <f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213</v>
      </c>
      <c r="AT260" s="170" t="s">
        <v>137</v>
      </c>
      <c r="AU260" s="170" t="s">
        <v>142</v>
      </c>
      <c r="AY260" s="17" t="s">
        <v>134</v>
      </c>
      <c r="BE260" s="171">
        <f>IF(N260="základní",J260,0)</f>
        <v>0</v>
      </c>
      <c r="BF260" s="171">
        <f>IF(N260="snížená",J260,0)</f>
        <v>0</v>
      </c>
      <c r="BG260" s="171">
        <f>IF(N260="zákl. přenesená",J260,0)</f>
        <v>0</v>
      </c>
      <c r="BH260" s="171">
        <f>IF(N260="sníž. přenesená",J260,0)</f>
        <v>0</v>
      </c>
      <c r="BI260" s="171">
        <f>IF(N260="nulová",J260,0)</f>
        <v>0</v>
      </c>
      <c r="BJ260" s="17" t="s">
        <v>142</v>
      </c>
      <c r="BK260" s="171">
        <f>ROUND(I260*H260,2)</f>
        <v>0</v>
      </c>
      <c r="BL260" s="17" t="s">
        <v>213</v>
      </c>
      <c r="BM260" s="170" t="s">
        <v>374</v>
      </c>
    </row>
    <row r="261" spans="1:65" s="2" customFormat="1" ht="21.75" customHeight="1">
      <c r="A261" s="32"/>
      <c r="B261" s="157"/>
      <c r="C261" s="158" t="s">
        <v>375</v>
      </c>
      <c r="D261" s="158" t="s">
        <v>137</v>
      </c>
      <c r="E261" s="159" t="s">
        <v>376</v>
      </c>
      <c r="F261" s="160" t="s">
        <v>377</v>
      </c>
      <c r="G261" s="161" t="s">
        <v>256</v>
      </c>
      <c r="H261" s="162">
        <v>0.008</v>
      </c>
      <c r="I261" s="163"/>
      <c r="J261" s="164">
        <f>ROUND(I261*H261,2)</f>
        <v>0</v>
      </c>
      <c r="K261" s="165"/>
      <c r="L261" s="33"/>
      <c r="M261" s="166" t="s">
        <v>1</v>
      </c>
      <c r="N261" s="167" t="s">
        <v>42</v>
      </c>
      <c r="O261" s="58"/>
      <c r="P261" s="168">
        <f>O261*H261</f>
        <v>0</v>
      </c>
      <c r="Q261" s="168">
        <v>0</v>
      </c>
      <c r="R261" s="168">
        <f>Q261*H261</f>
        <v>0</v>
      </c>
      <c r="S261" s="168">
        <v>0</v>
      </c>
      <c r="T261" s="169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213</v>
      </c>
      <c r="AT261" s="170" t="s">
        <v>137</v>
      </c>
      <c r="AU261" s="170" t="s">
        <v>142</v>
      </c>
      <c r="AY261" s="17" t="s">
        <v>134</v>
      </c>
      <c r="BE261" s="171">
        <f>IF(N261="základní",J261,0)</f>
        <v>0</v>
      </c>
      <c r="BF261" s="171">
        <f>IF(N261="snížená",J261,0)</f>
        <v>0</v>
      </c>
      <c r="BG261" s="171">
        <f>IF(N261="zákl. přenesená",J261,0)</f>
        <v>0</v>
      </c>
      <c r="BH261" s="171">
        <f>IF(N261="sníž. přenesená",J261,0)</f>
        <v>0</v>
      </c>
      <c r="BI261" s="171">
        <f>IF(N261="nulová",J261,0)</f>
        <v>0</v>
      </c>
      <c r="BJ261" s="17" t="s">
        <v>142</v>
      </c>
      <c r="BK261" s="171">
        <f>ROUND(I261*H261,2)</f>
        <v>0</v>
      </c>
      <c r="BL261" s="17" t="s">
        <v>213</v>
      </c>
      <c r="BM261" s="170" t="s">
        <v>378</v>
      </c>
    </row>
    <row r="262" spans="1:65" s="2" customFormat="1" ht="21.75" customHeight="1">
      <c r="A262" s="32"/>
      <c r="B262" s="157"/>
      <c r="C262" s="158" t="s">
        <v>379</v>
      </c>
      <c r="D262" s="158" t="s">
        <v>137</v>
      </c>
      <c r="E262" s="159" t="s">
        <v>380</v>
      </c>
      <c r="F262" s="160" t="s">
        <v>381</v>
      </c>
      <c r="G262" s="161" t="s">
        <v>256</v>
      </c>
      <c r="H262" s="162">
        <v>0.008</v>
      </c>
      <c r="I262" s="163"/>
      <c r="J262" s="164">
        <f>ROUND(I262*H262,2)</f>
        <v>0</v>
      </c>
      <c r="K262" s="165"/>
      <c r="L262" s="33"/>
      <c r="M262" s="166" t="s">
        <v>1</v>
      </c>
      <c r="N262" s="167" t="s">
        <v>42</v>
      </c>
      <c r="O262" s="58"/>
      <c r="P262" s="168">
        <f>O262*H262</f>
        <v>0</v>
      </c>
      <c r="Q262" s="168">
        <v>0</v>
      </c>
      <c r="R262" s="168">
        <f>Q262*H262</f>
        <v>0</v>
      </c>
      <c r="S262" s="168">
        <v>0</v>
      </c>
      <c r="T262" s="169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213</v>
      </c>
      <c r="AT262" s="170" t="s">
        <v>137</v>
      </c>
      <c r="AU262" s="170" t="s">
        <v>142</v>
      </c>
      <c r="AY262" s="17" t="s">
        <v>134</v>
      </c>
      <c r="BE262" s="171">
        <f>IF(N262="základní",J262,0)</f>
        <v>0</v>
      </c>
      <c r="BF262" s="171">
        <f>IF(N262="snížená",J262,0)</f>
        <v>0</v>
      </c>
      <c r="BG262" s="171">
        <f>IF(N262="zákl. přenesená",J262,0)</f>
        <v>0</v>
      </c>
      <c r="BH262" s="171">
        <f>IF(N262="sníž. přenesená",J262,0)</f>
        <v>0</v>
      </c>
      <c r="BI262" s="171">
        <f>IF(N262="nulová",J262,0)</f>
        <v>0</v>
      </c>
      <c r="BJ262" s="17" t="s">
        <v>142</v>
      </c>
      <c r="BK262" s="171">
        <f>ROUND(I262*H262,2)</f>
        <v>0</v>
      </c>
      <c r="BL262" s="17" t="s">
        <v>213</v>
      </c>
      <c r="BM262" s="170" t="s">
        <v>382</v>
      </c>
    </row>
    <row r="263" spans="2:63" s="12" customFormat="1" ht="22.9" customHeight="1">
      <c r="B263" s="144"/>
      <c r="D263" s="145" t="s">
        <v>75</v>
      </c>
      <c r="E263" s="155" t="s">
        <v>383</v>
      </c>
      <c r="F263" s="155" t="s">
        <v>384</v>
      </c>
      <c r="I263" s="147"/>
      <c r="J263" s="156">
        <f>BK263</f>
        <v>0</v>
      </c>
      <c r="L263" s="144"/>
      <c r="M263" s="149"/>
      <c r="N263" s="150"/>
      <c r="O263" s="150"/>
      <c r="P263" s="151">
        <f>SUM(P264:P274)</f>
        <v>0</v>
      </c>
      <c r="Q263" s="150"/>
      <c r="R263" s="151">
        <f>SUM(R264:R274)</f>
        <v>0.02018</v>
      </c>
      <c r="S263" s="150"/>
      <c r="T263" s="152">
        <f>SUM(T264:T274)</f>
        <v>0.0027999999999999995</v>
      </c>
      <c r="AR263" s="145" t="s">
        <v>142</v>
      </c>
      <c r="AT263" s="153" t="s">
        <v>75</v>
      </c>
      <c r="AU263" s="153" t="s">
        <v>81</v>
      </c>
      <c r="AY263" s="145" t="s">
        <v>134</v>
      </c>
      <c r="BK263" s="154">
        <f>SUM(BK264:BK274)</f>
        <v>0</v>
      </c>
    </row>
    <row r="264" spans="1:65" s="2" customFormat="1" ht="16.5" customHeight="1">
      <c r="A264" s="32"/>
      <c r="B264" s="157"/>
      <c r="C264" s="158" t="s">
        <v>385</v>
      </c>
      <c r="D264" s="158" t="s">
        <v>137</v>
      </c>
      <c r="E264" s="159" t="s">
        <v>386</v>
      </c>
      <c r="F264" s="160" t="s">
        <v>387</v>
      </c>
      <c r="G264" s="161" t="s">
        <v>322</v>
      </c>
      <c r="H264" s="162">
        <v>10</v>
      </c>
      <c r="I264" s="163"/>
      <c r="J264" s="164">
        <f aca="true" t="shared" si="10" ref="J264:J274">ROUND(I264*H264,2)</f>
        <v>0</v>
      </c>
      <c r="K264" s="165"/>
      <c r="L264" s="33"/>
      <c r="M264" s="166" t="s">
        <v>1</v>
      </c>
      <c r="N264" s="167" t="s">
        <v>42</v>
      </c>
      <c r="O264" s="58"/>
      <c r="P264" s="168">
        <f aca="true" t="shared" si="11" ref="P264:P274">O264*H264</f>
        <v>0</v>
      </c>
      <c r="Q264" s="168">
        <v>0</v>
      </c>
      <c r="R264" s="168">
        <f aca="true" t="shared" si="12" ref="R264:R274">Q264*H264</f>
        <v>0</v>
      </c>
      <c r="S264" s="168">
        <v>0.00028</v>
      </c>
      <c r="T264" s="169">
        <f aca="true" t="shared" si="13" ref="T264:T274">S264*H264</f>
        <v>0.0027999999999999995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213</v>
      </c>
      <c r="AT264" s="170" t="s">
        <v>137</v>
      </c>
      <c r="AU264" s="170" t="s">
        <v>142</v>
      </c>
      <c r="AY264" s="17" t="s">
        <v>134</v>
      </c>
      <c r="BE264" s="171">
        <f aca="true" t="shared" si="14" ref="BE264:BE274">IF(N264="základní",J264,0)</f>
        <v>0</v>
      </c>
      <c r="BF264" s="171">
        <f aca="true" t="shared" si="15" ref="BF264:BF274">IF(N264="snížená",J264,0)</f>
        <v>0</v>
      </c>
      <c r="BG264" s="171">
        <f aca="true" t="shared" si="16" ref="BG264:BG274">IF(N264="zákl. přenesená",J264,0)</f>
        <v>0</v>
      </c>
      <c r="BH264" s="171">
        <f aca="true" t="shared" si="17" ref="BH264:BH274">IF(N264="sníž. přenesená",J264,0)</f>
        <v>0</v>
      </c>
      <c r="BI264" s="171">
        <f aca="true" t="shared" si="18" ref="BI264:BI274">IF(N264="nulová",J264,0)</f>
        <v>0</v>
      </c>
      <c r="BJ264" s="17" t="s">
        <v>142</v>
      </c>
      <c r="BK264" s="171">
        <f aca="true" t="shared" si="19" ref="BK264:BK274">ROUND(I264*H264,2)</f>
        <v>0</v>
      </c>
      <c r="BL264" s="17" t="s">
        <v>213</v>
      </c>
      <c r="BM264" s="170" t="s">
        <v>388</v>
      </c>
    </row>
    <row r="265" spans="1:65" s="2" customFormat="1" ht="21.75" customHeight="1">
      <c r="A265" s="32"/>
      <c r="B265" s="157"/>
      <c r="C265" s="158" t="s">
        <v>389</v>
      </c>
      <c r="D265" s="158" t="s">
        <v>137</v>
      </c>
      <c r="E265" s="159" t="s">
        <v>390</v>
      </c>
      <c r="F265" s="160" t="s">
        <v>391</v>
      </c>
      <c r="G265" s="161" t="s">
        <v>322</v>
      </c>
      <c r="H265" s="162">
        <v>20</v>
      </c>
      <c r="I265" s="163"/>
      <c r="J265" s="164">
        <f t="shared" si="10"/>
        <v>0</v>
      </c>
      <c r="K265" s="165"/>
      <c r="L265" s="33"/>
      <c r="M265" s="166" t="s">
        <v>1</v>
      </c>
      <c r="N265" s="167" t="s">
        <v>42</v>
      </c>
      <c r="O265" s="58"/>
      <c r="P265" s="168">
        <f t="shared" si="11"/>
        <v>0</v>
      </c>
      <c r="Q265" s="168">
        <v>0.00042</v>
      </c>
      <c r="R265" s="168">
        <f t="shared" si="12"/>
        <v>0.008400000000000001</v>
      </c>
      <c r="S265" s="168">
        <v>0</v>
      </c>
      <c r="T265" s="169">
        <f t="shared" si="1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213</v>
      </c>
      <c r="AT265" s="170" t="s">
        <v>137</v>
      </c>
      <c r="AU265" s="170" t="s">
        <v>142</v>
      </c>
      <c r="AY265" s="17" t="s">
        <v>134</v>
      </c>
      <c r="BE265" s="171">
        <f t="shared" si="14"/>
        <v>0</v>
      </c>
      <c r="BF265" s="171">
        <f t="shared" si="15"/>
        <v>0</v>
      </c>
      <c r="BG265" s="171">
        <f t="shared" si="16"/>
        <v>0</v>
      </c>
      <c r="BH265" s="171">
        <f t="shared" si="17"/>
        <v>0</v>
      </c>
      <c r="BI265" s="171">
        <f t="shared" si="18"/>
        <v>0</v>
      </c>
      <c r="BJ265" s="17" t="s">
        <v>142</v>
      </c>
      <c r="BK265" s="171">
        <f t="shared" si="19"/>
        <v>0</v>
      </c>
      <c r="BL265" s="17" t="s">
        <v>213</v>
      </c>
      <c r="BM265" s="170" t="s">
        <v>392</v>
      </c>
    </row>
    <row r="266" spans="1:65" s="2" customFormat="1" ht="21.75" customHeight="1">
      <c r="A266" s="32"/>
      <c r="B266" s="157"/>
      <c r="C266" s="196" t="s">
        <v>393</v>
      </c>
      <c r="D266" s="196" t="s">
        <v>206</v>
      </c>
      <c r="E266" s="197" t="s">
        <v>394</v>
      </c>
      <c r="F266" s="198" t="s">
        <v>395</v>
      </c>
      <c r="G266" s="199" t="s">
        <v>322</v>
      </c>
      <c r="H266" s="200">
        <v>7</v>
      </c>
      <c r="I266" s="201"/>
      <c r="J266" s="202">
        <f t="shared" si="10"/>
        <v>0</v>
      </c>
      <c r="K266" s="203"/>
      <c r="L266" s="204"/>
      <c r="M266" s="205" t="s">
        <v>1</v>
      </c>
      <c r="N266" s="206" t="s">
        <v>42</v>
      </c>
      <c r="O266" s="58"/>
      <c r="P266" s="168">
        <f t="shared" si="11"/>
        <v>0</v>
      </c>
      <c r="Q266" s="168">
        <v>0.00011</v>
      </c>
      <c r="R266" s="168">
        <f t="shared" si="12"/>
        <v>0.0007700000000000001</v>
      </c>
      <c r="S266" s="168">
        <v>0</v>
      </c>
      <c r="T266" s="169">
        <f t="shared" si="13"/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307</v>
      </c>
      <c r="AT266" s="170" t="s">
        <v>206</v>
      </c>
      <c r="AU266" s="170" t="s">
        <v>142</v>
      </c>
      <c r="AY266" s="17" t="s">
        <v>134</v>
      </c>
      <c r="BE266" s="171">
        <f t="shared" si="14"/>
        <v>0</v>
      </c>
      <c r="BF266" s="171">
        <f t="shared" si="15"/>
        <v>0</v>
      </c>
      <c r="BG266" s="171">
        <f t="shared" si="16"/>
        <v>0</v>
      </c>
      <c r="BH266" s="171">
        <f t="shared" si="17"/>
        <v>0</v>
      </c>
      <c r="BI266" s="171">
        <f t="shared" si="18"/>
        <v>0</v>
      </c>
      <c r="BJ266" s="17" t="s">
        <v>142</v>
      </c>
      <c r="BK266" s="171">
        <f t="shared" si="19"/>
        <v>0</v>
      </c>
      <c r="BL266" s="17" t="s">
        <v>213</v>
      </c>
      <c r="BM266" s="170" t="s">
        <v>396</v>
      </c>
    </row>
    <row r="267" spans="1:65" s="2" customFormat="1" ht="21.75" customHeight="1">
      <c r="A267" s="32"/>
      <c r="B267" s="157"/>
      <c r="C267" s="196" t="s">
        <v>195</v>
      </c>
      <c r="D267" s="196" t="s">
        <v>206</v>
      </c>
      <c r="E267" s="197" t="s">
        <v>397</v>
      </c>
      <c r="F267" s="198" t="s">
        <v>398</v>
      </c>
      <c r="G267" s="199" t="s">
        <v>322</v>
      </c>
      <c r="H267" s="200">
        <v>7</v>
      </c>
      <c r="I267" s="201"/>
      <c r="J267" s="202">
        <f t="shared" si="10"/>
        <v>0</v>
      </c>
      <c r="K267" s="203"/>
      <c r="L267" s="204"/>
      <c r="M267" s="205" t="s">
        <v>1</v>
      </c>
      <c r="N267" s="206" t="s">
        <v>42</v>
      </c>
      <c r="O267" s="58"/>
      <c r="P267" s="168">
        <f t="shared" si="11"/>
        <v>0</v>
      </c>
      <c r="Q267" s="168">
        <v>0.00017</v>
      </c>
      <c r="R267" s="168">
        <f t="shared" si="12"/>
        <v>0.00119</v>
      </c>
      <c r="S267" s="168">
        <v>0</v>
      </c>
      <c r="T267" s="169">
        <f t="shared" si="13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0" t="s">
        <v>307</v>
      </c>
      <c r="AT267" s="170" t="s">
        <v>206</v>
      </c>
      <c r="AU267" s="170" t="s">
        <v>142</v>
      </c>
      <c r="AY267" s="17" t="s">
        <v>134</v>
      </c>
      <c r="BE267" s="171">
        <f t="shared" si="14"/>
        <v>0</v>
      </c>
      <c r="BF267" s="171">
        <f t="shared" si="15"/>
        <v>0</v>
      </c>
      <c r="BG267" s="171">
        <f t="shared" si="16"/>
        <v>0</v>
      </c>
      <c r="BH267" s="171">
        <f t="shared" si="17"/>
        <v>0</v>
      </c>
      <c r="BI267" s="171">
        <f t="shared" si="18"/>
        <v>0</v>
      </c>
      <c r="BJ267" s="17" t="s">
        <v>142</v>
      </c>
      <c r="BK267" s="171">
        <f t="shared" si="19"/>
        <v>0</v>
      </c>
      <c r="BL267" s="17" t="s">
        <v>213</v>
      </c>
      <c r="BM267" s="170" t="s">
        <v>399</v>
      </c>
    </row>
    <row r="268" spans="1:65" s="2" customFormat="1" ht="21.75" customHeight="1">
      <c r="A268" s="32"/>
      <c r="B268" s="157"/>
      <c r="C268" s="196" t="s">
        <v>400</v>
      </c>
      <c r="D268" s="196" t="s">
        <v>206</v>
      </c>
      <c r="E268" s="197" t="s">
        <v>401</v>
      </c>
      <c r="F268" s="198" t="s">
        <v>402</v>
      </c>
      <c r="G268" s="199" t="s">
        <v>322</v>
      </c>
      <c r="H268" s="200">
        <v>6</v>
      </c>
      <c r="I268" s="201"/>
      <c r="J268" s="202">
        <f t="shared" si="10"/>
        <v>0</v>
      </c>
      <c r="K268" s="203"/>
      <c r="L268" s="204"/>
      <c r="M268" s="205" t="s">
        <v>1</v>
      </c>
      <c r="N268" s="206" t="s">
        <v>42</v>
      </c>
      <c r="O268" s="58"/>
      <c r="P268" s="168">
        <f t="shared" si="11"/>
        <v>0</v>
      </c>
      <c r="Q268" s="168">
        <v>0.00027</v>
      </c>
      <c r="R268" s="168">
        <f t="shared" si="12"/>
        <v>0.00162</v>
      </c>
      <c r="S268" s="168">
        <v>0</v>
      </c>
      <c r="T268" s="169">
        <f t="shared" si="13"/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307</v>
      </c>
      <c r="AT268" s="170" t="s">
        <v>206</v>
      </c>
      <c r="AU268" s="170" t="s">
        <v>142</v>
      </c>
      <c r="AY268" s="17" t="s">
        <v>134</v>
      </c>
      <c r="BE268" s="171">
        <f t="shared" si="14"/>
        <v>0</v>
      </c>
      <c r="BF268" s="171">
        <f t="shared" si="15"/>
        <v>0</v>
      </c>
      <c r="BG268" s="171">
        <f t="shared" si="16"/>
        <v>0</v>
      </c>
      <c r="BH268" s="171">
        <f t="shared" si="17"/>
        <v>0</v>
      </c>
      <c r="BI268" s="171">
        <f t="shared" si="18"/>
        <v>0</v>
      </c>
      <c r="BJ268" s="17" t="s">
        <v>142</v>
      </c>
      <c r="BK268" s="171">
        <f t="shared" si="19"/>
        <v>0</v>
      </c>
      <c r="BL268" s="17" t="s">
        <v>213</v>
      </c>
      <c r="BM268" s="170" t="s">
        <v>403</v>
      </c>
    </row>
    <row r="269" spans="1:65" s="2" customFormat="1" ht="21.75" customHeight="1">
      <c r="A269" s="32"/>
      <c r="B269" s="157"/>
      <c r="C269" s="158" t="s">
        <v>404</v>
      </c>
      <c r="D269" s="158" t="s">
        <v>137</v>
      </c>
      <c r="E269" s="159" t="s">
        <v>405</v>
      </c>
      <c r="F269" s="160" t="s">
        <v>406</v>
      </c>
      <c r="G269" s="161" t="s">
        <v>407</v>
      </c>
      <c r="H269" s="162">
        <v>1</v>
      </c>
      <c r="I269" s="163"/>
      <c r="J269" s="164">
        <f t="shared" si="10"/>
        <v>0</v>
      </c>
      <c r="K269" s="165"/>
      <c r="L269" s="33"/>
      <c r="M269" s="166" t="s">
        <v>1</v>
      </c>
      <c r="N269" s="167" t="s">
        <v>42</v>
      </c>
      <c r="O269" s="58"/>
      <c r="P269" s="168">
        <f t="shared" si="11"/>
        <v>0</v>
      </c>
      <c r="Q269" s="168">
        <v>0</v>
      </c>
      <c r="R269" s="168">
        <f t="shared" si="12"/>
        <v>0</v>
      </c>
      <c r="S269" s="168">
        <v>0</v>
      </c>
      <c r="T269" s="169">
        <f t="shared" si="1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213</v>
      </c>
      <c r="AT269" s="170" t="s">
        <v>137</v>
      </c>
      <c r="AU269" s="170" t="s">
        <v>142</v>
      </c>
      <c r="AY269" s="17" t="s">
        <v>134</v>
      </c>
      <c r="BE269" s="171">
        <f t="shared" si="14"/>
        <v>0</v>
      </c>
      <c r="BF269" s="171">
        <f t="shared" si="15"/>
        <v>0</v>
      </c>
      <c r="BG269" s="171">
        <f t="shared" si="16"/>
        <v>0</v>
      </c>
      <c r="BH269" s="171">
        <f t="shared" si="17"/>
        <v>0</v>
      </c>
      <c r="BI269" s="171">
        <f t="shared" si="18"/>
        <v>0</v>
      </c>
      <c r="BJ269" s="17" t="s">
        <v>142</v>
      </c>
      <c r="BK269" s="171">
        <f t="shared" si="19"/>
        <v>0</v>
      </c>
      <c r="BL269" s="17" t="s">
        <v>213</v>
      </c>
      <c r="BM269" s="170" t="s">
        <v>408</v>
      </c>
    </row>
    <row r="270" spans="1:65" s="2" customFormat="1" ht="21.75" customHeight="1">
      <c r="A270" s="32"/>
      <c r="B270" s="157"/>
      <c r="C270" s="158" t="s">
        <v>409</v>
      </c>
      <c r="D270" s="158" t="s">
        <v>137</v>
      </c>
      <c r="E270" s="159" t="s">
        <v>410</v>
      </c>
      <c r="F270" s="160" t="s">
        <v>411</v>
      </c>
      <c r="G270" s="161" t="s">
        <v>407</v>
      </c>
      <c r="H270" s="162">
        <v>1</v>
      </c>
      <c r="I270" s="163"/>
      <c r="J270" s="164">
        <f t="shared" si="10"/>
        <v>0</v>
      </c>
      <c r="K270" s="165"/>
      <c r="L270" s="33"/>
      <c r="M270" s="166" t="s">
        <v>1</v>
      </c>
      <c r="N270" s="167" t="s">
        <v>42</v>
      </c>
      <c r="O270" s="58"/>
      <c r="P270" s="168">
        <f t="shared" si="11"/>
        <v>0</v>
      </c>
      <c r="Q270" s="168">
        <v>0</v>
      </c>
      <c r="R270" s="168">
        <f t="shared" si="12"/>
        <v>0</v>
      </c>
      <c r="S270" s="168">
        <v>0</v>
      </c>
      <c r="T270" s="169">
        <f t="shared" si="13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213</v>
      </c>
      <c r="AT270" s="170" t="s">
        <v>137</v>
      </c>
      <c r="AU270" s="170" t="s">
        <v>142</v>
      </c>
      <c r="AY270" s="17" t="s">
        <v>134</v>
      </c>
      <c r="BE270" s="171">
        <f t="shared" si="14"/>
        <v>0</v>
      </c>
      <c r="BF270" s="171">
        <f t="shared" si="15"/>
        <v>0</v>
      </c>
      <c r="BG270" s="171">
        <f t="shared" si="16"/>
        <v>0</v>
      </c>
      <c r="BH270" s="171">
        <f t="shared" si="17"/>
        <v>0</v>
      </c>
      <c r="BI270" s="171">
        <f t="shared" si="18"/>
        <v>0</v>
      </c>
      <c r="BJ270" s="17" t="s">
        <v>142</v>
      </c>
      <c r="BK270" s="171">
        <f t="shared" si="19"/>
        <v>0</v>
      </c>
      <c r="BL270" s="17" t="s">
        <v>213</v>
      </c>
      <c r="BM270" s="170" t="s">
        <v>412</v>
      </c>
    </row>
    <row r="271" spans="1:65" s="2" customFormat="1" ht="21.75" customHeight="1">
      <c r="A271" s="32"/>
      <c r="B271" s="157"/>
      <c r="C271" s="158" t="s">
        <v>413</v>
      </c>
      <c r="D271" s="158" t="s">
        <v>137</v>
      </c>
      <c r="E271" s="159" t="s">
        <v>414</v>
      </c>
      <c r="F271" s="160" t="s">
        <v>415</v>
      </c>
      <c r="G271" s="161" t="s">
        <v>322</v>
      </c>
      <c r="H271" s="162">
        <v>20</v>
      </c>
      <c r="I271" s="163"/>
      <c r="J271" s="164">
        <f t="shared" si="10"/>
        <v>0</v>
      </c>
      <c r="K271" s="165"/>
      <c r="L271" s="33"/>
      <c r="M271" s="166" t="s">
        <v>1</v>
      </c>
      <c r="N271" s="167" t="s">
        <v>42</v>
      </c>
      <c r="O271" s="58"/>
      <c r="P271" s="168">
        <f t="shared" si="11"/>
        <v>0</v>
      </c>
      <c r="Q271" s="168">
        <v>0.0004</v>
      </c>
      <c r="R271" s="168">
        <f t="shared" si="12"/>
        <v>0.008</v>
      </c>
      <c r="S271" s="168">
        <v>0</v>
      </c>
      <c r="T271" s="169">
        <f t="shared" si="1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213</v>
      </c>
      <c r="AT271" s="170" t="s">
        <v>137</v>
      </c>
      <c r="AU271" s="170" t="s">
        <v>142</v>
      </c>
      <c r="AY271" s="17" t="s">
        <v>134</v>
      </c>
      <c r="BE271" s="171">
        <f t="shared" si="14"/>
        <v>0</v>
      </c>
      <c r="BF271" s="171">
        <f t="shared" si="15"/>
        <v>0</v>
      </c>
      <c r="BG271" s="171">
        <f t="shared" si="16"/>
        <v>0</v>
      </c>
      <c r="BH271" s="171">
        <f t="shared" si="17"/>
        <v>0</v>
      </c>
      <c r="BI271" s="171">
        <f t="shared" si="18"/>
        <v>0</v>
      </c>
      <c r="BJ271" s="17" t="s">
        <v>142</v>
      </c>
      <c r="BK271" s="171">
        <f t="shared" si="19"/>
        <v>0</v>
      </c>
      <c r="BL271" s="17" t="s">
        <v>213</v>
      </c>
      <c r="BM271" s="170" t="s">
        <v>416</v>
      </c>
    </row>
    <row r="272" spans="1:65" s="2" customFormat="1" ht="16.5" customHeight="1">
      <c r="A272" s="32"/>
      <c r="B272" s="157"/>
      <c r="C272" s="158" t="s">
        <v>417</v>
      </c>
      <c r="D272" s="158" t="s">
        <v>137</v>
      </c>
      <c r="E272" s="159" t="s">
        <v>418</v>
      </c>
      <c r="F272" s="160" t="s">
        <v>419</v>
      </c>
      <c r="G272" s="161" t="s">
        <v>322</v>
      </c>
      <c r="H272" s="162">
        <v>20</v>
      </c>
      <c r="I272" s="163"/>
      <c r="J272" s="164">
        <f t="shared" si="10"/>
        <v>0</v>
      </c>
      <c r="K272" s="165"/>
      <c r="L272" s="33"/>
      <c r="M272" s="166" t="s">
        <v>1</v>
      </c>
      <c r="N272" s="167" t="s">
        <v>42</v>
      </c>
      <c r="O272" s="58"/>
      <c r="P272" s="168">
        <f t="shared" si="11"/>
        <v>0</v>
      </c>
      <c r="Q272" s="168">
        <v>1E-05</v>
      </c>
      <c r="R272" s="168">
        <f t="shared" si="12"/>
        <v>0.0002</v>
      </c>
      <c r="S272" s="168">
        <v>0</v>
      </c>
      <c r="T272" s="169">
        <f t="shared" si="1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213</v>
      </c>
      <c r="AT272" s="170" t="s">
        <v>137</v>
      </c>
      <c r="AU272" s="170" t="s">
        <v>142</v>
      </c>
      <c r="AY272" s="17" t="s">
        <v>134</v>
      </c>
      <c r="BE272" s="171">
        <f t="shared" si="14"/>
        <v>0</v>
      </c>
      <c r="BF272" s="171">
        <f t="shared" si="15"/>
        <v>0</v>
      </c>
      <c r="BG272" s="171">
        <f t="shared" si="16"/>
        <v>0</v>
      </c>
      <c r="BH272" s="171">
        <f t="shared" si="17"/>
        <v>0</v>
      </c>
      <c r="BI272" s="171">
        <f t="shared" si="18"/>
        <v>0</v>
      </c>
      <c r="BJ272" s="17" t="s">
        <v>142</v>
      </c>
      <c r="BK272" s="171">
        <f t="shared" si="19"/>
        <v>0</v>
      </c>
      <c r="BL272" s="17" t="s">
        <v>213</v>
      </c>
      <c r="BM272" s="170" t="s">
        <v>420</v>
      </c>
    </row>
    <row r="273" spans="1:65" s="2" customFormat="1" ht="21.75" customHeight="1">
      <c r="A273" s="32"/>
      <c r="B273" s="157"/>
      <c r="C273" s="158" t="s">
        <v>421</v>
      </c>
      <c r="D273" s="158" t="s">
        <v>137</v>
      </c>
      <c r="E273" s="159" t="s">
        <v>422</v>
      </c>
      <c r="F273" s="160" t="s">
        <v>423</v>
      </c>
      <c r="G273" s="161" t="s">
        <v>256</v>
      </c>
      <c r="H273" s="162">
        <v>0.02</v>
      </c>
      <c r="I273" s="163"/>
      <c r="J273" s="164">
        <f t="shared" si="10"/>
        <v>0</v>
      </c>
      <c r="K273" s="165"/>
      <c r="L273" s="33"/>
      <c r="M273" s="166" t="s">
        <v>1</v>
      </c>
      <c r="N273" s="167" t="s">
        <v>42</v>
      </c>
      <c r="O273" s="58"/>
      <c r="P273" s="168">
        <f t="shared" si="11"/>
        <v>0</v>
      </c>
      <c r="Q273" s="168">
        <v>0</v>
      </c>
      <c r="R273" s="168">
        <f t="shared" si="12"/>
        <v>0</v>
      </c>
      <c r="S273" s="168">
        <v>0</v>
      </c>
      <c r="T273" s="169">
        <f t="shared" si="1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213</v>
      </c>
      <c r="AT273" s="170" t="s">
        <v>137</v>
      </c>
      <c r="AU273" s="170" t="s">
        <v>142</v>
      </c>
      <c r="AY273" s="17" t="s">
        <v>134</v>
      </c>
      <c r="BE273" s="171">
        <f t="shared" si="14"/>
        <v>0</v>
      </c>
      <c r="BF273" s="171">
        <f t="shared" si="15"/>
        <v>0</v>
      </c>
      <c r="BG273" s="171">
        <f t="shared" si="16"/>
        <v>0</v>
      </c>
      <c r="BH273" s="171">
        <f t="shared" si="17"/>
        <v>0</v>
      </c>
      <c r="BI273" s="171">
        <f t="shared" si="18"/>
        <v>0</v>
      </c>
      <c r="BJ273" s="17" t="s">
        <v>142</v>
      </c>
      <c r="BK273" s="171">
        <f t="shared" si="19"/>
        <v>0</v>
      </c>
      <c r="BL273" s="17" t="s">
        <v>213</v>
      </c>
      <c r="BM273" s="170" t="s">
        <v>424</v>
      </c>
    </row>
    <row r="274" spans="1:65" s="2" customFormat="1" ht="21.75" customHeight="1">
      <c r="A274" s="32"/>
      <c r="B274" s="157"/>
      <c r="C274" s="158" t="s">
        <v>425</v>
      </c>
      <c r="D274" s="158" t="s">
        <v>137</v>
      </c>
      <c r="E274" s="159" t="s">
        <v>426</v>
      </c>
      <c r="F274" s="160" t="s">
        <v>427</v>
      </c>
      <c r="G274" s="161" t="s">
        <v>256</v>
      </c>
      <c r="H274" s="162">
        <v>0.02</v>
      </c>
      <c r="I274" s="163"/>
      <c r="J274" s="164">
        <f t="shared" si="10"/>
        <v>0</v>
      </c>
      <c r="K274" s="165"/>
      <c r="L274" s="33"/>
      <c r="M274" s="166" t="s">
        <v>1</v>
      </c>
      <c r="N274" s="167" t="s">
        <v>42</v>
      </c>
      <c r="O274" s="58"/>
      <c r="P274" s="168">
        <f t="shared" si="11"/>
        <v>0</v>
      </c>
      <c r="Q274" s="168">
        <v>0</v>
      </c>
      <c r="R274" s="168">
        <f t="shared" si="12"/>
        <v>0</v>
      </c>
      <c r="S274" s="168">
        <v>0</v>
      </c>
      <c r="T274" s="169">
        <f t="shared" si="1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213</v>
      </c>
      <c r="AT274" s="170" t="s">
        <v>137</v>
      </c>
      <c r="AU274" s="170" t="s">
        <v>142</v>
      </c>
      <c r="AY274" s="17" t="s">
        <v>134</v>
      </c>
      <c r="BE274" s="171">
        <f t="shared" si="14"/>
        <v>0</v>
      </c>
      <c r="BF274" s="171">
        <f t="shared" si="15"/>
        <v>0</v>
      </c>
      <c r="BG274" s="171">
        <f t="shared" si="16"/>
        <v>0</v>
      </c>
      <c r="BH274" s="171">
        <f t="shared" si="17"/>
        <v>0</v>
      </c>
      <c r="BI274" s="171">
        <f t="shared" si="18"/>
        <v>0</v>
      </c>
      <c r="BJ274" s="17" t="s">
        <v>142</v>
      </c>
      <c r="BK274" s="171">
        <f t="shared" si="19"/>
        <v>0</v>
      </c>
      <c r="BL274" s="17" t="s">
        <v>213</v>
      </c>
      <c r="BM274" s="170" t="s">
        <v>428</v>
      </c>
    </row>
    <row r="275" spans="2:63" s="12" customFormat="1" ht="22.9" customHeight="1">
      <c r="B275" s="144"/>
      <c r="D275" s="145" t="s">
        <v>75</v>
      </c>
      <c r="E275" s="155" t="s">
        <v>429</v>
      </c>
      <c r="F275" s="155" t="s">
        <v>430</v>
      </c>
      <c r="I275" s="147"/>
      <c r="J275" s="156">
        <f>BK275</f>
        <v>0</v>
      </c>
      <c r="L275" s="144"/>
      <c r="M275" s="149"/>
      <c r="N275" s="150"/>
      <c r="O275" s="150"/>
      <c r="P275" s="151">
        <f>SUM(P276:P286)</f>
        <v>0</v>
      </c>
      <c r="Q275" s="150"/>
      <c r="R275" s="151">
        <f>SUM(R276:R286)</f>
        <v>0.0031499999999999996</v>
      </c>
      <c r="S275" s="150"/>
      <c r="T275" s="152">
        <f>SUM(T276:T286)</f>
        <v>0.00645</v>
      </c>
      <c r="AR275" s="145" t="s">
        <v>142</v>
      </c>
      <c r="AT275" s="153" t="s">
        <v>75</v>
      </c>
      <c r="AU275" s="153" t="s">
        <v>81</v>
      </c>
      <c r="AY275" s="145" t="s">
        <v>134</v>
      </c>
      <c r="BK275" s="154">
        <f>SUM(BK276:BK286)</f>
        <v>0</v>
      </c>
    </row>
    <row r="276" spans="1:65" s="2" customFormat="1" ht="21.75" customHeight="1">
      <c r="A276" s="32"/>
      <c r="B276" s="157"/>
      <c r="C276" s="158" t="s">
        <v>431</v>
      </c>
      <c r="D276" s="158" t="s">
        <v>137</v>
      </c>
      <c r="E276" s="159" t="s">
        <v>432</v>
      </c>
      <c r="F276" s="160" t="s">
        <v>433</v>
      </c>
      <c r="G276" s="161" t="s">
        <v>322</v>
      </c>
      <c r="H276" s="162">
        <v>3</v>
      </c>
      <c r="I276" s="163"/>
      <c r="J276" s="164">
        <f>ROUND(I276*H276,2)</f>
        <v>0</v>
      </c>
      <c r="K276" s="165"/>
      <c r="L276" s="33"/>
      <c r="M276" s="166" t="s">
        <v>1</v>
      </c>
      <c r="N276" s="167" t="s">
        <v>42</v>
      </c>
      <c r="O276" s="58"/>
      <c r="P276" s="168">
        <f>O276*H276</f>
        <v>0</v>
      </c>
      <c r="Q276" s="168">
        <v>0.00011</v>
      </c>
      <c r="R276" s="168">
        <f>Q276*H276</f>
        <v>0.00033</v>
      </c>
      <c r="S276" s="168">
        <v>0.00215</v>
      </c>
      <c r="T276" s="169">
        <f>S276*H276</f>
        <v>0.00645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213</v>
      </c>
      <c r="AT276" s="170" t="s">
        <v>137</v>
      </c>
      <c r="AU276" s="170" t="s">
        <v>142</v>
      </c>
      <c r="AY276" s="17" t="s">
        <v>134</v>
      </c>
      <c r="BE276" s="171">
        <f>IF(N276="základní",J276,0)</f>
        <v>0</v>
      </c>
      <c r="BF276" s="171">
        <f>IF(N276="snížená",J276,0)</f>
        <v>0</v>
      </c>
      <c r="BG276" s="171">
        <f>IF(N276="zákl. přenesená",J276,0)</f>
        <v>0</v>
      </c>
      <c r="BH276" s="171">
        <f>IF(N276="sníž. přenesená",J276,0)</f>
        <v>0</v>
      </c>
      <c r="BI276" s="171">
        <f>IF(N276="nulová",J276,0)</f>
        <v>0</v>
      </c>
      <c r="BJ276" s="17" t="s">
        <v>142</v>
      </c>
      <c r="BK276" s="171">
        <f>ROUND(I276*H276,2)</f>
        <v>0</v>
      </c>
      <c r="BL276" s="17" t="s">
        <v>213</v>
      </c>
      <c r="BM276" s="170" t="s">
        <v>434</v>
      </c>
    </row>
    <row r="277" spans="1:65" s="2" customFormat="1" ht="21.75" customHeight="1">
      <c r="A277" s="32"/>
      <c r="B277" s="157"/>
      <c r="C277" s="158" t="s">
        <v>435</v>
      </c>
      <c r="D277" s="158" t="s">
        <v>137</v>
      </c>
      <c r="E277" s="159" t="s">
        <v>436</v>
      </c>
      <c r="F277" s="160" t="s">
        <v>437</v>
      </c>
      <c r="G277" s="161" t="s">
        <v>322</v>
      </c>
      <c r="H277" s="162">
        <v>1</v>
      </c>
      <c r="I277" s="163"/>
      <c r="J277" s="164">
        <f>ROUND(I277*H277,2)</f>
        <v>0</v>
      </c>
      <c r="K277" s="165"/>
      <c r="L277" s="33"/>
      <c r="M277" s="166" t="s">
        <v>1</v>
      </c>
      <c r="N277" s="167" t="s">
        <v>42</v>
      </c>
      <c r="O277" s="58"/>
      <c r="P277" s="168">
        <f>O277*H277</f>
        <v>0</v>
      </c>
      <c r="Q277" s="168">
        <v>0.0006</v>
      </c>
      <c r="R277" s="168">
        <f>Q277*H277</f>
        <v>0.0006</v>
      </c>
      <c r="S277" s="168">
        <v>0</v>
      </c>
      <c r="T277" s="169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213</v>
      </c>
      <c r="AT277" s="170" t="s">
        <v>137</v>
      </c>
      <c r="AU277" s="170" t="s">
        <v>142</v>
      </c>
      <c r="AY277" s="17" t="s">
        <v>134</v>
      </c>
      <c r="BE277" s="171">
        <f>IF(N277="základní",J277,0)</f>
        <v>0</v>
      </c>
      <c r="BF277" s="171">
        <f>IF(N277="snížená",J277,0)</f>
        <v>0</v>
      </c>
      <c r="BG277" s="171">
        <f>IF(N277="zákl. přenesená",J277,0)</f>
        <v>0</v>
      </c>
      <c r="BH277" s="171">
        <f>IF(N277="sníž. přenesená",J277,0)</f>
        <v>0</v>
      </c>
      <c r="BI277" s="171">
        <f>IF(N277="nulová",J277,0)</f>
        <v>0</v>
      </c>
      <c r="BJ277" s="17" t="s">
        <v>142</v>
      </c>
      <c r="BK277" s="171">
        <f>ROUND(I277*H277,2)</f>
        <v>0</v>
      </c>
      <c r="BL277" s="17" t="s">
        <v>213</v>
      </c>
      <c r="BM277" s="170" t="s">
        <v>438</v>
      </c>
    </row>
    <row r="278" spans="2:51" s="15" customFormat="1" ht="11.25">
      <c r="B278" s="189"/>
      <c r="D278" s="173" t="s">
        <v>144</v>
      </c>
      <c r="E278" s="190" t="s">
        <v>1</v>
      </c>
      <c r="F278" s="191" t="s">
        <v>439</v>
      </c>
      <c r="H278" s="190" t="s">
        <v>1</v>
      </c>
      <c r="I278" s="192"/>
      <c r="L278" s="189"/>
      <c r="M278" s="193"/>
      <c r="N278" s="194"/>
      <c r="O278" s="194"/>
      <c r="P278" s="194"/>
      <c r="Q278" s="194"/>
      <c r="R278" s="194"/>
      <c r="S278" s="194"/>
      <c r="T278" s="195"/>
      <c r="AT278" s="190" t="s">
        <v>144</v>
      </c>
      <c r="AU278" s="190" t="s">
        <v>142</v>
      </c>
      <c r="AV278" s="15" t="s">
        <v>81</v>
      </c>
      <c r="AW278" s="15" t="s">
        <v>33</v>
      </c>
      <c r="AX278" s="15" t="s">
        <v>76</v>
      </c>
      <c r="AY278" s="190" t="s">
        <v>134</v>
      </c>
    </row>
    <row r="279" spans="2:51" s="13" customFormat="1" ht="11.25">
      <c r="B279" s="172"/>
      <c r="D279" s="173" t="s">
        <v>144</v>
      </c>
      <c r="E279" s="174" t="s">
        <v>1</v>
      </c>
      <c r="F279" s="175" t="s">
        <v>81</v>
      </c>
      <c r="H279" s="176">
        <v>1</v>
      </c>
      <c r="I279" s="177"/>
      <c r="L279" s="172"/>
      <c r="M279" s="178"/>
      <c r="N279" s="179"/>
      <c r="O279" s="179"/>
      <c r="P279" s="179"/>
      <c r="Q279" s="179"/>
      <c r="R279" s="179"/>
      <c r="S279" s="179"/>
      <c r="T279" s="180"/>
      <c r="AT279" s="174" t="s">
        <v>144</v>
      </c>
      <c r="AU279" s="174" t="s">
        <v>142</v>
      </c>
      <c r="AV279" s="13" t="s">
        <v>142</v>
      </c>
      <c r="AW279" s="13" t="s">
        <v>33</v>
      </c>
      <c r="AX279" s="13" t="s">
        <v>81</v>
      </c>
      <c r="AY279" s="174" t="s">
        <v>134</v>
      </c>
    </row>
    <row r="280" spans="1:65" s="2" customFormat="1" ht="21.75" customHeight="1">
      <c r="A280" s="32"/>
      <c r="B280" s="157"/>
      <c r="C280" s="158" t="s">
        <v>440</v>
      </c>
      <c r="D280" s="158" t="s">
        <v>137</v>
      </c>
      <c r="E280" s="159" t="s">
        <v>441</v>
      </c>
      <c r="F280" s="160" t="s">
        <v>442</v>
      </c>
      <c r="G280" s="161" t="s">
        <v>322</v>
      </c>
      <c r="H280" s="162">
        <v>3</v>
      </c>
      <c r="I280" s="163"/>
      <c r="J280" s="164">
        <f aca="true" t="shared" si="20" ref="J280:J286">ROUND(I280*H280,2)</f>
        <v>0</v>
      </c>
      <c r="K280" s="165"/>
      <c r="L280" s="33"/>
      <c r="M280" s="166" t="s">
        <v>1</v>
      </c>
      <c r="N280" s="167" t="s">
        <v>42</v>
      </c>
      <c r="O280" s="58"/>
      <c r="P280" s="168">
        <f aca="true" t="shared" si="21" ref="P280:P286">O280*H280</f>
        <v>0</v>
      </c>
      <c r="Q280" s="168">
        <v>0.00054</v>
      </c>
      <c r="R280" s="168">
        <f aca="true" t="shared" si="22" ref="R280:R286">Q280*H280</f>
        <v>0.00162</v>
      </c>
      <c r="S280" s="168">
        <v>0</v>
      </c>
      <c r="T280" s="169">
        <f aca="true" t="shared" si="23" ref="T280:T286"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213</v>
      </c>
      <c r="AT280" s="170" t="s">
        <v>137</v>
      </c>
      <c r="AU280" s="170" t="s">
        <v>142</v>
      </c>
      <c r="AY280" s="17" t="s">
        <v>134</v>
      </c>
      <c r="BE280" s="171">
        <f aca="true" t="shared" si="24" ref="BE280:BE286">IF(N280="základní",J280,0)</f>
        <v>0</v>
      </c>
      <c r="BF280" s="171">
        <f aca="true" t="shared" si="25" ref="BF280:BF286">IF(N280="snížená",J280,0)</f>
        <v>0</v>
      </c>
      <c r="BG280" s="171">
        <f aca="true" t="shared" si="26" ref="BG280:BG286">IF(N280="zákl. přenesená",J280,0)</f>
        <v>0</v>
      </c>
      <c r="BH280" s="171">
        <f aca="true" t="shared" si="27" ref="BH280:BH286">IF(N280="sníž. přenesená",J280,0)</f>
        <v>0</v>
      </c>
      <c r="BI280" s="171">
        <f aca="true" t="shared" si="28" ref="BI280:BI286">IF(N280="nulová",J280,0)</f>
        <v>0</v>
      </c>
      <c r="BJ280" s="17" t="s">
        <v>142</v>
      </c>
      <c r="BK280" s="171">
        <f aca="true" t="shared" si="29" ref="BK280:BK286">ROUND(I280*H280,2)</f>
        <v>0</v>
      </c>
      <c r="BL280" s="17" t="s">
        <v>213</v>
      </c>
      <c r="BM280" s="170" t="s">
        <v>443</v>
      </c>
    </row>
    <row r="281" spans="1:65" s="2" customFormat="1" ht="21.75" customHeight="1">
      <c r="A281" s="32"/>
      <c r="B281" s="157"/>
      <c r="C281" s="158" t="s">
        <v>444</v>
      </c>
      <c r="D281" s="158" t="s">
        <v>137</v>
      </c>
      <c r="E281" s="159" t="s">
        <v>445</v>
      </c>
      <c r="F281" s="160" t="s">
        <v>446</v>
      </c>
      <c r="G281" s="161" t="s">
        <v>407</v>
      </c>
      <c r="H281" s="162">
        <v>1</v>
      </c>
      <c r="I281" s="163"/>
      <c r="J281" s="164">
        <f t="shared" si="20"/>
        <v>0</v>
      </c>
      <c r="K281" s="165"/>
      <c r="L281" s="33"/>
      <c r="M281" s="166" t="s">
        <v>1</v>
      </c>
      <c r="N281" s="167" t="s">
        <v>42</v>
      </c>
      <c r="O281" s="58"/>
      <c r="P281" s="168">
        <f t="shared" si="21"/>
        <v>0</v>
      </c>
      <c r="Q281" s="168">
        <v>0.0006</v>
      </c>
      <c r="R281" s="168">
        <f t="shared" si="22"/>
        <v>0.0006</v>
      </c>
      <c r="S281" s="168">
        <v>0</v>
      </c>
      <c r="T281" s="169">
        <f t="shared" si="2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213</v>
      </c>
      <c r="AT281" s="170" t="s">
        <v>137</v>
      </c>
      <c r="AU281" s="170" t="s">
        <v>142</v>
      </c>
      <c r="AY281" s="17" t="s">
        <v>134</v>
      </c>
      <c r="BE281" s="171">
        <f t="shared" si="24"/>
        <v>0</v>
      </c>
      <c r="BF281" s="171">
        <f t="shared" si="25"/>
        <v>0</v>
      </c>
      <c r="BG281" s="171">
        <f t="shared" si="26"/>
        <v>0</v>
      </c>
      <c r="BH281" s="171">
        <f t="shared" si="27"/>
        <v>0</v>
      </c>
      <c r="BI281" s="171">
        <f t="shared" si="28"/>
        <v>0</v>
      </c>
      <c r="BJ281" s="17" t="s">
        <v>142</v>
      </c>
      <c r="BK281" s="171">
        <f t="shared" si="29"/>
        <v>0</v>
      </c>
      <c r="BL281" s="17" t="s">
        <v>213</v>
      </c>
      <c r="BM281" s="170" t="s">
        <v>447</v>
      </c>
    </row>
    <row r="282" spans="1:65" s="2" customFormat="1" ht="16.5" customHeight="1">
      <c r="A282" s="32"/>
      <c r="B282" s="157"/>
      <c r="C282" s="158" t="s">
        <v>448</v>
      </c>
      <c r="D282" s="158" t="s">
        <v>137</v>
      </c>
      <c r="E282" s="159" t="s">
        <v>449</v>
      </c>
      <c r="F282" s="160" t="s">
        <v>450</v>
      </c>
      <c r="G282" s="161" t="s">
        <v>203</v>
      </c>
      <c r="H282" s="162">
        <v>2</v>
      </c>
      <c r="I282" s="163"/>
      <c r="J282" s="164">
        <f t="shared" si="20"/>
        <v>0</v>
      </c>
      <c r="K282" s="165"/>
      <c r="L282" s="33"/>
      <c r="M282" s="166" t="s">
        <v>1</v>
      </c>
      <c r="N282" s="167" t="s">
        <v>42</v>
      </c>
      <c r="O282" s="58"/>
      <c r="P282" s="168">
        <f t="shared" si="21"/>
        <v>0</v>
      </c>
      <c r="Q282" s="168">
        <v>0</v>
      </c>
      <c r="R282" s="168">
        <f t="shared" si="22"/>
        <v>0</v>
      </c>
      <c r="S282" s="168">
        <v>0</v>
      </c>
      <c r="T282" s="169">
        <f t="shared" si="2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213</v>
      </c>
      <c r="AT282" s="170" t="s">
        <v>137</v>
      </c>
      <c r="AU282" s="170" t="s">
        <v>142</v>
      </c>
      <c r="AY282" s="17" t="s">
        <v>134</v>
      </c>
      <c r="BE282" s="171">
        <f t="shared" si="24"/>
        <v>0</v>
      </c>
      <c r="BF282" s="171">
        <f t="shared" si="25"/>
        <v>0</v>
      </c>
      <c r="BG282" s="171">
        <f t="shared" si="26"/>
        <v>0</v>
      </c>
      <c r="BH282" s="171">
        <f t="shared" si="27"/>
        <v>0</v>
      </c>
      <c r="BI282" s="171">
        <f t="shared" si="28"/>
        <v>0</v>
      </c>
      <c r="BJ282" s="17" t="s">
        <v>142</v>
      </c>
      <c r="BK282" s="171">
        <f t="shared" si="29"/>
        <v>0</v>
      </c>
      <c r="BL282" s="17" t="s">
        <v>213</v>
      </c>
      <c r="BM282" s="170" t="s">
        <v>451</v>
      </c>
    </row>
    <row r="283" spans="1:65" s="2" customFormat="1" ht="16.5" customHeight="1">
      <c r="A283" s="32"/>
      <c r="B283" s="157"/>
      <c r="C283" s="158" t="s">
        <v>452</v>
      </c>
      <c r="D283" s="158" t="s">
        <v>137</v>
      </c>
      <c r="E283" s="159" t="s">
        <v>453</v>
      </c>
      <c r="F283" s="160" t="s">
        <v>454</v>
      </c>
      <c r="G283" s="161" t="s">
        <v>322</v>
      </c>
      <c r="H283" s="162">
        <v>3</v>
      </c>
      <c r="I283" s="163"/>
      <c r="J283" s="164">
        <f t="shared" si="20"/>
        <v>0</v>
      </c>
      <c r="K283" s="165"/>
      <c r="L283" s="33"/>
      <c r="M283" s="166" t="s">
        <v>1</v>
      </c>
      <c r="N283" s="167" t="s">
        <v>42</v>
      </c>
      <c r="O283" s="58"/>
      <c r="P283" s="168">
        <f t="shared" si="21"/>
        <v>0</v>
      </c>
      <c r="Q283" s="168">
        <v>0</v>
      </c>
      <c r="R283" s="168">
        <f t="shared" si="22"/>
        <v>0</v>
      </c>
      <c r="S283" s="168">
        <v>0</v>
      </c>
      <c r="T283" s="169">
        <f t="shared" si="2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213</v>
      </c>
      <c r="AT283" s="170" t="s">
        <v>137</v>
      </c>
      <c r="AU283" s="170" t="s">
        <v>142</v>
      </c>
      <c r="AY283" s="17" t="s">
        <v>134</v>
      </c>
      <c r="BE283" s="171">
        <f t="shared" si="24"/>
        <v>0</v>
      </c>
      <c r="BF283" s="171">
        <f t="shared" si="25"/>
        <v>0</v>
      </c>
      <c r="BG283" s="171">
        <f t="shared" si="26"/>
        <v>0</v>
      </c>
      <c r="BH283" s="171">
        <f t="shared" si="27"/>
        <v>0</v>
      </c>
      <c r="BI283" s="171">
        <f t="shared" si="28"/>
        <v>0</v>
      </c>
      <c r="BJ283" s="17" t="s">
        <v>142</v>
      </c>
      <c r="BK283" s="171">
        <f t="shared" si="29"/>
        <v>0</v>
      </c>
      <c r="BL283" s="17" t="s">
        <v>213</v>
      </c>
      <c r="BM283" s="170" t="s">
        <v>455</v>
      </c>
    </row>
    <row r="284" spans="1:65" s="2" customFormat="1" ht="16.5" customHeight="1">
      <c r="A284" s="32"/>
      <c r="B284" s="157"/>
      <c r="C284" s="158" t="s">
        <v>456</v>
      </c>
      <c r="D284" s="158" t="s">
        <v>137</v>
      </c>
      <c r="E284" s="159" t="s">
        <v>457</v>
      </c>
      <c r="F284" s="160" t="s">
        <v>458</v>
      </c>
      <c r="G284" s="161" t="s">
        <v>203</v>
      </c>
      <c r="H284" s="162">
        <v>1</v>
      </c>
      <c r="I284" s="163"/>
      <c r="J284" s="164">
        <f t="shared" si="20"/>
        <v>0</v>
      </c>
      <c r="K284" s="165"/>
      <c r="L284" s="33"/>
      <c r="M284" s="166" t="s">
        <v>1</v>
      </c>
      <c r="N284" s="167" t="s">
        <v>42</v>
      </c>
      <c r="O284" s="58"/>
      <c r="P284" s="168">
        <f t="shared" si="21"/>
        <v>0</v>
      </c>
      <c r="Q284" s="168">
        <v>0</v>
      </c>
      <c r="R284" s="168">
        <f t="shared" si="22"/>
        <v>0</v>
      </c>
      <c r="S284" s="168">
        <v>0</v>
      </c>
      <c r="T284" s="169">
        <f t="shared" si="2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213</v>
      </c>
      <c r="AT284" s="170" t="s">
        <v>137</v>
      </c>
      <c r="AU284" s="170" t="s">
        <v>142</v>
      </c>
      <c r="AY284" s="17" t="s">
        <v>134</v>
      </c>
      <c r="BE284" s="171">
        <f t="shared" si="24"/>
        <v>0</v>
      </c>
      <c r="BF284" s="171">
        <f t="shared" si="25"/>
        <v>0</v>
      </c>
      <c r="BG284" s="171">
        <f t="shared" si="26"/>
        <v>0</v>
      </c>
      <c r="BH284" s="171">
        <f t="shared" si="27"/>
        <v>0</v>
      </c>
      <c r="BI284" s="171">
        <f t="shared" si="28"/>
        <v>0</v>
      </c>
      <c r="BJ284" s="17" t="s">
        <v>142</v>
      </c>
      <c r="BK284" s="171">
        <f t="shared" si="29"/>
        <v>0</v>
      </c>
      <c r="BL284" s="17" t="s">
        <v>213</v>
      </c>
      <c r="BM284" s="170" t="s">
        <v>459</v>
      </c>
    </row>
    <row r="285" spans="1:65" s="2" customFormat="1" ht="21.75" customHeight="1">
      <c r="A285" s="32"/>
      <c r="B285" s="157"/>
      <c r="C285" s="158" t="s">
        <v>460</v>
      </c>
      <c r="D285" s="158" t="s">
        <v>137</v>
      </c>
      <c r="E285" s="159" t="s">
        <v>461</v>
      </c>
      <c r="F285" s="160" t="s">
        <v>462</v>
      </c>
      <c r="G285" s="161" t="s">
        <v>256</v>
      </c>
      <c r="H285" s="162">
        <v>0.003</v>
      </c>
      <c r="I285" s="163"/>
      <c r="J285" s="164">
        <f t="shared" si="20"/>
        <v>0</v>
      </c>
      <c r="K285" s="165"/>
      <c r="L285" s="33"/>
      <c r="M285" s="166" t="s">
        <v>1</v>
      </c>
      <c r="N285" s="167" t="s">
        <v>42</v>
      </c>
      <c r="O285" s="58"/>
      <c r="P285" s="168">
        <f t="shared" si="21"/>
        <v>0</v>
      </c>
      <c r="Q285" s="168">
        <v>0</v>
      </c>
      <c r="R285" s="168">
        <f t="shared" si="22"/>
        <v>0</v>
      </c>
      <c r="S285" s="168">
        <v>0</v>
      </c>
      <c r="T285" s="169">
        <f t="shared" si="23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213</v>
      </c>
      <c r="AT285" s="170" t="s">
        <v>137</v>
      </c>
      <c r="AU285" s="170" t="s">
        <v>142</v>
      </c>
      <c r="AY285" s="17" t="s">
        <v>134</v>
      </c>
      <c r="BE285" s="171">
        <f t="shared" si="24"/>
        <v>0</v>
      </c>
      <c r="BF285" s="171">
        <f t="shared" si="25"/>
        <v>0</v>
      </c>
      <c r="BG285" s="171">
        <f t="shared" si="26"/>
        <v>0</v>
      </c>
      <c r="BH285" s="171">
        <f t="shared" si="27"/>
        <v>0</v>
      </c>
      <c r="BI285" s="171">
        <f t="shared" si="28"/>
        <v>0</v>
      </c>
      <c r="BJ285" s="17" t="s">
        <v>142</v>
      </c>
      <c r="BK285" s="171">
        <f t="shared" si="29"/>
        <v>0</v>
      </c>
      <c r="BL285" s="17" t="s">
        <v>213</v>
      </c>
      <c r="BM285" s="170" t="s">
        <v>463</v>
      </c>
    </row>
    <row r="286" spans="1:65" s="2" customFormat="1" ht="21.75" customHeight="1">
      <c r="A286" s="32"/>
      <c r="B286" s="157"/>
      <c r="C286" s="158" t="s">
        <v>464</v>
      </c>
      <c r="D286" s="158" t="s">
        <v>137</v>
      </c>
      <c r="E286" s="159" t="s">
        <v>465</v>
      </c>
      <c r="F286" s="160" t="s">
        <v>466</v>
      </c>
      <c r="G286" s="161" t="s">
        <v>256</v>
      </c>
      <c r="H286" s="162">
        <v>0.003</v>
      </c>
      <c r="I286" s="163"/>
      <c r="J286" s="164">
        <f t="shared" si="20"/>
        <v>0</v>
      </c>
      <c r="K286" s="165"/>
      <c r="L286" s="33"/>
      <c r="M286" s="166" t="s">
        <v>1</v>
      </c>
      <c r="N286" s="167" t="s">
        <v>42</v>
      </c>
      <c r="O286" s="58"/>
      <c r="P286" s="168">
        <f t="shared" si="21"/>
        <v>0</v>
      </c>
      <c r="Q286" s="168">
        <v>0</v>
      </c>
      <c r="R286" s="168">
        <f t="shared" si="22"/>
        <v>0</v>
      </c>
      <c r="S286" s="168">
        <v>0</v>
      </c>
      <c r="T286" s="169">
        <f t="shared" si="23"/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213</v>
      </c>
      <c r="AT286" s="170" t="s">
        <v>137</v>
      </c>
      <c r="AU286" s="170" t="s">
        <v>142</v>
      </c>
      <c r="AY286" s="17" t="s">
        <v>134</v>
      </c>
      <c r="BE286" s="171">
        <f t="shared" si="24"/>
        <v>0</v>
      </c>
      <c r="BF286" s="171">
        <f t="shared" si="25"/>
        <v>0</v>
      </c>
      <c r="BG286" s="171">
        <f t="shared" si="26"/>
        <v>0</v>
      </c>
      <c r="BH286" s="171">
        <f t="shared" si="27"/>
        <v>0</v>
      </c>
      <c r="BI286" s="171">
        <f t="shared" si="28"/>
        <v>0</v>
      </c>
      <c r="BJ286" s="17" t="s">
        <v>142</v>
      </c>
      <c r="BK286" s="171">
        <f t="shared" si="29"/>
        <v>0</v>
      </c>
      <c r="BL286" s="17" t="s">
        <v>213</v>
      </c>
      <c r="BM286" s="170" t="s">
        <v>467</v>
      </c>
    </row>
    <row r="287" spans="2:63" s="12" customFormat="1" ht="22.9" customHeight="1">
      <c r="B287" s="144"/>
      <c r="D287" s="145" t="s">
        <v>75</v>
      </c>
      <c r="E287" s="155" t="s">
        <v>468</v>
      </c>
      <c r="F287" s="155" t="s">
        <v>469</v>
      </c>
      <c r="I287" s="147"/>
      <c r="J287" s="156">
        <f>BK287</f>
        <v>0</v>
      </c>
      <c r="L287" s="144"/>
      <c r="M287" s="149"/>
      <c r="N287" s="150"/>
      <c r="O287" s="150"/>
      <c r="P287" s="151">
        <f>SUM(P288:P306)</f>
        <v>0</v>
      </c>
      <c r="Q287" s="150"/>
      <c r="R287" s="151">
        <f>SUM(R288:R306)</f>
        <v>0.06511000000000002</v>
      </c>
      <c r="S287" s="150"/>
      <c r="T287" s="152">
        <f>SUM(T288:T306)</f>
        <v>0.07775</v>
      </c>
      <c r="AR287" s="145" t="s">
        <v>142</v>
      </c>
      <c r="AT287" s="153" t="s">
        <v>75</v>
      </c>
      <c r="AU287" s="153" t="s">
        <v>81</v>
      </c>
      <c r="AY287" s="145" t="s">
        <v>134</v>
      </c>
      <c r="BK287" s="154">
        <f>SUM(BK288:BK306)</f>
        <v>0</v>
      </c>
    </row>
    <row r="288" spans="1:65" s="2" customFormat="1" ht="16.5" customHeight="1">
      <c r="A288" s="32"/>
      <c r="B288" s="157"/>
      <c r="C288" s="158" t="s">
        <v>470</v>
      </c>
      <c r="D288" s="158" t="s">
        <v>137</v>
      </c>
      <c r="E288" s="159" t="s">
        <v>471</v>
      </c>
      <c r="F288" s="160" t="s">
        <v>472</v>
      </c>
      <c r="G288" s="161" t="s">
        <v>407</v>
      </c>
      <c r="H288" s="162">
        <v>1</v>
      </c>
      <c r="I288" s="163"/>
      <c r="J288" s="164">
        <f aca="true" t="shared" si="30" ref="J288:J306">ROUND(I288*H288,2)</f>
        <v>0</v>
      </c>
      <c r="K288" s="165"/>
      <c r="L288" s="33"/>
      <c r="M288" s="166" t="s">
        <v>1</v>
      </c>
      <c r="N288" s="167" t="s">
        <v>42</v>
      </c>
      <c r="O288" s="58"/>
      <c r="P288" s="168">
        <f aca="true" t="shared" si="31" ref="P288:P306">O288*H288</f>
        <v>0</v>
      </c>
      <c r="Q288" s="168">
        <v>0</v>
      </c>
      <c r="R288" s="168">
        <f aca="true" t="shared" si="32" ref="R288:R306">Q288*H288</f>
        <v>0</v>
      </c>
      <c r="S288" s="168">
        <v>0.01933</v>
      </c>
      <c r="T288" s="169">
        <f aca="true" t="shared" si="33" ref="T288:T306">S288*H288</f>
        <v>0.01933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213</v>
      </c>
      <c r="AT288" s="170" t="s">
        <v>137</v>
      </c>
      <c r="AU288" s="170" t="s">
        <v>142</v>
      </c>
      <c r="AY288" s="17" t="s">
        <v>134</v>
      </c>
      <c r="BE288" s="171">
        <f aca="true" t="shared" si="34" ref="BE288:BE306">IF(N288="základní",J288,0)</f>
        <v>0</v>
      </c>
      <c r="BF288" s="171">
        <f aca="true" t="shared" si="35" ref="BF288:BF306">IF(N288="snížená",J288,0)</f>
        <v>0</v>
      </c>
      <c r="BG288" s="171">
        <f aca="true" t="shared" si="36" ref="BG288:BG306">IF(N288="zákl. přenesená",J288,0)</f>
        <v>0</v>
      </c>
      <c r="BH288" s="171">
        <f aca="true" t="shared" si="37" ref="BH288:BH306">IF(N288="sníž. přenesená",J288,0)</f>
        <v>0</v>
      </c>
      <c r="BI288" s="171">
        <f aca="true" t="shared" si="38" ref="BI288:BI306">IF(N288="nulová",J288,0)</f>
        <v>0</v>
      </c>
      <c r="BJ288" s="17" t="s">
        <v>142</v>
      </c>
      <c r="BK288" s="171">
        <f aca="true" t="shared" si="39" ref="BK288:BK306">ROUND(I288*H288,2)</f>
        <v>0</v>
      </c>
      <c r="BL288" s="17" t="s">
        <v>213</v>
      </c>
      <c r="BM288" s="170" t="s">
        <v>473</v>
      </c>
    </row>
    <row r="289" spans="1:65" s="2" customFormat="1" ht="21.75" customHeight="1">
      <c r="A289" s="32"/>
      <c r="B289" s="157"/>
      <c r="C289" s="158" t="s">
        <v>474</v>
      </c>
      <c r="D289" s="158" t="s">
        <v>137</v>
      </c>
      <c r="E289" s="159" t="s">
        <v>475</v>
      </c>
      <c r="F289" s="160" t="s">
        <v>476</v>
      </c>
      <c r="G289" s="161" t="s">
        <v>407</v>
      </c>
      <c r="H289" s="162">
        <v>1</v>
      </c>
      <c r="I289" s="163"/>
      <c r="J289" s="164">
        <f t="shared" si="30"/>
        <v>0</v>
      </c>
      <c r="K289" s="165"/>
      <c r="L289" s="33"/>
      <c r="M289" s="166" t="s">
        <v>1</v>
      </c>
      <c r="N289" s="167" t="s">
        <v>42</v>
      </c>
      <c r="O289" s="58"/>
      <c r="P289" s="168">
        <f t="shared" si="31"/>
        <v>0</v>
      </c>
      <c r="Q289" s="168">
        <v>0.01382</v>
      </c>
      <c r="R289" s="168">
        <f t="shared" si="32"/>
        <v>0.01382</v>
      </c>
      <c r="S289" s="168">
        <v>0</v>
      </c>
      <c r="T289" s="169">
        <f t="shared" si="3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213</v>
      </c>
      <c r="AT289" s="170" t="s">
        <v>137</v>
      </c>
      <c r="AU289" s="170" t="s">
        <v>142</v>
      </c>
      <c r="AY289" s="17" t="s">
        <v>134</v>
      </c>
      <c r="BE289" s="171">
        <f t="shared" si="34"/>
        <v>0</v>
      </c>
      <c r="BF289" s="171">
        <f t="shared" si="35"/>
        <v>0</v>
      </c>
      <c r="BG289" s="171">
        <f t="shared" si="36"/>
        <v>0</v>
      </c>
      <c r="BH289" s="171">
        <f t="shared" si="37"/>
        <v>0</v>
      </c>
      <c r="BI289" s="171">
        <f t="shared" si="38"/>
        <v>0</v>
      </c>
      <c r="BJ289" s="17" t="s">
        <v>142</v>
      </c>
      <c r="BK289" s="171">
        <f t="shared" si="39"/>
        <v>0</v>
      </c>
      <c r="BL289" s="17" t="s">
        <v>213</v>
      </c>
      <c r="BM289" s="170" t="s">
        <v>477</v>
      </c>
    </row>
    <row r="290" spans="1:65" s="2" customFormat="1" ht="16.5" customHeight="1">
      <c r="A290" s="32"/>
      <c r="B290" s="157"/>
      <c r="C290" s="158" t="s">
        <v>478</v>
      </c>
      <c r="D290" s="158" t="s">
        <v>137</v>
      </c>
      <c r="E290" s="159" t="s">
        <v>479</v>
      </c>
      <c r="F290" s="160" t="s">
        <v>480</v>
      </c>
      <c r="G290" s="161" t="s">
        <v>407</v>
      </c>
      <c r="H290" s="162">
        <v>1</v>
      </c>
      <c r="I290" s="163"/>
      <c r="J290" s="164">
        <f t="shared" si="30"/>
        <v>0</v>
      </c>
      <c r="K290" s="165"/>
      <c r="L290" s="33"/>
      <c r="M290" s="166" t="s">
        <v>1</v>
      </c>
      <c r="N290" s="167" t="s">
        <v>42</v>
      </c>
      <c r="O290" s="58"/>
      <c r="P290" s="168">
        <f t="shared" si="31"/>
        <v>0</v>
      </c>
      <c r="Q290" s="168">
        <v>0</v>
      </c>
      <c r="R290" s="168">
        <f t="shared" si="32"/>
        <v>0</v>
      </c>
      <c r="S290" s="168">
        <v>0.01946</v>
      </c>
      <c r="T290" s="169">
        <f t="shared" si="33"/>
        <v>0.01946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213</v>
      </c>
      <c r="AT290" s="170" t="s">
        <v>137</v>
      </c>
      <c r="AU290" s="170" t="s">
        <v>142</v>
      </c>
      <c r="AY290" s="17" t="s">
        <v>134</v>
      </c>
      <c r="BE290" s="171">
        <f t="shared" si="34"/>
        <v>0</v>
      </c>
      <c r="BF290" s="171">
        <f t="shared" si="35"/>
        <v>0</v>
      </c>
      <c r="BG290" s="171">
        <f t="shared" si="36"/>
        <v>0</v>
      </c>
      <c r="BH290" s="171">
        <f t="shared" si="37"/>
        <v>0</v>
      </c>
      <c r="BI290" s="171">
        <f t="shared" si="38"/>
        <v>0</v>
      </c>
      <c r="BJ290" s="17" t="s">
        <v>142</v>
      </c>
      <c r="BK290" s="171">
        <f t="shared" si="39"/>
        <v>0</v>
      </c>
      <c r="BL290" s="17" t="s">
        <v>213</v>
      </c>
      <c r="BM290" s="170" t="s">
        <v>481</v>
      </c>
    </row>
    <row r="291" spans="1:65" s="2" customFormat="1" ht="21.75" customHeight="1">
      <c r="A291" s="32"/>
      <c r="B291" s="157"/>
      <c r="C291" s="158" t="s">
        <v>482</v>
      </c>
      <c r="D291" s="158" t="s">
        <v>137</v>
      </c>
      <c r="E291" s="159" t="s">
        <v>483</v>
      </c>
      <c r="F291" s="160" t="s">
        <v>484</v>
      </c>
      <c r="G291" s="161" t="s">
        <v>407</v>
      </c>
      <c r="H291" s="162">
        <v>1</v>
      </c>
      <c r="I291" s="163"/>
      <c r="J291" s="164">
        <f t="shared" si="30"/>
        <v>0</v>
      </c>
      <c r="K291" s="165"/>
      <c r="L291" s="33"/>
      <c r="M291" s="166" t="s">
        <v>1</v>
      </c>
      <c r="N291" s="167" t="s">
        <v>42</v>
      </c>
      <c r="O291" s="58"/>
      <c r="P291" s="168">
        <f t="shared" si="31"/>
        <v>0</v>
      </c>
      <c r="Q291" s="168">
        <v>0.01375</v>
      </c>
      <c r="R291" s="168">
        <f t="shared" si="32"/>
        <v>0.01375</v>
      </c>
      <c r="S291" s="168">
        <v>0</v>
      </c>
      <c r="T291" s="169">
        <f t="shared" si="3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213</v>
      </c>
      <c r="AT291" s="170" t="s">
        <v>137</v>
      </c>
      <c r="AU291" s="170" t="s">
        <v>142</v>
      </c>
      <c r="AY291" s="17" t="s">
        <v>134</v>
      </c>
      <c r="BE291" s="171">
        <f t="shared" si="34"/>
        <v>0</v>
      </c>
      <c r="BF291" s="171">
        <f t="shared" si="35"/>
        <v>0</v>
      </c>
      <c r="BG291" s="171">
        <f t="shared" si="36"/>
        <v>0</v>
      </c>
      <c r="BH291" s="171">
        <f t="shared" si="37"/>
        <v>0</v>
      </c>
      <c r="BI291" s="171">
        <f t="shared" si="38"/>
        <v>0</v>
      </c>
      <c r="BJ291" s="17" t="s">
        <v>142</v>
      </c>
      <c r="BK291" s="171">
        <f t="shared" si="39"/>
        <v>0</v>
      </c>
      <c r="BL291" s="17" t="s">
        <v>213</v>
      </c>
      <c r="BM291" s="170" t="s">
        <v>485</v>
      </c>
    </row>
    <row r="292" spans="1:65" s="2" customFormat="1" ht="16.5" customHeight="1">
      <c r="A292" s="32"/>
      <c r="B292" s="157"/>
      <c r="C292" s="158" t="s">
        <v>486</v>
      </c>
      <c r="D292" s="158" t="s">
        <v>137</v>
      </c>
      <c r="E292" s="159" t="s">
        <v>487</v>
      </c>
      <c r="F292" s="160" t="s">
        <v>488</v>
      </c>
      <c r="G292" s="161" t="s">
        <v>407</v>
      </c>
      <c r="H292" s="162">
        <v>1</v>
      </c>
      <c r="I292" s="163"/>
      <c r="J292" s="164">
        <f t="shared" si="30"/>
        <v>0</v>
      </c>
      <c r="K292" s="165"/>
      <c r="L292" s="33"/>
      <c r="M292" s="166" t="s">
        <v>1</v>
      </c>
      <c r="N292" s="167" t="s">
        <v>42</v>
      </c>
      <c r="O292" s="58"/>
      <c r="P292" s="168">
        <f t="shared" si="31"/>
        <v>0</v>
      </c>
      <c r="Q292" s="168">
        <v>0</v>
      </c>
      <c r="R292" s="168">
        <f t="shared" si="32"/>
        <v>0</v>
      </c>
      <c r="S292" s="168">
        <v>0.0329</v>
      </c>
      <c r="T292" s="169">
        <f t="shared" si="33"/>
        <v>0.0329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213</v>
      </c>
      <c r="AT292" s="170" t="s">
        <v>137</v>
      </c>
      <c r="AU292" s="170" t="s">
        <v>142</v>
      </c>
      <c r="AY292" s="17" t="s">
        <v>134</v>
      </c>
      <c r="BE292" s="171">
        <f t="shared" si="34"/>
        <v>0</v>
      </c>
      <c r="BF292" s="171">
        <f t="shared" si="35"/>
        <v>0</v>
      </c>
      <c r="BG292" s="171">
        <f t="shared" si="36"/>
        <v>0</v>
      </c>
      <c r="BH292" s="171">
        <f t="shared" si="37"/>
        <v>0</v>
      </c>
      <c r="BI292" s="171">
        <f t="shared" si="38"/>
        <v>0</v>
      </c>
      <c r="BJ292" s="17" t="s">
        <v>142</v>
      </c>
      <c r="BK292" s="171">
        <f t="shared" si="39"/>
        <v>0</v>
      </c>
      <c r="BL292" s="17" t="s">
        <v>213</v>
      </c>
      <c r="BM292" s="170" t="s">
        <v>489</v>
      </c>
    </row>
    <row r="293" spans="1:65" s="2" customFormat="1" ht="21.75" customHeight="1">
      <c r="A293" s="32"/>
      <c r="B293" s="157"/>
      <c r="C293" s="158" t="s">
        <v>490</v>
      </c>
      <c r="D293" s="158" t="s">
        <v>137</v>
      </c>
      <c r="E293" s="159" t="s">
        <v>491</v>
      </c>
      <c r="F293" s="160" t="s">
        <v>492</v>
      </c>
      <c r="G293" s="161" t="s">
        <v>407</v>
      </c>
      <c r="H293" s="162">
        <v>1</v>
      </c>
      <c r="I293" s="163"/>
      <c r="J293" s="164">
        <f t="shared" si="30"/>
        <v>0</v>
      </c>
      <c r="K293" s="165"/>
      <c r="L293" s="33"/>
      <c r="M293" s="166" t="s">
        <v>1</v>
      </c>
      <c r="N293" s="167" t="s">
        <v>42</v>
      </c>
      <c r="O293" s="58"/>
      <c r="P293" s="168">
        <f t="shared" si="31"/>
        <v>0</v>
      </c>
      <c r="Q293" s="168">
        <v>0.01999</v>
      </c>
      <c r="R293" s="168">
        <f t="shared" si="32"/>
        <v>0.01999</v>
      </c>
      <c r="S293" s="168">
        <v>0</v>
      </c>
      <c r="T293" s="169">
        <f t="shared" si="3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213</v>
      </c>
      <c r="AT293" s="170" t="s">
        <v>137</v>
      </c>
      <c r="AU293" s="170" t="s">
        <v>142</v>
      </c>
      <c r="AY293" s="17" t="s">
        <v>134</v>
      </c>
      <c r="BE293" s="171">
        <f t="shared" si="34"/>
        <v>0</v>
      </c>
      <c r="BF293" s="171">
        <f t="shared" si="35"/>
        <v>0</v>
      </c>
      <c r="BG293" s="171">
        <f t="shared" si="36"/>
        <v>0</v>
      </c>
      <c r="BH293" s="171">
        <f t="shared" si="37"/>
        <v>0</v>
      </c>
      <c r="BI293" s="171">
        <f t="shared" si="38"/>
        <v>0</v>
      </c>
      <c r="BJ293" s="17" t="s">
        <v>142</v>
      </c>
      <c r="BK293" s="171">
        <f t="shared" si="39"/>
        <v>0</v>
      </c>
      <c r="BL293" s="17" t="s">
        <v>213</v>
      </c>
      <c r="BM293" s="170" t="s">
        <v>493</v>
      </c>
    </row>
    <row r="294" spans="1:65" s="2" customFormat="1" ht="16.5" customHeight="1">
      <c r="A294" s="32"/>
      <c r="B294" s="157"/>
      <c r="C294" s="158" t="s">
        <v>494</v>
      </c>
      <c r="D294" s="158" t="s">
        <v>137</v>
      </c>
      <c r="E294" s="159" t="s">
        <v>495</v>
      </c>
      <c r="F294" s="160" t="s">
        <v>496</v>
      </c>
      <c r="G294" s="161" t="s">
        <v>203</v>
      </c>
      <c r="H294" s="162">
        <v>6</v>
      </c>
      <c r="I294" s="163"/>
      <c r="J294" s="164">
        <f t="shared" si="30"/>
        <v>0</v>
      </c>
      <c r="K294" s="165"/>
      <c r="L294" s="33"/>
      <c r="M294" s="166" t="s">
        <v>1</v>
      </c>
      <c r="N294" s="167" t="s">
        <v>42</v>
      </c>
      <c r="O294" s="58"/>
      <c r="P294" s="168">
        <f t="shared" si="31"/>
        <v>0</v>
      </c>
      <c r="Q294" s="168">
        <v>0</v>
      </c>
      <c r="R294" s="168">
        <f t="shared" si="32"/>
        <v>0</v>
      </c>
      <c r="S294" s="168">
        <v>0.00049</v>
      </c>
      <c r="T294" s="169">
        <f t="shared" si="33"/>
        <v>0.00294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213</v>
      </c>
      <c r="AT294" s="170" t="s">
        <v>137</v>
      </c>
      <c r="AU294" s="170" t="s">
        <v>142</v>
      </c>
      <c r="AY294" s="17" t="s">
        <v>134</v>
      </c>
      <c r="BE294" s="171">
        <f t="shared" si="34"/>
        <v>0</v>
      </c>
      <c r="BF294" s="171">
        <f t="shared" si="35"/>
        <v>0</v>
      </c>
      <c r="BG294" s="171">
        <f t="shared" si="36"/>
        <v>0</v>
      </c>
      <c r="BH294" s="171">
        <f t="shared" si="37"/>
        <v>0</v>
      </c>
      <c r="BI294" s="171">
        <f t="shared" si="38"/>
        <v>0</v>
      </c>
      <c r="BJ294" s="17" t="s">
        <v>142</v>
      </c>
      <c r="BK294" s="171">
        <f t="shared" si="39"/>
        <v>0</v>
      </c>
      <c r="BL294" s="17" t="s">
        <v>213</v>
      </c>
      <c r="BM294" s="170" t="s">
        <v>497</v>
      </c>
    </row>
    <row r="295" spans="1:65" s="2" customFormat="1" ht="16.5" customHeight="1">
      <c r="A295" s="32"/>
      <c r="B295" s="157"/>
      <c r="C295" s="158" t="s">
        <v>498</v>
      </c>
      <c r="D295" s="158" t="s">
        <v>137</v>
      </c>
      <c r="E295" s="159" t="s">
        <v>499</v>
      </c>
      <c r="F295" s="160" t="s">
        <v>500</v>
      </c>
      <c r="G295" s="161" t="s">
        <v>407</v>
      </c>
      <c r="H295" s="162">
        <v>6</v>
      </c>
      <c r="I295" s="163"/>
      <c r="J295" s="164">
        <f t="shared" si="30"/>
        <v>0</v>
      </c>
      <c r="K295" s="165"/>
      <c r="L295" s="33"/>
      <c r="M295" s="166" t="s">
        <v>1</v>
      </c>
      <c r="N295" s="167" t="s">
        <v>42</v>
      </c>
      <c r="O295" s="58"/>
      <c r="P295" s="168">
        <f t="shared" si="31"/>
        <v>0</v>
      </c>
      <c r="Q295" s="168">
        <v>0.00189</v>
      </c>
      <c r="R295" s="168">
        <f t="shared" si="32"/>
        <v>0.01134</v>
      </c>
      <c r="S295" s="168">
        <v>0</v>
      </c>
      <c r="T295" s="169">
        <f t="shared" si="3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213</v>
      </c>
      <c r="AT295" s="170" t="s">
        <v>137</v>
      </c>
      <c r="AU295" s="170" t="s">
        <v>142</v>
      </c>
      <c r="AY295" s="17" t="s">
        <v>134</v>
      </c>
      <c r="BE295" s="171">
        <f t="shared" si="34"/>
        <v>0</v>
      </c>
      <c r="BF295" s="171">
        <f t="shared" si="35"/>
        <v>0</v>
      </c>
      <c r="BG295" s="171">
        <f t="shared" si="36"/>
        <v>0</v>
      </c>
      <c r="BH295" s="171">
        <f t="shared" si="37"/>
        <v>0</v>
      </c>
      <c r="BI295" s="171">
        <f t="shared" si="38"/>
        <v>0</v>
      </c>
      <c r="BJ295" s="17" t="s">
        <v>142</v>
      </c>
      <c r="BK295" s="171">
        <f t="shared" si="39"/>
        <v>0</v>
      </c>
      <c r="BL295" s="17" t="s">
        <v>213</v>
      </c>
      <c r="BM295" s="170" t="s">
        <v>501</v>
      </c>
    </row>
    <row r="296" spans="1:65" s="2" customFormat="1" ht="16.5" customHeight="1">
      <c r="A296" s="32"/>
      <c r="B296" s="157"/>
      <c r="C296" s="158" t="s">
        <v>502</v>
      </c>
      <c r="D296" s="158" t="s">
        <v>137</v>
      </c>
      <c r="E296" s="159" t="s">
        <v>503</v>
      </c>
      <c r="F296" s="160" t="s">
        <v>504</v>
      </c>
      <c r="G296" s="161" t="s">
        <v>407</v>
      </c>
      <c r="H296" s="162">
        <v>2</v>
      </c>
      <c r="I296" s="163"/>
      <c r="J296" s="164">
        <f t="shared" si="30"/>
        <v>0</v>
      </c>
      <c r="K296" s="165"/>
      <c r="L296" s="33"/>
      <c r="M296" s="166" t="s">
        <v>1</v>
      </c>
      <c r="N296" s="167" t="s">
        <v>42</v>
      </c>
      <c r="O296" s="58"/>
      <c r="P296" s="168">
        <f t="shared" si="31"/>
        <v>0</v>
      </c>
      <c r="Q296" s="168">
        <v>0</v>
      </c>
      <c r="R296" s="168">
        <f t="shared" si="32"/>
        <v>0</v>
      </c>
      <c r="S296" s="168">
        <v>0.00156</v>
      </c>
      <c r="T296" s="169">
        <f t="shared" si="33"/>
        <v>0.00312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0" t="s">
        <v>213</v>
      </c>
      <c r="AT296" s="170" t="s">
        <v>137</v>
      </c>
      <c r="AU296" s="170" t="s">
        <v>142</v>
      </c>
      <c r="AY296" s="17" t="s">
        <v>134</v>
      </c>
      <c r="BE296" s="171">
        <f t="shared" si="34"/>
        <v>0</v>
      </c>
      <c r="BF296" s="171">
        <f t="shared" si="35"/>
        <v>0</v>
      </c>
      <c r="BG296" s="171">
        <f t="shared" si="36"/>
        <v>0</v>
      </c>
      <c r="BH296" s="171">
        <f t="shared" si="37"/>
        <v>0</v>
      </c>
      <c r="BI296" s="171">
        <f t="shared" si="38"/>
        <v>0</v>
      </c>
      <c r="BJ296" s="17" t="s">
        <v>142</v>
      </c>
      <c r="BK296" s="171">
        <f t="shared" si="39"/>
        <v>0</v>
      </c>
      <c r="BL296" s="17" t="s">
        <v>213</v>
      </c>
      <c r="BM296" s="170" t="s">
        <v>505</v>
      </c>
    </row>
    <row r="297" spans="1:65" s="2" customFormat="1" ht="16.5" customHeight="1">
      <c r="A297" s="32"/>
      <c r="B297" s="157"/>
      <c r="C297" s="158" t="s">
        <v>506</v>
      </c>
      <c r="D297" s="158" t="s">
        <v>137</v>
      </c>
      <c r="E297" s="159" t="s">
        <v>507</v>
      </c>
      <c r="F297" s="160" t="s">
        <v>508</v>
      </c>
      <c r="G297" s="161" t="s">
        <v>407</v>
      </c>
      <c r="H297" s="162">
        <v>1</v>
      </c>
      <c r="I297" s="163"/>
      <c r="J297" s="164">
        <f t="shared" si="30"/>
        <v>0</v>
      </c>
      <c r="K297" s="165"/>
      <c r="L297" s="33"/>
      <c r="M297" s="166" t="s">
        <v>1</v>
      </c>
      <c r="N297" s="167" t="s">
        <v>42</v>
      </c>
      <c r="O297" s="58"/>
      <c r="P297" s="168">
        <f t="shared" si="31"/>
        <v>0</v>
      </c>
      <c r="Q297" s="168">
        <v>0.0018</v>
      </c>
      <c r="R297" s="168">
        <f t="shared" si="32"/>
        <v>0.0018</v>
      </c>
      <c r="S297" s="168">
        <v>0</v>
      </c>
      <c r="T297" s="169">
        <f t="shared" si="3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213</v>
      </c>
      <c r="AT297" s="170" t="s">
        <v>137</v>
      </c>
      <c r="AU297" s="170" t="s">
        <v>142</v>
      </c>
      <c r="AY297" s="17" t="s">
        <v>134</v>
      </c>
      <c r="BE297" s="171">
        <f t="shared" si="34"/>
        <v>0</v>
      </c>
      <c r="BF297" s="171">
        <f t="shared" si="35"/>
        <v>0</v>
      </c>
      <c r="BG297" s="171">
        <f t="shared" si="36"/>
        <v>0</v>
      </c>
      <c r="BH297" s="171">
        <f t="shared" si="37"/>
        <v>0</v>
      </c>
      <c r="BI297" s="171">
        <f t="shared" si="38"/>
        <v>0</v>
      </c>
      <c r="BJ297" s="17" t="s">
        <v>142</v>
      </c>
      <c r="BK297" s="171">
        <f t="shared" si="39"/>
        <v>0</v>
      </c>
      <c r="BL297" s="17" t="s">
        <v>213</v>
      </c>
      <c r="BM297" s="170" t="s">
        <v>509</v>
      </c>
    </row>
    <row r="298" spans="1:65" s="2" customFormat="1" ht="21.75" customHeight="1">
      <c r="A298" s="32"/>
      <c r="B298" s="157"/>
      <c r="C298" s="158" t="s">
        <v>510</v>
      </c>
      <c r="D298" s="158" t="s">
        <v>137</v>
      </c>
      <c r="E298" s="159" t="s">
        <v>511</v>
      </c>
      <c r="F298" s="160" t="s">
        <v>512</v>
      </c>
      <c r="G298" s="161" t="s">
        <v>407</v>
      </c>
      <c r="H298" s="162">
        <v>1</v>
      </c>
      <c r="I298" s="163"/>
      <c r="J298" s="164">
        <f t="shared" si="30"/>
        <v>0</v>
      </c>
      <c r="K298" s="165"/>
      <c r="L298" s="33"/>
      <c r="M298" s="166" t="s">
        <v>1</v>
      </c>
      <c r="N298" s="167" t="s">
        <v>42</v>
      </c>
      <c r="O298" s="58"/>
      <c r="P298" s="168">
        <f t="shared" si="31"/>
        <v>0</v>
      </c>
      <c r="Q298" s="168">
        <v>0.00196</v>
      </c>
      <c r="R298" s="168">
        <f t="shared" si="32"/>
        <v>0.00196</v>
      </c>
      <c r="S298" s="168">
        <v>0</v>
      </c>
      <c r="T298" s="169">
        <f t="shared" si="3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0" t="s">
        <v>213</v>
      </c>
      <c r="AT298" s="170" t="s">
        <v>137</v>
      </c>
      <c r="AU298" s="170" t="s">
        <v>142</v>
      </c>
      <c r="AY298" s="17" t="s">
        <v>134</v>
      </c>
      <c r="BE298" s="171">
        <f t="shared" si="34"/>
        <v>0</v>
      </c>
      <c r="BF298" s="171">
        <f t="shared" si="35"/>
        <v>0</v>
      </c>
      <c r="BG298" s="171">
        <f t="shared" si="36"/>
        <v>0</v>
      </c>
      <c r="BH298" s="171">
        <f t="shared" si="37"/>
        <v>0</v>
      </c>
      <c r="BI298" s="171">
        <f t="shared" si="38"/>
        <v>0</v>
      </c>
      <c r="BJ298" s="17" t="s">
        <v>142</v>
      </c>
      <c r="BK298" s="171">
        <f t="shared" si="39"/>
        <v>0</v>
      </c>
      <c r="BL298" s="17" t="s">
        <v>213</v>
      </c>
      <c r="BM298" s="170" t="s">
        <v>513</v>
      </c>
    </row>
    <row r="299" spans="1:65" s="2" customFormat="1" ht="21.75" customHeight="1">
      <c r="A299" s="32"/>
      <c r="B299" s="157"/>
      <c r="C299" s="158" t="s">
        <v>514</v>
      </c>
      <c r="D299" s="158" t="s">
        <v>137</v>
      </c>
      <c r="E299" s="159" t="s">
        <v>515</v>
      </c>
      <c r="F299" s="160" t="s">
        <v>516</v>
      </c>
      <c r="G299" s="161" t="s">
        <v>203</v>
      </c>
      <c r="H299" s="162">
        <v>1</v>
      </c>
      <c r="I299" s="163"/>
      <c r="J299" s="164">
        <f t="shared" si="30"/>
        <v>0</v>
      </c>
      <c r="K299" s="165"/>
      <c r="L299" s="33"/>
      <c r="M299" s="166" t="s">
        <v>1</v>
      </c>
      <c r="N299" s="167" t="s">
        <v>42</v>
      </c>
      <c r="O299" s="58"/>
      <c r="P299" s="168">
        <f t="shared" si="31"/>
        <v>0</v>
      </c>
      <c r="Q299" s="168">
        <v>0.00128</v>
      </c>
      <c r="R299" s="168">
        <f t="shared" si="32"/>
        <v>0.00128</v>
      </c>
      <c r="S299" s="168">
        <v>0</v>
      </c>
      <c r="T299" s="169">
        <f t="shared" si="33"/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0" t="s">
        <v>213</v>
      </c>
      <c r="AT299" s="170" t="s">
        <v>137</v>
      </c>
      <c r="AU299" s="170" t="s">
        <v>142</v>
      </c>
      <c r="AY299" s="17" t="s">
        <v>134</v>
      </c>
      <c r="BE299" s="171">
        <f t="shared" si="34"/>
        <v>0</v>
      </c>
      <c r="BF299" s="171">
        <f t="shared" si="35"/>
        <v>0</v>
      </c>
      <c r="BG299" s="171">
        <f t="shared" si="36"/>
        <v>0</v>
      </c>
      <c r="BH299" s="171">
        <f t="shared" si="37"/>
        <v>0</v>
      </c>
      <c r="BI299" s="171">
        <f t="shared" si="38"/>
        <v>0</v>
      </c>
      <c r="BJ299" s="17" t="s">
        <v>142</v>
      </c>
      <c r="BK299" s="171">
        <f t="shared" si="39"/>
        <v>0</v>
      </c>
      <c r="BL299" s="17" t="s">
        <v>213</v>
      </c>
      <c r="BM299" s="170" t="s">
        <v>517</v>
      </c>
    </row>
    <row r="300" spans="1:65" s="2" customFormat="1" ht="16.5" customHeight="1">
      <c r="A300" s="32"/>
      <c r="B300" s="157"/>
      <c r="C300" s="158" t="s">
        <v>518</v>
      </c>
      <c r="D300" s="158" t="s">
        <v>137</v>
      </c>
      <c r="E300" s="159" t="s">
        <v>519</v>
      </c>
      <c r="F300" s="160" t="s">
        <v>520</v>
      </c>
      <c r="G300" s="161" t="s">
        <v>203</v>
      </c>
      <c r="H300" s="162">
        <v>3</v>
      </c>
      <c r="I300" s="163"/>
      <c r="J300" s="164">
        <f t="shared" si="30"/>
        <v>0</v>
      </c>
      <c r="K300" s="165"/>
      <c r="L300" s="33"/>
      <c r="M300" s="166" t="s">
        <v>1</v>
      </c>
      <c r="N300" s="167" t="s">
        <v>42</v>
      </c>
      <c r="O300" s="58"/>
      <c r="P300" s="168">
        <f t="shared" si="31"/>
        <v>0</v>
      </c>
      <c r="Q300" s="168">
        <v>0.00014</v>
      </c>
      <c r="R300" s="168">
        <f t="shared" si="32"/>
        <v>0.00041999999999999996</v>
      </c>
      <c r="S300" s="168">
        <v>0</v>
      </c>
      <c r="T300" s="169">
        <f t="shared" si="33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213</v>
      </c>
      <c r="AT300" s="170" t="s">
        <v>137</v>
      </c>
      <c r="AU300" s="170" t="s">
        <v>142</v>
      </c>
      <c r="AY300" s="17" t="s">
        <v>134</v>
      </c>
      <c r="BE300" s="171">
        <f t="shared" si="34"/>
        <v>0</v>
      </c>
      <c r="BF300" s="171">
        <f t="shared" si="35"/>
        <v>0</v>
      </c>
      <c r="BG300" s="171">
        <f t="shared" si="36"/>
        <v>0</v>
      </c>
      <c r="BH300" s="171">
        <f t="shared" si="37"/>
        <v>0</v>
      </c>
      <c r="BI300" s="171">
        <f t="shared" si="38"/>
        <v>0</v>
      </c>
      <c r="BJ300" s="17" t="s">
        <v>142</v>
      </c>
      <c r="BK300" s="171">
        <f t="shared" si="39"/>
        <v>0</v>
      </c>
      <c r="BL300" s="17" t="s">
        <v>213</v>
      </c>
      <c r="BM300" s="170" t="s">
        <v>521</v>
      </c>
    </row>
    <row r="301" spans="1:65" s="2" customFormat="1" ht="21.75" customHeight="1">
      <c r="A301" s="32"/>
      <c r="B301" s="157"/>
      <c r="C301" s="196" t="s">
        <v>522</v>
      </c>
      <c r="D301" s="196" t="s">
        <v>206</v>
      </c>
      <c r="E301" s="197" t="s">
        <v>523</v>
      </c>
      <c r="F301" s="198" t="s">
        <v>524</v>
      </c>
      <c r="G301" s="199" t="s">
        <v>203</v>
      </c>
      <c r="H301" s="200">
        <v>1</v>
      </c>
      <c r="I301" s="201"/>
      <c r="J301" s="202">
        <f t="shared" si="30"/>
        <v>0</v>
      </c>
      <c r="K301" s="203"/>
      <c r="L301" s="204"/>
      <c r="M301" s="205" t="s">
        <v>1</v>
      </c>
      <c r="N301" s="206" t="s">
        <v>42</v>
      </c>
      <c r="O301" s="58"/>
      <c r="P301" s="168">
        <f t="shared" si="31"/>
        <v>0</v>
      </c>
      <c r="Q301" s="168">
        <v>0.00044</v>
      </c>
      <c r="R301" s="168">
        <f t="shared" si="32"/>
        <v>0.00044</v>
      </c>
      <c r="S301" s="168">
        <v>0</v>
      </c>
      <c r="T301" s="169">
        <f t="shared" si="33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0" t="s">
        <v>307</v>
      </c>
      <c r="AT301" s="170" t="s">
        <v>206</v>
      </c>
      <c r="AU301" s="170" t="s">
        <v>142</v>
      </c>
      <c r="AY301" s="17" t="s">
        <v>134</v>
      </c>
      <c r="BE301" s="171">
        <f t="shared" si="34"/>
        <v>0</v>
      </c>
      <c r="BF301" s="171">
        <f t="shared" si="35"/>
        <v>0</v>
      </c>
      <c r="BG301" s="171">
        <f t="shared" si="36"/>
        <v>0</v>
      </c>
      <c r="BH301" s="171">
        <f t="shared" si="37"/>
        <v>0</v>
      </c>
      <c r="BI301" s="171">
        <f t="shared" si="38"/>
        <v>0</v>
      </c>
      <c r="BJ301" s="17" t="s">
        <v>142</v>
      </c>
      <c r="BK301" s="171">
        <f t="shared" si="39"/>
        <v>0</v>
      </c>
      <c r="BL301" s="17" t="s">
        <v>213</v>
      </c>
      <c r="BM301" s="170" t="s">
        <v>525</v>
      </c>
    </row>
    <row r="302" spans="1:65" s="2" customFormat="1" ht="21.75" customHeight="1">
      <c r="A302" s="32"/>
      <c r="B302" s="157"/>
      <c r="C302" s="196" t="s">
        <v>526</v>
      </c>
      <c r="D302" s="196" t="s">
        <v>206</v>
      </c>
      <c r="E302" s="197" t="s">
        <v>527</v>
      </c>
      <c r="F302" s="198" t="s">
        <v>528</v>
      </c>
      <c r="G302" s="199" t="s">
        <v>203</v>
      </c>
      <c r="H302" s="200">
        <v>1</v>
      </c>
      <c r="I302" s="201"/>
      <c r="J302" s="202">
        <f t="shared" si="30"/>
        <v>0</v>
      </c>
      <c r="K302" s="203"/>
      <c r="L302" s="204"/>
      <c r="M302" s="205" t="s">
        <v>1</v>
      </c>
      <c r="N302" s="206" t="s">
        <v>42</v>
      </c>
      <c r="O302" s="58"/>
      <c r="P302" s="168">
        <f t="shared" si="31"/>
        <v>0</v>
      </c>
      <c r="Q302" s="168">
        <v>0</v>
      </c>
      <c r="R302" s="168">
        <f t="shared" si="32"/>
        <v>0</v>
      </c>
      <c r="S302" s="168">
        <v>0</v>
      </c>
      <c r="T302" s="169">
        <f t="shared" si="33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0" t="s">
        <v>307</v>
      </c>
      <c r="AT302" s="170" t="s">
        <v>206</v>
      </c>
      <c r="AU302" s="170" t="s">
        <v>142</v>
      </c>
      <c r="AY302" s="17" t="s">
        <v>134</v>
      </c>
      <c r="BE302" s="171">
        <f t="shared" si="34"/>
        <v>0</v>
      </c>
      <c r="BF302" s="171">
        <f t="shared" si="35"/>
        <v>0</v>
      </c>
      <c r="BG302" s="171">
        <f t="shared" si="36"/>
        <v>0</v>
      </c>
      <c r="BH302" s="171">
        <f t="shared" si="37"/>
        <v>0</v>
      </c>
      <c r="BI302" s="171">
        <f t="shared" si="38"/>
        <v>0</v>
      </c>
      <c r="BJ302" s="17" t="s">
        <v>142</v>
      </c>
      <c r="BK302" s="171">
        <f t="shared" si="39"/>
        <v>0</v>
      </c>
      <c r="BL302" s="17" t="s">
        <v>213</v>
      </c>
      <c r="BM302" s="170" t="s">
        <v>529</v>
      </c>
    </row>
    <row r="303" spans="1:65" s="2" customFormat="1" ht="16.5" customHeight="1">
      <c r="A303" s="32"/>
      <c r="B303" s="157"/>
      <c r="C303" s="158" t="s">
        <v>530</v>
      </c>
      <c r="D303" s="158" t="s">
        <v>137</v>
      </c>
      <c r="E303" s="159" t="s">
        <v>531</v>
      </c>
      <c r="F303" s="160" t="s">
        <v>532</v>
      </c>
      <c r="G303" s="161" t="s">
        <v>203</v>
      </c>
      <c r="H303" s="162">
        <v>1</v>
      </c>
      <c r="I303" s="163"/>
      <c r="J303" s="164">
        <f t="shared" si="30"/>
        <v>0</v>
      </c>
      <c r="K303" s="165"/>
      <c r="L303" s="33"/>
      <c r="M303" s="166" t="s">
        <v>1</v>
      </c>
      <c r="N303" s="167" t="s">
        <v>42</v>
      </c>
      <c r="O303" s="58"/>
      <c r="P303" s="168">
        <f t="shared" si="31"/>
        <v>0</v>
      </c>
      <c r="Q303" s="168">
        <v>0.00031</v>
      </c>
      <c r="R303" s="168">
        <f t="shared" si="32"/>
        <v>0.00031</v>
      </c>
      <c r="S303" s="168">
        <v>0</v>
      </c>
      <c r="T303" s="169">
        <f t="shared" si="33"/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213</v>
      </c>
      <c r="AT303" s="170" t="s">
        <v>137</v>
      </c>
      <c r="AU303" s="170" t="s">
        <v>142</v>
      </c>
      <c r="AY303" s="17" t="s">
        <v>134</v>
      </c>
      <c r="BE303" s="171">
        <f t="shared" si="34"/>
        <v>0</v>
      </c>
      <c r="BF303" s="171">
        <f t="shared" si="35"/>
        <v>0</v>
      </c>
      <c r="BG303" s="171">
        <f t="shared" si="36"/>
        <v>0</v>
      </c>
      <c r="BH303" s="171">
        <f t="shared" si="37"/>
        <v>0</v>
      </c>
      <c r="BI303" s="171">
        <f t="shared" si="38"/>
        <v>0</v>
      </c>
      <c r="BJ303" s="17" t="s">
        <v>142</v>
      </c>
      <c r="BK303" s="171">
        <f t="shared" si="39"/>
        <v>0</v>
      </c>
      <c r="BL303" s="17" t="s">
        <v>213</v>
      </c>
      <c r="BM303" s="170" t="s">
        <v>533</v>
      </c>
    </row>
    <row r="304" spans="1:65" s="2" customFormat="1" ht="21.75" customHeight="1">
      <c r="A304" s="32"/>
      <c r="B304" s="157"/>
      <c r="C304" s="158" t="s">
        <v>534</v>
      </c>
      <c r="D304" s="158" t="s">
        <v>137</v>
      </c>
      <c r="E304" s="159" t="s">
        <v>535</v>
      </c>
      <c r="F304" s="160" t="s">
        <v>536</v>
      </c>
      <c r="G304" s="161" t="s">
        <v>256</v>
      </c>
      <c r="H304" s="162">
        <v>0.065</v>
      </c>
      <c r="I304" s="163"/>
      <c r="J304" s="164">
        <f t="shared" si="30"/>
        <v>0</v>
      </c>
      <c r="K304" s="165"/>
      <c r="L304" s="33"/>
      <c r="M304" s="166" t="s">
        <v>1</v>
      </c>
      <c r="N304" s="167" t="s">
        <v>42</v>
      </c>
      <c r="O304" s="58"/>
      <c r="P304" s="168">
        <f t="shared" si="31"/>
        <v>0</v>
      </c>
      <c r="Q304" s="168">
        <v>0</v>
      </c>
      <c r="R304" s="168">
        <f t="shared" si="32"/>
        <v>0</v>
      </c>
      <c r="S304" s="168">
        <v>0</v>
      </c>
      <c r="T304" s="169">
        <f t="shared" si="33"/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213</v>
      </c>
      <c r="AT304" s="170" t="s">
        <v>137</v>
      </c>
      <c r="AU304" s="170" t="s">
        <v>142</v>
      </c>
      <c r="AY304" s="17" t="s">
        <v>134</v>
      </c>
      <c r="BE304" s="171">
        <f t="shared" si="34"/>
        <v>0</v>
      </c>
      <c r="BF304" s="171">
        <f t="shared" si="35"/>
        <v>0</v>
      </c>
      <c r="BG304" s="171">
        <f t="shared" si="36"/>
        <v>0</v>
      </c>
      <c r="BH304" s="171">
        <f t="shared" si="37"/>
        <v>0</v>
      </c>
      <c r="BI304" s="171">
        <f t="shared" si="38"/>
        <v>0</v>
      </c>
      <c r="BJ304" s="17" t="s">
        <v>142</v>
      </c>
      <c r="BK304" s="171">
        <f t="shared" si="39"/>
        <v>0</v>
      </c>
      <c r="BL304" s="17" t="s">
        <v>213</v>
      </c>
      <c r="BM304" s="170" t="s">
        <v>537</v>
      </c>
    </row>
    <row r="305" spans="1:65" s="2" customFormat="1" ht="21.75" customHeight="1">
      <c r="A305" s="32"/>
      <c r="B305" s="157"/>
      <c r="C305" s="158" t="s">
        <v>538</v>
      </c>
      <c r="D305" s="158" t="s">
        <v>137</v>
      </c>
      <c r="E305" s="159" t="s">
        <v>539</v>
      </c>
      <c r="F305" s="160" t="s">
        <v>540</v>
      </c>
      <c r="G305" s="161" t="s">
        <v>256</v>
      </c>
      <c r="H305" s="162">
        <v>0.065</v>
      </c>
      <c r="I305" s="163"/>
      <c r="J305" s="164">
        <f t="shared" si="30"/>
        <v>0</v>
      </c>
      <c r="K305" s="165"/>
      <c r="L305" s="33"/>
      <c r="M305" s="166" t="s">
        <v>1</v>
      </c>
      <c r="N305" s="167" t="s">
        <v>42</v>
      </c>
      <c r="O305" s="58"/>
      <c r="P305" s="168">
        <f t="shared" si="31"/>
        <v>0</v>
      </c>
      <c r="Q305" s="168">
        <v>0</v>
      </c>
      <c r="R305" s="168">
        <f t="shared" si="32"/>
        <v>0</v>
      </c>
      <c r="S305" s="168">
        <v>0</v>
      </c>
      <c r="T305" s="169">
        <f t="shared" si="33"/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0" t="s">
        <v>213</v>
      </c>
      <c r="AT305" s="170" t="s">
        <v>137</v>
      </c>
      <c r="AU305" s="170" t="s">
        <v>142</v>
      </c>
      <c r="AY305" s="17" t="s">
        <v>134</v>
      </c>
      <c r="BE305" s="171">
        <f t="shared" si="34"/>
        <v>0</v>
      </c>
      <c r="BF305" s="171">
        <f t="shared" si="35"/>
        <v>0</v>
      </c>
      <c r="BG305" s="171">
        <f t="shared" si="36"/>
        <v>0</v>
      </c>
      <c r="BH305" s="171">
        <f t="shared" si="37"/>
        <v>0</v>
      </c>
      <c r="BI305" s="171">
        <f t="shared" si="38"/>
        <v>0</v>
      </c>
      <c r="BJ305" s="17" t="s">
        <v>142</v>
      </c>
      <c r="BK305" s="171">
        <f t="shared" si="39"/>
        <v>0</v>
      </c>
      <c r="BL305" s="17" t="s">
        <v>213</v>
      </c>
      <c r="BM305" s="170" t="s">
        <v>541</v>
      </c>
    </row>
    <row r="306" spans="1:65" s="2" customFormat="1" ht="33" customHeight="1">
      <c r="A306" s="32"/>
      <c r="B306" s="157"/>
      <c r="C306" s="158" t="s">
        <v>542</v>
      </c>
      <c r="D306" s="158" t="s">
        <v>137</v>
      </c>
      <c r="E306" s="159" t="s">
        <v>543</v>
      </c>
      <c r="F306" s="160" t="s">
        <v>544</v>
      </c>
      <c r="G306" s="161" t="s">
        <v>545</v>
      </c>
      <c r="H306" s="162">
        <v>1</v>
      </c>
      <c r="I306" s="163"/>
      <c r="J306" s="164">
        <f t="shared" si="30"/>
        <v>0</v>
      </c>
      <c r="K306" s="165"/>
      <c r="L306" s="33"/>
      <c r="M306" s="166" t="s">
        <v>1</v>
      </c>
      <c r="N306" s="167" t="s">
        <v>42</v>
      </c>
      <c r="O306" s="58"/>
      <c r="P306" s="168">
        <f t="shared" si="31"/>
        <v>0</v>
      </c>
      <c r="Q306" s="168">
        <v>0</v>
      </c>
      <c r="R306" s="168">
        <f t="shared" si="32"/>
        <v>0</v>
      </c>
      <c r="S306" s="168">
        <v>0</v>
      </c>
      <c r="T306" s="169">
        <f t="shared" si="33"/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0" t="s">
        <v>213</v>
      </c>
      <c r="AT306" s="170" t="s">
        <v>137</v>
      </c>
      <c r="AU306" s="170" t="s">
        <v>142</v>
      </c>
      <c r="AY306" s="17" t="s">
        <v>134</v>
      </c>
      <c r="BE306" s="171">
        <f t="shared" si="34"/>
        <v>0</v>
      </c>
      <c r="BF306" s="171">
        <f t="shared" si="35"/>
        <v>0</v>
      </c>
      <c r="BG306" s="171">
        <f t="shared" si="36"/>
        <v>0</v>
      </c>
      <c r="BH306" s="171">
        <f t="shared" si="37"/>
        <v>0</v>
      </c>
      <c r="BI306" s="171">
        <f t="shared" si="38"/>
        <v>0</v>
      </c>
      <c r="BJ306" s="17" t="s">
        <v>142</v>
      </c>
      <c r="BK306" s="171">
        <f t="shared" si="39"/>
        <v>0</v>
      </c>
      <c r="BL306" s="17" t="s">
        <v>213</v>
      </c>
      <c r="BM306" s="170" t="s">
        <v>546</v>
      </c>
    </row>
    <row r="307" spans="2:63" s="12" customFormat="1" ht="22.9" customHeight="1">
      <c r="B307" s="144"/>
      <c r="D307" s="145" t="s">
        <v>75</v>
      </c>
      <c r="E307" s="155" t="s">
        <v>547</v>
      </c>
      <c r="F307" s="155" t="s">
        <v>548</v>
      </c>
      <c r="I307" s="147"/>
      <c r="J307" s="156">
        <f>BK307</f>
        <v>0</v>
      </c>
      <c r="L307" s="144"/>
      <c r="M307" s="149"/>
      <c r="N307" s="150"/>
      <c r="O307" s="150"/>
      <c r="P307" s="151">
        <f>SUM(P308:P310)</f>
        <v>0</v>
      </c>
      <c r="Q307" s="150"/>
      <c r="R307" s="151">
        <f>SUM(R308:R310)</f>
        <v>0.012</v>
      </c>
      <c r="S307" s="150"/>
      <c r="T307" s="152">
        <f>SUM(T308:T310)</f>
        <v>0</v>
      </c>
      <c r="AR307" s="145" t="s">
        <v>142</v>
      </c>
      <c r="AT307" s="153" t="s">
        <v>75</v>
      </c>
      <c r="AU307" s="153" t="s">
        <v>81</v>
      </c>
      <c r="AY307" s="145" t="s">
        <v>134</v>
      </c>
      <c r="BK307" s="154">
        <f>SUM(BK308:BK310)</f>
        <v>0</v>
      </c>
    </row>
    <row r="308" spans="1:65" s="2" customFormat="1" ht="21.75" customHeight="1">
      <c r="A308" s="32"/>
      <c r="B308" s="157"/>
      <c r="C308" s="158" t="s">
        <v>549</v>
      </c>
      <c r="D308" s="158" t="s">
        <v>137</v>
      </c>
      <c r="E308" s="159" t="s">
        <v>550</v>
      </c>
      <c r="F308" s="160" t="s">
        <v>551</v>
      </c>
      <c r="G308" s="161" t="s">
        <v>407</v>
      </c>
      <c r="H308" s="162">
        <v>1</v>
      </c>
      <c r="I308" s="163"/>
      <c r="J308" s="164">
        <f>ROUND(I308*H308,2)</f>
        <v>0</v>
      </c>
      <c r="K308" s="165"/>
      <c r="L308" s="33"/>
      <c r="M308" s="166" t="s">
        <v>1</v>
      </c>
      <c r="N308" s="167" t="s">
        <v>42</v>
      </c>
      <c r="O308" s="58"/>
      <c r="P308" s="168">
        <f>O308*H308</f>
        <v>0</v>
      </c>
      <c r="Q308" s="168">
        <v>0.012</v>
      </c>
      <c r="R308" s="168">
        <f>Q308*H308</f>
        <v>0.012</v>
      </c>
      <c r="S308" s="168">
        <v>0</v>
      </c>
      <c r="T308" s="169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0" t="s">
        <v>213</v>
      </c>
      <c r="AT308" s="170" t="s">
        <v>137</v>
      </c>
      <c r="AU308" s="170" t="s">
        <v>142</v>
      </c>
      <c r="AY308" s="17" t="s">
        <v>134</v>
      </c>
      <c r="BE308" s="171">
        <f>IF(N308="základní",J308,0)</f>
        <v>0</v>
      </c>
      <c r="BF308" s="171">
        <f>IF(N308="snížená",J308,0)</f>
        <v>0</v>
      </c>
      <c r="BG308" s="171">
        <f>IF(N308="zákl. přenesená",J308,0)</f>
        <v>0</v>
      </c>
      <c r="BH308" s="171">
        <f>IF(N308="sníž. přenesená",J308,0)</f>
        <v>0</v>
      </c>
      <c r="BI308" s="171">
        <f>IF(N308="nulová",J308,0)</f>
        <v>0</v>
      </c>
      <c r="BJ308" s="17" t="s">
        <v>142</v>
      </c>
      <c r="BK308" s="171">
        <f>ROUND(I308*H308,2)</f>
        <v>0</v>
      </c>
      <c r="BL308" s="17" t="s">
        <v>213</v>
      </c>
      <c r="BM308" s="170" t="s">
        <v>552</v>
      </c>
    </row>
    <row r="309" spans="1:65" s="2" customFormat="1" ht="21.75" customHeight="1">
      <c r="A309" s="32"/>
      <c r="B309" s="157"/>
      <c r="C309" s="158" t="s">
        <v>553</v>
      </c>
      <c r="D309" s="158" t="s">
        <v>137</v>
      </c>
      <c r="E309" s="159" t="s">
        <v>554</v>
      </c>
      <c r="F309" s="160" t="s">
        <v>555</v>
      </c>
      <c r="G309" s="161" t="s">
        <v>256</v>
      </c>
      <c r="H309" s="162">
        <v>0.012</v>
      </c>
      <c r="I309" s="163"/>
      <c r="J309" s="164">
        <f>ROUND(I309*H309,2)</f>
        <v>0</v>
      </c>
      <c r="K309" s="165"/>
      <c r="L309" s="33"/>
      <c r="M309" s="166" t="s">
        <v>1</v>
      </c>
      <c r="N309" s="167" t="s">
        <v>42</v>
      </c>
      <c r="O309" s="58"/>
      <c r="P309" s="168">
        <f>O309*H309</f>
        <v>0</v>
      </c>
      <c r="Q309" s="168">
        <v>0</v>
      </c>
      <c r="R309" s="168">
        <f>Q309*H309</f>
        <v>0</v>
      </c>
      <c r="S309" s="168">
        <v>0</v>
      </c>
      <c r="T309" s="169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0" t="s">
        <v>213</v>
      </c>
      <c r="AT309" s="170" t="s">
        <v>137</v>
      </c>
      <c r="AU309" s="170" t="s">
        <v>142</v>
      </c>
      <c r="AY309" s="17" t="s">
        <v>134</v>
      </c>
      <c r="BE309" s="171">
        <f>IF(N309="základní",J309,0)</f>
        <v>0</v>
      </c>
      <c r="BF309" s="171">
        <f>IF(N309="snížená",J309,0)</f>
        <v>0</v>
      </c>
      <c r="BG309" s="171">
        <f>IF(N309="zákl. přenesená",J309,0)</f>
        <v>0</v>
      </c>
      <c r="BH309" s="171">
        <f>IF(N309="sníž. přenesená",J309,0)</f>
        <v>0</v>
      </c>
      <c r="BI309" s="171">
        <f>IF(N309="nulová",J309,0)</f>
        <v>0</v>
      </c>
      <c r="BJ309" s="17" t="s">
        <v>142</v>
      </c>
      <c r="BK309" s="171">
        <f>ROUND(I309*H309,2)</f>
        <v>0</v>
      </c>
      <c r="BL309" s="17" t="s">
        <v>213</v>
      </c>
      <c r="BM309" s="170" t="s">
        <v>556</v>
      </c>
    </row>
    <row r="310" spans="1:65" s="2" customFormat="1" ht="21.75" customHeight="1">
      <c r="A310" s="32"/>
      <c r="B310" s="157"/>
      <c r="C310" s="158" t="s">
        <v>557</v>
      </c>
      <c r="D310" s="158" t="s">
        <v>137</v>
      </c>
      <c r="E310" s="159" t="s">
        <v>558</v>
      </c>
      <c r="F310" s="160" t="s">
        <v>559</v>
      </c>
      <c r="G310" s="161" t="s">
        <v>256</v>
      </c>
      <c r="H310" s="162">
        <v>0.012</v>
      </c>
      <c r="I310" s="163"/>
      <c r="J310" s="164">
        <f>ROUND(I310*H310,2)</f>
        <v>0</v>
      </c>
      <c r="K310" s="165"/>
      <c r="L310" s="33"/>
      <c r="M310" s="166" t="s">
        <v>1</v>
      </c>
      <c r="N310" s="167" t="s">
        <v>42</v>
      </c>
      <c r="O310" s="58"/>
      <c r="P310" s="168">
        <f>O310*H310</f>
        <v>0</v>
      </c>
      <c r="Q310" s="168">
        <v>0</v>
      </c>
      <c r="R310" s="168">
        <f>Q310*H310</f>
        <v>0</v>
      </c>
      <c r="S310" s="168">
        <v>0</v>
      </c>
      <c r="T310" s="169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213</v>
      </c>
      <c r="AT310" s="170" t="s">
        <v>137</v>
      </c>
      <c r="AU310" s="170" t="s">
        <v>142</v>
      </c>
      <c r="AY310" s="17" t="s">
        <v>134</v>
      </c>
      <c r="BE310" s="171">
        <f>IF(N310="základní",J310,0)</f>
        <v>0</v>
      </c>
      <c r="BF310" s="171">
        <f>IF(N310="snížená",J310,0)</f>
        <v>0</v>
      </c>
      <c r="BG310" s="171">
        <f>IF(N310="zákl. přenesená",J310,0)</f>
        <v>0</v>
      </c>
      <c r="BH310" s="171">
        <f>IF(N310="sníž. přenesená",J310,0)</f>
        <v>0</v>
      </c>
      <c r="BI310" s="171">
        <f>IF(N310="nulová",J310,0)</f>
        <v>0</v>
      </c>
      <c r="BJ310" s="17" t="s">
        <v>142</v>
      </c>
      <c r="BK310" s="171">
        <f>ROUND(I310*H310,2)</f>
        <v>0</v>
      </c>
      <c r="BL310" s="17" t="s">
        <v>213</v>
      </c>
      <c r="BM310" s="170" t="s">
        <v>560</v>
      </c>
    </row>
    <row r="311" spans="2:63" s="12" customFormat="1" ht="22.9" customHeight="1">
      <c r="B311" s="144"/>
      <c r="D311" s="145" t="s">
        <v>75</v>
      </c>
      <c r="E311" s="155" t="s">
        <v>561</v>
      </c>
      <c r="F311" s="155" t="s">
        <v>562</v>
      </c>
      <c r="I311" s="147"/>
      <c r="J311" s="156">
        <f>BK311</f>
        <v>0</v>
      </c>
      <c r="L311" s="144"/>
      <c r="M311" s="149"/>
      <c r="N311" s="150"/>
      <c r="O311" s="150"/>
      <c r="P311" s="151">
        <f>SUM(P312:P331)</f>
        <v>0</v>
      </c>
      <c r="Q311" s="150"/>
      <c r="R311" s="151">
        <f>SUM(R312:R331)</f>
        <v>0.038470000000000004</v>
      </c>
      <c r="S311" s="150"/>
      <c r="T311" s="152">
        <f>SUM(T312:T331)</f>
        <v>0.05725</v>
      </c>
      <c r="AR311" s="145" t="s">
        <v>142</v>
      </c>
      <c r="AT311" s="153" t="s">
        <v>75</v>
      </c>
      <c r="AU311" s="153" t="s">
        <v>81</v>
      </c>
      <c r="AY311" s="145" t="s">
        <v>134</v>
      </c>
      <c r="BK311" s="154">
        <f>SUM(BK312:BK331)</f>
        <v>0</v>
      </c>
    </row>
    <row r="312" spans="1:65" s="2" customFormat="1" ht="16.5" customHeight="1">
      <c r="A312" s="32"/>
      <c r="B312" s="157"/>
      <c r="C312" s="158" t="s">
        <v>563</v>
      </c>
      <c r="D312" s="158" t="s">
        <v>137</v>
      </c>
      <c r="E312" s="159" t="s">
        <v>564</v>
      </c>
      <c r="F312" s="160" t="s">
        <v>565</v>
      </c>
      <c r="G312" s="161" t="s">
        <v>203</v>
      </c>
      <c r="H312" s="162">
        <v>2</v>
      </c>
      <c r="I312" s="163"/>
      <c r="J312" s="164">
        <f aca="true" t="shared" si="40" ref="J312:J331">ROUND(I312*H312,2)</f>
        <v>0</v>
      </c>
      <c r="K312" s="165"/>
      <c r="L312" s="33"/>
      <c r="M312" s="166" t="s">
        <v>1</v>
      </c>
      <c r="N312" s="167" t="s">
        <v>42</v>
      </c>
      <c r="O312" s="58"/>
      <c r="P312" s="168">
        <f aca="true" t="shared" si="41" ref="P312:P331">O312*H312</f>
        <v>0</v>
      </c>
      <c r="Q312" s="168">
        <v>0</v>
      </c>
      <c r="R312" s="168">
        <f aca="true" t="shared" si="42" ref="R312:R331">Q312*H312</f>
        <v>0</v>
      </c>
      <c r="S312" s="168">
        <v>0</v>
      </c>
      <c r="T312" s="169">
        <f aca="true" t="shared" si="43" ref="T312:T331"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70" t="s">
        <v>213</v>
      </c>
      <c r="AT312" s="170" t="s">
        <v>137</v>
      </c>
      <c r="AU312" s="170" t="s">
        <v>142</v>
      </c>
      <c r="AY312" s="17" t="s">
        <v>134</v>
      </c>
      <c r="BE312" s="171">
        <f aca="true" t="shared" si="44" ref="BE312:BE331">IF(N312="základní",J312,0)</f>
        <v>0</v>
      </c>
      <c r="BF312" s="171">
        <f aca="true" t="shared" si="45" ref="BF312:BF331">IF(N312="snížená",J312,0)</f>
        <v>0</v>
      </c>
      <c r="BG312" s="171">
        <f aca="true" t="shared" si="46" ref="BG312:BG331">IF(N312="zákl. přenesená",J312,0)</f>
        <v>0</v>
      </c>
      <c r="BH312" s="171">
        <f aca="true" t="shared" si="47" ref="BH312:BH331">IF(N312="sníž. přenesená",J312,0)</f>
        <v>0</v>
      </c>
      <c r="BI312" s="171">
        <f aca="true" t="shared" si="48" ref="BI312:BI331">IF(N312="nulová",J312,0)</f>
        <v>0</v>
      </c>
      <c r="BJ312" s="17" t="s">
        <v>142</v>
      </c>
      <c r="BK312" s="171">
        <f aca="true" t="shared" si="49" ref="BK312:BK331">ROUND(I312*H312,2)</f>
        <v>0</v>
      </c>
      <c r="BL312" s="17" t="s">
        <v>213</v>
      </c>
      <c r="BM312" s="170" t="s">
        <v>566</v>
      </c>
    </row>
    <row r="313" spans="1:65" s="2" customFormat="1" ht="21.75" customHeight="1">
      <c r="A313" s="32"/>
      <c r="B313" s="157"/>
      <c r="C313" s="196" t="s">
        <v>567</v>
      </c>
      <c r="D313" s="196" t="s">
        <v>206</v>
      </c>
      <c r="E313" s="197" t="s">
        <v>568</v>
      </c>
      <c r="F313" s="198" t="s">
        <v>569</v>
      </c>
      <c r="G313" s="199" t="s">
        <v>203</v>
      </c>
      <c r="H313" s="200">
        <v>2</v>
      </c>
      <c r="I313" s="201"/>
      <c r="J313" s="202">
        <f t="shared" si="40"/>
        <v>0</v>
      </c>
      <c r="K313" s="203"/>
      <c r="L313" s="204"/>
      <c r="M313" s="205" t="s">
        <v>1</v>
      </c>
      <c r="N313" s="206" t="s">
        <v>42</v>
      </c>
      <c r="O313" s="58"/>
      <c r="P313" s="168">
        <f t="shared" si="41"/>
        <v>0</v>
      </c>
      <c r="Q313" s="168">
        <v>2E-05</v>
      </c>
      <c r="R313" s="168">
        <f t="shared" si="42"/>
        <v>4E-05</v>
      </c>
      <c r="S313" s="168">
        <v>0</v>
      </c>
      <c r="T313" s="169">
        <f t="shared" si="43"/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70" t="s">
        <v>307</v>
      </c>
      <c r="AT313" s="170" t="s">
        <v>206</v>
      </c>
      <c r="AU313" s="170" t="s">
        <v>142</v>
      </c>
      <c r="AY313" s="17" t="s">
        <v>134</v>
      </c>
      <c r="BE313" s="171">
        <f t="shared" si="44"/>
        <v>0</v>
      </c>
      <c r="BF313" s="171">
        <f t="shared" si="45"/>
        <v>0</v>
      </c>
      <c r="BG313" s="171">
        <f t="shared" si="46"/>
        <v>0</v>
      </c>
      <c r="BH313" s="171">
        <f t="shared" si="47"/>
        <v>0</v>
      </c>
      <c r="BI313" s="171">
        <f t="shared" si="48"/>
        <v>0</v>
      </c>
      <c r="BJ313" s="17" t="s">
        <v>142</v>
      </c>
      <c r="BK313" s="171">
        <f t="shared" si="49"/>
        <v>0</v>
      </c>
      <c r="BL313" s="17" t="s">
        <v>213</v>
      </c>
      <c r="BM313" s="170" t="s">
        <v>570</v>
      </c>
    </row>
    <row r="314" spans="1:65" s="2" customFormat="1" ht="21.75" customHeight="1">
      <c r="A314" s="32"/>
      <c r="B314" s="157"/>
      <c r="C314" s="158" t="s">
        <v>571</v>
      </c>
      <c r="D314" s="158" t="s">
        <v>137</v>
      </c>
      <c r="E314" s="159" t="s">
        <v>572</v>
      </c>
      <c r="F314" s="160" t="s">
        <v>573</v>
      </c>
      <c r="G314" s="161" t="s">
        <v>322</v>
      </c>
      <c r="H314" s="162">
        <v>80</v>
      </c>
      <c r="I314" s="163"/>
      <c r="J314" s="164">
        <f t="shared" si="40"/>
        <v>0</v>
      </c>
      <c r="K314" s="165"/>
      <c r="L314" s="33"/>
      <c r="M314" s="166" t="s">
        <v>1</v>
      </c>
      <c r="N314" s="167" t="s">
        <v>42</v>
      </c>
      <c r="O314" s="58"/>
      <c r="P314" s="168">
        <f t="shared" si="41"/>
        <v>0</v>
      </c>
      <c r="Q314" s="168">
        <v>0</v>
      </c>
      <c r="R314" s="168">
        <f t="shared" si="42"/>
        <v>0</v>
      </c>
      <c r="S314" s="168">
        <v>0</v>
      </c>
      <c r="T314" s="169">
        <f t="shared" si="43"/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70" t="s">
        <v>213</v>
      </c>
      <c r="AT314" s="170" t="s">
        <v>137</v>
      </c>
      <c r="AU314" s="170" t="s">
        <v>142</v>
      </c>
      <c r="AY314" s="17" t="s">
        <v>134</v>
      </c>
      <c r="BE314" s="171">
        <f t="shared" si="44"/>
        <v>0</v>
      </c>
      <c r="BF314" s="171">
        <f t="shared" si="45"/>
        <v>0</v>
      </c>
      <c r="BG314" s="171">
        <f t="shared" si="46"/>
        <v>0</v>
      </c>
      <c r="BH314" s="171">
        <f t="shared" si="47"/>
        <v>0</v>
      </c>
      <c r="BI314" s="171">
        <f t="shared" si="48"/>
        <v>0</v>
      </c>
      <c r="BJ314" s="17" t="s">
        <v>142</v>
      </c>
      <c r="BK314" s="171">
        <f t="shared" si="49"/>
        <v>0</v>
      </c>
      <c r="BL314" s="17" t="s">
        <v>213</v>
      </c>
      <c r="BM314" s="170" t="s">
        <v>574</v>
      </c>
    </row>
    <row r="315" spans="1:65" s="2" customFormat="1" ht="16.5" customHeight="1">
      <c r="A315" s="32"/>
      <c r="B315" s="157"/>
      <c r="C315" s="196" t="s">
        <v>575</v>
      </c>
      <c r="D315" s="196" t="s">
        <v>206</v>
      </c>
      <c r="E315" s="197" t="s">
        <v>576</v>
      </c>
      <c r="F315" s="198" t="s">
        <v>577</v>
      </c>
      <c r="G315" s="199" t="s">
        <v>322</v>
      </c>
      <c r="H315" s="200">
        <v>40</v>
      </c>
      <c r="I315" s="201"/>
      <c r="J315" s="202">
        <f t="shared" si="40"/>
        <v>0</v>
      </c>
      <c r="K315" s="203"/>
      <c r="L315" s="204"/>
      <c r="M315" s="205" t="s">
        <v>1</v>
      </c>
      <c r="N315" s="206" t="s">
        <v>42</v>
      </c>
      <c r="O315" s="58"/>
      <c r="P315" s="168">
        <f t="shared" si="41"/>
        <v>0</v>
      </c>
      <c r="Q315" s="168">
        <v>0.00017</v>
      </c>
      <c r="R315" s="168">
        <f t="shared" si="42"/>
        <v>0.0068000000000000005</v>
      </c>
      <c r="S315" s="168">
        <v>0</v>
      </c>
      <c r="T315" s="169">
        <f t="shared" si="43"/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70" t="s">
        <v>307</v>
      </c>
      <c r="AT315" s="170" t="s">
        <v>206</v>
      </c>
      <c r="AU315" s="170" t="s">
        <v>142</v>
      </c>
      <c r="AY315" s="17" t="s">
        <v>134</v>
      </c>
      <c r="BE315" s="171">
        <f t="shared" si="44"/>
        <v>0</v>
      </c>
      <c r="BF315" s="171">
        <f t="shared" si="45"/>
        <v>0</v>
      </c>
      <c r="BG315" s="171">
        <f t="shared" si="46"/>
        <v>0</v>
      </c>
      <c r="BH315" s="171">
        <f t="shared" si="47"/>
        <v>0</v>
      </c>
      <c r="BI315" s="171">
        <f t="shared" si="48"/>
        <v>0</v>
      </c>
      <c r="BJ315" s="17" t="s">
        <v>142</v>
      </c>
      <c r="BK315" s="171">
        <f t="shared" si="49"/>
        <v>0</v>
      </c>
      <c r="BL315" s="17" t="s">
        <v>213</v>
      </c>
      <c r="BM315" s="170" t="s">
        <v>578</v>
      </c>
    </row>
    <row r="316" spans="1:65" s="2" customFormat="1" ht="16.5" customHeight="1">
      <c r="A316" s="32"/>
      <c r="B316" s="157"/>
      <c r="C316" s="196" t="s">
        <v>579</v>
      </c>
      <c r="D316" s="196" t="s">
        <v>206</v>
      </c>
      <c r="E316" s="197" t="s">
        <v>580</v>
      </c>
      <c r="F316" s="198" t="s">
        <v>581</v>
      </c>
      <c r="G316" s="199" t="s">
        <v>322</v>
      </c>
      <c r="H316" s="200">
        <v>5</v>
      </c>
      <c r="I316" s="201"/>
      <c r="J316" s="202">
        <f t="shared" si="40"/>
        <v>0</v>
      </c>
      <c r="K316" s="203"/>
      <c r="L316" s="204"/>
      <c r="M316" s="205" t="s">
        <v>1</v>
      </c>
      <c r="N316" s="206" t="s">
        <v>42</v>
      </c>
      <c r="O316" s="58"/>
      <c r="P316" s="168">
        <f t="shared" si="41"/>
        <v>0</v>
      </c>
      <c r="Q316" s="168">
        <v>0.00028</v>
      </c>
      <c r="R316" s="168">
        <f t="shared" si="42"/>
        <v>0.0013999999999999998</v>
      </c>
      <c r="S316" s="168">
        <v>0</v>
      </c>
      <c r="T316" s="169">
        <f t="shared" si="43"/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70" t="s">
        <v>307</v>
      </c>
      <c r="AT316" s="170" t="s">
        <v>206</v>
      </c>
      <c r="AU316" s="170" t="s">
        <v>142</v>
      </c>
      <c r="AY316" s="17" t="s">
        <v>134</v>
      </c>
      <c r="BE316" s="171">
        <f t="shared" si="44"/>
        <v>0</v>
      </c>
      <c r="BF316" s="171">
        <f t="shared" si="45"/>
        <v>0</v>
      </c>
      <c r="BG316" s="171">
        <f t="shared" si="46"/>
        <v>0</v>
      </c>
      <c r="BH316" s="171">
        <f t="shared" si="47"/>
        <v>0</v>
      </c>
      <c r="BI316" s="171">
        <f t="shared" si="48"/>
        <v>0</v>
      </c>
      <c r="BJ316" s="17" t="s">
        <v>142</v>
      </c>
      <c r="BK316" s="171">
        <f t="shared" si="49"/>
        <v>0</v>
      </c>
      <c r="BL316" s="17" t="s">
        <v>213</v>
      </c>
      <c r="BM316" s="170" t="s">
        <v>582</v>
      </c>
    </row>
    <row r="317" spans="1:65" s="2" customFormat="1" ht="21.75" customHeight="1">
      <c r="A317" s="32"/>
      <c r="B317" s="157"/>
      <c r="C317" s="158" t="s">
        <v>583</v>
      </c>
      <c r="D317" s="158" t="s">
        <v>137</v>
      </c>
      <c r="E317" s="159" t="s">
        <v>584</v>
      </c>
      <c r="F317" s="160" t="s">
        <v>585</v>
      </c>
      <c r="G317" s="161" t="s">
        <v>203</v>
      </c>
      <c r="H317" s="162">
        <v>1</v>
      </c>
      <c r="I317" s="163"/>
      <c r="J317" s="164">
        <f t="shared" si="40"/>
        <v>0</v>
      </c>
      <c r="K317" s="165"/>
      <c r="L317" s="33"/>
      <c r="M317" s="166" t="s">
        <v>1</v>
      </c>
      <c r="N317" s="167" t="s">
        <v>42</v>
      </c>
      <c r="O317" s="58"/>
      <c r="P317" s="168">
        <f t="shared" si="41"/>
        <v>0</v>
      </c>
      <c r="Q317" s="168">
        <v>0</v>
      </c>
      <c r="R317" s="168">
        <f t="shared" si="42"/>
        <v>0</v>
      </c>
      <c r="S317" s="168">
        <v>0</v>
      </c>
      <c r="T317" s="169">
        <f t="shared" si="43"/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70" t="s">
        <v>213</v>
      </c>
      <c r="AT317" s="170" t="s">
        <v>137</v>
      </c>
      <c r="AU317" s="170" t="s">
        <v>142</v>
      </c>
      <c r="AY317" s="17" t="s">
        <v>134</v>
      </c>
      <c r="BE317" s="171">
        <f t="shared" si="44"/>
        <v>0</v>
      </c>
      <c r="BF317" s="171">
        <f t="shared" si="45"/>
        <v>0</v>
      </c>
      <c r="BG317" s="171">
        <f t="shared" si="46"/>
        <v>0</v>
      </c>
      <c r="BH317" s="171">
        <f t="shared" si="47"/>
        <v>0</v>
      </c>
      <c r="BI317" s="171">
        <f t="shared" si="48"/>
        <v>0</v>
      </c>
      <c r="BJ317" s="17" t="s">
        <v>142</v>
      </c>
      <c r="BK317" s="171">
        <f t="shared" si="49"/>
        <v>0</v>
      </c>
      <c r="BL317" s="17" t="s">
        <v>213</v>
      </c>
      <c r="BM317" s="170" t="s">
        <v>586</v>
      </c>
    </row>
    <row r="318" spans="1:65" s="2" customFormat="1" ht="21.75" customHeight="1">
      <c r="A318" s="32"/>
      <c r="B318" s="157"/>
      <c r="C318" s="196" t="s">
        <v>587</v>
      </c>
      <c r="D318" s="196" t="s">
        <v>206</v>
      </c>
      <c r="E318" s="197" t="s">
        <v>588</v>
      </c>
      <c r="F318" s="198" t="s">
        <v>589</v>
      </c>
      <c r="G318" s="199" t="s">
        <v>203</v>
      </c>
      <c r="H318" s="200">
        <v>1</v>
      </c>
      <c r="I318" s="201"/>
      <c r="J318" s="202">
        <f t="shared" si="40"/>
        <v>0</v>
      </c>
      <c r="K318" s="203"/>
      <c r="L318" s="204"/>
      <c r="M318" s="205" t="s">
        <v>1</v>
      </c>
      <c r="N318" s="206" t="s">
        <v>42</v>
      </c>
      <c r="O318" s="58"/>
      <c r="P318" s="168">
        <f t="shared" si="41"/>
        <v>0</v>
      </c>
      <c r="Q318" s="168">
        <v>0.0169</v>
      </c>
      <c r="R318" s="168">
        <f t="shared" si="42"/>
        <v>0.0169</v>
      </c>
      <c r="S318" s="168">
        <v>0</v>
      </c>
      <c r="T318" s="169">
        <f t="shared" si="43"/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70" t="s">
        <v>307</v>
      </c>
      <c r="AT318" s="170" t="s">
        <v>206</v>
      </c>
      <c r="AU318" s="170" t="s">
        <v>142</v>
      </c>
      <c r="AY318" s="17" t="s">
        <v>134</v>
      </c>
      <c r="BE318" s="171">
        <f t="shared" si="44"/>
        <v>0</v>
      </c>
      <c r="BF318" s="171">
        <f t="shared" si="45"/>
        <v>0</v>
      </c>
      <c r="BG318" s="171">
        <f t="shared" si="46"/>
        <v>0</v>
      </c>
      <c r="BH318" s="171">
        <f t="shared" si="47"/>
        <v>0</v>
      </c>
      <c r="BI318" s="171">
        <f t="shared" si="48"/>
        <v>0</v>
      </c>
      <c r="BJ318" s="17" t="s">
        <v>142</v>
      </c>
      <c r="BK318" s="171">
        <f t="shared" si="49"/>
        <v>0</v>
      </c>
      <c r="BL318" s="17" t="s">
        <v>213</v>
      </c>
      <c r="BM318" s="170" t="s">
        <v>590</v>
      </c>
    </row>
    <row r="319" spans="1:65" s="2" customFormat="1" ht="21.75" customHeight="1">
      <c r="A319" s="32"/>
      <c r="B319" s="157"/>
      <c r="C319" s="158" t="s">
        <v>591</v>
      </c>
      <c r="D319" s="158" t="s">
        <v>137</v>
      </c>
      <c r="E319" s="159" t="s">
        <v>592</v>
      </c>
      <c r="F319" s="160" t="s">
        <v>593</v>
      </c>
      <c r="G319" s="161" t="s">
        <v>203</v>
      </c>
      <c r="H319" s="162">
        <v>4</v>
      </c>
      <c r="I319" s="163"/>
      <c r="J319" s="164">
        <f t="shared" si="40"/>
        <v>0</v>
      </c>
      <c r="K319" s="165"/>
      <c r="L319" s="33"/>
      <c r="M319" s="166" t="s">
        <v>1</v>
      </c>
      <c r="N319" s="167" t="s">
        <v>42</v>
      </c>
      <c r="O319" s="58"/>
      <c r="P319" s="168">
        <f t="shared" si="41"/>
        <v>0</v>
      </c>
      <c r="Q319" s="168">
        <v>0</v>
      </c>
      <c r="R319" s="168">
        <f t="shared" si="42"/>
        <v>0</v>
      </c>
      <c r="S319" s="168">
        <v>0</v>
      </c>
      <c r="T319" s="169">
        <f t="shared" si="43"/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70" t="s">
        <v>213</v>
      </c>
      <c r="AT319" s="170" t="s">
        <v>137</v>
      </c>
      <c r="AU319" s="170" t="s">
        <v>142</v>
      </c>
      <c r="AY319" s="17" t="s">
        <v>134</v>
      </c>
      <c r="BE319" s="171">
        <f t="shared" si="44"/>
        <v>0</v>
      </c>
      <c r="BF319" s="171">
        <f t="shared" si="45"/>
        <v>0</v>
      </c>
      <c r="BG319" s="171">
        <f t="shared" si="46"/>
        <v>0</v>
      </c>
      <c r="BH319" s="171">
        <f t="shared" si="47"/>
        <v>0</v>
      </c>
      <c r="BI319" s="171">
        <f t="shared" si="48"/>
        <v>0</v>
      </c>
      <c r="BJ319" s="17" t="s">
        <v>142</v>
      </c>
      <c r="BK319" s="171">
        <f t="shared" si="49"/>
        <v>0</v>
      </c>
      <c r="BL319" s="17" t="s">
        <v>213</v>
      </c>
      <c r="BM319" s="170" t="s">
        <v>594</v>
      </c>
    </row>
    <row r="320" spans="1:65" s="2" customFormat="1" ht="21.75" customHeight="1">
      <c r="A320" s="32"/>
      <c r="B320" s="157"/>
      <c r="C320" s="196" t="s">
        <v>595</v>
      </c>
      <c r="D320" s="196" t="s">
        <v>206</v>
      </c>
      <c r="E320" s="197" t="s">
        <v>596</v>
      </c>
      <c r="F320" s="198" t="s">
        <v>597</v>
      </c>
      <c r="G320" s="199" t="s">
        <v>203</v>
      </c>
      <c r="H320" s="200">
        <v>4</v>
      </c>
      <c r="I320" s="201"/>
      <c r="J320" s="202">
        <f t="shared" si="40"/>
        <v>0</v>
      </c>
      <c r="K320" s="203"/>
      <c r="L320" s="204"/>
      <c r="M320" s="205" t="s">
        <v>1</v>
      </c>
      <c r="N320" s="206" t="s">
        <v>42</v>
      </c>
      <c r="O320" s="58"/>
      <c r="P320" s="168">
        <f t="shared" si="41"/>
        <v>0</v>
      </c>
      <c r="Q320" s="168">
        <v>0.0001</v>
      </c>
      <c r="R320" s="168">
        <f t="shared" si="42"/>
        <v>0.0004</v>
      </c>
      <c r="S320" s="168">
        <v>0</v>
      </c>
      <c r="T320" s="169">
        <f t="shared" si="43"/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70" t="s">
        <v>307</v>
      </c>
      <c r="AT320" s="170" t="s">
        <v>206</v>
      </c>
      <c r="AU320" s="170" t="s">
        <v>142</v>
      </c>
      <c r="AY320" s="17" t="s">
        <v>134</v>
      </c>
      <c r="BE320" s="171">
        <f t="shared" si="44"/>
        <v>0</v>
      </c>
      <c r="BF320" s="171">
        <f t="shared" si="45"/>
        <v>0</v>
      </c>
      <c r="BG320" s="171">
        <f t="shared" si="46"/>
        <v>0</v>
      </c>
      <c r="BH320" s="171">
        <f t="shared" si="47"/>
        <v>0</v>
      </c>
      <c r="BI320" s="171">
        <f t="shared" si="48"/>
        <v>0</v>
      </c>
      <c r="BJ320" s="17" t="s">
        <v>142</v>
      </c>
      <c r="BK320" s="171">
        <f t="shared" si="49"/>
        <v>0</v>
      </c>
      <c r="BL320" s="17" t="s">
        <v>213</v>
      </c>
      <c r="BM320" s="170" t="s">
        <v>598</v>
      </c>
    </row>
    <row r="321" spans="1:65" s="2" customFormat="1" ht="21.75" customHeight="1">
      <c r="A321" s="32"/>
      <c r="B321" s="157"/>
      <c r="C321" s="158" t="s">
        <v>599</v>
      </c>
      <c r="D321" s="158" t="s">
        <v>137</v>
      </c>
      <c r="E321" s="159" t="s">
        <v>600</v>
      </c>
      <c r="F321" s="160" t="s">
        <v>601</v>
      </c>
      <c r="G321" s="161" t="s">
        <v>203</v>
      </c>
      <c r="H321" s="162">
        <v>8</v>
      </c>
      <c r="I321" s="163"/>
      <c r="J321" s="164">
        <f t="shared" si="40"/>
        <v>0</v>
      </c>
      <c r="K321" s="165"/>
      <c r="L321" s="33"/>
      <c r="M321" s="166" t="s">
        <v>1</v>
      </c>
      <c r="N321" s="167" t="s">
        <v>42</v>
      </c>
      <c r="O321" s="58"/>
      <c r="P321" s="168">
        <f t="shared" si="41"/>
        <v>0</v>
      </c>
      <c r="Q321" s="168">
        <v>0</v>
      </c>
      <c r="R321" s="168">
        <f t="shared" si="42"/>
        <v>0</v>
      </c>
      <c r="S321" s="168">
        <v>0</v>
      </c>
      <c r="T321" s="169">
        <f t="shared" si="43"/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70" t="s">
        <v>213</v>
      </c>
      <c r="AT321" s="170" t="s">
        <v>137</v>
      </c>
      <c r="AU321" s="170" t="s">
        <v>142</v>
      </c>
      <c r="AY321" s="17" t="s">
        <v>134</v>
      </c>
      <c r="BE321" s="171">
        <f t="shared" si="44"/>
        <v>0</v>
      </c>
      <c r="BF321" s="171">
        <f t="shared" si="45"/>
        <v>0</v>
      </c>
      <c r="BG321" s="171">
        <f t="shared" si="46"/>
        <v>0</v>
      </c>
      <c r="BH321" s="171">
        <f t="shared" si="47"/>
        <v>0</v>
      </c>
      <c r="BI321" s="171">
        <f t="shared" si="48"/>
        <v>0</v>
      </c>
      <c r="BJ321" s="17" t="s">
        <v>142</v>
      </c>
      <c r="BK321" s="171">
        <f t="shared" si="49"/>
        <v>0</v>
      </c>
      <c r="BL321" s="17" t="s">
        <v>213</v>
      </c>
      <c r="BM321" s="170" t="s">
        <v>602</v>
      </c>
    </row>
    <row r="322" spans="1:65" s="2" customFormat="1" ht="16.5" customHeight="1">
      <c r="A322" s="32"/>
      <c r="B322" s="157"/>
      <c r="C322" s="196" t="s">
        <v>603</v>
      </c>
      <c r="D322" s="196" t="s">
        <v>206</v>
      </c>
      <c r="E322" s="197" t="s">
        <v>604</v>
      </c>
      <c r="F322" s="198" t="s">
        <v>605</v>
      </c>
      <c r="G322" s="199" t="s">
        <v>203</v>
      </c>
      <c r="H322" s="200">
        <v>8</v>
      </c>
      <c r="I322" s="201"/>
      <c r="J322" s="202">
        <f t="shared" si="40"/>
        <v>0</v>
      </c>
      <c r="K322" s="203"/>
      <c r="L322" s="204"/>
      <c r="M322" s="205" t="s">
        <v>1</v>
      </c>
      <c r="N322" s="206" t="s">
        <v>42</v>
      </c>
      <c r="O322" s="58"/>
      <c r="P322" s="168">
        <f t="shared" si="41"/>
        <v>0</v>
      </c>
      <c r="Q322" s="168">
        <v>0.00027</v>
      </c>
      <c r="R322" s="168">
        <f t="shared" si="42"/>
        <v>0.00216</v>
      </c>
      <c r="S322" s="168">
        <v>0</v>
      </c>
      <c r="T322" s="169">
        <f t="shared" si="43"/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70" t="s">
        <v>307</v>
      </c>
      <c r="AT322" s="170" t="s">
        <v>206</v>
      </c>
      <c r="AU322" s="170" t="s">
        <v>142</v>
      </c>
      <c r="AY322" s="17" t="s">
        <v>134</v>
      </c>
      <c r="BE322" s="171">
        <f t="shared" si="44"/>
        <v>0</v>
      </c>
      <c r="BF322" s="171">
        <f t="shared" si="45"/>
        <v>0</v>
      </c>
      <c r="BG322" s="171">
        <f t="shared" si="46"/>
        <v>0</v>
      </c>
      <c r="BH322" s="171">
        <f t="shared" si="47"/>
        <v>0</v>
      </c>
      <c r="BI322" s="171">
        <f t="shared" si="48"/>
        <v>0</v>
      </c>
      <c r="BJ322" s="17" t="s">
        <v>142</v>
      </c>
      <c r="BK322" s="171">
        <f t="shared" si="49"/>
        <v>0</v>
      </c>
      <c r="BL322" s="17" t="s">
        <v>213</v>
      </c>
      <c r="BM322" s="170" t="s">
        <v>606</v>
      </c>
    </row>
    <row r="323" spans="1:65" s="2" customFormat="1" ht="21.75" customHeight="1">
      <c r="A323" s="32"/>
      <c r="B323" s="157"/>
      <c r="C323" s="158" t="s">
        <v>607</v>
      </c>
      <c r="D323" s="158" t="s">
        <v>137</v>
      </c>
      <c r="E323" s="159" t="s">
        <v>608</v>
      </c>
      <c r="F323" s="160" t="s">
        <v>609</v>
      </c>
      <c r="G323" s="161" t="s">
        <v>203</v>
      </c>
      <c r="H323" s="162">
        <v>4</v>
      </c>
      <c r="I323" s="163"/>
      <c r="J323" s="164">
        <f t="shared" si="40"/>
        <v>0</v>
      </c>
      <c r="K323" s="165"/>
      <c r="L323" s="33"/>
      <c r="M323" s="166" t="s">
        <v>1</v>
      </c>
      <c r="N323" s="167" t="s">
        <v>42</v>
      </c>
      <c r="O323" s="58"/>
      <c r="P323" s="168">
        <f t="shared" si="41"/>
        <v>0</v>
      </c>
      <c r="Q323" s="168">
        <v>0</v>
      </c>
      <c r="R323" s="168">
        <f t="shared" si="42"/>
        <v>0</v>
      </c>
      <c r="S323" s="168">
        <v>0</v>
      </c>
      <c r="T323" s="169">
        <f t="shared" si="43"/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70" t="s">
        <v>213</v>
      </c>
      <c r="AT323" s="170" t="s">
        <v>137</v>
      </c>
      <c r="AU323" s="170" t="s">
        <v>142</v>
      </c>
      <c r="AY323" s="17" t="s">
        <v>134</v>
      </c>
      <c r="BE323" s="171">
        <f t="shared" si="44"/>
        <v>0</v>
      </c>
      <c r="BF323" s="171">
        <f t="shared" si="45"/>
        <v>0</v>
      </c>
      <c r="BG323" s="171">
        <f t="shared" si="46"/>
        <v>0</v>
      </c>
      <c r="BH323" s="171">
        <f t="shared" si="47"/>
        <v>0</v>
      </c>
      <c r="BI323" s="171">
        <f t="shared" si="48"/>
        <v>0</v>
      </c>
      <c r="BJ323" s="17" t="s">
        <v>142</v>
      </c>
      <c r="BK323" s="171">
        <f t="shared" si="49"/>
        <v>0</v>
      </c>
      <c r="BL323" s="17" t="s">
        <v>213</v>
      </c>
      <c r="BM323" s="170" t="s">
        <v>610</v>
      </c>
    </row>
    <row r="324" spans="1:65" s="2" customFormat="1" ht="16.5" customHeight="1">
      <c r="A324" s="32"/>
      <c r="B324" s="157"/>
      <c r="C324" s="196" t="s">
        <v>611</v>
      </c>
      <c r="D324" s="196" t="s">
        <v>206</v>
      </c>
      <c r="E324" s="197" t="s">
        <v>612</v>
      </c>
      <c r="F324" s="198" t="s">
        <v>613</v>
      </c>
      <c r="G324" s="199" t="s">
        <v>203</v>
      </c>
      <c r="H324" s="200">
        <v>2</v>
      </c>
      <c r="I324" s="201"/>
      <c r="J324" s="202">
        <f t="shared" si="40"/>
        <v>0</v>
      </c>
      <c r="K324" s="203"/>
      <c r="L324" s="204"/>
      <c r="M324" s="205" t="s">
        <v>1</v>
      </c>
      <c r="N324" s="206" t="s">
        <v>42</v>
      </c>
      <c r="O324" s="58"/>
      <c r="P324" s="168">
        <f t="shared" si="41"/>
        <v>0</v>
      </c>
      <c r="Q324" s="168">
        <v>0.0008</v>
      </c>
      <c r="R324" s="168">
        <f t="shared" si="42"/>
        <v>0.0016</v>
      </c>
      <c r="S324" s="168">
        <v>0</v>
      </c>
      <c r="T324" s="169">
        <f t="shared" si="43"/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70" t="s">
        <v>307</v>
      </c>
      <c r="AT324" s="170" t="s">
        <v>206</v>
      </c>
      <c r="AU324" s="170" t="s">
        <v>142</v>
      </c>
      <c r="AY324" s="17" t="s">
        <v>134</v>
      </c>
      <c r="BE324" s="171">
        <f t="shared" si="44"/>
        <v>0</v>
      </c>
      <c r="BF324" s="171">
        <f t="shared" si="45"/>
        <v>0</v>
      </c>
      <c r="BG324" s="171">
        <f t="shared" si="46"/>
        <v>0</v>
      </c>
      <c r="BH324" s="171">
        <f t="shared" si="47"/>
        <v>0</v>
      </c>
      <c r="BI324" s="171">
        <f t="shared" si="48"/>
        <v>0</v>
      </c>
      <c r="BJ324" s="17" t="s">
        <v>142</v>
      </c>
      <c r="BK324" s="171">
        <f t="shared" si="49"/>
        <v>0</v>
      </c>
      <c r="BL324" s="17" t="s">
        <v>213</v>
      </c>
      <c r="BM324" s="170" t="s">
        <v>614</v>
      </c>
    </row>
    <row r="325" spans="1:65" s="2" customFormat="1" ht="21.75" customHeight="1">
      <c r="A325" s="32"/>
      <c r="B325" s="157"/>
      <c r="C325" s="196" t="s">
        <v>615</v>
      </c>
      <c r="D325" s="196" t="s">
        <v>206</v>
      </c>
      <c r="E325" s="197" t="s">
        <v>616</v>
      </c>
      <c r="F325" s="198" t="s">
        <v>617</v>
      </c>
      <c r="G325" s="199" t="s">
        <v>203</v>
      </c>
      <c r="H325" s="200">
        <v>2</v>
      </c>
      <c r="I325" s="201"/>
      <c r="J325" s="202">
        <f t="shared" si="40"/>
        <v>0</v>
      </c>
      <c r="K325" s="203"/>
      <c r="L325" s="204"/>
      <c r="M325" s="205" t="s">
        <v>1</v>
      </c>
      <c r="N325" s="206" t="s">
        <v>42</v>
      </c>
      <c r="O325" s="58"/>
      <c r="P325" s="168">
        <f t="shared" si="41"/>
        <v>0</v>
      </c>
      <c r="Q325" s="168">
        <v>0.0016</v>
      </c>
      <c r="R325" s="168">
        <f t="shared" si="42"/>
        <v>0.0032</v>
      </c>
      <c r="S325" s="168">
        <v>0</v>
      </c>
      <c r="T325" s="169">
        <f t="shared" si="43"/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70" t="s">
        <v>307</v>
      </c>
      <c r="AT325" s="170" t="s">
        <v>206</v>
      </c>
      <c r="AU325" s="170" t="s">
        <v>142</v>
      </c>
      <c r="AY325" s="17" t="s">
        <v>134</v>
      </c>
      <c r="BE325" s="171">
        <f t="shared" si="44"/>
        <v>0</v>
      </c>
      <c r="BF325" s="171">
        <f t="shared" si="45"/>
        <v>0</v>
      </c>
      <c r="BG325" s="171">
        <f t="shared" si="46"/>
        <v>0</v>
      </c>
      <c r="BH325" s="171">
        <f t="shared" si="47"/>
        <v>0</v>
      </c>
      <c r="BI325" s="171">
        <f t="shared" si="48"/>
        <v>0</v>
      </c>
      <c r="BJ325" s="17" t="s">
        <v>142</v>
      </c>
      <c r="BK325" s="171">
        <f t="shared" si="49"/>
        <v>0</v>
      </c>
      <c r="BL325" s="17" t="s">
        <v>213</v>
      </c>
      <c r="BM325" s="170" t="s">
        <v>618</v>
      </c>
    </row>
    <row r="326" spans="1:65" s="2" customFormat="1" ht="16.5" customHeight="1">
      <c r="A326" s="32"/>
      <c r="B326" s="157"/>
      <c r="C326" s="196" t="s">
        <v>619</v>
      </c>
      <c r="D326" s="196" t="s">
        <v>206</v>
      </c>
      <c r="E326" s="197" t="s">
        <v>620</v>
      </c>
      <c r="F326" s="198" t="s">
        <v>621</v>
      </c>
      <c r="G326" s="199" t="s">
        <v>322</v>
      </c>
      <c r="H326" s="200">
        <v>35</v>
      </c>
      <c r="I326" s="201"/>
      <c r="J326" s="202">
        <f t="shared" si="40"/>
        <v>0</v>
      </c>
      <c r="K326" s="203"/>
      <c r="L326" s="204"/>
      <c r="M326" s="205" t="s">
        <v>1</v>
      </c>
      <c r="N326" s="206" t="s">
        <v>42</v>
      </c>
      <c r="O326" s="58"/>
      <c r="P326" s="168">
        <f t="shared" si="41"/>
        <v>0</v>
      </c>
      <c r="Q326" s="168">
        <v>0.00012</v>
      </c>
      <c r="R326" s="168">
        <f t="shared" si="42"/>
        <v>0.0042</v>
      </c>
      <c r="S326" s="168">
        <v>0</v>
      </c>
      <c r="T326" s="169">
        <f t="shared" si="43"/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70" t="s">
        <v>307</v>
      </c>
      <c r="AT326" s="170" t="s">
        <v>206</v>
      </c>
      <c r="AU326" s="170" t="s">
        <v>142</v>
      </c>
      <c r="AY326" s="17" t="s">
        <v>134</v>
      </c>
      <c r="BE326" s="171">
        <f t="shared" si="44"/>
        <v>0</v>
      </c>
      <c r="BF326" s="171">
        <f t="shared" si="45"/>
        <v>0</v>
      </c>
      <c r="BG326" s="171">
        <f t="shared" si="46"/>
        <v>0</v>
      </c>
      <c r="BH326" s="171">
        <f t="shared" si="47"/>
        <v>0</v>
      </c>
      <c r="BI326" s="171">
        <f t="shared" si="48"/>
        <v>0</v>
      </c>
      <c r="BJ326" s="17" t="s">
        <v>142</v>
      </c>
      <c r="BK326" s="171">
        <f t="shared" si="49"/>
        <v>0</v>
      </c>
      <c r="BL326" s="17" t="s">
        <v>213</v>
      </c>
      <c r="BM326" s="170" t="s">
        <v>622</v>
      </c>
    </row>
    <row r="327" spans="1:65" s="2" customFormat="1" ht="21.75" customHeight="1">
      <c r="A327" s="32"/>
      <c r="B327" s="157"/>
      <c r="C327" s="158" t="s">
        <v>623</v>
      </c>
      <c r="D327" s="158" t="s">
        <v>137</v>
      </c>
      <c r="E327" s="159" t="s">
        <v>624</v>
      </c>
      <c r="F327" s="160" t="s">
        <v>625</v>
      </c>
      <c r="G327" s="161" t="s">
        <v>203</v>
      </c>
      <c r="H327" s="162">
        <v>1</v>
      </c>
      <c r="I327" s="163"/>
      <c r="J327" s="164">
        <f t="shared" si="40"/>
        <v>0</v>
      </c>
      <c r="K327" s="165"/>
      <c r="L327" s="33"/>
      <c r="M327" s="166" t="s">
        <v>1</v>
      </c>
      <c r="N327" s="167" t="s">
        <v>42</v>
      </c>
      <c r="O327" s="58"/>
      <c r="P327" s="168">
        <f t="shared" si="41"/>
        <v>0</v>
      </c>
      <c r="Q327" s="168">
        <v>0</v>
      </c>
      <c r="R327" s="168">
        <f t="shared" si="42"/>
        <v>0</v>
      </c>
      <c r="S327" s="168">
        <v>0</v>
      </c>
      <c r="T327" s="169">
        <f t="shared" si="43"/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70" t="s">
        <v>213</v>
      </c>
      <c r="AT327" s="170" t="s">
        <v>137</v>
      </c>
      <c r="AU327" s="170" t="s">
        <v>142</v>
      </c>
      <c r="AY327" s="17" t="s">
        <v>134</v>
      </c>
      <c r="BE327" s="171">
        <f t="shared" si="44"/>
        <v>0</v>
      </c>
      <c r="BF327" s="171">
        <f t="shared" si="45"/>
        <v>0</v>
      </c>
      <c r="BG327" s="171">
        <f t="shared" si="46"/>
        <v>0</v>
      </c>
      <c r="BH327" s="171">
        <f t="shared" si="47"/>
        <v>0</v>
      </c>
      <c r="BI327" s="171">
        <f t="shared" si="48"/>
        <v>0</v>
      </c>
      <c r="BJ327" s="17" t="s">
        <v>142</v>
      </c>
      <c r="BK327" s="171">
        <f t="shared" si="49"/>
        <v>0</v>
      </c>
      <c r="BL327" s="17" t="s">
        <v>213</v>
      </c>
      <c r="BM327" s="170" t="s">
        <v>626</v>
      </c>
    </row>
    <row r="328" spans="1:65" s="2" customFormat="1" ht="16.5" customHeight="1">
      <c r="A328" s="32"/>
      <c r="B328" s="157"/>
      <c r="C328" s="196" t="s">
        <v>627</v>
      </c>
      <c r="D328" s="196" t="s">
        <v>206</v>
      </c>
      <c r="E328" s="197" t="s">
        <v>628</v>
      </c>
      <c r="F328" s="198" t="s">
        <v>957</v>
      </c>
      <c r="G328" s="199" t="s">
        <v>203</v>
      </c>
      <c r="H328" s="200">
        <v>0</v>
      </c>
      <c r="I328" s="201"/>
      <c r="J328" s="202">
        <f t="shared" si="40"/>
        <v>0</v>
      </c>
      <c r="K328" s="203"/>
      <c r="L328" s="204"/>
      <c r="M328" s="205" t="s">
        <v>1</v>
      </c>
      <c r="N328" s="206" t="s">
        <v>42</v>
      </c>
      <c r="O328" s="58"/>
      <c r="P328" s="168">
        <f t="shared" si="41"/>
        <v>0</v>
      </c>
      <c r="Q328" s="168">
        <v>0.036</v>
      </c>
      <c r="R328" s="168">
        <f t="shared" si="42"/>
        <v>0</v>
      </c>
      <c r="S328" s="168">
        <v>0</v>
      </c>
      <c r="T328" s="169">
        <f t="shared" si="43"/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70" t="s">
        <v>307</v>
      </c>
      <c r="AT328" s="170" t="s">
        <v>206</v>
      </c>
      <c r="AU328" s="170" t="s">
        <v>142</v>
      </c>
      <c r="AY328" s="17" t="s">
        <v>134</v>
      </c>
      <c r="BE328" s="171">
        <f t="shared" si="44"/>
        <v>0</v>
      </c>
      <c r="BF328" s="171">
        <f t="shared" si="45"/>
        <v>0</v>
      </c>
      <c r="BG328" s="171">
        <f t="shared" si="46"/>
        <v>0</v>
      </c>
      <c r="BH328" s="171">
        <f t="shared" si="47"/>
        <v>0</v>
      </c>
      <c r="BI328" s="171">
        <f t="shared" si="48"/>
        <v>0</v>
      </c>
      <c r="BJ328" s="17" t="s">
        <v>142</v>
      </c>
      <c r="BK328" s="171">
        <f t="shared" si="49"/>
        <v>0</v>
      </c>
      <c r="BL328" s="17" t="s">
        <v>213</v>
      </c>
      <c r="BM328" s="170" t="s">
        <v>629</v>
      </c>
    </row>
    <row r="329" spans="1:65" s="2" customFormat="1" ht="16.5" customHeight="1">
      <c r="A329" s="32"/>
      <c r="B329" s="157"/>
      <c r="C329" s="158" t="s">
        <v>630</v>
      </c>
      <c r="D329" s="158" t="s">
        <v>137</v>
      </c>
      <c r="E329" s="159" t="s">
        <v>631</v>
      </c>
      <c r="F329" s="160" t="s">
        <v>958</v>
      </c>
      <c r="G329" s="161" t="s">
        <v>203</v>
      </c>
      <c r="H329" s="162">
        <v>1</v>
      </c>
      <c r="I329" s="163"/>
      <c r="J329" s="164">
        <f t="shared" si="40"/>
        <v>0</v>
      </c>
      <c r="K329" s="165"/>
      <c r="L329" s="33"/>
      <c r="M329" s="166" t="s">
        <v>1</v>
      </c>
      <c r="N329" s="167" t="s">
        <v>42</v>
      </c>
      <c r="O329" s="58"/>
      <c r="P329" s="168">
        <f t="shared" si="41"/>
        <v>0</v>
      </c>
      <c r="Q329" s="168">
        <v>0.00177</v>
      </c>
      <c r="R329" s="168">
        <f t="shared" si="42"/>
        <v>0.00177</v>
      </c>
      <c r="S329" s="168">
        <v>0.05725</v>
      </c>
      <c r="T329" s="169">
        <f t="shared" si="43"/>
        <v>0.05725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70" t="s">
        <v>213</v>
      </c>
      <c r="AT329" s="170" t="s">
        <v>137</v>
      </c>
      <c r="AU329" s="170" t="s">
        <v>142</v>
      </c>
      <c r="AY329" s="17" t="s">
        <v>134</v>
      </c>
      <c r="BE329" s="171">
        <f t="shared" si="44"/>
        <v>0</v>
      </c>
      <c r="BF329" s="171">
        <f t="shared" si="45"/>
        <v>0</v>
      </c>
      <c r="BG329" s="171">
        <f t="shared" si="46"/>
        <v>0</v>
      </c>
      <c r="BH329" s="171">
        <f t="shared" si="47"/>
        <v>0</v>
      </c>
      <c r="BI329" s="171">
        <f t="shared" si="48"/>
        <v>0</v>
      </c>
      <c r="BJ329" s="17" t="s">
        <v>142</v>
      </c>
      <c r="BK329" s="171">
        <f t="shared" si="49"/>
        <v>0</v>
      </c>
      <c r="BL329" s="17" t="s">
        <v>213</v>
      </c>
      <c r="BM329" s="170" t="s">
        <v>632</v>
      </c>
    </row>
    <row r="330" spans="1:65" s="2" customFormat="1" ht="21.75" customHeight="1">
      <c r="A330" s="32"/>
      <c r="B330" s="157"/>
      <c r="C330" s="158" t="s">
        <v>633</v>
      </c>
      <c r="D330" s="158" t="s">
        <v>137</v>
      </c>
      <c r="E330" s="159" t="s">
        <v>634</v>
      </c>
      <c r="F330" s="160" t="s">
        <v>635</v>
      </c>
      <c r="G330" s="161" t="s">
        <v>256</v>
      </c>
      <c r="H330" s="162">
        <v>0.074</v>
      </c>
      <c r="I330" s="163"/>
      <c r="J330" s="164">
        <f t="shared" si="40"/>
        <v>0</v>
      </c>
      <c r="K330" s="165"/>
      <c r="L330" s="33"/>
      <c r="M330" s="166" t="s">
        <v>1</v>
      </c>
      <c r="N330" s="167" t="s">
        <v>42</v>
      </c>
      <c r="O330" s="58"/>
      <c r="P330" s="168">
        <f t="shared" si="41"/>
        <v>0</v>
      </c>
      <c r="Q330" s="168">
        <v>0</v>
      </c>
      <c r="R330" s="168">
        <f t="shared" si="42"/>
        <v>0</v>
      </c>
      <c r="S330" s="168">
        <v>0</v>
      </c>
      <c r="T330" s="169">
        <f t="shared" si="43"/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70" t="s">
        <v>213</v>
      </c>
      <c r="AT330" s="170" t="s">
        <v>137</v>
      </c>
      <c r="AU330" s="170" t="s">
        <v>142</v>
      </c>
      <c r="AY330" s="17" t="s">
        <v>134</v>
      </c>
      <c r="BE330" s="171">
        <f t="shared" si="44"/>
        <v>0</v>
      </c>
      <c r="BF330" s="171">
        <f t="shared" si="45"/>
        <v>0</v>
      </c>
      <c r="BG330" s="171">
        <f t="shared" si="46"/>
        <v>0</v>
      </c>
      <c r="BH330" s="171">
        <f t="shared" si="47"/>
        <v>0</v>
      </c>
      <c r="BI330" s="171">
        <f t="shared" si="48"/>
        <v>0</v>
      </c>
      <c r="BJ330" s="17" t="s">
        <v>142</v>
      </c>
      <c r="BK330" s="171">
        <f t="shared" si="49"/>
        <v>0</v>
      </c>
      <c r="BL330" s="17" t="s">
        <v>213</v>
      </c>
      <c r="BM330" s="170" t="s">
        <v>636</v>
      </c>
    </row>
    <row r="331" spans="1:65" s="2" customFormat="1" ht="21.75" customHeight="1">
      <c r="A331" s="32"/>
      <c r="B331" s="157"/>
      <c r="C331" s="158" t="s">
        <v>637</v>
      </c>
      <c r="D331" s="158" t="s">
        <v>137</v>
      </c>
      <c r="E331" s="159" t="s">
        <v>638</v>
      </c>
      <c r="F331" s="160" t="s">
        <v>639</v>
      </c>
      <c r="G331" s="161" t="s">
        <v>256</v>
      </c>
      <c r="H331" s="162">
        <v>0.074</v>
      </c>
      <c r="I331" s="163"/>
      <c r="J331" s="164">
        <f t="shared" si="40"/>
        <v>0</v>
      </c>
      <c r="K331" s="165"/>
      <c r="L331" s="33"/>
      <c r="M331" s="166" t="s">
        <v>1</v>
      </c>
      <c r="N331" s="167" t="s">
        <v>42</v>
      </c>
      <c r="O331" s="58"/>
      <c r="P331" s="168">
        <f t="shared" si="41"/>
        <v>0</v>
      </c>
      <c r="Q331" s="168">
        <v>0</v>
      </c>
      <c r="R331" s="168">
        <f t="shared" si="42"/>
        <v>0</v>
      </c>
      <c r="S331" s="168">
        <v>0</v>
      </c>
      <c r="T331" s="169">
        <f t="shared" si="43"/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70" t="s">
        <v>213</v>
      </c>
      <c r="AT331" s="170" t="s">
        <v>137</v>
      </c>
      <c r="AU331" s="170" t="s">
        <v>142</v>
      </c>
      <c r="AY331" s="17" t="s">
        <v>134</v>
      </c>
      <c r="BE331" s="171">
        <f t="shared" si="44"/>
        <v>0</v>
      </c>
      <c r="BF331" s="171">
        <f t="shared" si="45"/>
        <v>0</v>
      </c>
      <c r="BG331" s="171">
        <f t="shared" si="46"/>
        <v>0</v>
      </c>
      <c r="BH331" s="171">
        <f t="shared" si="47"/>
        <v>0</v>
      </c>
      <c r="BI331" s="171">
        <f t="shared" si="48"/>
        <v>0</v>
      </c>
      <c r="BJ331" s="17" t="s">
        <v>142</v>
      </c>
      <c r="BK331" s="171">
        <f t="shared" si="49"/>
        <v>0</v>
      </c>
      <c r="BL331" s="17" t="s">
        <v>213</v>
      </c>
      <c r="BM331" s="170" t="s">
        <v>640</v>
      </c>
    </row>
    <row r="332" spans="2:63" s="12" customFormat="1" ht="22.9" customHeight="1">
      <c r="B332" s="144"/>
      <c r="D332" s="145" t="s">
        <v>75</v>
      </c>
      <c r="E332" s="155" t="s">
        <v>641</v>
      </c>
      <c r="F332" s="155" t="s">
        <v>642</v>
      </c>
      <c r="I332" s="147"/>
      <c r="J332" s="156">
        <f>BK332</f>
        <v>0</v>
      </c>
      <c r="L332" s="144"/>
      <c r="M332" s="149"/>
      <c r="N332" s="150"/>
      <c r="O332" s="150"/>
      <c r="P332" s="151">
        <f>SUM(P333:P339)</f>
        <v>0</v>
      </c>
      <c r="Q332" s="150"/>
      <c r="R332" s="151">
        <f>SUM(R333:R339)</f>
        <v>0.01</v>
      </c>
      <c r="S332" s="150"/>
      <c r="T332" s="152">
        <f>SUM(T333:T339)</f>
        <v>0.004</v>
      </c>
      <c r="AR332" s="145" t="s">
        <v>142</v>
      </c>
      <c r="AT332" s="153" t="s">
        <v>75</v>
      </c>
      <c r="AU332" s="153" t="s">
        <v>81</v>
      </c>
      <c r="AY332" s="145" t="s">
        <v>134</v>
      </c>
      <c r="BK332" s="154">
        <f>SUM(BK333:BK339)</f>
        <v>0</v>
      </c>
    </row>
    <row r="333" spans="1:65" s="2" customFormat="1" ht="16.5" customHeight="1">
      <c r="A333" s="32"/>
      <c r="B333" s="157"/>
      <c r="C333" s="158" t="s">
        <v>643</v>
      </c>
      <c r="D333" s="158" t="s">
        <v>137</v>
      </c>
      <c r="E333" s="159" t="s">
        <v>644</v>
      </c>
      <c r="F333" s="160" t="s">
        <v>645</v>
      </c>
      <c r="G333" s="161" t="s">
        <v>203</v>
      </c>
      <c r="H333" s="162">
        <v>2</v>
      </c>
      <c r="I333" s="163"/>
      <c r="J333" s="164">
        <f aca="true" t="shared" si="50" ref="J333:J339">ROUND(I333*H333,2)</f>
        <v>0</v>
      </c>
      <c r="K333" s="165"/>
      <c r="L333" s="33"/>
      <c r="M333" s="166" t="s">
        <v>1</v>
      </c>
      <c r="N333" s="167" t="s">
        <v>42</v>
      </c>
      <c r="O333" s="58"/>
      <c r="P333" s="168">
        <f aca="true" t="shared" si="51" ref="P333:P339">O333*H333</f>
        <v>0</v>
      </c>
      <c r="Q333" s="168">
        <v>0</v>
      </c>
      <c r="R333" s="168">
        <f aca="true" t="shared" si="52" ref="R333:R339">Q333*H333</f>
        <v>0</v>
      </c>
      <c r="S333" s="168">
        <v>0</v>
      </c>
      <c r="T333" s="169">
        <f aca="true" t="shared" si="53" ref="T333:T339"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70" t="s">
        <v>213</v>
      </c>
      <c r="AT333" s="170" t="s">
        <v>137</v>
      </c>
      <c r="AU333" s="170" t="s">
        <v>142</v>
      </c>
      <c r="AY333" s="17" t="s">
        <v>134</v>
      </c>
      <c r="BE333" s="171">
        <f aca="true" t="shared" si="54" ref="BE333:BE339">IF(N333="základní",J333,0)</f>
        <v>0</v>
      </c>
      <c r="BF333" s="171">
        <f aca="true" t="shared" si="55" ref="BF333:BF339">IF(N333="snížená",J333,0)</f>
        <v>0</v>
      </c>
      <c r="BG333" s="171">
        <f aca="true" t="shared" si="56" ref="BG333:BG339">IF(N333="zákl. přenesená",J333,0)</f>
        <v>0</v>
      </c>
      <c r="BH333" s="171">
        <f aca="true" t="shared" si="57" ref="BH333:BH339">IF(N333="sníž. přenesená",J333,0)</f>
        <v>0</v>
      </c>
      <c r="BI333" s="171">
        <f aca="true" t="shared" si="58" ref="BI333:BI339">IF(N333="nulová",J333,0)</f>
        <v>0</v>
      </c>
      <c r="BJ333" s="17" t="s">
        <v>142</v>
      </c>
      <c r="BK333" s="171">
        <f aca="true" t="shared" si="59" ref="BK333:BK339">ROUND(I333*H333,2)</f>
        <v>0</v>
      </c>
      <c r="BL333" s="17" t="s">
        <v>213</v>
      </c>
      <c r="BM333" s="170" t="s">
        <v>646</v>
      </c>
    </row>
    <row r="334" spans="1:65" s="2" customFormat="1" ht="16.5" customHeight="1">
      <c r="A334" s="32"/>
      <c r="B334" s="157"/>
      <c r="C334" s="196" t="s">
        <v>647</v>
      </c>
      <c r="D334" s="196" t="s">
        <v>206</v>
      </c>
      <c r="E334" s="197" t="s">
        <v>648</v>
      </c>
      <c r="F334" s="198" t="s">
        <v>649</v>
      </c>
      <c r="G334" s="199" t="s">
        <v>203</v>
      </c>
      <c r="H334" s="200">
        <v>2</v>
      </c>
      <c r="I334" s="201"/>
      <c r="J334" s="202">
        <f t="shared" si="50"/>
        <v>0</v>
      </c>
      <c r="K334" s="203"/>
      <c r="L334" s="204"/>
      <c r="M334" s="205" t="s">
        <v>1</v>
      </c>
      <c r="N334" s="206" t="s">
        <v>42</v>
      </c>
      <c r="O334" s="58"/>
      <c r="P334" s="168">
        <f t="shared" si="51"/>
        <v>0</v>
      </c>
      <c r="Q334" s="168">
        <v>0.005</v>
      </c>
      <c r="R334" s="168">
        <f t="shared" si="52"/>
        <v>0.01</v>
      </c>
      <c r="S334" s="168">
        <v>0</v>
      </c>
      <c r="T334" s="169">
        <f t="shared" si="53"/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70" t="s">
        <v>307</v>
      </c>
      <c r="AT334" s="170" t="s">
        <v>206</v>
      </c>
      <c r="AU334" s="170" t="s">
        <v>142</v>
      </c>
      <c r="AY334" s="17" t="s">
        <v>134</v>
      </c>
      <c r="BE334" s="171">
        <f t="shared" si="54"/>
        <v>0</v>
      </c>
      <c r="BF334" s="171">
        <f t="shared" si="55"/>
        <v>0</v>
      </c>
      <c r="BG334" s="171">
        <f t="shared" si="56"/>
        <v>0</v>
      </c>
      <c r="BH334" s="171">
        <f t="shared" si="57"/>
        <v>0</v>
      </c>
      <c r="BI334" s="171">
        <f t="shared" si="58"/>
        <v>0</v>
      </c>
      <c r="BJ334" s="17" t="s">
        <v>142</v>
      </c>
      <c r="BK334" s="171">
        <f t="shared" si="59"/>
        <v>0</v>
      </c>
      <c r="BL334" s="17" t="s">
        <v>213</v>
      </c>
      <c r="BM334" s="170" t="s">
        <v>650</v>
      </c>
    </row>
    <row r="335" spans="1:65" s="2" customFormat="1" ht="21.75" customHeight="1">
      <c r="A335" s="32"/>
      <c r="B335" s="157"/>
      <c r="C335" s="158" t="s">
        <v>651</v>
      </c>
      <c r="D335" s="158" t="s">
        <v>137</v>
      </c>
      <c r="E335" s="159" t="s">
        <v>652</v>
      </c>
      <c r="F335" s="160" t="s">
        <v>653</v>
      </c>
      <c r="G335" s="161" t="s">
        <v>203</v>
      </c>
      <c r="H335" s="162">
        <v>2</v>
      </c>
      <c r="I335" s="163"/>
      <c r="J335" s="164">
        <f t="shared" si="50"/>
        <v>0</v>
      </c>
      <c r="K335" s="165"/>
      <c r="L335" s="33"/>
      <c r="M335" s="166" t="s">
        <v>1</v>
      </c>
      <c r="N335" s="167" t="s">
        <v>42</v>
      </c>
      <c r="O335" s="58"/>
      <c r="P335" s="168">
        <f t="shared" si="51"/>
        <v>0</v>
      </c>
      <c r="Q335" s="168">
        <v>0</v>
      </c>
      <c r="R335" s="168">
        <f t="shared" si="52"/>
        <v>0</v>
      </c>
      <c r="S335" s="168">
        <v>0.002</v>
      </c>
      <c r="T335" s="169">
        <f t="shared" si="53"/>
        <v>0.004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70" t="s">
        <v>213</v>
      </c>
      <c r="AT335" s="170" t="s">
        <v>137</v>
      </c>
      <c r="AU335" s="170" t="s">
        <v>142</v>
      </c>
      <c r="AY335" s="17" t="s">
        <v>134</v>
      </c>
      <c r="BE335" s="171">
        <f t="shared" si="54"/>
        <v>0</v>
      </c>
      <c r="BF335" s="171">
        <f t="shared" si="55"/>
        <v>0</v>
      </c>
      <c r="BG335" s="171">
        <f t="shared" si="56"/>
        <v>0</v>
      </c>
      <c r="BH335" s="171">
        <f t="shared" si="57"/>
        <v>0</v>
      </c>
      <c r="BI335" s="171">
        <f t="shared" si="58"/>
        <v>0</v>
      </c>
      <c r="BJ335" s="17" t="s">
        <v>142</v>
      </c>
      <c r="BK335" s="171">
        <f t="shared" si="59"/>
        <v>0</v>
      </c>
      <c r="BL335" s="17" t="s">
        <v>213</v>
      </c>
      <c r="BM335" s="170" t="s">
        <v>654</v>
      </c>
    </row>
    <row r="336" spans="1:65" s="2" customFormat="1" ht="16.5" customHeight="1">
      <c r="A336" s="32"/>
      <c r="B336" s="157"/>
      <c r="C336" s="158" t="s">
        <v>655</v>
      </c>
      <c r="D336" s="158" t="s">
        <v>137</v>
      </c>
      <c r="E336" s="159" t="s">
        <v>656</v>
      </c>
      <c r="F336" s="160" t="s">
        <v>657</v>
      </c>
      <c r="G336" s="161" t="s">
        <v>203</v>
      </c>
      <c r="H336" s="162">
        <v>1</v>
      </c>
      <c r="I336" s="163"/>
      <c r="J336" s="164">
        <f t="shared" si="50"/>
        <v>0</v>
      </c>
      <c r="K336" s="165"/>
      <c r="L336" s="33"/>
      <c r="M336" s="166" t="s">
        <v>1</v>
      </c>
      <c r="N336" s="167" t="s">
        <v>42</v>
      </c>
      <c r="O336" s="58"/>
      <c r="P336" s="168">
        <f t="shared" si="51"/>
        <v>0</v>
      </c>
      <c r="Q336" s="168">
        <v>0</v>
      </c>
      <c r="R336" s="168">
        <f t="shared" si="52"/>
        <v>0</v>
      </c>
      <c r="S336" s="168">
        <v>0</v>
      </c>
      <c r="T336" s="169">
        <f t="shared" si="53"/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70" t="s">
        <v>213</v>
      </c>
      <c r="AT336" s="170" t="s">
        <v>137</v>
      </c>
      <c r="AU336" s="170" t="s">
        <v>142</v>
      </c>
      <c r="AY336" s="17" t="s">
        <v>134</v>
      </c>
      <c r="BE336" s="171">
        <f t="shared" si="54"/>
        <v>0</v>
      </c>
      <c r="BF336" s="171">
        <f t="shared" si="55"/>
        <v>0</v>
      </c>
      <c r="BG336" s="171">
        <f t="shared" si="56"/>
        <v>0</v>
      </c>
      <c r="BH336" s="171">
        <f t="shared" si="57"/>
        <v>0</v>
      </c>
      <c r="BI336" s="171">
        <f t="shared" si="58"/>
        <v>0</v>
      </c>
      <c r="BJ336" s="17" t="s">
        <v>142</v>
      </c>
      <c r="BK336" s="171">
        <f t="shared" si="59"/>
        <v>0</v>
      </c>
      <c r="BL336" s="17" t="s">
        <v>213</v>
      </c>
      <c r="BM336" s="170" t="s">
        <v>658</v>
      </c>
    </row>
    <row r="337" spans="1:65" s="2" customFormat="1" ht="16.5" customHeight="1">
      <c r="A337" s="32"/>
      <c r="B337" s="157"/>
      <c r="C337" s="196" t="s">
        <v>659</v>
      </c>
      <c r="D337" s="196" t="s">
        <v>206</v>
      </c>
      <c r="E337" s="197" t="s">
        <v>75</v>
      </c>
      <c r="F337" s="198" t="s">
        <v>660</v>
      </c>
      <c r="G337" s="199" t="s">
        <v>545</v>
      </c>
      <c r="H337" s="200">
        <v>1</v>
      </c>
      <c r="I337" s="201"/>
      <c r="J337" s="202">
        <f t="shared" si="50"/>
        <v>0</v>
      </c>
      <c r="K337" s="203"/>
      <c r="L337" s="204"/>
      <c r="M337" s="205" t="s">
        <v>1</v>
      </c>
      <c r="N337" s="206" t="s">
        <v>42</v>
      </c>
      <c r="O337" s="58"/>
      <c r="P337" s="168">
        <f t="shared" si="51"/>
        <v>0</v>
      </c>
      <c r="Q337" s="168">
        <v>0</v>
      </c>
      <c r="R337" s="168">
        <f t="shared" si="52"/>
        <v>0</v>
      </c>
      <c r="S337" s="168">
        <v>0</v>
      </c>
      <c r="T337" s="169">
        <f t="shared" si="53"/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70" t="s">
        <v>307</v>
      </c>
      <c r="AT337" s="170" t="s">
        <v>206</v>
      </c>
      <c r="AU337" s="170" t="s">
        <v>142</v>
      </c>
      <c r="AY337" s="17" t="s">
        <v>134</v>
      </c>
      <c r="BE337" s="171">
        <f t="shared" si="54"/>
        <v>0</v>
      </c>
      <c r="BF337" s="171">
        <f t="shared" si="55"/>
        <v>0</v>
      </c>
      <c r="BG337" s="171">
        <f t="shared" si="56"/>
        <v>0</v>
      </c>
      <c r="BH337" s="171">
        <f t="shared" si="57"/>
        <v>0</v>
      </c>
      <c r="BI337" s="171">
        <f t="shared" si="58"/>
        <v>0</v>
      </c>
      <c r="BJ337" s="17" t="s">
        <v>142</v>
      </c>
      <c r="BK337" s="171">
        <f t="shared" si="59"/>
        <v>0</v>
      </c>
      <c r="BL337" s="17" t="s">
        <v>213</v>
      </c>
      <c r="BM337" s="170" t="s">
        <v>661</v>
      </c>
    </row>
    <row r="338" spans="1:65" s="2" customFormat="1" ht="21.75" customHeight="1">
      <c r="A338" s="32"/>
      <c r="B338" s="157"/>
      <c r="C338" s="158" t="s">
        <v>662</v>
      </c>
      <c r="D338" s="158" t="s">
        <v>137</v>
      </c>
      <c r="E338" s="159" t="s">
        <v>663</v>
      </c>
      <c r="F338" s="160" t="s">
        <v>664</v>
      </c>
      <c r="G338" s="161" t="s">
        <v>256</v>
      </c>
      <c r="H338" s="162">
        <v>0.01</v>
      </c>
      <c r="I338" s="163"/>
      <c r="J338" s="164">
        <f t="shared" si="50"/>
        <v>0</v>
      </c>
      <c r="K338" s="165"/>
      <c r="L338" s="33"/>
      <c r="M338" s="166" t="s">
        <v>1</v>
      </c>
      <c r="N338" s="167" t="s">
        <v>42</v>
      </c>
      <c r="O338" s="58"/>
      <c r="P338" s="168">
        <f t="shared" si="51"/>
        <v>0</v>
      </c>
      <c r="Q338" s="168">
        <v>0</v>
      </c>
      <c r="R338" s="168">
        <f t="shared" si="52"/>
        <v>0</v>
      </c>
      <c r="S338" s="168">
        <v>0</v>
      </c>
      <c r="T338" s="169">
        <f t="shared" si="53"/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70" t="s">
        <v>213</v>
      </c>
      <c r="AT338" s="170" t="s">
        <v>137</v>
      </c>
      <c r="AU338" s="170" t="s">
        <v>142</v>
      </c>
      <c r="AY338" s="17" t="s">
        <v>134</v>
      </c>
      <c r="BE338" s="171">
        <f t="shared" si="54"/>
        <v>0</v>
      </c>
      <c r="BF338" s="171">
        <f t="shared" si="55"/>
        <v>0</v>
      </c>
      <c r="BG338" s="171">
        <f t="shared" si="56"/>
        <v>0</v>
      </c>
      <c r="BH338" s="171">
        <f t="shared" si="57"/>
        <v>0</v>
      </c>
      <c r="BI338" s="171">
        <f t="shared" si="58"/>
        <v>0</v>
      </c>
      <c r="BJ338" s="17" t="s">
        <v>142</v>
      </c>
      <c r="BK338" s="171">
        <f t="shared" si="59"/>
        <v>0</v>
      </c>
      <c r="BL338" s="17" t="s">
        <v>213</v>
      </c>
      <c r="BM338" s="170" t="s">
        <v>665</v>
      </c>
    </row>
    <row r="339" spans="1:65" s="2" customFormat="1" ht="21.75" customHeight="1">
      <c r="A339" s="32"/>
      <c r="B339" s="157"/>
      <c r="C339" s="158" t="s">
        <v>666</v>
      </c>
      <c r="D339" s="158" t="s">
        <v>137</v>
      </c>
      <c r="E339" s="159" t="s">
        <v>667</v>
      </c>
      <c r="F339" s="160" t="s">
        <v>668</v>
      </c>
      <c r="G339" s="161" t="s">
        <v>256</v>
      </c>
      <c r="H339" s="162">
        <v>0.01</v>
      </c>
      <c r="I339" s="163"/>
      <c r="J339" s="164">
        <f t="shared" si="50"/>
        <v>0</v>
      </c>
      <c r="K339" s="165"/>
      <c r="L339" s="33"/>
      <c r="M339" s="166" t="s">
        <v>1</v>
      </c>
      <c r="N339" s="167" t="s">
        <v>42</v>
      </c>
      <c r="O339" s="58"/>
      <c r="P339" s="168">
        <f t="shared" si="51"/>
        <v>0</v>
      </c>
      <c r="Q339" s="168">
        <v>0</v>
      </c>
      <c r="R339" s="168">
        <f t="shared" si="52"/>
        <v>0</v>
      </c>
      <c r="S339" s="168">
        <v>0</v>
      </c>
      <c r="T339" s="169">
        <f t="shared" si="53"/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70" t="s">
        <v>213</v>
      </c>
      <c r="AT339" s="170" t="s">
        <v>137</v>
      </c>
      <c r="AU339" s="170" t="s">
        <v>142</v>
      </c>
      <c r="AY339" s="17" t="s">
        <v>134</v>
      </c>
      <c r="BE339" s="171">
        <f t="shared" si="54"/>
        <v>0</v>
      </c>
      <c r="BF339" s="171">
        <f t="shared" si="55"/>
        <v>0</v>
      </c>
      <c r="BG339" s="171">
        <f t="shared" si="56"/>
        <v>0</v>
      </c>
      <c r="BH339" s="171">
        <f t="shared" si="57"/>
        <v>0</v>
      </c>
      <c r="BI339" s="171">
        <f t="shared" si="58"/>
        <v>0</v>
      </c>
      <c r="BJ339" s="17" t="s">
        <v>142</v>
      </c>
      <c r="BK339" s="171">
        <f t="shared" si="59"/>
        <v>0</v>
      </c>
      <c r="BL339" s="17" t="s">
        <v>213</v>
      </c>
      <c r="BM339" s="170" t="s">
        <v>669</v>
      </c>
    </row>
    <row r="340" spans="2:63" s="12" customFormat="1" ht="22.9" customHeight="1">
      <c r="B340" s="144"/>
      <c r="D340" s="145" t="s">
        <v>75</v>
      </c>
      <c r="E340" s="155" t="s">
        <v>670</v>
      </c>
      <c r="F340" s="155" t="s">
        <v>671</v>
      </c>
      <c r="I340" s="147"/>
      <c r="J340" s="156">
        <f>BK340</f>
        <v>0</v>
      </c>
      <c r="L340" s="144"/>
      <c r="M340" s="149"/>
      <c r="N340" s="150"/>
      <c r="O340" s="150"/>
      <c r="P340" s="151">
        <f>SUM(P341:P360)</f>
        <v>0</v>
      </c>
      <c r="Q340" s="150"/>
      <c r="R340" s="151">
        <f>SUM(R341:R360)</f>
        <v>0.77691333</v>
      </c>
      <c r="S340" s="150"/>
      <c r="T340" s="152">
        <f>SUM(T341:T360)</f>
        <v>0</v>
      </c>
      <c r="AR340" s="145" t="s">
        <v>142</v>
      </c>
      <c r="AT340" s="153" t="s">
        <v>75</v>
      </c>
      <c r="AU340" s="153" t="s">
        <v>81</v>
      </c>
      <c r="AY340" s="145" t="s">
        <v>134</v>
      </c>
      <c r="BK340" s="154">
        <f>SUM(BK341:BK360)</f>
        <v>0</v>
      </c>
    </row>
    <row r="341" spans="1:65" s="2" customFormat="1" ht="21.75" customHeight="1">
      <c r="A341" s="32"/>
      <c r="B341" s="157"/>
      <c r="C341" s="158" t="s">
        <v>672</v>
      </c>
      <c r="D341" s="158" t="s">
        <v>137</v>
      </c>
      <c r="E341" s="159" t="s">
        <v>673</v>
      </c>
      <c r="F341" s="160" t="s">
        <v>674</v>
      </c>
      <c r="G341" s="161" t="s">
        <v>140</v>
      </c>
      <c r="H341" s="162">
        <v>29.263</v>
      </c>
      <c r="I341" s="163"/>
      <c r="J341" s="164">
        <f>ROUND(I341*H341,2)</f>
        <v>0</v>
      </c>
      <c r="K341" s="165"/>
      <c r="L341" s="33"/>
      <c r="M341" s="166" t="s">
        <v>1</v>
      </c>
      <c r="N341" s="167" t="s">
        <v>42</v>
      </c>
      <c r="O341" s="58"/>
      <c r="P341" s="168">
        <f>O341*H341</f>
        <v>0</v>
      </c>
      <c r="Q341" s="168">
        <v>0.02541</v>
      </c>
      <c r="R341" s="168">
        <f>Q341*H341</f>
        <v>0.74357283</v>
      </c>
      <c r="S341" s="168">
        <v>0</v>
      </c>
      <c r="T341" s="169">
        <f>S341*H341</f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70" t="s">
        <v>213</v>
      </c>
      <c r="AT341" s="170" t="s">
        <v>137</v>
      </c>
      <c r="AU341" s="170" t="s">
        <v>142</v>
      </c>
      <c r="AY341" s="17" t="s">
        <v>134</v>
      </c>
      <c r="BE341" s="171">
        <f>IF(N341="základní",J341,0)</f>
        <v>0</v>
      </c>
      <c r="BF341" s="171">
        <f>IF(N341="snížená",J341,0)</f>
        <v>0</v>
      </c>
      <c r="BG341" s="171">
        <f>IF(N341="zákl. přenesená",J341,0)</f>
        <v>0</v>
      </c>
      <c r="BH341" s="171">
        <f>IF(N341="sníž. přenesená",J341,0)</f>
        <v>0</v>
      </c>
      <c r="BI341" s="171">
        <f>IF(N341="nulová",J341,0)</f>
        <v>0</v>
      </c>
      <c r="BJ341" s="17" t="s">
        <v>142</v>
      </c>
      <c r="BK341" s="171">
        <f>ROUND(I341*H341,2)</f>
        <v>0</v>
      </c>
      <c r="BL341" s="17" t="s">
        <v>213</v>
      </c>
      <c r="BM341" s="170" t="s">
        <v>675</v>
      </c>
    </row>
    <row r="342" spans="2:51" s="13" customFormat="1" ht="11.25">
      <c r="B342" s="172"/>
      <c r="D342" s="173" t="s">
        <v>144</v>
      </c>
      <c r="E342" s="174" t="s">
        <v>1</v>
      </c>
      <c r="F342" s="175" t="s">
        <v>676</v>
      </c>
      <c r="H342" s="176">
        <v>7.93</v>
      </c>
      <c r="I342" s="177"/>
      <c r="L342" s="172"/>
      <c r="M342" s="178"/>
      <c r="N342" s="179"/>
      <c r="O342" s="179"/>
      <c r="P342" s="179"/>
      <c r="Q342" s="179"/>
      <c r="R342" s="179"/>
      <c r="S342" s="179"/>
      <c r="T342" s="180"/>
      <c r="AT342" s="174" t="s">
        <v>144</v>
      </c>
      <c r="AU342" s="174" t="s">
        <v>142</v>
      </c>
      <c r="AV342" s="13" t="s">
        <v>142</v>
      </c>
      <c r="AW342" s="13" t="s">
        <v>33</v>
      </c>
      <c r="AX342" s="13" t="s">
        <v>76</v>
      </c>
      <c r="AY342" s="174" t="s">
        <v>134</v>
      </c>
    </row>
    <row r="343" spans="2:51" s="13" customFormat="1" ht="11.25">
      <c r="B343" s="172"/>
      <c r="D343" s="173" t="s">
        <v>144</v>
      </c>
      <c r="E343" s="174" t="s">
        <v>1</v>
      </c>
      <c r="F343" s="175" t="s">
        <v>677</v>
      </c>
      <c r="H343" s="176">
        <v>6.721</v>
      </c>
      <c r="I343" s="177"/>
      <c r="L343" s="172"/>
      <c r="M343" s="178"/>
      <c r="N343" s="179"/>
      <c r="O343" s="179"/>
      <c r="P343" s="179"/>
      <c r="Q343" s="179"/>
      <c r="R343" s="179"/>
      <c r="S343" s="179"/>
      <c r="T343" s="180"/>
      <c r="AT343" s="174" t="s">
        <v>144</v>
      </c>
      <c r="AU343" s="174" t="s">
        <v>142</v>
      </c>
      <c r="AV343" s="13" t="s">
        <v>142</v>
      </c>
      <c r="AW343" s="13" t="s">
        <v>33</v>
      </c>
      <c r="AX343" s="13" t="s">
        <v>76</v>
      </c>
      <c r="AY343" s="174" t="s">
        <v>134</v>
      </c>
    </row>
    <row r="344" spans="2:51" s="13" customFormat="1" ht="11.25">
      <c r="B344" s="172"/>
      <c r="D344" s="173" t="s">
        <v>144</v>
      </c>
      <c r="E344" s="174" t="s">
        <v>1</v>
      </c>
      <c r="F344" s="175" t="s">
        <v>678</v>
      </c>
      <c r="H344" s="176">
        <v>14.612</v>
      </c>
      <c r="I344" s="177"/>
      <c r="L344" s="172"/>
      <c r="M344" s="178"/>
      <c r="N344" s="179"/>
      <c r="O344" s="179"/>
      <c r="P344" s="179"/>
      <c r="Q344" s="179"/>
      <c r="R344" s="179"/>
      <c r="S344" s="179"/>
      <c r="T344" s="180"/>
      <c r="AT344" s="174" t="s">
        <v>144</v>
      </c>
      <c r="AU344" s="174" t="s">
        <v>142</v>
      </c>
      <c r="AV344" s="13" t="s">
        <v>142</v>
      </c>
      <c r="AW344" s="13" t="s">
        <v>33</v>
      </c>
      <c r="AX344" s="13" t="s">
        <v>76</v>
      </c>
      <c r="AY344" s="174" t="s">
        <v>134</v>
      </c>
    </row>
    <row r="345" spans="2:51" s="14" customFormat="1" ht="11.25">
      <c r="B345" s="181"/>
      <c r="D345" s="173" t="s">
        <v>144</v>
      </c>
      <c r="E345" s="182" t="s">
        <v>1</v>
      </c>
      <c r="F345" s="183" t="s">
        <v>154</v>
      </c>
      <c r="H345" s="184">
        <v>29.262999999999998</v>
      </c>
      <c r="I345" s="185"/>
      <c r="L345" s="181"/>
      <c r="M345" s="186"/>
      <c r="N345" s="187"/>
      <c r="O345" s="187"/>
      <c r="P345" s="187"/>
      <c r="Q345" s="187"/>
      <c r="R345" s="187"/>
      <c r="S345" s="187"/>
      <c r="T345" s="188"/>
      <c r="AT345" s="182" t="s">
        <v>144</v>
      </c>
      <c r="AU345" s="182" t="s">
        <v>142</v>
      </c>
      <c r="AV345" s="14" t="s">
        <v>141</v>
      </c>
      <c r="AW345" s="14" t="s">
        <v>33</v>
      </c>
      <c r="AX345" s="14" t="s">
        <v>81</v>
      </c>
      <c r="AY345" s="182" t="s">
        <v>134</v>
      </c>
    </row>
    <row r="346" spans="1:65" s="2" customFormat="1" ht="21.75" customHeight="1">
      <c r="A346" s="32"/>
      <c r="B346" s="157"/>
      <c r="C346" s="158" t="s">
        <v>679</v>
      </c>
      <c r="D346" s="158" t="s">
        <v>137</v>
      </c>
      <c r="E346" s="159" t="s">
        <v>680</v>
      </c>
      <c r="F346" s="160" t="s">
        <v>681</v>
      </c>
      <c r="G346" s="161" t="s">
        <v>322</v>
      </c>
      <c r="H346" s="162">
        <v>28.78</v>
      </c>
      <c r="I346" s="163"/>
      <c r="J346" s="164">
        <f>ROUND(I346*H346,2)</f>
        <v>0</v>
      </c>
      <c r="K346" s="165"/>
      <c r="L346" s="33"/>
      <c r="M346" s="166" t="s">
        <v>1</v>
      </c>
      <c r="N346" s="167" t="s">
        <v>42</v>
      </c>
      <c r="O346" s="58"/>
      <c r="P346" s="168">
        <f>O346*H346</f>
        <v>0</v>
      </c>
      <c r="Q346" s="168">
        <v>4E-05</v>
      </c>
      <c r="R346" s="168">
        <f>Q346*H346</f>
        <v>0.0011512000000000002</v>
      </c>
      <c r="S346" s="168">
        <v>0</v>
      </c>
      <c r="T346" s="169">
        <f>S346*H346</f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70" t="s">
        <v>213</v>
      </c>
      <c r="AT346" s="170" t="s">
        <v>137</v>
      </c>
      <c r="AU346" s="170" t="s">
        <v>142</v>
      </c>
      <c r="AY346" s="17" t="s">
        <v>134</v>
      </c>
      <c r="BE346" s="171">
        <f>IF(N346="základní",J346,0)</f>
        <v>0</v>
      </c>
      <c r="BF346" s="171">
        <f>IF(N346="snížená",J346,0)</f>
        <v>0</v>
      </c>
      <c r="BG346" s="171">
        <f>IF(N346="zákl. přenesená",J346,0)</f>
        <v>0</v>
      </c>
      <c r="BH346" s="171">
        <f>IF(N346="sníž. přenesená",J346,0)</f>
        <v>0</v>
      </c>
      <c r="BI346" s="171">
        <f>IF(N346="nulová",J346,0)</f>
        <v>0</v>
      </c>
      <c r="BJ346" s="17" t="s">
        <v>142</v>
      </c>
      <c r="BK346" s="171">
        <f>ROUND(I346*H346,2)</f>
        <v>0</v>
      </c>
      <c r="BL346" s="17" t="s">
        <v>213</v>
      </c>
      <c r="BM346" s="170" t="s">
        <v>682</v>
      </c>
    </row>
    <row r="347" spans="2:51" s="13" customFormat="1" ht="11.25">
      <c r="B347" s="172"/>
      <c r="D347" s="173" t="s">
        <v>144</v>
      </c>
      <c r="E347" s="174" t="s">
        <v>1</v>
      </c>
      <c r="F347" s="175" t="s">
        <v>683</v>
      </c>
      <c r="H347" s="176">
        <v>3.94</v>
      </c>
      <c r="I347" s="177"/>
      <c r="L347" s="172"/>
      <c r="M347" s="178"/>
      <c r="N347" s="179"/>
      <c r="O347" s="179"/>
      <c r="P347" s="179"/>
      <c r="Q347" s="179"/>
      <c r="R347" s="179"/>
      <c r="S347" s="179"/>
      <c r="T347" s="180"/>
      <c r="AT347" s="174" t="s">
        <v>144</v>
      </c>
      <c r="AU347" s="174" t="s">
        <v>142</v>
      </c>
      <c r="AV347" s="13" t="s">
        <v>142</v>
      </c>
      <c r="AW347" s="13" t="s">
        <v>33</v>
      </c>
      <c r="AX347" s="13" t="s">
        <v>76</v>
      </c>
      <c r="AY347" s="174" t="s">
        <v>134</v>
      </c>
    </row>
    <row r="348" spans="2:51" s="13" customFormat="1" ht="11.25">
      <c r="B348" s="172"/>
      <c r="D348" s="173" t="s">
        <v>144</v>
      </c>
      <c r="E348" s="174" t="s">
        <v>1</v>
      </c>
      <c r="F348" s="175" t="s">
        <v>684</v>
      </c>
      <c r="H348" s="176">
        <v>7.21</v>
      </c>
      <c r="I348" s="177"/>
      <c r="L348" s="172"/>
      <c r="M348" s="178"/>
      <c r="N348" s="179"/>
      <c r="O348" s="179"/>
      <c r="P348" s="179"/>
      <c r="Q348" s="179"/>
      <c r="R348" s="179"/>
      <c r="S348" s="179"/>
      <c r="T348" s="180"/>
      <c r="AT348" s="174" t="s">
        <v>144</v>
      </c>
      <c r="AU348" s="174" t="s">
        <v>142</v>
      </c>
      <c r="AV348" s="13" t="s">
        <v>142</v>
      </c>
      <c r="AW348" s="13" t="s">
        <v>33</v>
      </c>
      <c r="AX348" s="13" t="s">
        <v>76</v>
      </c>
      <c r="AY348" s="174" t="s">
        <v>134</v>
      </c>
    </row>
    <row r="349" spans="2:51" s="13" customFormat="1" ht="11.25">
      <c r="B349" s="172"/>
      <c r="D349" s="173" t="s">
        <v>144</v>
      </c>
      <c r="E349" s="174" t="s">
        <v>1</v>
      </c>
      <c r="F349" s="175" t="s">
        <v>685</v>
      </c>
      <c r="H349" s="176">
        <v>9.83</v>
      </c>
      <c r="I349" s="177"/>
      <c r="L349" s="172"/>
      <c r="M349" s="178"/>
      <c r="N349" s="179"/>
      <c r="O349" s="179"/>
      <c r="P349" s="179"/>
      <c r="Q349" s="179"/>
      <c r="R349" s="179"/>
      <c r="S349" s="179"/>
      <c r="T349" s="180"/>
      <c r="AT349" s="174" t="s">
        <v>144</v>
      </c>
      <c r="AU349" s="174" t="s">
        <v>142</v>
      </c>
      <c r="AV349" s="13" t="s">
        <v>142</v>
      </c>
      <c r="AW349" s="13" t="s">
        <v>33</v>
      </c>
      <c r="AX349" s="13" t="s">
        <v>76</v>
      </c>
      <c r="AY349" s="174" t="s">
        <v>134</v>
      </c>
    </row>
    <row r="350" spans="2:51" s="13" customFormat="1" ht="11.25">
      <c r="B350" s="172"/>
      <c r="D350" s="173" t="s">
        <v>144</v>
      </c>
      <c r="E350" s="174" t="s">
        <v>1</v>
      </c>
      <c r="F350" s="175" t="s">
        <v>686</v>
      </c>
      <c r="H350" s="176">
        <v>7.8</v>
      </c>
      <c r="I350" s="177"/>
      <c r="L350" s="172"/>
      <c r="M350" s="178"/>
      <c r="N350" s="179"/>
      <c r="O350" s="179"/>
      <c r="P350" s="179"/>
      <c r="Q350" s="179"/>
      <c r="R350" s="179"/>
      <c r="S350" s="179"/>
      <c r="T350" s="180"/>
      <c r="AT350" s="174" t="s">
        <v>144</v>
      </c>
      <c r="AU350" s="174" t="s">
        <v>142</v>
      </c>
      <c r="AV350" s="13" t="s">
        <v>142</v>
      </c>
      <c r="AW350" s="13" t="s">
        <v>33</v>
      </c>
      <c r="AX350" s="13" t="s">
        <v>76</v>
      </c>
      <c r="AY350" s="174" t="s">
        <v>134</v>
      </c>
    </row>
    <row r="351" spans="2:51" s="14" customFormat="1" ht="11.25">
      <c r="B351" s="181"/>
      <c r="D351" s="173" t="s">
        <v>144</v>
      </c>
      <c r="E351" s="182" t="s">
        <v>1</v>
      </c>
      <c r="F351" s="183" t="s">
        <v>154</v>
      </c>
      <c r="H351" s="184">
        <v>28.78</v>
      </c>
      <c r="I351" s="185"/>
      <c r="L351" s="181"/>
      <c r="M351" s="186"/>
      <c r="N351" s="187"/>
      <c r="O351" s="187"/>
      <c r="P351" s="187"/>
      <c r="Q351" s="187"/>
      <c r="R351" s="187"/>
      <c r="S351" s="187"/>
      <c r="T351" s="188"/>
      <c r="AT351" s="182" t="s">
        <v>144</v>
      </c>
      <c r="AU351" s="182" t="s">
        <v>142</v>
      </c>
      <c r="AV351" s="14" t="s">
        <v>141</v>
      </c>
      <c r="AW351" s="14" t="s">
        <v>33</v>
      </c>
      <c r="AX351" s="14" t="s">
        <v>81</v>
      </c>
      <c r="AY351" s="182" t="s">
        <v>134</v>
      </c>
    </row>
    <row r="352" spans="1:65" s="2" customFormat="1" ht="16.5" customHeight="1">
      <c r="A352" s="32"/>
      <c r="B352" s="157"/>
      <c r="C352" s="158" t="s">
        <v>687</v>
      </c>
      <c r="D352" s="158" t="s">
        <v>137</v>
      </c>
      <c r="E352" s="159" t="s">
        <v>688</v>
      </c>
      <c r="F352" s="160" t="s">
        <v>689</v>
      </c>
      <c r="G352" s="161" t="s">
        <v>140</v>
      </c>
      <c r="H352" s="162">
        <v>29.263</v>
      </c>
      <c r="I352" s="163"/>
      <c r="J352" s="164">
        <f>ROUND(I352*H352,2)</f>
        <v>0</v>
      </c>
      <c r="K352" s="165"/>
      <c r="L352" s="33"/>
      <c r="M352" s="166" t="s">
        <v>1</v>
      </c>
      <c r="N352" s="167" t="s">
        <v>42</v>
      </c>
      <c r="O352" s="58"/>
      <c r="P352" s="168">
        <f>O352*H352</f>
        <v>0</v>
      </c>
      <c r="Q352" s="168">
        <v>0</v>
      </c>
      <c r="R352" s="168">
        <f>Q352*H352</f>
        <v>0</v>
      </c>
      <c r="S352" s="168">
        <v>0</v>
      </c>
      <c r="T352" s="169">
        <f>S352*H352</f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0" t="s">
        <v>213</v>
      </c>
      <c r="AT352" s="170" t="s">
        <v>137</v>
      </c>
      <c r="AU352" s="170" t="s">
        <v>142</v>
      </c>
      <c r="AY352" s="17" t="s">
        <v>134</v>
      </c>
      <c r="BE352" s="171">
        <f>IF(N352="základní",J352,0)</f>
        <v>0</v>
      </c>
      <c r="BF352" s="171">
        <f>IF(N352="snížená",J352,0)</f>
        <v>0</v>
      </c>
      <c r="BG352" s="171">
        <f>IF(N352="zákl. přenesená",J352,0)</f>
        <v>0</v>
      </c>
      <c r="BH352" s="171">
        <f>IF(N352="sníž. přenesená",J352,0)</f>
        <v>0</v>
      </c>
      <c r="BI352" s="171">
        <f>IF(N352="nulová",J352,0)</f>
        <v>0</v>
      </c>
      <c r="BJ352" s="17" t="s">
        <v>142</v>
      </c>
      <c r="BK352" s="171">
        <f>ROUND(I352*H352,2)</f>
        <v>0</v>
      </c>
      <c r="BL352" s="17" t="s">
        <v>213</v>
      </c>
      <c r="BM352" s="170" t="s">
        <v>690</v>
      </c>
    </row>
    <row r="353" spans="1:65" s="2" customFormat="1" ht="21.75" customHeight="1">
      <c r="A353" s="32"/>
      <c r="B353" s="157"/>
      <c r="C353" s="158" t="s">
        <v>691</v>
      </c>
      <c r="D353" s="158" t="s">
        <v>137</v>
      </c>
      <c r="E353" s="159" t="s">
        <v>692</v>
      </c>
      <c r="F353" s="160" t="s">
        <v>693</v>
      </c>
      <c r="G353" s="161" t="s">
        <v>140</v>
      </c>
      <c r="H353" s="162">
        <v>29.263</v>
      </c>
      <c r="I353" s="163"/>
      <c r="J353" s="164">
        <f>ROUND(I353*H353,2)</f>
        <v>0</v>
      </c>
      <c r="K353" s="165"/>
      <c r="L353" s="33"/>
      <c r="M353" s="166" t="s">
        <v>1</v>
      </c>
      <c r="N353" s="167" t="s">
        <v>42</v>
      </c>
      <c r="O353" s="58"/>
      <c r="P353" s="168">
        <f>O353*H353</f>
        <v>0</v>
      </c>
      <c r="Q353" s="168">
        <v>0.0007</v>
      </c>
      <c r="R353" s="168">
        <f>Q353*H353</f>
        <v>0.0204841</v>
      </c>
      <c r="S353" s="168">
        <v>0</v>
      </c>
      <c r="T353" s="169">
        <f>S353*H353</f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70" t="s">
        <v>213</v>
      </c>
      <c r="AT353" s="170" t="s">
        <v>137</v>
      </c>
      <c r="AU353" s="170" t="s">
        <v>142</v>
      </c>
      <c r="AY353" s="17" t="s">
        <v>134</v>
      </c>
      <c r="BE353" s="171">
        <f>IF(N353="základní",J353,0)</f>
        <v>0</v>
      </c>
      <c r="BF353" s="171">
        <f>IF(N353="snížená",J353,0)</f>
        <v>0</v>
      </c>
      <c r="BG353" s="171">
        <f>IF(N353="zákl. přenesená",J353,0)</f>
        <v>0</v>
      </c>
      <c r="BH353" s="171">
        <f>IF(N353="sníž. přenesená",J353,0)</f>
        <v>0</v>
      </c>
      <c r="BI353" s="171">
        <f>IF(N353="nulová",J353,0)</f>
        <v>0</v>
      </c>
      <c r="BJ353" s="17" t="s">
        <v>142</v>
      </c>
      <c r="BK353" s="171">
        <f>ROUND(I353*H353,2)</f>
        <v>0</v>
      </c>
      <c r="BL353" s="17" t="s">
        <v>213</v>
      </c>
      <c r="BM353" s="170" t="s">
        <v>694</v>
      </c>
    </row>
    <row r="354" spans="1:65" s="2" customFormat="1" ht="16.5" customHeight="1">
      <c r="A354" s="32"/>
      <c r="B354" s="157"/>
      <c r="C354" s="158" t="s">
        <v>695</v>
      </c>
      <c r="D354" s="158" t="s">
        <v>137</v>
      </c>
      <c r="E354" s="159" t="s">
        <v>696</v>
      </c>
      <c r="F354" s="160" t="s">
        <v>697</v>
      </c>
      <c r="G354" s="161" t="s">
        <v>140</v>
      </c>
      <c r="H354" s="162">
        <v>58.526</v>
      </c>
      <c r="I354" s="163"/>
      <c r="J354" s="164">
        <f>ROUND(I354*H354,2)</f>
        <v>0</v>
      </c>
      <c r="K354" s="165"/>
      <c r="L354" s="33"/>
      <c r="M354" s="166" t="s">
        <v>1</v>
      </c>
      <c r="N354" s="167" t="s">
        <v>42</v>
      </c>
      <c r="O354" s="58"/>
      <c r="P354" s="168">
        <f>O354*H354</f>
        <v>0</v>
      </c>
      <c r="Q354" s="168">
        <v>0.0002</v>
      </c>
      <c r="R354" s="168">
        <f>Q354*H354</f>
        <v>0.0117052</v>
      </c>
      <c r="S354" s="168">
        <v>0</v>
      </c>
      <c r="T354" s="169">
        <f>S354*H354</f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70" t="s">
        <v>213</v>
      </c>
      <c r="AT354" s="170" t="s">
        <v>137</v>
      </c>
      <c r="AU354" s="170" t="s">
        <v>142</v>
      </c>
      <c r="AY354" s="17" t="s">
        <v>134</v>
      </c>
      <c r="BE354" s="171">
        <f>IF(N354="základní",J354,0)</f>
        <v>0</v>
      </c>
      <c r="BF354" s="171">
        <f>IF(N354="snížená",J354,0)</f>
        <v>0</v>
      </c>
      <c r="BG354" s="171">
        <f>IF(N354="zákl. přenesená",J354,0)</f>
        <v>0</v>
      </c>
      <c r="BH354" s="171">
        <f>IF(N354="sníž. přenesená",J354,0)</f>
        <v>0</v>
      </c>
      <c r="BI354" s="171">
        <f>IF(N354="nulová",J354,0)</f>
        <v>0</v>
      </c>
      <c r="BJ354" s="17" t="s">
        <v>142</v>
      </c>
      <c r="BK354" s="171">
        <f>ROUND(I354*H354,2)</f>
        <v>0</v>
      </c>
      <c r="BL354" s="17" t="s">
        <v>213</v>
      </c>
      <c r="BM354" s="170" t="s">
        <v>698</v>
      </c>
    </row>
    <row r="355" spans="2:51" s="13" customFormat="1" ht="11.25">
      <c r="B355" s="172"/>
      <c r="D355" s="173" t="s">
        <v>144</v>
      </c>
      <c r="E355" s="174" t="s">
        <v>1</v>
      </c>
      <c r="F355" s="175" t="s">
        <v>699</v>
      </c>
      <c r="H355" s="176">
        <v>58.526</v>
      </c>
      <c r="I355" s="177"/>
      <c r="L355" s="172"/>
      <c r="M355" s="178"/>
      <c r="N355" s="179"/>
      <c r="O355" s="179"/>
      <c r="P355" s="179"/>
      <c r="Q355" s="179"/>
      <c r="R355" s="179"/>
      <c r="S355" s="179"/>
      <c r="T355" s="180"/>
      <c r="AT355" s="174" t="s">
        <v>144</v>
      </c>
      <c r="AU355" s="174" t="s">
        <v>142</v>
      </c>
      <c r="AV355" s="13" t="s">
        <v>142</v>
      </c>
      <c r="AW355" s="13" t="s">
        <v>33</v>
      </c>
      <c r="AX355" s="13" t="s">
        <v>76</v>
      </c>
      <c r="AY355" s="174" t="s">
        <v>134</v>
      </c>
    </row>
    <row r="356" spans="2:51" s="14" customFormat="1" ht="11.25">
      <c r="B356" s="181"/>
      <c r="D356" s="173" t="s">
        <v>144</v>
      </c>
      <c r="E356" s="182" t="s">
        <v>1</v>
      </c>
      <c r="F356" s="183" t="s">
        <v>154</v>
      </c>
      <c r="H356" s="184">
        <v>58.526</v>
      </c>
      <c r="I356" s="185"/>
      <c r="L356" s="181"/>
      <c r="M356" s="186"/>
      <c r="N356" s="187"/>
      <c r="O356" s="187"/>
      <c r="P356" s="187"/>
      <c r="Q356" s="187"/>
      <c r="R356" s="187"/>
      <c r="S356" s="187"/>
      <c r="T356" s="188"/>
      <c r="AT356" s="182" t="s">
        <v>144</v>
      </c>
      <c r="AU356" s="182" t="s">
        <v>142</v>
      </c>
      <c r="AV356" s="14" t="s">
        <v>141</v>
      </c>
      <c r="AW356" s="14" t="s">
        <v>33</v>
      </c>
      <c r="AX356" s="14" t="s">
        <v>81</v>
      </c>
      <c r="AY356" s="182" t="s">
        <v>134</v>
      </c>
    </row>
    <row r="357" spans="1:65" s="2" customFormat="1" ht="21.75" customHeight="1">
      <c r="A357" s="32"/>
      <c r="B357" s="157"/>
      <c r="C357" s="158" t="s">
        <v>700</v>
      </c>
      <c r="D357" s="158" t="s">
        <v>137</v>
      </c>
      <c r="E357" s="159" t="s">
        <v>701</v>
      </c>
      <c r="F357" s="160" t="s">
        <v>702</v>
      </c>
      <c r="G357" s="161" t="s">
        <v>256</v>
      </c>
      <c r="H357" s="162">
        <v>0.777</v>
      </c>
      <c r="I357" s="163"/>
      <c r="J357" s="164">
        <f>ROUND(I357*H357,2)</f>
        <v>0</v>
      </c>
      <c r="K357" s="165"/>
      <c r="L357" s="33"/>
      <c r="M357" s="166" t="s">
        <v>1</v>
      </c>
      <c r="N357" s="167" t="s">
        <v>42</v>
      </c>
      <c r="O357" s="58"/>
      <c r="P357" s="168">
        <f>O357*H357</f>
        <v>0</v>
      </c>
      <c r="Q357" s="168">
        <v>0</v>
      </c>
      <c r="R357" s="168">
        <f>Q357*H357</f>
        <v>0</v>
      </c>
      <c r="S357" s="168">
        <v>0</v>
      </c>
      <c r="T357" s="169">
        <f>S357*H357</f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70" t="s">
        <v>213</v>
      </c>
      <c r="AT357" s="170" t="s">
        <v>137</v>
      </c>
      <c r="AU357" s="170" t="s">
        <v>142</v>
      </c>
      <c r="AY357" s="17" t="s">
        <v>134</v>
      </c>
      <c r="BE357" s="171">
        <f>IF(N357="základní",J357,0)</f>
        <v>0</v>
      </c>
      <c r="BF357" s="171">
        <f>IF(N357="snížená",J357,0)</f>
        <v>0</v>
      </c>
      <c r="BG357" s="171">
        <f>IF(N357="zákl. přenesená",J357,0)</f>
        <v>0</v>
      </c>
      <c r="BH357" s="171">
        <f>IF(N357="sníž. přenesená",J357,0)</f>
        <v>0</v>
      </c>
      <c r="BI357" s="171">
        <f>IF(N357="nulová",J357,0)</f>
        <v>0</v>
      </c>
      <c r="BJ357" s="17" t="s">
        <v>142</v>
      </c>
      <c r="BK357" s="171">
        <f>ROUND(I357*H357,2)</f>
        <v>0</v>
      </c>
      <c r="BL357" s="17" t="s">
        <v>213</v>
      </c>
      <c r="BM357" s="170" t="s">
        <v>703</v>
      </c>
    </row>
    <row r="358" spans="1:65" s="2" customFormat="1" ht="21.75" customHeight="1">
      <c r="A358" s="32"/>
      <c r="B358" s="157"/>
      <c r="C358" s="158" t="s">
        <v>704</v>
      </c>
      <c r="D358" s="158" t="s">
        <v>137</v>
      </c>
      <c r="E358" s="159" t="s">
        <v>705</v>
      </c>
      <c r="F358" s="160" t="s">
        <v>706</v>
      </c>
      <c r="G358" s="161" t="s">
        <v>256</v>
      </c>
      <c r="H358" s="162">
        <v>0.777</v>
      </c>
      <c r="I358" s="163"/>
      <c r="J358" s="164">
        <f>ROUND(I358*H358,2)</f>
        <v>0</v>
      </c>
      <c r="K358" s="165"/>
      <c r="L358" s="33"/>
      <c r="M358" s="166" t="s">
        <v>1</v>
      </c>
      <c r="N358" s="167" t="s">
        <v>42</v>
      </c>
      <c r="O358" s="58"/>
      <c r="P358" s="168">
        <f>O358*H358</f>
        <v>0</v>
      </c>
      <c r="Q358" s="168">
        <v>0</v>
      </c>
      <c r="R358" s="168">
        <f>Q358*H358</f>
        <v>0</v>
      </c>
      <c r="S358" s="168">
        <v>0</v>
      </c>
      <c r="T358" s="169">
        <f>S358*H358</f>
        <v>0</v>
      </c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R358" s="170" t="s">
        <v>213</v>
      </c>
      <c r="AT358" s="170" t="s">
        <v>137</v>
      </c>
      <c r="AU358" s="170" t="s">
        <v>142</v>
      </c>
      <c r="AY358" s="17" t="s">
        <v>134</v>
      </c>
      <c r="BE358" s="171">
        <f>IF(N358="základní",J358,0)</f>
        <v>0</v>
      </c>
      <c r="BF358" s="171">
        <f>IF(N358="snížená",J358,0)</f>
        <v>0</v>
      </c>
      <c r="BG358" s="171">
        <f>IF(N358="zákl. přenesená",J358,0)</f>
        <v>0</v>
      </c>
      <c r="BH358" s="171">
        <f>IF(N358="sníž. přenesená",J358,0)</f>
        <v>0</v>
      </c>
      <c r="BI358" s="171">
        <f>IF(N358="nulová",J358,0)</f>
        <v>0</v>
      </c>
      <c r="BJ358" s="17" t="s">
        <v>142</v>
      </c>
      <c r="BK358" s="171">
        <f>ROUND(I358*H358,2)</f>
        <v>0</v>
      </c>
      <c r="BL358" s="17" t="s">
        <v>213</v>
      </c>
      <c r="BM358" s="170" t="s">
        <v>707</v>
      </c>
    </row>
    <row r="359" spans="1:65" s="2" customFormat="1" ht="21.75" customHeight="1">
      <c r="A359" s="32"/>
      <c r="B359" s="157"/>
      <c r="C359" s="158" t="s">
        <v>708</v>
      </c>
      <c r="D359" s="158" t="s">
        <v>137</v>
      </c>
      <c r="E359" s="159" t="s">
        <v>709</v>
      </c>
      <c r="F359" s="160" t="s">
        <v>710</v>
      </c>
      <c r="G359" s="161" t="s">
        <v>140</v>
      </c>
      <c r="H359" s="162">
        <v>7.8</v>
      </c>
      <c r="I359" s="163"/>
      <c r="J359" s="164">
        <f>ROUND(I359*H359,2)</f>
        <v>0</v>
      </c>
      <c r="K359" s="165"/>
      <c r="L359" s="33"/>
      <c r="M359" s="166" t="s">
        <v>1</v>
      </c>
      <c r="N359" s="167" t="s">
        <v>42</v>
      </c>
      <c r="O359" s="58"/>
      <c r="P359" s="168">
        <f>O359*H359</f>
        <v>0</v>
      </c>
      <c r="Q359" s="168">
        <v>0</v>
      </c>
      <c r="R359" s="168">
        <f>Q359*H359</f>
        <v>0</v>
      </c>
      <c r="S359" s="168">
        <v>0</v>
      </c>
      <c r="T359" s="169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70" t="s">
        <v>213</v>
      </c>
      <c r="AT359" s="170" t="s">
        <v>137</v>
      </c>
      <c r="AU359" s="170" t="s">
        <v>142</v>
      </c>
      <c r="AY359" s="17" t="s">
        <v>134</v>
      </c>
      <c r="BE359" s="171">
        <f>IF(N359="základní",J359,0)</f>
        <v>0</v>
      </c>
      <c r="BF359" s="171">
        <f>IF(N359="snížená",J359,0)</f>
        <v>0</v>
      </c>
      <c r="BG359" s="171">
        <f>IF(N359="zákl. přenesená",J359,0)</f>
        <v>0</v>
      </c>
      <c r="BH359" s="171">
        <f>IF(N359="sníž. přenesená",J359,0)</f>
        <v>0</v>
      </c>
      <c r="BI359" s="171">
        <f>IF(N359="nulová",J359,0)</f>
        <v>0</v>
      </c>
      <c r="BJ359" s="17" t="s">
        <v>142</v>
      </c>
      <c r="BK359" s="171">
        <f>ROUND(I359*H359,2)</f>
        <v>0</v>
      </c>
      <c r="BL359" s="17" t="s">
        <v>213</v>
      </c>
      <c r="BM359" s="170" t="s">
        <v>711</v>
      </c>
    </row>
    <row r="360" spans="2:51" s="13" customFormat="1" ht="11.25">
      <c r="B360" s="172"/>
      <c r="D360" s="173" t="s">
        <v>144</v>
      </c>
      <c r="E360" s="174" t="s">
        <v>1</v>
      </c>
      <c r="F360" s="175" t="s">
        <v>225</v>
      </c>
      <c r="H360" s="176">
        <v>7.8</v>
      </c>
      <c r="I360" s="177"/>
      <c r="L360" s="172"/>
      <c r="M360" s="178"/>
      <c r="N360" s="179"/>
      <c r="O360" s="179"/>
      <c r="P360" s="179"/>
      <c r="Q360" s="179"/>
      <c r="R360" s="179"/>
      <c r="S360" s="179"/>
      <c r="T360" s="180"/>
      <c r="AT360" s="174" t="s">
        <v>144</v>
      </c>
      <c r="AU360" s="174" t="s">
        <v>142</v>
      </c>
      <c r="AV360" s="13" t="s">
        <v>142</v>
      </c>
      <c r="AW360" s="13" t="s">
        <v>33</v>
      </c>
      <c r="AX360" s="13" t="s">
        <v>81</v>
      </c>
      <c r="AY360" s="174" t="s">
        <v>134</v>
      </c>
    </row>
    <row r="361" spans="2:63" s="12" customFormat="1" ht="22.9" customHeight="1">
      <c r="B361" s="144"/>
      <c r="D361" s="145" t="s">
        <v>75</v>
      </c>
      <c r="E361" s="155" t="s">
        <v>712</v>
      </c>
      <c r="F361" s="155" t="s">
        <v>713</v>
      </c>
      <c r="I361" s="147"/>
      <c r="J361" s="156">
        <f>BK361</f>
        <v>0</v>
      </c>
      <c r="L361" s="144"/>
      <c r="M361" s="149"/>
      <c r="N361" s="150"/>
      <c r="O361" s="150"/>
      <c r="P361" s="151">
        <f>SUM(P362:P381)</f>
        <v>0</v>
      </c>
      <c r="Q361" s="150"/>
      <c r="R361" s="151">
        <f>SUM(R362:R381)</f>
        <v>0.037</v>
      </c>
      <c r="S361" s="150"/>
      <c r="T361" s="152">
        <f>SUM(T362:T381)</f>
        <v>0.268656</v>
      </c>
      <c r="AR361" s="145" t="s">
        <v>142</v>
      </c>
      <c r="AT361" s="153" t="s">
        <v>75</v>
      </c>
      <c r="AU361" s="153" t="s">
        <v>81</v>
      </c>
      <c r="AY361" s="145" t="s">
        <v>134</v>
      </c>
      <c r="BK361" s="154">
        <f>SUM(BK362:BK381)</f>
        <v>0</v>
      </c>
    </row>
    <row r="362" spans="1:65" s="2" customFormat="1" ht="21.75" customHeight="1">
      <c r="A362" s="32"/>
      <c r="B362" s="157"/>
      <c r="C362" s="158" t="s">
        <v>714</v>
      </c>
      <c r="D362" s="158" t="s">
        <v>137</v>
      </c>
      <c r="E362" s="159" t="s">
        <v>715</v>
      </c>
      <c r="F362" s="160" t="s">
        <v>716</v>
      </c>
      <c r="G362" s="161" t="s">
        <v>140</v>
      </c>
      <c r="H362" s="162">
        <v>3.84</v>
      </c>
      <c r="I362" s="163"/>
      <c r="J362" s="164">
        <f>ROUND(I362*H362,2)</f>
        <v>0</v>
      </c>
      <c r="K362" s="165"/>
      <c r="L362" s="33"/>
      <c r="M362" s="166" t="s">
        <v>1</v>
      </c>
      <c r="N362" s="167" t="s">
        <v>42</v>
      </c>
      <c r="O362" s="58"/>
      <c r="P362" s="168">
        <f>O362*H362</f>
        <v>0</v>
      </c>
      <c r="Q362" s="168">
        <v>0</v>
      </c>
      <c r="R362" s="168">
        <f>Q362*H362</f>
        <v>0</v>
      </c>
      <c r="S362" s="168">
        <v>0.02465</v>
      </c>
      <c r="T362" s="169">
        <f>S362*H362</f>
        <v>0.09465599999999999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70" t="s">
        <v>213</v>
      </c>
      <c r="AT362" s="170" t="s">
        <v>137</v>
      </c>
      <c r="AU362" s="170" t="s">
        <v>142</v>
      </c>
      <c r="AY362" s="17" t="s">
        <v>134</v>
      </c>
      <c r="BE362" s="171">
        <f>IF(N362="základní",J362,0)</f>
        <v>0</v>
      </c>
      <c r="BF362" s="171">
        <f>IF(N362="snížená",J362,0)</f>
        <v>0</v>
      </c>
      <c r="BG362" s="171">
        <f>IF(N362="zákl. přenesená",J362,0)</f>
        <v>0</v>
      </c>
      <c r="BH362" s="171">
        <f>IF(N362="sníž. přenesená",J362,0)</f>
        <v>0</v>
      </c>
      <c r="BI362" s="171">
        <f>IF(N362="nulová",J362,0)</f>
        <v>0</v>
      </c>
      <c r="BJ362" s="17" t="s">
        <v>142</v>
      </c>
      <c r="BK362" s="171">
        <f>ROUND(I362*H362,2)</f>
        <v>0</v>
      </c>
      <c r="BL362" s="17" t="s">
        <v>213</v>
      </c>
      <c r="BM362" s="170" t="s">
        <v>717</v>
      </c>
    </row>
    <row r="363" spans="2:51" s="15" customFormat="1" ht="11.25">
      <c r="B363" s="189"/>
      <c r="D363" s="173" t="s">
        <v>144</v>
      </c>
      <c r="E363" s="190" t="s">
        <v>1</v>
      </c>
      <c r="F363" s="191" t="s">
        <v>718</v>
      </c>
      <c r="H363" s="190" t="s">
        <v>1</v>
      </c>
      <c r="I363" s="192"/>
      <c r="L363" s="189"/>
      <c r="M363" s="193"/>
      <c r="N363" s="194"/>
      <c r="O363" s="194"/>
      <c r="P363" s="194"/>
      <c r="Q363" s="194"/>
      <c r="R363" s="194"/>
      <c r="S363" s="194"/>
      <c r="T363" s="195"/>
      <c r="AT363" s="190" t="s">
        <v>144</v>
      </c>
      <c r="AU363" s="190" t="s">
        <v>142</v>
      </c>
      <c r="AV363" s="15" t="s">
        <v>81</v>
      </c>
      <c r="AW363" s="15" t="s">
        <v>33</v>
      </c>
      <c r="AX363" s="15" t="s">
        <v>76</v>
      </c>
      <c r="AY363" s="190" t="s">
        <v>134</v>
      </c>
    </row>
    <row r="364" spans="2:51" s="13" customFormat="1" ht="11.25">
      <c r="B364" s="172"/>
      <c r="D364" s="173" t="s">
        <v>144</v>
      </c>
      <c r="E364" s="174" t="s">
        <v>1</v>
      </c>
      <c r="F364" s="175" t="s">
        <v>719</v>
      </c>
      <c r="H364" s="176">
        <v>1.088</v>
      </c>
      <c r="I364" s="177"/>
      <c r="L364" s="172"/>
      <c r="M364" s="178"/>
      <c r="N364" s="179"/>
      <c r="O364" s="179"/>
      <c r="P364" s="179"/>
      <c r="Q364" s="179"/>
      <c r="R364" s="179"/>
      <c r="S364" s="179"/>
      <c r="T364" s="180"/>
      <c r="AT364" s="174" t="s">
        <v>144</v>
      </c>
      <c r="AU364" s="174" t="s">
        <v>142</v>
      </c>
      <c r="AV364" s="13" t="s">
        <v>142</v>
      </c>
      <c r="AW364" s="13" t="s">
        <v>33</v>
      </c>
      <c r="AX364" s="13" t="s">
        <v>76</v>
      </c>
      <c r="AY364" s="174" t="s">
        <v>134</v>
      </c>
    </row>
    <row r="365" spans="2:51" s="13" customFormat="1" ht="11.25">
      <c r="B365" s="172"/>
      <c r="D365" s="173" t="s">
        <v>144</v>
      </c>
      <c r="E365" s="174" t="s">
        <v>1</v>
      </c>
      <c r="F365" s="175" t="s">
        <v>720</v>
      </c>
      <c r="H365" s="176">
        <v>2.752</v>
      </c>
      <c r="I365" s="177"/>
      <c r="L365" s="172"/>
      <c r="M365" s="178"/>
      <c r="N365" s="179"/>
      <c r="O365" s="179"/>
      <c r="P365" s="179"/>
      <c r="Q365" s="179"/>
      <c r="R365" s="179"/>
      <c r="S365" s="179"/>
      <c r="T365" s="180"/>
      <c r="AT365" s="174" t="s">
        <v>144</v>
      </c>
      <c r="AU365" s="174" t="s">
        <v>142</v>
      </c>
      <c r="AV365" s="13" t="s">
        <v>142</v>
      </c>
      <c r="AW365" s="13" t="s">
        <v>33</v>
      </c>
      <c r="AX365" s="13" t="s">
        <v>76</v>
      </c>
      <c r="AY365" s="174" t="s">
        <v>134</v>
      </c>
    </row>
    <row r="366" spans="2:51" s="14" customFormat="1" ht="11.25">
      <c r="B366" s="181"/>
      <c r="D366" s="173" t="s">
        <v>144</v>
      </c>
      <c r="E366" s="182" t="s">
        <v>1</v>
      </c>
      <c r="F366" s="183" t="s">
        <v>154</v>
      </c>
      <c r="H366" s="184">
        <v>3.84</v>
      </c>
      <c r="I366" s="185"/>
      <c r="L366" s="181"/>
      <c r="M366" s="186"/>
      <c r="N366" s="187"/>
      <c r="O366" s="187"/>
      <c r="P366" s="187"/>
      <c r="Q366" s="187"/>
      <c r="R366" s="187"/>
      <c r="S366" s="187"/>
      <c r="T366" s="188"/>
      <c r="AT366" s="182" t="s">
        <v>144</v>
      </c>
      <c r="AU366" s="182" t="s">
        <v>142</v>
      </c>
      <c r="AV366" s="14" t="s">
        <v>141</v>
      </c>
      <c r="AW366" s="14" t="s">
        <v>33</v>
      </c>
      <c r="AX366" s="14" t="s">
        <v>81</v>
      </c>
      <c r="AY366" s="182" t="s">
        <v>134</v>
      </c>
    </row>
    <row r="367" spans="1:65" s="2" customFormat="1" ht="21.75" customHeight="1">
      <c r="A367" s="32"/>
      <c r="B367" s="157"/>
      <c r="C367" s="158" t="s">
        <v>721</v>
      </c>
      <c r="D367" s="158" t="s">
        <v>137</v>
      </c>
      <c r="E367" s="159" t="s">
        <v>722</v>
      </c>
      <c r="F367" s="160" t="s">
        <v>723</v>
      </c>
      <c r="G367" s="161" t="s">
        <v>203</v>
      </c>
      <c r="H367" s="162">
        <v>2</v>
      </c>
      <c r="I367" s="163"/>
      <c r="J367" s="164">
        <f aca="true" t="shared" si="60" ref="J367:J381">ROUND(I367*H367,2)</f>
        <v>0</v>
      </c>
      <c r="K367" s="165"/>
      <c r="L367" s="33"/>
      <c r="M367" s="166" t="s">
        <v>1</v>
      </c>
      <c r="N367" s="167" t="s">
        <v>42</v>
      </c>
      <c r="O367" s="58"/>
      <c r="P367" s="168">
        <f aca="true" t="shared" si="61" ref="P367:P381">O367*H367</f>
        <v>0</v>
      </c>
      <c r="Q367" s="168">
        <v>0</v>
      </c>
      <c r="R367" s="168">
        <f aca="true" t="shared" si="62" ref="R367:R381">Q367*H367</f>
        <v>0</v>
      </c>
      <c r="S367" s="168">
        <v>0</v>
      </c>
      <c r="T367" s="169">
        <f aca="true" t="shared" si="63" ref="T367:T381"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70" t="s">
        <v>213</v>
      </c>
      <c r="AT367" s="170" t="s">
        <v>137</v>
      </c>
      <c r="AU367" s="170" t="s">
        <v>142</v>
      </c>
      <c r="AY367" s="17" t="s">
        <v>134</v>
      </c>
      <c r="BE367" s="171">
        <f aca="true" t="shared" si="64" ref="BE367:BE381">IF(N367="základní",J367,0)</f>
        <v>0</v>
      </c>
      <c r="BF367" s="171">
        <f aca="true" t="shared" si="65" ref="BF367:BF381">IF(N367="snížená",J367,0)</f>
        <v>0</v>
      </c>
      <c r="BG367" s="171">
        <f aca="true" t="shared" si="66" ref="BG367:BG381">IF(N367="zákl. přenesená",J367,0)</f>
        <v>0</v>
      </c>
      <c r="BH367" s="171">
        <f aca="true" t="shared" si="67" ref="BH367:BH381">IF(N367="sníž. přenesená",J367,0)</f>
        <v>0</v>
      </c>
      <c r="BI367" s="171">
        <f aca="true" t="shared" si="68" ref="BI367:BI381">IF(N367="nulová",J367,0)</f>
        <v>0</v>
      </c>
      <c r="BJ367" s="17" t="s">
        <v>142</v>
      </c>
      <c r="BK367" s="171">
        <f aca="true" t="shared" si="69" ref="BK367:BK381">ROUND(I367*H367,2)</f>
        <v>0</v>
      </c>
      <c r="BL367" s="17" t="s">
        <v>213</v>
      </c>
      <c r="BM367" s="170" t="s">
        <v>724</v>
      </c>
    </row>
    <row r="368" spans="1:65" s="2" customFormat="1" ht="16.5" customHeight="1">
      <c r="A368" s="32"/>
      <c r="B368" s="157"/>
      <c r="C368" s="196" t="s">
        <v>725</v>
      </c>
      <c r="D368" s="196" t="s">
        <v>206</v>
      </c>
      <c r="E368" s="197" t="s">
        <v>726</v>
      </c>
      <c r="F368" s="198" t="s">
        <v>727</v>
      </c>
      <c r="G368" s="199" t="s">
        <v>203</v>
      </c>
      <c r="H368" s="200">
        <v>2</v>
      </c>
      <c r="I368" s="201"/>
      <c r="J368" s="202">
        <f t="shared" si="60"/>
        <v>0</v>
      </c>
      <c r="K368" s="203"/>
      <c r="L368" s="204"/>
      <c r="M368" s="205" t="s">
        <v>1</v>
      </c>
      <c r="N368" s="206" t="s">
        <v>42</v>
      </c>
      <c r="O368" s="58"/>
      <c r="P368" s="168">
        <f t="shared" si="61"/>
        <v>0</v>
      </c>
      <c r="Q368" s="168">
        <v>0.0155</v>
      </c>
      <c r="R368" s="168">
        <f t="shared" si="62"/>
        <v>0.031</v>
      </c>
      <c r="S368" s="168">
        <v>0</v>
      </c>
      <c r="T368" s="169">
        <f t="shared" si="63"/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70" t="s">
        <v>307</v>
      </c>
      <c r="AT368" s="170" t="s">
        <v>206</v>
      </c>
      <c r="AU368" s="170" t="s">
        <v>142</v>
      </c>
      <c r="AY368" s="17" t="s">
        <v>134</v>
      </c>
      <c r="BE368" s="171">
        <f t="shared" si="64"/>
        <v>0</v>
      </c>
      <c r="BF368" s="171">
        <f t="shared" si="65"/>
        <v>0</v>
      </c>
      <c r="BG368" s="171">
        <f t="shared" si="66"/>
        <v>0</v>
      </c>
      <c r="BH368" s="171">
        <f t="shared" si="67"/>
        <v>0</v>
      </c>
      <c r="BI368" s="171">
        <f t="shared" si="68"/>
        <v>0</v>
      </c>
      <c r="BJ368" s="17" t="s">
        <v>142</v>
      </c>
      <c r="BK368" s="171">
        <f t="shared" si="69"/>
        <v>0</v>
      </c>
      <c r="BL368" s="17" t="s">
        <v>213</v>
      </c>
      <c r="BM368" s="170" t="s">
        <v>728</v>
      </c>
    </row>
    <row r="369" spans="1:65" s="2" customFormat="1" ht="21.75" customHeight="1">
      <c r="A369" s="32"/>
      <c r="B369" s="157"/>
      <c r="C369" s="196" t="s">
        <v>729</v>
      </c>
      <c r="D369" s="196" t="s">
        <v>206</v>
      </c>
      <c r="E369" s="197" t="s">
        <v>730</v>
      </c>
      <c r="F369" s="198" t="s">
        <v>731</v>
      </c>
      <c r="G369" s="199" t="s">
        <v>203</v>
      </c>
      <c r="H369" s="200">
        <v>2</v>
      </c>
      <c r="I369" s="201"/>
      <c r="J369" s="202">
        <f t="shared" si="60"/>
        <v>0</v>
      </c>
      <c r="K369" s="203"/>
      <c r="L369" s="204"/>
      <c r="M369" s="205" t="s">
        <v>1</v>
      </c>
      <c r="N369" s="206" t="s">
        <v>42</v>
      </c>
      <c r="O369" s="58"/>
      <c r="P369" s="168">
        <f t="shared" si="61"/>
        <v>0</v>
      </c>
      <c r="Q369" s="168">
        <v>0.0012</v>
      </c>
      <c r="R369" s="168">
        <f t="shared" si="62"/>
        <v>0.0024</v>
      </c>
      <c r="S369" s="168">
        <v>0</v>
      </c>
      <c r="T369" s="169">
        <f t="shared" si="63"/>
        <v>0</v>
      </c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R369" s="170" t="s">
        <v>307</v>
      </c>
      <c r="AT369" s="170" t="s">
        <v>206</v>
      </c>
      <c r="AU369" s="170" t="s">
        <v>142</v>
      </c>
      <c r="AY369" s="17" t="s">
        <v>134</v>
      </c>
      <c r="BE369" s="171">
        <f t="shared" si="64"/>
        <v>0</v>
      </c>
      <c r="BF369" s="171">
        <f t="shared" si="65"/>
        <v>0</v>
      </c>
      <c r="BG369" s="171">
        <f t="shared" si="66"/>
        <v>0</v>
      </c>
      <c r="BH369" s="171">
        <f t="shared" si="67"/>
        <v>0</v>
      </c>
      <c r="BI369" s="171">
        <f t="shared" si="68"/>
        <v>0</v>
      </c>
      <c r="BJ369" s="17" t="s">
        <v>142</v>
      </c>
      <c r="BK369" s="171">
        <f t="shared" si="69"/>
        <v>0</v>
      </c>
      <c r="BL369" s="17" t="s">
        <v>213</v>
      </c>
      <c r="BM369" s="170" t="s">
        <v>732</v>
      </c>
    </row>
    <row r="370" spans="1:65" s="2" customFormat="1" ht="16.5" customHeight="1">
      <c r="A370" s="32"/>
      <c r="B370" s="157"/>
      <c r="C370" s="158" t="s">
        <v>733</v>
      </c>
      <c r="D370" s="158" t="s">
        <v>137</v>
      </c>
      <c r="E370" s="159" t="s">
        <v>734</v>
      </c>
      <c r="F370" s="160" t="s">
        <v>735</v>
      </c>
      <c r="G370" s="161" t="s">
        <v>203</v>
      </c>
      <c r="H370" s="162">
        <v>2</v>
      </c>
      <c r="I370" s="163"/>
      <c r="J370" s="164">
        <f t="shared" si="60"/>
        <v>0</v>
      </c>
      <c r="K370" s="165"/>
      <c r="L370" s="33"/>
      <c r="M370" s="166" t="s">
        <v>1</v>
      </c>
      <c r="N370" s="167" t="s">
        <v>42</v>
      </c>
      <c r="O370" s="58"/>
      <c r="P370" s="168">
        <f t="shared" si="61"/>
        <v>0</v>
      </c>
      <c r="Q370" s="168">
        <v>0</v>
      </c>
      <c r="R370" s="168">
        <f t="shared" si="62"/>
        <v>0</v>
      </c>
      <c r="S370" s="168">
        <v>0</v>
      </c>
      <c r="T370" s="169">
        <f t="shared" si="63"/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70" t="s">
        <v>213</v>
      </c>
      <c r="AT370" s="170" t="s">
        <v>137</v>
      </c>
      <c r="AU370" s="170" t="s">
        <v>142</v>
      </c>
      <c r="AY370" s="17" t="s">
        <v>134</v>
      </c>
      <c r="BE370" s="171">
        <f t="shared" si="64"/>
        <v>0</v>
      </c>
      <c r="BF370" s="171">
        <f t="shared" si="65"/>
        <v>0</v>
      </c>
      <c r="BG370" s="171">
        <f t="shared" si="66"/>
        <v>0</v>
      </c>
      <c r="BH370" s="171">
        <f t="shared" si="67"/>
        <v>0</v>
      </c>
      <c r="BI370" s="171">
        <f t="shared" si="68"/>
        <v>0</v>
      </c>
      <c r="BJ370" s="17" t="s">
        <v>142</v>
      </c>
      <c r="BK370" s="171">
        <f t="shared" si="69"/>
        <v>0</v>
      </c>
      <c r="BL370" s="17" t="s">
        <v>213</v>
      </c>
      <c r="BM370" s="170" t="s">
        <v>736</v>
      </c>
    </row>
    <row r="371" spans="1:65" s="2" customFormat="1" ht="16.5" customHeight="1">
      <c r="A371" s="32"/>
      <c r="B371" s="157"/>
      <c r="C371" s="196" t="s">
        <v>737</v>
      </c>
      <c r="D371" s="196" t="s">
        <v>206</v>
      </c>
      <c r="E371" s="197" t="s">
        <v>738</v>
      </c>
      <c r="F371" s="198" t="s">
        <v>739</v>
      </c>
      <c r="G371" s="199" t="s">
        <v>203</v>
      </c>
      <c r="H371" s="200">
        <v>2</v>
      </c>
      <c r="I371" s="201"/>
      <c r="J371" s="202">
        <f t="shared" si="60"/>
        <v>0</v>
      </c>
      <c r="K371" s="203"/>
      <c r="L371" s="204"/>
      <c r="M371" s="205" t="s">
        <v>1</v>
      </c>
      <c r="N371" s="206" t="s">
        <v>42</v>
      </c>
      <c r="O371" s="58"/>
      <c r="P371" s="168">
        <f t="shared" si="61"/>
        <v>0</v>
      </c>
      <c r="Q371" s="168">
        <v>0.00045</v>
      </c>
      <c r="R371" s="168">
        <f t="shared" si="62"/>
        <v>0.0009</v>
      </c>
      <c r="S371" s="168">
        <v>0</v>
      </c>
      <c r="T371" s="169">
        <f t="shared" si="63"/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70" t="s">
        <v>307</v>
      </c>
      <c r="AT371" s="170" t="s">
        <v>206</v>
      </c>
      <c r="AU371" s="170" t="s">
        <v>142</v>
      </c>
      <c r="AY371" s="17" t="s">
        <v>134</v>
      </c>
      <c r="BE371" s="171">
        <f t="shared" si="64"/>
        <v>0</v>
      </c>
      <c r="BF371" s="171">
        <f t="shared" si="65"/>
        <v>0</v>
      </c>
      <c r="BG371" s="171">
        <f t="shared" si="66"/>
        <v>0</v>
      </c>
      <c r="BH371" s="171">
        <f t="shared" si="67"/>
        <v>0</v>
      </c>
      <c r="BI371" s="171">
        <f t="shared" si="68"/>
        <v>0</v>
      </c>
      <c r="BJ371" s="17" t="s">
        <v>142</v>
      </c>
      <c r="BK371" s="171">
        <f t="shared" si="69"/>
        <v>0</v>
      </c>
      <c r="BL371" s="17" t="s">
        <v>213</v>
      </c>
      <c r="BM371" s="170" t="s">
        <v>740</v>
      </c>
    </row>
    <row r="372" spans="1:65" s="2" customFormat="1" ht="21.75" customHeight="1">
      <c r="A372" s="32"/>
      <c r="B372" s="157"/>
      <c r="C372" s="158" t="s">
        <v>741</v>
      </c>
      <c r="D372" s="158" t="s">
        <v>137</v>
      </c>
      <c r="E372" s="159" t="s">
        <v>742</v>
      </c>
      <c r="F372" s="160" t="s">
        <v>743</v>
      </c>
      <c r="G372" s="161" t="s">
        <v>203</v>
      </c>
      <c r="H372" s="162">
        <v>2</v>
      </c>
      <c r="I372" s="163"/>
      <c r="J372" s="164">
        <f t="shared" si="60"/>
        <v>0</v>
      </c>
      <c r="K372" s="165"/>
      <c r="L372" s="33"/>
      <c r="M372" s="166" t="s">
        <v>1</v>
      </c>
      <c r="N372" s="167" t="s">
        <v>42</v>
      </c>
      <c r="O372" s="58"/>
      <c r="P372" s="168">
        <f t="shared" si="61"/>
        <v>0</v>
      </c>
      <c r="Q372" s="168">
        <v>0</v>
      </c>
      <c r="R372" s="168">
        <f t="shared" si="62"/>
        <v>0</v>
      </c>
      <c r="S372" s="168">
        <v>0</v>
      </c>
      <c r="T372" s="169">
        <f t="shared" si="63"/>
        <v>0</v>
      </c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R372" s="170" t="s">
        <v>213</v>
      </c>
      <c r="AT372" s="170" t="s">
        <v>137</v>
      </c>
      <c r="AU372" s="170" t="s">
        <v>142</v>
      </c>
      <c r="AY372" s="17" t="s">
        <v>134</v>
      </c>
      <c r="BE372" s="171">
        <f t="shared" si="64"/>
        <v>0</v>
      </c>
      <c r="BF372" s="171">
        <f t="shared" si="65"/>
        <v>0</v>
      </c>
      <c r="BG372" s="171">
        <f t="shared" si="66"/>
        <v>0</v>
      </c>
      <c r="BH372" s="171">
        <f t="shared" si="67"/>
        <v>0</v>
      </c>
      <c r="BI372" s="171">
        <f t="shared" si="68"/>
        <v>0</v>
      </c>
      <c r="BJ372" s="17" t="s">
        <v>142</v>
      </c>
      <c r="BK372" s="171">
        <f t="shared" si="69"/>
        <v>0</v>
      </c>
      <c r="BL372" s="17" t="s">
        <v>213</v>
      </c>
      <c r="BM372" s="170" t="s">
        <v>744</v>
      </c>
    </row>
    <row r="373" spans="1:65" s="2" customFormat="1" ht="16.5" customHeight="1">
      <c r="A373" s="32"/>
      <c r="B373" s="157"/>
      <c r="C373" s="196" t="s">
        <v>745</v>
      </c>
      <c r="D373" s="196" t="s">
        <v>206</v>
      </c>
      <c r="E373" s="197" t="s">
        <v>746</v>
      </c>
      <c r="F373" s="198" t="s">
        <v>747</v>
      </c>
      <c r="G373" s="199" t="s">
        <v>203</v>
      </c>
      <c r="H373" s="200">
        <v>2</v>
      </c>
      <c r="I373" s="201"/>
      <c r="J373" s="202">
        <f t="shared" si="60"/>
        <v>0</v>
      </c>
      <c r="K373" s="203"/>
      <c r="L373" s="204"/>
      <c r="M373" s="205" t="s">
        <v>1</v>
      </c>
      <c r="N373" s="206" t="s">
        <v>42</v>
      </c>
      <c r="O373" s="58"/>
      <c r="P373" s="168">
        <f t="shared" si="61"/>
        <v>0</v>
      </c>
      <c r="Q373" s="168">
        <v>0.00135</v>
      </c>
      <c r="R373" s="168">
        <f t="shared" si="62"/>
        <v>0.0027</v>
      </c>
      <c r="S373" s="168">
        <v>0</v>
      </c>
      <c r="T373" s="169">
        <f t="shared" si="63"/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70" t="s">
        <v>307</v>
      </c>
      <c r="AT373" s="170" t="s">
        <v>206</v>
      </c>
      <c r="AU373" s="170" t="s">
        <v>142</v>
      </c>
      <c r="AY373" s="17" t="s">
        <v>134</v>
      </c>
      <c r="BE373" s="171">
        <f t="shared" si="64"/>
        <v>0</v>
      </c>
      <c r="BF373" s="171">
        <f t="shared" si="65"/>
        <v>0</v>
      </c>
      <c r="BG373" s="171">
        <f t="shared" si="66"/>
        <v>0</v>
      </c>
      <c r="BH373" s="171">
        <f t="shared" si="67"/>
        <v>0</v>
      </c>
      <c r="BI373" s="171">
        <f t="shared" si="68"/>
        <v>0</v>
      </c>
      <c r="BJ373" s="17" t="s">
        <v>142</v>
      </c>
      <c r="BK373" s="171">
        <f t="shared" si="69"/>
        <v>0</v>
      </c>
      <c r="BL373" s="17" t="s">
        <v>213</v>
      </c>
      <c r="BM373" s="170" t="s">
        <v>748</v>
      </c>
    </row>
    <row r="374" spans="1:65" s="2" customFormat="1" ht="21.75" customHeight="1">
      <c r="A374" s="32"/>
      <c r="B374" s="157"/>
      <c r="C374" s="158" t="s">
        <v>749</v>
      </c>
      <c r="D374" s="158" t="s">
        <v>137</v>
      </c>
      <c r="E374" s="159" t="s">
        <v>750</v>
      </c>
      <c r="F374" s="160" t="s">
        <v>751</v>
      </c>
      <c r="G374" s="161" t="s">
        <v>203</v>
      </c>
      <c r="H374" s="162">
        <v>1</v>
      </c>
      <c r="I374" s="163"/>
      <c r="J374" s="164">
        <f t="shared" si="60"/>
        <v>0</v>
      </c>
      <c r="K374" s="165"/>
      <c r="L374" s="33"/>
      <c r="M374" s="166" t="s">
        <v>1</v>
      </c>
      <c r="N374" s="167" t="s">
        <v>42</v>
      </c>
      <c r="O374" s="58"/>
      <c r="P374" s="168">
        <f t="shared" si="61"/>
        <v>0</v>
      </c>
      <c r="Q374" s="168">
        <v>0</v>
      </c>
      <c r="R374" s="168">
        <f t="shared" si="62"/>
        <v>0</v>
      </c>
      <c r="S374" s="168">
        <v>0.174</v>
      </c>
      <c r="T374" s="169">
        <f t="shared" si="63"/>
        <v>0.174</v>
      </c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R374" s="170" t="s">
        <v>213</v>
      </c>
      <c r="AT374" s="170" t="s">
        <v>137</v>
      </c>
      <c r="AU374" s="170" t="s">
        <v>142</v>
      </c>
      <c r="AY374" s="17" t="s">
        <v>134</v>
      </c>
      <c r="BE374" s="171">
        <f t="shared" si="64"/>
        <v>0</v>
      </c>
      <c r="BF374" s="171">
        <f t="shared" si="65"/>
        <v>0</v>
      </c>
      <c r="BG374" s="171">
        <f t="shared" si="66"/>
        <v>0</v>
      </c>
      <c r="BH374" s="171">
        <f t="shared" si="67"/>
        <v>0</v>
      </c>
      <c r="BI374" s="171">
        <f t="shared" si="68"/>
        <v>0</v>
      </c>
      <c r="BJ374" s="17" t="s">
        <v>142</v>
      </c>
      <c r="BK374" s="171">
        <f t="shared" si="69"/>
        <v>0</v>
      </c>
      <c r="BL374" s="17" t="s">
        <v>213</v>
      </c>
      <c r="BM374" s="170" t="s">
        <v>752</v>
      </c>
    </row>
    <row r="375" spans="1:65" s="2" customFormat="1" ht="21.75" customHeight="1">
      <c r="A375" s="32"/>
      <c r="B375" s="157"/>
      <c r="C375" s="158" t="s">
        <v>753</v>
      </c>
      <c r="D375" s="158" t="s">
        <v>137</v>
      </c>
      <c r="E375" s="159" t="s">
        <v>754</v>
      </c>
      <c r="F375" s="160" t="s">
        <v>755</v>
      </c>
      <c r="G375" s="161" t="s">
        <v>256</v>
      </c>
      <c r="H375" s="162">
        <v>0.037</v>
      </c>
      <c r="I375" s="163"/>
      <c r="J375" s="164">
        <f t="shared" si="60"/>
        <v>0</v>
      </c>
      <c r="K375" s="165"/>
      <c r="L375" s="33"/>
      <c r="M375" s="166" t="s">
        <v>1</v>
      </c>
      <c r="N375" s="167" t="s">
        <v>42</v>
      </c>
      <c r="O375" s="58"/>
      <c r="P375" s="168">
        <f t="shared" si="61"/>
        <v>0</v>
      </c>
      <c r="Q375" s="168">
        <v>0</v>
      </c>
      <c r="R375" s="168">
        <f t="shared" si="62"/>
        <v>0</v>
      </c>
      <c r="S375" s="168">
        <v>0</v>
      </c>
      <c r="T375" s="169">
        <f t="shared" si="63"/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70" t="s">
        <v>213</v>
      </c>
      <c r="AT375" s="170" t="s">
        <v>137</v>
      </c>
      <c r="AU375" s="170" t="s">
        <v>142</v>
      </c>
      <c r="AY375" s="17" t="s">
        <v>134</v>
      </c>
      <c r="BE375" s="171">
        <f t="shared" si="64"/>
        <v>0</v>
      </c>
      <c r="BF375" s="171">
        <f t="shared" si="65"/>
        <v>0</v>
      </c>
      <c r="BG375" s="171">
        <f t="shared" si="66"/>
        <v>0</v>
      </c>
      <c r="BH375" s="171">
        <f t="shared" si="67"/>
        <v>0</v>
      </c>
      <c r="BI375" s="171">
        <f t="shared" si="68"/>
        <v>0</v>
      </c>
      <c r="BJ375" s="17" t="s">
        <v>142</v>
      </c>
      <c r="BK375" s="171">
        <f t="shared" si="69"/>
        <v>0</v>
      </c>
      <c r="BL375" s="17" t="s">
        <v>213</v>
      </c>
      <c r="BM375" s="170" t="s">
        <v>756</v>
      </c>
    </row>
    <row r="376" spans="1:65" s="2" customFormat="1" ht="21.75" customHeight="1">
      <c r="A376" s="32"/>
      <c r="B376" s="157"/>
      <c r="C376" s="158" t="s">
        <v>757</v>
      </c>
      <c r="D376" s="158" t="s">
        <v>137</v>
      </c>
      <c r="E376" s="159" t="s">
        <v>758</v>
      </c>
      <c r="F376" s="160" t="s">
        <v>759</v>
      </c>
      <c r="G376" s="161" t="s">
        <v>256</v>
      </c>
      <c r="H376" s="162">
        <v>0.037</v>
      </c>
      <c r="I376" s="163"/>
      <c r="J376" s="164">
        <f t="shared" si="60"/>
        <v>0</v>
      </c>
      <c r="K376" s="165"/>
      <c r="L376" s="33"/>
      <c r="M376" s="166" t="s">
        <v>1</v>
      </c>
      <c r="N376" s="167" t="s">
        <v>42</v>
      </c>
      <c r="O376" s="58"/>
      <c r="P376" s="168">
        <f t="shared" si="61"/>
        <v>0</v>
      </c>
      <c r="Q376" s="168">
        <v>0</v>
      </c>
      <c r="R376" s="168">
        <f t="shared" si="62"/>
        <v>0</v>
      </c>
      <c r="S376" s="168">
        <v>0</v>
      </c>
      <c r="T376" s="169">
        <f t="shared" si="63"/>
        <v>0</v>
      </c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R376" s="170" t="s">
        <v>213</v>
      </c>
      <c r="AT376" s="170" t="s">
        <v>137</v>
      </c>
      <c r="AU376" s="170" t="s">
        <v>142</v>
      </c>
      <c r="AY376" s="17" t="s">
        <v>134</v>
      </c>
      <c r="BE376" s="171">
        <f t="shared" si="64"/>
        <v>0</v>
      </c>
      <c r="BF376" s="171">
        <f t="shared" si="65"/>
        <v>0</v>
      </c>
      <c r="BG376" s="171">
        <f t="shared" si="66"/>
        <v>0</v>
      </c>
      <c r="BH376" s="171">
        <f t="shared" si="67"/>
        <v>0</v>
      </c>
      <c r="BI376" s="171">
        <f t="shared" si="68"/>
        <v>0</v>
      </c>
      <c r="BJ376" s="17" t="s">
        <v>142</v>
      </c>
      <c r="BK376" s="171">
        <f t="shared" si="69"/>
        <v>0</v>
      </c>
      <c r="BL376" s="17" t="s">
        <v>213</v>
      </c>
      <c r="BM376" s="170" t="s">
        <v>760</v>
      </c>
    </row>
    <row r="377" spans="1:65" s="2" customFormat="1" ht="21.75" customHeight="1">
      <c r="A377" s="32"/>
      <c r="B377" s="157"/>
      <c r="C377" s="158" t="s">
        <v>761</v>
      </c>
      <c r="D377" s="158" t="s">
        <v>137</v>
      </c>
      <c r="E377" s="159" t="s">
        <v>762</v>
      </c>
      <c r="F377" s="160" t="s">
        <v>763</v>
      </c>
      <c r="G377" s="161" t="s">
        <v>545</v>
      </c>
      <c r="H377" s="162">
        <v>1</v>
      </c>
      <c r="I377" s="163"/>
      <c r="J377" s="164">
        <f t="shared" si="60"/>
        <v>0</v>
      </c>
      <c r="K377" s="165"/>
      <c r="L377" s="33"/>
      <c r="M377" s="166" t="s">
        <v>1</v>
      </c>
      <c r="N377" s="167" t="s">
        <v>42</v>
      </c>
      <c r="O377" s="58"/>
      <c r="P377" s="168">
        <f t="shared" si="61"/>
        <v>0</v>
      </c>
      <c r="Q377" s="168">
        <v>0</v>
      </c>
      <c r="R377" s="168">
        <f t="shared" si="62"/>
        <v>0</v>
      </c>
      <c r="S377" s="168">
        <v>0</v>
      </c>
      <c r="T377" s="169">
        <f t="shared" si="63"/>
        <v>0</v>
      </c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R377" s="170" t="s">
        <v>213</v>
      </c>
      <c r="AT377" s="170" t="s">
        <v>137</v>
      </c>
      <c r="AU377" s="170" t="s">
        <v>142</v>
      </c>
      <c r="AY377" s="17" t="s">
        <v>134</v>
      </c>
      <c r="BE377" s="171">
        <f t="shared" si="64"/>
        <v>0</v>
      </c>
      <c r="BF377" s="171">
        <f t="shared" si="65"/>
        <v>0</v>
      </c>
      <c r="BG377" s="171">
        <f t="shared" si="66"/>
        <v>0</v>
      </c>
      <c r="BH377" s="171">
        <f t="shared" si="67"/>
        <v>0</v>
      </c>
      <c r="BI377" s="171">
        <f t="shared" si="68"/>
        <v>0</v>
      </c>
      <c r="BJ377" s="17" t="s">
        <v>142</v>
      </c>
      <c r="BK377" s="171">
        <f t="shared" si="69"/>
        <v>0</v>
      </c>
      <c r="BL377" s="17" t="s">
        <v>213</v>
      </c>
      <c r="BM377" s="170" t="s">
        <v>764</v>
      </c>
    </row>
    <row r="378" spans="1:65" s="2" customFormat="1" ht="16.5" customHeight="1">
      <c r="A378" s="32"/>
      <c r="B378" s="157"/>
      <c r="C378" s="158" t="s">
        <v>765</v>
      </c>
      <c r="D378" s="158" t="s">
        <v>137</v>
      </c>
      <c r="E378" s="159" t="s">
        <v>766</v>
      </c>
      <c r="F378" s="160" t="s">
        <v>767</v>
      </c>
      <c r="G378" s="161" t="s">
        <v>545</v>
      </c>
      <c r="H378" s="162">
        <v>1</v>
      </c>
      <c r="I378" s="163"/>
      <c r="J378" s="164">
        <f t="shared" si="60"/>
        <v>0</v>
      </c>
      <c r="K378" s="165"/>
      <c r="L378" s="33"/>
      <c r="M378" s="166" t="s">
        <v>1</v>
      </c>
      <c r="N378" s="167" t="s">
        <v>42</v>
      </c>
      <c r="O378" s="58"/>
      <c r="P378" s="168">
        <f t="shared" si="61"/>
        <v>0</v>
      </c>
      <c r="Q378" s="168">
        <v>0</v>
      </c>
      <c r="R378" s="168">
        <f t="shared" si="62"/>
        <v>0</v>
      </c>
      <c r="S378" s="168">
        <v>0</v>
      </c>
      <c r="T378" s="169">
        <f t="shared" si="63"/>
        <v>0</v>
      </c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R378" s="170" t="s">
        <v>213</v>
      </c>
      <c r="AT378" s="170" t="s">
        <v>137</v>
      </c>
      <c r="AU378" s="170" t="s">
        <v>142</v>
      </c>
      <c r="AY378" s="17" t="s">
        <v>134</v>
      </c>
      <c r="BE378" s="171">
        <f t="shared" si="64"/>
        <v>0</v>
      </c>
      <c r="BF378" s="171">
        <f t="shared" si="65"/>
        <v>0</v>
      </c>
      <c r="BG378" s="171">
        <f t="shared" si="66"/>
        <v>0</v>
      </c>
      <c r="BH378" s="171">
        <f t="shared" si="67"/>
        <v>0</v>
      </c>
      <c r="BI378" s="171">
        <f t="shared" si="68"/>
        <v>0</v>
      </c>
      <c r="BJ378" s="17" t="s">
        <v>142</v>
      </c>
      <c r="BK378" s="171">
        <f t="shared" si="69"/>
        <v>0</v>
      </c>
      <c r="BL378" s="17" t="s">
        <v>213</v>
      </c>
      <c r="BM378" s="170" t="s">
        <v>768</v>
      </c>
    </row>
    <row r="379" spans="1:65" s="2" customFormat="1" ht="16.5" customHeight="1">
      <c r="A379" s="32"/>
      <c r="B379" s="157"/>
      <c r="C379" s="158" t="s">
        <v>769</v>
      </c>
      <c r="D379" s="158" t="s">
        <v>137</v>
      </c>
      <c r="E379" s="159" t="s">
        <v>770</v>
      </c>
      <c r="F379" s="160" t="s">
        <v>771</v>
      </c>
      <c r="G379" s="161" t="s">
        <v>545</v>
      </c>
      <c r="H379" s="162">
        <v>1</v>
      </c>
      <c r="I379" s="163"/>
      <c r="J379" s="164">
        <f t="shared" si="60"/>
        <v>0</v>
      </c>
      <c r="K379" s="165"/>
      <c r="L379" s="33"/>
      <c r="M379" s="166" t="s">
        <v>1</v>
      </c>
      <c r="N379" s="167" t="s">
        <v>42</v>
      </c>
      <c r="O379" s="58"/>
      <c r="P379" s="168">
        <f t="shared" si="61"/>
        <v>0</v>
      </c>
      <c r="Q379" s="168">
        <v>0</v>
      </c>
      <c r="R379" s="168">
        <f t="shared" si="62"/>
        <v>0</v>
      </c>
      <c r="S379" s="168">
        <v>0</v>
      </c>
      <c r="T379" s="169">
        <f t="shared" si="63"/>
        <v>0</v>
      </c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R379" s="170" t="s">
        <v>213</v>
      </c>
      <c r="AT379" s="170" t="s">
        <v>137</v>
      </c>
      <c r="AU379" s="170" t="s">
        <v>142</v>
      </c>
      <c r="AY379" s="17" t="s">
        <v>134</v>
      </c>
      <c r="BE379" s="171">
        <f t="shared" si="64"/>
        <v>0</v>
      </c>
      <c r="BF379" s="171">
        <f t="shared" si="65"/>
        <v>0</v>
      </c>
      <c r="BG379" s="171">
        <f t="shared" si="66"/>
        <v>0</v>
      </c>
      <c r="BH379" s="171">
        <f t="shared" si="67"/>
        <v>0</v>
      </c>
      <c r="BI379" s="171">
        <f t="shared" si="68"/>
        <v>0</v>
      </c>
      <c r="BJ379" s="17" t="s">
        <v>142</v>
      </c>
      <c r="BK379" s="171">
        <f t="shared" si="69"/>
        <v>0</v>
      </c>
      <c r="BL379" s="17" t="s">
        <v>213</v>
      </c>
      <c r="BM379" s="170" t="s">
        <v>772</v>
      </c>
    </row>
    <row r="380" spans="1:65" s="2" customFormat="1" ht="16.5" customHeight="1">
      <c r="A380" s="32"/>
      <c r="B380" s="157"/>
      <c r="C380" s="158" t="s">
        <v>773</v>
      </c>
      <c r="D380" s="158" t="s">
        <v>137</v>
      </c>
      <c r="E380" s="159" t="s">
        <v>774</v>
      </c>
      <c r="F380" s="160" t="s">
        <v>775</v>
      </c>
      <c r="G380" s="161" t="s">
        <v>545</v>
      </c>
      <c r="H380" s="162">
        <v>1</v>
      </c>
      <c r="I380" s="163"/>
      <c r="J380" s="164">
        <f t="shared" si="60"/>
        <v>0</v>
      </c>
      <c r="K380" s="165"/>
      <c r="L380" s="33"/>
      <c r="M380" s="166" t="s">
        <v>1</v>
      </c>
      <c r="N380" s="167" t="s">
        <v>42</v>
      </c>
      <c r="O380" s="58"/>
      <c r="P380" s="168">
        <f t="shared" si="61"/>
        <v>0</v>
      </c>
      <c r="Q380" s="168">
        <v>0</v>
      </c>
      <c r="R380" s="168">
        <f t="shared" si="62"/>
        <v>0</v>
      </c>
      <c r="S380" s="168">
        <v>0</v>
      </c>
      <c r="T380" s="169">
        <f t="shared" si="63"/>
        <v>0</v>
      </c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R380" s="170" t="s">
        <v>213</v>
      </c>
      <c r="AT380" s="170" t="s">
        <v>137</v>
      </c>
      <c r="AU380" s="170" t="s">
        <v>142</v>
      </c>
      <c r="AY380" s="17" t="s">
        <v>134</v>
      </c>
      <c r="BE380" s="171">
        <f t="shared" si="64"/>
        <v>0</v>
      </c>
      <c r="BF380" s="171">
        <f t="shared" si="65"/>
        <v>0</v>
      </c>
      <c r="BG380" s="171">
        <f t="shared" si="66"/>
        <v>0</v>
      </c>
      <c r="BH380" s="171">
        <f t="shared" si="67"/>
        <v>0</v>
      </c>
      <c r="BI380" s="171">
        <f t="shared" si="68"/>
        <v>0</v>
      </c>
      <c r="BJ380" s="17" t="s">
        <v>142</v>
      </c>
      <c r="BK380" s="171">
        <f t="shared" si="69"/>
        <v>0</v>
      </c>
      <c r="BL380" s="17" t="s">
        <v>213</v>
      </c>
      <c r="BM380" s="170" t="s">
        <v>776</v>
      </c>
    </row>
    <row r="381" spans="1:65" s="2" customFormat="1" ht="21.75" customHeight="1">
      <c r="A381" s="32"/>
      <c r="B381" s="157"/>
      <c r="C381" s="158" t="s">
        <v>777</v>
      </c>
      <c r="D381" s="158" t="s">
        <v>137</v>
      </c>
      <c r="E381" s="159" t="s">
        <v>778</v>
      </c>
      <c r="F381" s="160" t="s">
        <v>779</v>
      </c>
      <c r="G381" s="161" t="s">
        <v>545</v>
      </c>
      <c r="H381" s="162">
        <v>2</v>
      </c>
      <c r="I381" s="163"/>
      <c r="J381" s="164">
        <f t="shared" si="60"/>
        <v>0</v>
      </c>
      <c r="K381" s="165"/>
      <c r="L381" s="33"/>
      <c r="M381" s="166" t="s">
        <v>1</v>
      </c>
      <c r="N381" s="167" t="s">
        <v>42</v>
      </c>
      <c r="O381" s="58"/>
      <c r="P381" s="168">
        <f t="shared" si="61"/>
        <v>0</v>
      </c>
      <c r="Q381" s="168">
        <v>0</v>
      </c>
      <c r="R381" s="168">
        <f t="shared" si="62"/>
        <v>0</v>
      </c>
      <c r="S381" s="168">
        <v>0</v>
      </c>
      <c r="T381" s="169">
        <f t="shared" si="63"/>
        <v>0</v>
      </c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R381" s="170" t="s">
        <v>213</v>
      </c>
      <c r="AT381" s="170" t="s">
        <v>137</v>
      </c>
      <c r="AU381" s="170" t="s">
        <v>142</v>
      </c>
      <c r="AY381" s="17" t="s">
        <v>134</v>
      </c>
      <c r="BE381" s="171">
        <f t="shared" si="64"/>
        <v>0</v>
      </c>
      <c r="BF381" s="171">
        <f t="shared" si="65"/>
        <v>0</v>
      </c>
      <c r="BG381" s="171">
        <f t="shared" si="66"/>
        <v>0</v>
      </c>
      <c r="BH381" s="171">
        <f t="shared" si="67"/>
        <v>0</v>
      </c>
      <c r="BI381" s="171">
        <f t="shared" si="68"/>
        <v>0</v>
      </c>
      <c r="BJ381" s="17" t="s">
        <v>142</v>
      </c>
      <c r="BK381" s="171">
        <f t="shared" si="69"/>
        <v>0</v>
      </c>
      <c r="BL381" s="17" t="s">
        <v>213</v>
      </c>
      <c r="BM381" s="170" t="s">
        <v>780</v>
      </c>
    </row>
    <row r="382" spans="2:63" s="12" customFormat="1" ht="22.9" customHeight="1">
      <c r="B382" s="144"/>
      <c r="D382" s="145" t="s">
        <v>75</v>
      </c>
      <c r="E382" s="155" t="s">
        <v>781</v>
      </c>
      <c r="F382" s="155" t="s">
        <v>782</v>
      </c>
      <c r="I382" s="147"/>
      <c r="J382" s="156">
        <f>BK382</f>
        <v>0</v>
      </c>
      <c r="L382" s="144"/>
      <c r="M382" s="149"/>
      <c r="N382" s="150"/>
      <c r="O382" s="150"/>
      <c r="P382" s="151">
        <f>SUM(P383:P391)</f>
        <v>0</v>
      </c>
      <c r="Q382" s="150"/>
      <c r="R382" s="151">
        <f>SUM(R383:R391)</f>
        <v>0.24781577999999999</v>
      </c>
      <c r="S382" s="150"/>
      <c r="T382" s="152">
        <f>SUM(T383:T391)</f>
        <v>0</v>
      </c>
      <c r="AR382" s="145" t="s">
        <v>142</v>
      </c>
      <c r="AT382" s="153" t="s">
        <v>75</v>
      </c>
      <c r="AU382" s="153" t="s">
        <v>81</v>
      </c>
      <c r="AY382" s="145" t="s">
        <v>134</v>
      </c>
      <c r="BK382" s="154">
        <f>SUM(BK383:BK391)</f>
        <v>0</v>
      </c>
    </row>
    <row r="383" spans="1:65" s="2" customFormat="1" ht="21.75" customHeight="1">
      <c r="A383" s="32"/>
      <c r="B383" s="157"/>
      <c r="C383" s="158" t="s">
        <v>783</v>
      </c>
      <c r="D383" s="158" t="s">
        <v>137</v>
      </c>
      <c r="E383" s="159" t="s">
        <v>784</v>
      </c>
      <c r="F383" s="160" t="s">
        <v>785</v>
      </c>
      <c r="G383" s="161" t="s">
        <v>140</v>
      </c>
      <c r="H383" s="162">
        <v>4.194</v>
      </c>
      <c r="I383" s="163"/>
      <c r="J383" s="164">
        <f>ROUND(I383*H383,2)</f>
        <v>0</v>
      </c>
      <c r="K383" s="165"/>
      <c r="L383" s="33"/>
      <c r="M383" s="166" t="s">
        <v>1</v>
      </c>
      <c r="N383" s="167" t="s">
        <v>42</v>
      </c>
      <c r="O383" s="58"/>
      <c r="P383" s="168">
        <f>O383*H383</f>
        <v>0</v>
      </c>
      <c r="Q383" s="168">
        <v>0.03767</v>
      </c>
      <c r="R383" s="168">
        <f>Q383*H383</f>
        <v>0.15798798</v>
      </c>
      <c r="S383" s="168">
        <v>0</v>
      </c>
      <c r="T383" s="169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70" t="s">
        <v>213</v>
      </c>
      <c r="AT383" s="170" t="s">
        <v>137</v>
      </c>
      <c r="AU383" s="170" t="s">
        <v>142</v>
      </c>
      <c r="AY383" s="17" t="s">
        <v>134</v>
      </c>
      <c r="BE383" s="171">
        <f>IF(N383="základní",J383,0)</f>
        <v>0</v>
      </c>
      <c r="BF383" s="171">
        <f>IF(N383="snížená",J383,0)</f>
        <v>0</v>
      </c>
      <c r="BG383" s="171">
        <f>IF(N383="zákl. přenesená",J383,0)</f>
        <v>0</v>
      </c>
      <c r="BH383" s="171">
        <f>IF(N383="sníž. přenesená",J383,0)</f>
        <v>0</v>
      </c>
      <c r="BI383" s="171">
        <f>IF(N383="nulová",J383,0)</f>
        <v>0</v>
      </c>
      <c r="BJ383" s="17" t="s">
        <v>142</v>
      </c>
      <c r="BK383" s="171">
        <f>ROUND(I383*H383,2)</f>
        <v>0</v>
      </c>
      <c r="BL383" s="17" t="s">
        <v>213</v>
      </c>
      <c r="BM383" s="170" t="s">
        <v>786</v>
      </c>
    </row>
    <row r="384" spans="2:51" s="13" customFormat="1" ht="11.25">
      <c r="B384" s="172"/>
      <c r="D384" s="173" t="s">
        <v>144</v>
      </c>
      <c r="E384" s="174" t="s">
        <v>1</v>
      </c>
      <c r="F384" s="175" t="s">
        <v>151</v>
      </c>
      <c r="H384" s="176">
        <v>0.968</v>
      </c>
      <c r="I384" s="177"/>
      <c r="L384" s="172"/>
      <c r="M384" s="178"/>
      <c r="N384" s="179"/>
      <c r="O384" s="179"/>
      <c r="P384" s="179"/>
      <c r="Q384" s="179"/>
      <c r="R384" s="179"/>
      <c r="S384" s="179"/>
      <c r="T384" s="180"/>
      <c r="AT384" s="174" t="s">
        <v>144</v>
      </c>
      <c r="AU384" s="174" t="s">
        <v>142</v>
      </c>
      <c r="AV384" s="13" t="s">
        <v>142</v>
      </c>
      <c r="AW384" s="13" t="s">
        <v>33</v>
      </c>
      <c r="AX384" s="13" t="s">
        <v>76</v>
      </c>
      <c r="AY384" s="174" t="s">
        <v>134</v>
      </c>
    </row>
    <row r="385" spans="2:51" s="13" customFormat="1" ht="11.25">
      <c r="B385" s="172"/>
      <c r="D385" s="173" t="s">
        <v>144</v>
      </c>
      <c r="E385" s="174" t="s">
        <v>1</v>
      </c>
      <c r="F385" s="175" t="s">
        <v>152</v>
      </c>
      <c r="H385" s="176">
        <v>3.226</v>
      </c>
      <c r="I385" s="177"/>
      <c r="L385" s="172"/>
      <c r="M385" s="178"/>
      <c r="N385" s="179"/>
      <c r="O385" s="179"/>
      <c r="P385" s="179"/>
      <c r="Q385" s="179"/>
      <c r="R385" s="179"/>
      <c r="S385" s="179"/>
      <c r="T385" s="180"/>
      <c r="AT385" s="174" t="s">
        <v>144</v>
      </c>
      <c r="AU385" s="174" t="s">
        <v>142</v>
      </c>
      <c r="AV385" s="13" t="s">
        <v>142</v>
      </c>
      <c r="AW385" s="13" t="s">
        <v>33</v>
      </c>
      <c r="AX385" s="13" t="s">
        <v>76</v>
      </c>
      <c r="AY385" s="174" t="s">
        <v>134</v>
      </c>
    </row>
    <row r="386" spans="2:51" s="14" customFormat="1" ht="11.25">
      <c r="B386" s="181"/>
      <c r="D386" s="173" t="s">
        <v>144</v>
      </c>
      <c r="E386" s="182" t="s">
        <v>1</v>
      </c>
      <c r="F386" s="183" t="s">
        <v>154</v>
      </c>
      <c r="H386" s="184">
        <v>4.194</v>
      </c>
      <c r="I386" s="185"/>
      <c r="L386" s="181"/>
      <c r="M386" s="186"/>
      <c r="N386" s="187"/>
      <c r="O386" s="187"/>
      <c r="P386" s="187"/>
      <c r="Q386" s="187"/>
      <c r="R386" s="187"/>
      <c r="S386" s="187"/>
      <c r="T386" s="188"/>
      <c r="AT386" s="182" t="s">
        <v>144</v>
      </c>
      <c r="AU386" s="182" t="s">
        <v>142</v>
      </c>
      <c r="AV386" s="14" t="s">
        <v>141</v>
      </c>
      <c r="AW386" s="14" t="s">
        <v>33</v>
      </c>
      <c r="AX386" s="14" t="s">
        <v>81</v>
      </c>
      <c r="AY386" s="182" t="s">
        <v>134</v>
      </c>
    </row>
    <row r="387" spans="1:65" s="2" customFormat="1" ht="16.5" customHeight="1">
      <c r="A387" s="32"/>
      <c r="B387" s="157"/>
      <c r="C387" s="158" t="s">
        <v>787</v>
      </c>
      <c r="D387" s="158" t="s">
        <v>137</v>
      </c>
      <c r="E387" s="159" t="s">
        <v>788</v>
      </c>
      <c r="F387" s="160" t="s">
        <v>789</v>
      </c>
      <c r="G387" s="161" t="s">
        <v>140</v>
      </c>
      <c r="H387" s="162">
        <v>4.194</v>
      </c>
      <c r="I387" s="163"/>
      <c r="J387" s="164">
        <f>ROUND(I387*H387,2)</f>
        <v>0</v>
      </c>
      <c r="K387" s="165"/>
      <c r="L387" s="33"/>
      <c r="M387" s="166" t="s">
        <v>1</v>
      </c>
      <c r="N387" s="167" t="s">
        <v>42</v>
      </c>
      <c r="O387" s="58"/>
      <c r="P387" s="168">
        <f>O387*H387</f>
        <v>0</v>
      </c>
      <c r="Q387" s="168">
        <v>0.0003</v>
      </c>
      <c r="R387" s="168">
        <f>Q387*H387</f>
        <v>0.0012582</v>
      </c>
      <c r="S387" s="168">
        <v>0</v>
      </c>
      <c r="T387" s="169">
        <f>S387*H387</f>
        <v>0</v>
      </c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R387" s="170" t="s">
        <v>213</v>
      </c>
      <c r="AT387" s="170" t="s">
        <v>137</v>
      </c>
      <c r="AU387" s="170" t="s">
        <v>142</v>
      </c>
      <c r="AY387" s="17" t="s">
        <v>134</v>
      </c>
      <c r="BE387" s="171">
        <f>IF(N387="základní",J387,0)</f>
        <v>0</v>
      </c>
      <c r="BF387" s="171">
        <f>IF(N387="snížená",J387,0)</f>
        <v>0</v>
      </c>
      <c r="BG387" s="171">
        <f>IF(N387="zákl. přenesená",J387,0)</f>
        <v>0</v>
      </c>
      <c r="BH387" s="171">
        <f>IF(N387="sníž. přenesená",J387,0)</f>
        <v>0</v>
      </c>
      <c r="BI387" s="171">
        <f>IF(N387="nulová",J387,0)</f>
        <v>0</v>
      </c>
      <c r="BJ387" s="17" t="s">
        <v>142</v>
      </c>
      <c r="BK387" s="171">
        <f>ROUND(I387*H387,2)</f>
        <v>0</v>
      </c>
      <c r="BL387" s="17" t="s">
        <v>213</v>
      </c>
      <c r="BM387" s="170" t="s">
        <v>790</v>
      </c>
    </row>
    <row r="388" spans="1:65" s="2" customFormat="1" ht="16.5" customHeight="1">
      <c r="A388" s="32"/>
      <c r="B388" s="157"/>
      <c r="C388" s="196" t="s">
        <v>791</v>
      </c>
      <c r="D388" s="196" t="s">
        <v>206</v>
      </c>
      <c r="E388" s="197" t="s">
        <v>792</v>
      </c>
      <c r="F388" s="198" t="s">
        <v>793</v>
      </c>
      <c r="G388" s="199" t="s">
        <v>140</v>
      </c>
      <c r="H388" s="200">
        <v>4.613</v>
      </c>
      <c r="I388" s="201"/>
      <c r="J388" s="202">
        <f>ROUND(I388*H388,2)</f>
        <v>0</v>
      </c>
      <c r="K388" s="203"/>
      <c r="L388" s="204"/>
      <c r="M388" s="205" t="s">
        <v>1</v>
      </c>
      <c r="N388" s="206" t="s">
        <v>42</v>
      </c>
      <c r="O388" s="58"/>
      <c r="P388" s="168">
        <f>O388*H388</f>
        <v>0</v>
      </c>
      <c r="Q388" s="168">
        <v>0.0192</v>
      </c>
      <c r="R388" s="168">
        <f>Q388*H388</f>
        <v>0.0885696</v>
      </c>
      <c r="S388" s="168">
        <v>0</v>
      </c>
      <c r="T388" s="169">
        <f>S388*H388</f>
        <v>0</v>
      </c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R388" s="170" t="s">
        <v>307</v>
      </c>
      <c r="AT388" s="170" t="s">
        <v>206</v>
      </c>
      <c r="AU388" s="170" t="s">
        <v>142</v>
      </c>
      <c r="AY388" s="17" t="s">
        <v>134</v>
      </c>
      <c r="BE388" s="171">
        <f>IF(N388="základní",J388,0)</f>
        <v>0</v>
      </c>
      <c r="BF388" s="171">
        <f>IF(N388="snížená",J388,0)</f>
        <v>0</v>
      </c>
      <c r="BG388" s="171">
        <f>IF(N388="zákl. přenesená",J388,0)</f>
        <v>0</v>
      </c>
      <c r="BH388" s="171">
        <f>IF(N388="sníž. přenesená",J388,0)</f>
        <v>0</v>
      </c>
      <c r="BI388" s="171">
        <f>IF(N388="nulová",J388,0)</f>
        <v>0</v>
      </c>
      <c r="BJ388" s="17" t="s">
        <v>142</v>
      </c>
      <c r="BK388" s="171">
        <f>ROUND(I388*H388,2)</f>
        <v>0</v>
      </c>
      <c r="BL388" s="17" t="s">
        <v>213</v>
      </c>
      <c r="BM388" s="170" t="s">
        <v>794</v>
      </c>
    </row>
    <row r="389" spans="2:51" s="13" customFormat="1" ht="11.25">
      <c r="B389" s="172"/>
      <c r="D389" s="173" t="s">
        <v>144</v>
      </c>
      <c r="F389" s="175" t="s">
        <v>795</v>
      </c>
      <c r="H389" s="176">
        <v>4.613</v>
      </c>
      <c r="I389" s="177"/>
      <c r="L389" s="172"/>
      <c r="M389" s="178"/>
      <c r="N389" s="179"/>
      <c r="O389" s="179"/>
      <c r="P389" s="179"/>
      <c r="Q389" s="179"/>
      <c r="R389" s="179"/>
      <c r="S389" s="179"/>
      <c r="T389" s="180"/>
      <c r="AT389" s="174" t="s">
        <v>144</v>
      </c>
      <c r="AU389" s="174" t="s">
        <v>142</v>
      </c>
      <c r="AV389" s="13" t="s">
        <v>142</v>
      </c>
      <c r="AW389" s="13" t="s">
        <v>3</v>
      </c>
      <c r="AX389" s="13" t="s">
        <v>81</v>
      </c>
      <c r="AY389" s="174" t="s">
        <v>134</v>
      </c>
    </row>
    <row r="390" spans="1:65" s="2" customFormat="1" ht="21.75" customHeight="1">
      <c r="A390" s="32"/>
      <c r="B390" s="157"/>
      <c r="C390" s="158" t="s">
        <v>796</v>
      </c>
      <c r="D390" s="158" t="s">
        <v>137</v>
      </c>
      <c r="E390" s="159" t="s">
        <v>797</v>
      </c>
      <c r="F390" s="160" t="s">
        <v>798</v>
      </c>
      <c r="G390" s="161" t="s">
        <v>256</v>
      </c>
      <c r="H390" s="162">
        <v>0.248</v>
      </c>
      <c r="I390" s="163"/>
      <c r="J390" s="164">
        <f>ROUND(I390*H390,2)</f>
        <v>0</v>
      </c>
      <c r="K390" s="165"/>
      <c r="L390" s="33"/>
      <c r="M390" s="166" t="s">
        <v>1</v>
      </c>
      <c r="N390" s="167" t="s">
        <v>42</v>
      </c>
      <c r="O390" s="58"/>
      <c r="P390" s="168">
        <f>O390*H390</f>
        <v>0</v>
      </c>
      <c r="Q390" s="168">
        <v>0</v>
      </c>
      <c r="R390" s="168">
        <f>Q390*H390</f>
        <v>0</v>
      </c>
      <c r="S390" s="168">
        <v>0</v>
      </c>
      <c r="T390" s="169">
        <f>S390*H390</f>
        <v>0</v>
      </c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R390" s="170" t="s">
        <v>213</v>
      </c>
      <c r="AT390" s="170" t="s">
        <v>137</v>
      </c>
      <c r="AU390" s="170" t="s">
        <v>142</v>
      </c>
      <c r="AY390" s="17" t="s">
        <v>134</v>
      </c>
      <c r="BE390" s="171">
        <f>IF(N390="základní",J390,0)</f>
        <v>0</v>
      </c>
      <c r="BF390" s="171">
        <f>IF(N390="snížená",J390,0)</f>
        <v>0</v>
      </c>
      <c r="BG390" s="171">
        <f>IF(N390="zákl. přenesená",J390,0)</f>
        <v>0</v>
      </c>
      <c r="BH390" s="171">
        <f>IF(N390="sníž. přenesená",J390,0)</f>
        <v>0</v>
      </c>
      <c r="BI390" s="171">
        <f>IF(N390="nulová",J390,0)</f>
        <v>0</v>
      </c>
      <c r="BJ390" s="17" t="s">
        <v>142</v>
      </c>
      <c r="BK390" s="171">
        <f>ROUND(I390*H390,2)</f>
        <v>0</v>
      </c>
      <c r="BL390" s="17" t="s">
        <v>213</v>
      </c>
      <c r="BM390" s="170" t="s">
        <v>799</v>
      </c>
    </row>
    <row r="391" spans="1:65" s="2" customFormat="1" ht="21.75" customHeight="1">
      <c r="A391" s="32"/>
      <c r="B391" s="157"/>
      <c r="C391" s="158" t="s">
        <v>800</v>
      </c>
      <c r="D391" s="158" t="s">
        <v>137</v>
      </c>
      <c r="E391" s="159" t="s">
        <v>801</v>
      </c>
      <c r="F391" s="160" t="s">
        <v>802</v>
      </c>
      <c r="G391" s="161" t="s">
        <v>256</v>
      </c>
      <c r="H391" s="162">
        <v>0.248</v>
      </c>
      <c r="I391" s="163"/>
      <c r="J391" s="164">
        <f>ROUND(I391*H391,2)</f>
        <v>0</v>
      </c>
      <c r="K391" s="165"/>
      <c r="L391" s="33"/>
      <c r="M391" s="166" t="s">
        <v>1</v>
      </c>
      <c r="N391" s="167" t="s">
        <v>42</v>
      </c>
      <c r="O391" s="58"/>
      <c r="P391" s="168">
        <f>O391*H391</f>
        <v>0</v>
      </c>
      <c r="Q391" s="168">
        <v>0</v>
      </c>
      <c r="R391" s="168">
        <f>Q391*H391</f>
        <v>0</v>
      </c>
      <c r="S391" s="168">
        <v>0</v>
      </c>
      <c r="T391" s="169">
        <f>S391*H391</f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70" t="s">
        <v>213</v>
      </c>
      <c r="AT391" s="170" t="s">
        <v>137</v>
      </c>
      <c r="AU391" s="170" t="s">
        <v>142</v>
      </c>
      <c r="AY391" s="17" t="s">
        <v>134</v>
      </c>
      <c r="BE391" s="171">
        <f>IF(N391="základní",J391,0)</f>
        <v>0</v>
      </c>
      <c r="BF391" s="171">
        <f>IF(N391="snížená",J391,0)</f>
        <v>0</v>
      </c>
      <c r="BG391" s="171">
        <f>IF(N391="zákl. přenesená",J391,0)</f>
        <v>0</v>
      </c>
      <c r="BH391" s="171">
        <f>IF(N391="sníž. přenesená",J391,0)</f>
        <v>0</v>
      </c>
      <c r="BI391" s="171">
        <f>IF(N391="nulová",J391,0)</f>
        <v>0</v>
      </c>
      <c r="BJ391" s="17" t="s">
        <v>142</v>
      </c>
      <c r="BK391" s="171">
        <f>ROUND(I391*H391,2)</f>
        <v>0</v>
      </c>
      <c r="BL391" s="17" t="s">
        <v>213</v>
      </c>
      <c r="BM391" s="170" t="s">
        <v>803</v>
      </c>
    </row>
    <row r="392" spans="2:63" s="12" customFormat="1" ht="22.9" customHeight="1">
      <c r="B392" s="144"/>
      <c r="D392" s="145" t="s">
        <v>75</v>
      </c>
      <c r="E392" s="155" t="s">
        <v>804</v>
      </c>
      <c r="F392" s="155" t="s">
        <v>805</v>
      </c>
      <c r="I392" s="147"/>
      <c r="J392" s="156">
        <f>BK392</f>
        <v>0</v>
      </c>
      <c r="L392" s="144"/>
      <c r="M392" s="149"/>
      <c r="N392" s="150"/>
      <c r="O392" s="150"/>
      <c r="P392" s="151">
        <f>SUM(P393:P404)</f>
        <v>0</v>
      </c>
      <c r="Q392" s="150"/>
      <c r="R392" s="151">
        <f>SUM(R393:R404)</f>
        <v>0.00180668</v>
      </c>
      <c r="S392" s="150"/>
      <c r="T392" s="152">
        <f>SUM(T393:T404)</f>
        <v>0.014100000000000001</v>
      </c>
      <c r="AR392" s="145" t="s">
        <v>142</v>
      </c>
      <c r="AT392" s="153" t="s">
        <v>75</v>
      </c>
      <c r="AU392" s="153" t="s">
        <v>81</v>
      </c>
      <c r="AY392" s="145" t="s">
        <v>134</v>
      </c>
      <c r="BK392" s="154">
        <f>SUM(BK393:BK404)</f>
        <v>0</v>
      </c>
    </row>
    <row r="393" spans="1:65" s="2" customFormat="1" ht="21.75" customHeight="1">
      <c r="A393" s="32"/>
      <c r="B393" s="157"/>
      <c r="C393" s="158" t="s">
        <v>806</v>
      </c>
      <c r="D393" s="158" t="s">
        <v>137</v>
      </c>
      <c r="E393" s="159" t="s">
        <v>807</v>
      </c>
      <c r="F393" s="160" t="s">
        <v>808</v>
      </c>
      <c r="G393" s="161" t="s">
        <v>140</v>
      </c>
      <c r="H393" s="162">
        <v>4.7</v>
      </c>
      <c r="I393" s="163"/>
      <c r="J393" s="164">
        <f>ROUND(I393*H393,2)</f>
        <v>0</v>
      </c>
      <c r="K393" s="165"/>
      <c r="L393" s="33"/>
      <c r="M393" s="166" t="s">
        <v>1</v>
      </c>
      <c r="N393" s="167" t="s">
        <v>42</v>
      </c>
      <c r="O393" s="58"/>
      <c r="P393" s="168">
        <f>O393*H393</f>
        <v>0</v>
      </c>
      <c r="Q393" s="168">
        <v>0</v>
      </c>
      <c r="R393" s="168">
        <f>Q393*H393</f>
        <v>0</v>
      </c>
      <c r="S393" s="168">
        <v>0.003</v>
      </c>
      <c r="T393" s="169">
        <f>S393*H393</f>
        <v>0.014100000000000001</v>
      </c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R393" s="170" t="s">
        <v>213</v>
      </c>
      <c r="AT393" s="170" t="s">
        <v>137</v>
      </c>
      <c r="AU393" s="170" t="s">
        <v>142</v>
      </c>
      <c r="AY393" s="17" t="s">
        <v>134</v>
      </c>
      <c r="BE393" s="171">
        <f>IF(N393="základní",J393,0)</f>
        <v>0</v>
      </c>
      <c r="BF393" s="171">
        <f>IF(N393="snížená",J393,0)</f>
        <v>0</v>
      </c>
      <c r="BG393" s="171">
        <f>IF(N393="zákl. přenesená",J393,0)</f>
        <v>0</v>
      </c>
      <c r="BH393" s="171">
        <f>IF(N393="sníž. přenesená",J393,0)</f>
        <v>0</v>
      </c>
      <c r="BI393" s="171">
        <f>IF(N393="nulová",J393,0)</f>
        <v>0</v>
      </c>
      <c r="BJ393" s="17" t="s">
        <v>142</v>
      </c>
      <c r="BK393" s="171">
        <f>ROUND(I393*H393,2)</f>
        <v>0</v>
      </c>
      <c r="BL393" s="17" t="s">
        <v>213</v>
      </c>
      <c r="BM393" s="170" t="s">
        <v>809</v>
      </c>
    </row>
    <row r="394" spans="2:51" s="15" customFormat="1" ht="11.25">
      <c r="B394" s="189"/>
      <c r="D394" s="173" t="s">
        <v>144</v>
      </c>
      <c r="E394" s="190" t="s">
        <v>1</v>
      </c>
      <c r="F394" s="191" t="s">
        <v>810</v>
      </c>
      <c r="H394" s="190" t="s">
        <v>1</v>
      </c>
      <c r="I394" s="192"/>
      <c r="L394" s="189"/>
      <c r="M394" s="193"/>
      <c r="N394" s="194"/>
      <c r="O394" s="194"/>
      <c r="P394" s="194"/>
      <c r="Q394" s="194"/>
      <c r="R394" s="194"/>
      <c r="S394" s="194"/>
      <c r="T394" s="195"/>
      <c r="AT394" s="190" t="s">
        <v>144</v>
      </c>
      <c r="AU394" s="190" t="s">
        <v>142</v>
      </c>
      <c r="AV394" s="15" t="s">
        <v>81</v>
      </c>
      <c r="AW394" s="15" t="s">
        <v>33</v>
      </c>
      <c r="AX394" s="15" t="s">
        <v>76</v>
      </c>
      <c r="AY394" s="190" t="s">
        <v>134</v>
      </c>
    </row>
    <row r="395" spans="2:51" s="13" customFormat="1" ht="11.25">
      <c r="B395" s="172"/>
      <c r="D395" s="173" t="s">
        <v>144</v>
      </c>
      <c r="E395" s="174" t="s">
        <v>1</v>
      </c>
      <c r="F395" s="175" t="s">
        <v>719</v>
      </c>
      <c r="H395" s="176">
        <v>1.088</v>
      </c>
      <c r="I395" s="177"/>
      <c r="L395" s="172"/>
      <c r="M395" s="178"/>
      <c r="N395" s="179"/>
      <c r="O395" s="179"/>
      <c r="P395" s="179"/>
      <c r="Q395" s="179"/>
      <c r="R395" s="179"/>
      <c r="S395" s="179"/>
      <c r="T395" s="180"/>
      <c r="AT395" s="174" t="s">
        <v>144</v>
      </c>
      <c r="AU395" s="174" t="s">
        <v>142</v>
      </c>
      <c r="AV395" s="13" t="s">
        <v>142</v>
      </c>
      <c r="AW395" s="13" t="s">
        <v>33</v>
      </c>
      <c r="AX395" s="13" t="s">
        <v>76</v>
      </c>
      <c r="AY395" s="174" t="s">
        <v>134</v>
      </c>
    </row>
    <row r="396" spans="2:51" s="13" customFormat="1" ht="11.25">
      <c r="B396" s="172"/>
      <c r="D396" s="173" t="s">
        <v>144</v>
      </c>
      <c r="E396" s="174" t="s">
        <v>1</v>
      </c>
      <c r="F396" s="175" t="s">
        <v>720</v>
      </c>
      <c r="H396" s="176">
        <v>2.752</v>
      </c>
      <c r="I396" s="177"/>
      <c r="L396" s="172"/>
      <c r="M396" s="178"/>
      <c r="N396" s="179"/>
      <c r="O396" s="179"/>
      <c r="P396" s="179"/>
      <c r="Q396" s="179"/>
      <c r="R396" s="179"/>
      <c r="S396" s="179"/>
      <c r="T396" s="180"/>
      <c r="AT396" s="174" t="s">
        <v>144</v>
      </c>
      <c r="AU396" s="174" t="s">
        <v>142</v>
      </c>
      <c r="AV396" s="13" t="s">
        <v>142</v>
      </c>
      <c r="AW396" s="13" t="s">
        <v>33</v>
      </c>
      <c r="AX396" s="13" t="s">
        <v>76</v>
      </c>
      <c r="AY396" s="174" t="s">
        <v>134</v>
      </c>
    </row>
    <row r="397" spans="2:51" s="13" customFormat="1" ht="11.25">
      <c r="B397" s="172"/>
      <c r="D397" s="173" t="s">
        <v>144</v>
      </c>
      <c r="E397" s="174" t="s">
        <v>1</v>
      </c>
      <c r="F397" s="175" t="s">
        <v>811</v>
      </c>
      <c r="H397" s="176">
        <v>0.86</v>
      </c>
      <c r="I397" s="177"/>
      <c r="L397" s="172"/>
      <c r="M397" s="178"/>
      <c r="N397" s="179"/>
      <c r="O397" s="179"/>
      <c r="P397" s="179"/>
      <c r="Q397" s="179"/>
      <c r="R397" s="179"/>
      <c r="S397" s="179"/>
      <c r="T397" s="180"/>
      <c r="AT397" s="174" t="s">
        <v>144</v>
      </c>
      <c r="AU397" s="174" t="s">
        <v>142</v>
      </c>
      <c r="AV397" s="13" t="s">
        <v>142</v>
      </c>
      <c r="AW397" s="13" t="s">
        <v>33</v>
      </c>
      <c r="AX397" s="13" t="s">
        <v>76</v>
      </c>
      <c r="AY397" s="174" t="s">
        <v>134</v>
      </c>
    </row>
    <row r="398" spans="2:51" s="14" customFormat="1" ht="11.25">
      <c r="B398" s="181"/>
      <c r="D398" s="173" t="s">
        <v>144</v>
      </c>
      <c r="E398" s="182" t="s">
        <v>1</v>
      </c>
      <c r="F398" s="183" t="s">
        <v>154</v>
      </c>
      <c r="H398" s="184">
        <v>4.7</v>
      </c>
      <c r="I398" s="185"/>
      <c r="L398" s="181"/>
      <c r="M398" s="186"/>
      <c r="N398" s="187"/>
      <c r="O398" s="187"/>
      <c r="P398" s="187"/>
      <c r="Q398" s="187"/>
      <c r="R398" s="187"/>
      <c r="S398" s="187"/>
      <c r="T398" s="188"/>
      <c r="AT398" s="182" t="s">
        <v>144</v>
      </c>
      <c r="AU398" s="182" t="s">
        <v>142</v>
      </c>
      <c r="AV398" s="14" t="s">
        <v>141</v>
      </c>
      <c r="AW398" s="14" t="s">
        <v>33</v>
      </c>
      <c r="AX398" s="14" t="s">
        <v>81</v>
      </c>
      <c r="AY398" s="182" t="s">
        <v>134</v>
      </c>
    </row>
    <row r="399" spans="1:65" s="2" customFormat="1" ht="16.5" customHeight="1">
      <c r="A399" s="32"/>
      <c r="B399" s="157"/>
      <c r="C399" s="158" t="s">
        <v>812</v>
      </c>
      <c r="D399" s="158" t="s">
        <v>137</v>
      </c>
      <c r="E399" s="159" t="s">
        <v>813</v>
      </c>
      <c r="F399" s="160" t="s">
        <v>814</v>
      </c>
      <c r="G399" s="161" t="s">
        <v>322</v>
      </c>
      <c r="H399" s="162">
        <v>6.78</v>
      </c>
      <c r="I399" s="163"/>
      <c r="J399" s="164">
        <f>ROUND(I399*H399,2)</f>
        <v>0</v>
      </c>
      <c r="K399" s="165"/>
      <c r="L399" s="33"/>
      <c r="M399" s="166" t="s">
        <v>1</v>
      </c>
      <c r="N399" s="167" t="s">
        <v>42</v>
      </c>
      <c r="O399" s="58"/>
      <c r="P399" s="168">
        <f>O399*H399</f>
        <v>0</v>
      </c>
      <c r="Q399" s="168">
        <v>1E-05</v>
      </c>
      <c r="R399" s="168">
        <f>Q399*H399</f>
        <v>6.780000000000001E-05</v>
      </c>
      <c r="S399" s="168">
        <v>0</v>
      </c>
      <c r="T399" s="169">
        <f>S399*H399</f>
        <v>0</v>
      </c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R399" s="170" t="s">
        <v>213</v>
      </c>
      <c r="AT399" s="170" t="s">
        <v>137</v>
      </c>
      <c r="AU399" s="170" t="s">
        <v>142</v>
      </c>
      <c r="AY399" s="17" t="s">
        <v>134</v>
      </c>
      <c r="BE399" s="171">
        <f>IF(N399="základní",J399,0)</f>
        <v>0</v>
      </c>
      <c r="BF399" s="171">
        <f>IF(N399="snížená",J399,0)</f>
        <v>0</v>
      </c>
      <c r="BG399" s="171">
        <f>IF(N399="zákl. přenesená",J399,0)</f>
        <v>0</v>
      </c>
      <c r="BH399" s="171">
        <f>IF(N399="sníž. přenesená",J399,0)</f>
        <v>0</v>
      </c>
      <c r="BI399" s="171">
        <f>IF(N399="nulová",J399,0)</f>
        <v>0</v>
      </c>
      <c r="BJ399" s="17" t="s">
        <v>142</v>
      </c>
      <c r="BK399" s="171">
        <f>ROUND(I399*H399,2)</f>
        <v>0</v>
      </c>
      <c r="BL399" s="17" t="s">
        <v>213</v>
      </c>
      <c r="BM399" s="170" t="s">
        <v>815</v>
      </c>
    </row>
    <row r="400" spans="2:51" s="13" customFormat="1" ht="11.25">
      <c r="B400" s="172"/>
      <c r="D400" s="173" t="s">
        <v>144</v>
      </c>
      <c r="E400" s="174" t="s">
        <v>1</v>
      </c>
      <c r="F400" s="175" t="s">
        <v>816</v>
      </c>
      <c r="H400" s="176">
        <v>6.78</v>
      </c>
      <c r="I400" s="177"/>
      <c r="L400" s="172"/>
      <c r="M400" s="178"/>
      <c r="N400" s="179"/>
      <c r="O400" s="179"/>
      <c r="P400" s="179"/>
      <c r="Q400" s="179"/>
      <c r="R400" s="179"/>
      <c r="S400" s="179"/>
      <c r="T400" s="180"/>
      <c r="AT400" s="174" t="s">
        <v>144</v>
      </c>
      <c r="AU400" s="174" t="s">
        <v>142</v>
      </c>
      <c r="AV400" s="13" t="s">
        <v>142</v>
      </c>
      <c r="AW400" s="13" t="s">
        <v>33</v>
      </c>
      <c r="AX400" s="13" t="s">
        <v>81</v>
      </c>
      <c r="AY400" s="174" t="s">
        <v>134</v>
      </c>
    </row>
    <row r="401" spans="1:65" s="2" customFormat="1" ht="16.5" customHeight="1">
      <c r="A401" s="32"/>
      <c r="B401" s="157"/>
      <c r="C401" s="196" t="s">
        <v>817</v>
      </c>
      <c r="D401" s="196" t="s">
        <v>206</v>
      </c>
      <c r="E401" s="197" t="s">
        <v>818</v>
      </c>
      <c r="F401" s="198" t="s">
        <v>819</v>
      </c>
      <c r="G401" s="199" t="s">
        <v>322</v>
      </c>
      <c r="H401" s="200">
        <v>7.904</v>
      </c>
      <c r="I401" s="201"/>
      <c r="J401" s="202">
        <f>ROUND(I401*H401,2)</f>
        <v>0</v>
      </c>
      <c r="K401" s="203"/>
      <c r="L401" s="204"/>
      <c r="M401" s="205" t="s">
        <v>1</v>
      </c>
      <c r="N401" s="206" t="s">
        <v>42</v>
      </c>
      <c r="O401" s="58"/>
      <c r="P401" s="168">
        <f>O401*H401</f>
        <v>0</v>
      </c>
      <c r="Q401" s="168">
        <v>0.00022</v>
      </c>
      <c r="R401" s="168">
        <f>Q401*H401</f>
        <v>0.00173888</v>
      </c>
      <c r="S401" s="168">
        <v>0</v>
      </c>
      <c r="T401" s="169">
        <f>S401*H401</f>
        <v>0</v>
      </c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R401" s="170" t="s">
        <v>307</v>
      </c>
      <c r="AT401" s="170" t="s">
        <v>206</v>
      </c>
      <c r="AU401" s="170" t="s">
        <v>142</v>
      </c>
      <c r="AY401" s="17" t="s">
        <v>134</v>
      </c>
      <c r="BE401" s="171">
        <f>IF(N401="základní",J401,0)</f>
        <v>0</v>
      </c>
      <c r="BF401" s="171">
        <f>IF(N401="snížená",J401,0)</f>
        <v>0</v>
      </c>
      <c r="BG401" s="171">
        <f>IF(N401="zákl. přenesená",J401,0)</f>
        <v>0</v>
      </c>
      <c r="BH401" s="171">
        <f>IF(N401="sníž. přenesená",J401,0)</f>
        <v>0</v>
      </c>
      <c r="BI401" s="171">
        <f>IF(N401="nulová",J401,0)</f>
        <v>0</v>
      </c>
      <c r="BJ401" s="17" t="s">
        <v>142</v>
      </c>
      <c r="BK401" s="171">
        <f>ROUND(I401*H401,2)</f>
        <v>0</v>
      </c>
      <c r="BL401" s="17" t="s">
        <v>213</v>
      </c>
      <c r="BM401" s="170" t="s">
        <v>820</v>
      </c>
    </row>
    <row r="402" spans="2:51" s="13" customFormat="1" ht="11.25">
      <c r="B402" s="172"/>
      <c r="D402" s="173" t="s">
        <v>144</v>
      </c>
      <c r="F402" s="175" t="s">
        <v>821</v>
      </c>
      <c r="H402" s="176">
        <v>7.904</v>
      </c>
      <c r="I402" s="177"/>
      <c r="L402" s="172"/>
      <c r="M402" s="178"/>
      <c r="N402" s="179"/>
      <c r="O402" s="179"/>
      <c r="P402" s="179"/>
      <c r="Q402" s="179"/>
      <c r="R402" s="179"/>
      <c r="S402" s="179"/>
      <c r="T402" s="180"/>
      <c r="AT402" s="174" t="s">
        <v>144</v>
      </c>
      <c r="AU402" s="174" t="s">
        <v>142</v>
      </c>
      <c r="AV402" s="13" t="s">
        <v>142</v>
      </c>
      <c r="AW402" s="13" t="s">
        <v>3</v>
      </c>
      <c r="AX402" s="13" t="s">
        <v>81</v>
      </c>
      <c r="AY402" s="174" t="s">
        <v>134</v>
      </c>
    </row>
    <row r="403" spans="1:65" s="2" customFormat="1" ht="21.75" customHeight="1">
      <c r="A403" s="32"/>
      <c r="B403" s="157"/>
      <c r="C403" s="158" t="s">
        <v>822</v>
      </c>
      <c r="D403" s="158" t="s">
        <v>137</v>
      </c>
      <c r="E403" s="159" t="s">
        <v>823</v>
      </c>
      <c r="F403" s="160" t="s">
        <v>824</v>
      </c>
      <c r="G403" s="161" t="s">
        <v>256</v>
      </c>
      <c r="H403" s="162">
        <v>0.002</v>
      </c>
      <c r="I403" s="163"/>
      <c r="J403" s="164">
        <f>ROUND(I403*H403,2)</f>
        <v>0</v>
      </c>
      <c r="K403" s="165"/>
      <c r="L403" s="33"/>
      <c r="M403" s="166" t="s">
        <v>1</v>
      </c>
      <c r="N403" s="167" t="s">
        <v>42</v>
      </c>
      <c r="O403" s="58"/>
      <c r="P403" s="168">
        <f>O403*H403</f>
        <v>0</v>
      </c>
      <c r="Q403" s="168">
        <v>0</v>
      </c>
      <c r="R403" s="168">
        <f>Q403*H403</f>
        <v>0</v>
      </c>
      <c r="S403" s="168">
        <v>0</v>
      </c>
      <c r="T403" s="169">
        <f>S403*H403</f>
        <v>0</v>
      </c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R403" s="170" t="s">
        <v>213</v>
      </c>
      <c r="AT403" s="170" t="s">
        <v>137</v>
      </c>
      <c r="AU403" s="170" t="s">
        <v>142</v>
      </c>
      <c r="AY403" s="17" t="s">
        <v>134</v>
      </c>
      <c r="BE403" s="171">
        <f>IF(N403="základní",J403,0)</f>
        <v>0</v>
      </c>
      <c r="BF403" s="171">
        <f>IF(N403="snížená",J403,0)</f>
        <v>0</v>
      </c>
      <c r="BG403" s="171">
        <f>IF(N403="zákl. přenesená",J403,0)</f>
        <v>0</v>
      </c>
      <c r="BH403" s="171">
        <f>IF(N403="sníž. přenesená",J403,0)</f>
        <v>0</v>
      </c>
      <c r="BI403" s="171">
        <f>IF(N403="nulová",J403,0)</f>
        <v>0</v>
      </c>
      <c r="BJ403" s="17" t="s">
        <v>142</v>
      </c>
      <c r="BK403" s="171">
        <f>ROUND(I403*H403,2)</f>
        <v>0</v>
      </c>
      <c r="BL403" s="17" t="s">
        <v>213</v>
      </c>
      <c r="BM403" s="170" t="s">
        <v>825</v>
      </c>
    </row>
    <row r="404" spans="1:65" s="2" customFormat="1" ht="21.75" customHeight="1">
      <c r="A404" s="32"/>
      <c r="B404" s="157"/>
      <c r="C404" s="158" t="s">
        <v>826</v>
      </c>
      <c r="D404" s="158" t="s">
        <v>137</v>
      </c>
      <c r="E404" s="159" t="s">
        <v>827</v>
      </c>
      <c r="F404" s="160" t="s">
        <v>828</v>
      </c>
      <c r="G404" s="161" t="s">
        <v>256</v>
      </c>
      <c r="H404" s="162">
        <v>0.002</v>
      </c>
      <c r="I404" s="163"/>
      <c r="J404" s="164">
        <f>ROUND(I404*H404,2)</f>
        <v>0</v>
      </c>
      <c r="K404" s="165"/>
      <c r="L404" s="33"/>
      <c r="M404" s="166" t="s">
        <v>1</v>
      </c>
      <c r="N404" s="167" t="s">
        <v>42</v>
      </c>
      <c r="O404" s="58"/>
      <c r="P404" s="168">
        <f>O404*H404</f>
        <v>0</v>
      </c>
      <c r="Q404" s="168">
        <v>0</v>
      </c>
      <c r="R404" s="168">
        <f>Q404*H404</f>
        <v>0</v>
      </c>
      <c r="S404" s="168">
        <v>0</v>
      </c>
      <c r="T404" s="169">
        <f>S404*H404</f>
        <v>0</v>
      </c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R404" s="170" t="s">
        <v>213</v>
      </c>
      <c r="AT404" s="170" t="s">
        <v>137</v>
      </c>
      <c r="AU404" s="170" t="s">
        <v>142</v>
      </c>
      <c r="AY404" s="17" t="s">
        <v>134</v>
      </c>
      <c r="BE404" s="171">
        <f>IF(N404="základní",J404,0)</f>
        <v>0</v>
      </c>
      <c r="BF404" s="171">
        <f>IF(N404="snížená",J404,0)</f>
        <v>0</v>
      </c>
      <c r="BG404" s="171">
        <f>IF(N404="zákl. přenesená",J404,0)</f>
        <v>0</v>
      </c>
      <c r="BH404" s="171">
        <f>IF(N404="sníž. přenesená",J404,0)</f>
        <v>0</v>
      </c>
      <c r="BI404" s="171">
        <f>IF(N404="nulová",J404,0)</f>
        <v>0</v>
      </c>
      <c r="BJ404" s="17" t="s">
        <v>142</v>
      </c>
      <c r="BK404" s="171">
        <f>ROUND(I404*H404,2)</f>
        <v>0</v>
      </c>
      <c r="BL404" s="17" t="s">
        <v>213</v>
      </c>
      <c r="BM404" s="170" t="s">
        <v>829</v>
      </c>
    </row>
    <row r="405" spans="2:63" s="12" customFormat="1" ht="22.9" customHeight="1">
      <c r="B405" s="144"/>
      <c r="D405" s="145" t="s">
        <v>75</v>
      </c>
      <c r="E405" s="155" t="s">
        <v>830</v>
      </c>
      <c r="F405" s="155" t="s">
        <v>831</v>
      </c>
      <c r="I405" s="147"/>
      <c r="J405" s="156">
        <f>BK405</f>
        <v>0</v>
      </c>
      <c r="L405" s="144"/>
      <c r="M405" s="149"/>
      <c r="N405" s="150"/>
      <c r="O405" s="150"/>
      <c r="P405" s="151">
        <f>SUM(P406:P422)</f>
        <v>0</v>
      </c>
      <c r="Q405" s="150"/>
      <c r="R405" s="151">
        <f>SUM(R406:R422)</f>
        <v>1.2521578</v>
      </c>
      <c r="S405" s="150"/>
      <c r="T405" s="152">
        <f>SUM(T406:T422)</f>
        <v>0</v>
      </c>
      <c r="AR405" s="145" t="s">
        <v>142</v>
      </c>
      <c r="AT405" s="153" t="s">
        <v>75</v>
      </c>
      <c r="AU405" s="153" t="s">
        <v>81</v>
      </c>
      <c r="AY405" s="145" t="s">
        <v>134</v>
      </c>
      <c r="BK405" s="154">
        <f>SUM(BK406:BK422)</f>
        <v>0</v>
      </c>
    </row>
    <row r="406" spans="1:65" s="2" customFormat="1" ht="21.75" customHeight="1">
      <c r="A406" s="32"/>
      <c r="B406" s="157"/>
      <c r="C406" s="158" t="s">
        <v>832</v>
      </c>
      <c r="D406" s="158" t="s">
        <v>137</v>
      </c>
      <c r="E406" s="159" t="s">
        <v>833</v>
      </c>
      <c r="F406" s="160" t="s">
        <v>834</v>
      </c>
      <c r="G406" s="161" t="s">
        <v>322</v>
      </c>
      <c r="H406" s="162">
        <v>11.15</v>
      </c>
      <c r="I406" s="163"/>
      <c r="J406" s="164">
        <f>ROUND(I406*H406,2)</f>
        <v>0</v>
      </c>
      <c r="K406" s="165"/>
      <c r="L406" s="33"/>
      <c r="M406" s="166" t="s">
        <v>1</v>
      </c>
      <c r="N406" s="167" t="s">
        <v>42</v>
      </c>
      <c r="O406" s="58"/>
      <c r="P406" s="168">
        <f>O406*H406</f>
        <v>0</v>
      </c>
      <c r="Q406" s="168">
        <v>0.00035</v>
      </c>
      <c r="R406" s="168">
        <f>Q406*H406</f>
        <v>0.0039025</v>
      </c>
      <c r="S406" s="168">
        <v>0</v>
      </c>
      <c r="T406" s="169">
        <f>S406*H406</f>
        <v>0</v>
      </c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R406" s="170" t="s">
        <v>213</v>
      </c>
      <c r="AT406" s="170" t="s">
        <v>137</v>
      </c>
      <c r="AU406" s="170" t="s">
        <v>142</v>
      </c>
      <c r="AY406" s="17" t="s">
        <v>134</v>
      </c>
      <c r="BE406" s="171">
        <f>IF(N406="základní",J406,0)</f>
        <v>0</v>
      </c>
      <c r="BF406" s="171">
        <f>IF(N406="snížená",J406,0)</f>
        <v>0</v>
      </c>
      <c r="BG406" s="171">
        <f>IF(N406="zákl. přenesená",J406,0)</f>
        <v>0</v>
      </c>
      <c r="BH406" s="171">
        <f>IF(N406="sníž. přenesená",J406,0)</f>
        <v>0</v>
      </c>
      <c r="BI406" s="171">
        <f>IF(N406="nulová",J406,0)</f>
        <v>0</v>
      </c>
      <c r="BJ406" s="17" t="s">
        <v>142</v>
      </c>
      <c r="BK406" s="171">
        <f>ROUND(I406*H406,2)</f>
        <v>0</v>
      </c>
      <c r="BL406" s="17" t="s">
        <v>213</v>
      </c>
      <c r="BM406" s="170" t="s">
        <v>835</v>
      </c>
    </row>
    <row r="407" spans="2:51" s="13" customFormat="1" ht="11.25">
      <c r="B407" s="172"/>
      <c r="D407" s="173" t="s">
        <v>144</v>
      </c>
      <c r="E407" s="174" t="s">
        <v>1</v>
      </c>
      <c r="F407" s="175" t="s">
        <v>683</v>
      </c>
      <c r="H407" s="176">
        <v>3.94</v>
      </c>
      <c r="I407" s="177"/>
      <c r="L407" s="172"/>
      <c r="M407" s="178"/>
      <c r="N407" s="179"/>
      <c r="O407" s="179"/>
      <c r="P407" s="179"/>
      <c r="Q407" s="179"/>
      <c r="R407" s="179"/>
      <c r="S407" s="179"/>
      <c r="T407" s="180"/>
      <c r="AT407" s="174" t="s">
        <v>144</v>
      </c>
      <c r="AU407" s="174" t="s">
        <v>142</v>
      </c>
      <c r="AV407" s="13" t="s">
        <v>142</v>
      </c>
      <c r="AW407" s="13" t="s">
        <v>33</v>
      </c>
      <c r="AX407" s="13" t="s">
        <v>76</v>
      </c>
      <c r="AY407" s="174" t="s">
        <v>134</v>
      </c>
    </row>
    <row r="408" spans="2:51" s="13" customFormat="1" ht="11.25">
      <c r="B408" s="172"/>
      <c r="D408" s="173" t="s">
        <v>144</v>
      </c>
      <c r="E408" s="174" t="s">
        <v>1</v>
      </c>
      <c r="F408" s="175" t="s">
        <v>684</v>
      </c>
      <c r="H408" s="176">
        <v>7.21</v>
      </c>
      <c r="I408" s="177"/>
      <c r="L408" s="172"/>
      <c r="M408" s="178"/>
      <c r="N408" s="179"/>
      <c r="O408" s="179"/>
      <c r="P408" s="179"/>
      <c r="Q408" s="179"/>
      <c r="R408" s="179"/>
      <c r="S408" s="179"/>
      <c r="T408" s="180"/>
      <c r="AT408" s="174" t="s">
        <v>144</v>
      </c>
      <c r="AU408" s="174" t="s">
        <v>142</v>
      </c>
      <c r="AV408" s="13" t="s">
        <v>142</v>
      </c>
      <c r="AW408" s="13" t="s">
        <v>33</v>
      </c>
      <c r="AX408" s="13" t="s">
        <v>76</v>
      </c>
      <c r="AY408" s="174" t="s">
        <v>134</v>
      </c>
    </row>
    <row r="409" spans="2:51" s="14" customFormat="1" ht="11.25">
      <c r="B409" s="181"/>
      <c r="D409" s="173" t="s">
        <v>144</v>
      </c>
      <c r="E409" s="182" t="s">
        <v>1</v>
      </c>
      <c r="F409" s="183" t="s">
        <v>154</v>
      </c>
      <c r="H409" s="184">
        <v>11.15</v>
      </c>
      <c r="I409" s="185"/>
      <c r="L409" s="181"/>
      <c r="M409" s="186"/>
      <c r="N409" s="187"/>
      <c r="O409" s="187"/>
      <c r="P409" s="187"/>
      <c r="Q409" s="187"/>
      <c r="R409" s="187"/>
      <c r="S409" s="187"/>
      <c r="T409" s="188"/>
      <c r="AT409" s="182" t="s">
        <v>144</v>
      </c>
      <c r="AU409" s="182" t="s">
        <v>142</v>
      </c>
      <c r="AV409" s="14" t="s">
        <v>141</v>
      </c>
      <c r="AW409" s="14" t="s">
        <v>33</v>
      </c>
      <c r="AX409" s="14" t="s">
        <v>81</v>
      </c>
      <c r="AY409" s="182" t="s">
        <v>134</v>
      </c>
    </row>
    <row r="410" spans="1:65" s="2" customFormat="1" ht="16.5" customHeight="1">
      <c r="A410" s="32"/>
      <c r="B410" s="157"/>
      <c r="C410" s="196" t="s">
        <v>836</v>
      </c>
      <c r="D410" s="196" t="s">
        <v>206</v>
      </c>
      <c r="E410" s="197" t="s">
        <v>837</v>
      </c>
      <c r="F410" s="198" t="s">
        <v>838</v>
      </c>
      <c r="G410" s="199" t="s">
        <v>203</v>
      </c>
      <c r="H410" s="200">
        <v>30.663</v>
      </c>
      <c r="I410" s="201"/>
      <c r="J410" s="202">
        <f>ROUND(I410*H410,2)</f>
        <v>0</v>
      </c>
      <c r="K410" s="203"/>
      <c r="L410" s="204"/>
      <c r="M410" s="205" t="s">
        <v>1</v>
      </c>
      <c r="N410" s="206" t="s">
        <v>42</v>
      </c>
      <c r="O410" s="58"/>
      <c r="P410" s="168">
        <f>O410*H410</f>
        <v>0</v>
      </c>
      <c r="Q410" s="168">
        <v>0</v>
      </c>
      <c r="R410" s="168">
        <f>Q410*H410</f>
        <v>0</v>
      </c>
      <c r="S410" s="168">
        <v>0</v>
      </c>
      <c r="T410" s="169">
        <f>S410*H410</f>
        <v>0</v>
      </c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R410" s="170" t="s">
        <v>307</v>
      </c>
      <c r="AT410" s="170" t="s">
        <v>206</v>
      </c>
      <c r="AU410" s="170" t="s">
        <v>142</v>
      </c>
      <c r="AY410" s="17" t="s">
        <v>134</v>
      </c>
      <c r="BE410" s="171">
        <f>IF(N410="základní",J410,0)</f>
        <v>0</v>
      </c>
      <c r="BF410" s="171">
        <f>IF(N410="snížená",J410,0)</f>
        <v>0</v>
      </c>
      <c r="BG410" s="171">
        <f>IF(N410="zákl. přenesená",J410,0)</f>
        <v>0</v>
      </c>
      <c r="BH410" s="171">
        <f>IF(N410="sníž. přenesená",J410,0)</f>
        <v>0</v>
      </c>
      <c r="BI410" s="171">
        <f>IF(N410="nulová",J410,0)</f>
        <v>0</v>
      </c>
      <c r="BJ410" s="17" t="s">
        <v>142</v>
      </c>
      <c r="BK410" s="171">
        <f>ROUND(I410*H410,2)</f>
        <v>0</v>
      </c>
      <c r="BL410" s="17" t="s">
        <v>213</v>
      </c>
      <c r="BM410" s="170" t="s">
        <v>839</v>
      </c>
    </row>
    <row r="411" spans="2:51" s="13" customFormat="1" ht="11.25">
      <c r="B411" s="172"/>
      <c r="D411" s="173" t="s">
        <v>144</v>
      </c>
      <c r="E411" s="174" t="s">
        <v>1</v>
      </c>
      <c r="F411" s="175" t="s">
        <v>840</v>
      </c>
      <c r="H411" s="176">
        <v>30.663</v>
      </c>
      <c r="I411" s="177"/>
      <c r="L411" s="172"/>
      <c r="M411" s="178"/>
      <c r="N411" s="179"/>
      <c r="O411" s="179"/>
      <c r="P411" s="179"/>
      <c r="Q411" s="179"/>
      <c r="R411" s="179"/>
      <c r="S411" s="179"/>
      <c r="T411" s="180"/>
      <c r="AT411" s="174" t="s">
        <v>144</v>
      </c>
      <c r="AU411" s="174" t="s">
        <v>142</v>
      </c>
      <c r="AV411" s="13" t="s">
        <v>142</v>
      </c>
      <c r="AW411" s="13" t="s">
        <v>33</v>
      </c>
      <c r="AX411" s="13" t="s">
        <v>81</v>
      </c>
      <c r="AY411" s="174" t="s">
        <v>134</v>
      </c>
    </row>
    <row r="412" spans="1:65" s="2" customFormat="1" ht="21.75" customHeight="1">
      <c r="A412" s="32"/>
      <c r="B412" s="157"/>
      <c r="C412" s="158" t="s">
        <v>841</v>
      </c>
      <c r="D412" s="158" t="s">
        <v>137</v>
      </c>
      <c r="E412" s="159" t="s">
        <v>842</v>
      </c>
      <c r="F412" s="160" t="s">
        <v>843</v>
      </c>
      <c r="G412" s="161" t="s">
        <v>140</v>
      </c>
      <c r="H412" s="162">
        <v>24.49</v>
      </c>
      <c r="I412" s="163"/>
      <c r="J412" s="164">
        <f>ROUND(I412*H412,2)</f>
        <v>0</v>
      </c>
      <c r="K412" s="165"/>
      <c r="L412" s="33"/>
      <c r="M412" s="166" t="s">
        <v>1</v>
      </c>
      <c r="N412" s="167" t="s">
        <v>42</v>
      </c>
      <c r="O412" s="58"/>
      <c r="P412" s="168">
        <f>O412*H412</f>
        <v>0</v>
      </c>
      <c r="Q412" s="168">
        <v>0.03362</v>
      </c>
      <c r="R412" s="168">
        <f>Q412*H412</f>
        <v>0.8233537999999999</v>
      </c>
      <c r="S412" s="168">
        <v>0</v>
      </c>
      <c r="T412" s="169">
        <f>S412*H412</f>
        <v>0</v>
      </c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R412" s="170" t="s">
        <v>213</v>
      </c>
      <c r="AT412" s="170" t="s">
        <v>137</v>
      </c>
      <c r="AU412" s="170" t="s">
        <v>142</v>
      </c>
      <c r="AY412" s="17" t="s">
        <v>134</v>
      </c>
      <c r="BE412" s="171">
        <f>IF(N412="základní",J412,0)</f>
        <v>0</v>
      </c>
      <c r="BF412" s="171">
        <f>IF(N412="snížená",J412,0)</f>
        <v>0</v>
      </c>
      <c r="BG412" s="171">
        <f>IF(N412="zákl. přenesená",J412,0)</f>
        <v>0</v>
      </c>
      <c r="BH412" s="171">
        <f>IF(N412="sníž. přenesená",J412,0)</f>
        <v>0</v>
      </c>
      <c r="BI412" s="171">
        <f>IF(N412="nulová",J412,0)</f>
        <v>0</v>
      </c>
      <c r="BJ412" s="17" t="s">
        <v>142</v>
      </c>
      <c r="BK412" s="171">
        <f>ROUND(I412*H412,2)</f>
        <v>0</v>
      </c>
      <c r="BL412" s="17" t="s">
        <v>213</v>
      </c>
      <c r="BM412" s="170" t="s">
        <v>844</v>
      </c>
    </row>
    <row r="413" spans="2:51" s="13" customFormat="1" ht="11.25">
      <c r="B413" s="172"/>
      <c r="D413" s="173" t="s">
        <v>144</v>
      </c>
      <c r="E413" s="174" t="s">
        <v>1</v>
      </c>
      <c r="F413" s="175" t="s">
        <v>845</v>
      </c>
      <c r="H413" s="176">
        <v>7.88</v>
      </c>
      <c r="I413" s="177"/>
      <c r="L413" s="172"/>
      <c r="M413" s="178"/>
      <c r="N413" s="179"/>
      <c r="O413" s="179"/>
      <c r="P413" s="179"/>
      <c r="Q413" s="179"/>
      <c r="R413" s="179"/>
      <c r="S413" s="179"/>
      <c r="T413" s="180"/>
      <c r="AT413" s="174" t="s">
        <v>144</v>
      </c>
      <c r="AU413" s="174" t="s">
        <v>142</v>
      </c>
      <c r="AV413" s="13" t="s">
        <v>142</v>
      </c>
      <c r="AW413" s="13" t="s">
        <v>33</v>
      </c>
      <c r="AX413" s="13" t="s">
        <v>76</v>
      </c>
      <c r="AY413" s="174" t="s">
        <v>134</v>
      </c>
    </row>
    <row r="414" spans="2:51" s="13" customFormat="1" ht="11.25">
      <c r="B414" s="172"/>
      <c r="D414" s="173" t="s">
        <v>144</v>
      </c>
      <c r="E414" s="174" t="s">
        <v>1</v>
      </c>
      <c r="F414" s="175" t="s">
        <v>846</v>
      </c>
      <c r="H414" s="176">
        <v>14.42</v>
      </c>
      <c r="I414" s="177"/>
      <c r="L414" s="172"/>
      <c r="M414" s="178"/>
      <c r="N414" s="179"/>
      <c r="O414" s="179"/>
      <c r="P414" s="179"/>
      <c r="Q414" s="179"/>
      <c r="R414" s="179"/>
      <c r="S414" s="179"/>
      <c r="T414" s="180"/>
      <c r="AT414" s="174" t="s">
        <v>144</v>
      </c>
      <c r="AU414" s="174" t="s">
        <v>142</v>
      </c>
      <c r="AV414" s="13" t="s">
        <v>142</v>
      </c>
      <c r="AW414" s="13" t="s">
        <v>33</v>
      </c>
      <c r="AX414" s="13" t="s">
        <v>76</v>
      </c>
      <c r="AY414" s="174" t="s">
        <v>134</v>
      </c>
    </row>
    <row r="415" spans="2:51" s="13" customFormat="1" ht="11.25">
      <c r="B415" s="172"/>
      <c r="D415" s="173" t="s">
        <v>144</v>
      </c>
      <c r="E415" s="174" t="s">
        <v>1</v>
      </c>
      <c r="F415" s="175" t="s">
        <v>847</v>
      </c>
      <c r="H415" s="176">
        <v>2.19</v>
      </c>
      <c r="I415" s="177"/>
      <c r="L415" s="172"/>
      <c r="M415" s="178"/>
      <c r="N415" s="179"/>
      <c r="O415" s="179"/>
      <c r="P415" s="179"/>
      <c r="Q415" s="179"/>
      <c r="R415" s="179"/>
      <c r="S415" s="179"/>
      <c r="T415" s="180"/>
      <c r="AT415" s="174" t="s">
        <v>144</v>
      </c>
      <c r="AU415" s="174" t="s">
        <v>142</v>
      </c>
      <c r="AV415" s="13" t="s">
        <v>142</v>
      </c>
      <c r="AW415" s="13" t="s">
        <v>33</v>
      </c>
      <c r="AX415" s="13" t="s">
        <v>76</v>
      </c>
      <c r="AY415" s="174" t="s">
        <v>134</v>
      </c>
    </row>
    <row r="416" spans="2:51" s="14" customFormat="1" ht="11.25">
      <c r="B416" s="181"/>
      <c r="D416" s="173" t="s">
        <v>144</v>
      </c>
      <c r="E416" s="182" t="s">
        <v>1</v>
      </c>
      <c r="F416" s="183" t="s">
        <v>154</v>
      </c>
      <c r="H416" s="184">
        <v>24.490000000000002</v>
      </c>
      <c r="I416" s="185"/>
      <c r="L416" s="181"/>
      <c r="M416" s="186"/>
      <c r="N416" s="187"/>
      <c r="O416" s="187"/>
      <c r="P416" s="187"/>
      <c r="Q416" s="187"/>
      <c r="R416" s="187"/>
      <c r="S416" s="187"/>
      <c r="T416" s="188"/>
      <c r="AT416" s="182" t="s">
        <v>144</v>
      </c>
      <c r="AU416" s="182" t="s">
        <v>142</v>
      </c>
      <c r="AV416" s="14" t="s">
        <v>141</v>
      </c>
      <c r="AW416" s="14" t="s">
        <v>33</v>
      </c>
      <c r="AX416" s="14" t="s">
        <v>81</v>
      </c>
      <c r="AY416" s="182" t="s">
        <v>134</v>
      </c>
    </row>
    <row r="417" spans="1:65" s="2" customFormat="1" ht="21.75" customHeight="1">
      <c r="A417" s="32"/>
      <c r="B417" s="157"/>
      <c r="C417" s="196" t="s">
        <v>848</v>
      </c>
      <c r="D417" s="196" t="s">
        <v>206</v>
      </c>
      <c r="E417" s="197" t="s">
        <v>849</v>
      </c>
      <c r="F417" s="198" t="s">
        <v>850</v>
      </c>
      <c r="G417" s="199" t="s">
        <v>140</v>
      </c>
      <c r="H417" s="200">
        <v>26.939</v>
      </c>
      <c r="I417" s="201"/>
      <c r="J417" s="202">
        <f>ROUND(I417*H417,2)</f>
        <v>0</v>
      </c>
      <c r="K417" s="203"/>
      <c r="L417" s="204"/>
      <c r="M417" s="205" t="s">
        <v>1</v>
      </c>
      <c r="N417" s="206" t="s">
        <v>42</v>
      </c>
      <c r="O417" s="58"/>
      <c r="P417" s="168">
        <f>O417*H417</f>
        <v>0</v>
      </c>
      <c r="Q417" s="168">
        <v>0.0155</v>
      </c>
      <c r="R417" s="168">
        <f>Q417*H417</f>
        <v>0.4175545</v>
      </c>
      <c r="S417" s="168">
        <v>0</v>
      </c>
      <c r="T417" s="169">
        <f>S417*H417</f>
        <v>0</v>
      </c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R417" s="170" t="s">
        <v>307</v>
      </c>
      <c r="AT417" s="170" t="s">
        <v>206</v>
      </c>
      <c r="AU417" s="170" t="s">
        <v>142</v>
      </c>
      <c r="AY417" s="17" t="s">
        <v>134</v>
      </c>
      <c r="BE417" s="171">
        <f>IF(N417="základní",J417,0)</f>
        <v>0</v>
      </c>
      <c r="BF417" s="171">
        <f>IF(N417="snížená",J417,0)</f>
        <v>0</v>
      </c>
      <c r="BG417" s="171">
        <f>IF(N417="zákl. přenesená",J417,0)</f>
        <v>0</v>
      </c>
      <c r="BH417" s="171">
        <f>IF(N417="sníž. přenesená",J417,0)</f>
        <v>0</v>
      </c>
      <c r="BI417" s="171">
        <f>IF(N417="nulová",J417,0)</f>
        <v>0</v>
      </c>
      <c r="BJ417" s="17" t="s">
        <v>142</v>
      </c>
      <c r="BK417" s="171">
        <f>ROUND(I417*H417,2)</f>
        <v>0</v>
      </c>
      <c r="BL417" s="17" t="s">
        <v>213</v>
      </c>
      <c r="BM417" s="170" t="s">
        <v>851</v>
      </c>
    </row>
    <row r="418" spans="2:51" s="13" customFormat="1" ht="11.25">
      <c r="B418" s="172"/>
      <c r="D418" s="173" t="s">
        <v>144</v>
      </c>
      <c r="E418" s="174" t="s">
        <v>1</v>
      </c>
      <c r="F418" s="175" t="s">
        <v>852</v>
      </c>
      <c r="H418" s="176">
        <v>26.939</v>
      </c>
      <c r="I418" s="177"/>
      <c r="L418" s="172"/>
      <c r="M418" s="178"/>
      <c r="N418" s="179"/>
      <c r="O418" s="179"/>
      <c r="P418" s="179"/>
      <c r="Q418" s="179"/>
      <c r="R418" s="179"/>
      <c r="S418" s="179"/>
      <c r="T418" s="180"/>
      <c r="AT418" s="174" t="s">
        <v>144</v>
      </c>
      <c r="AU418" s="174" t="s">
        <v>142</v>
      </c>
      <c r="AV418" s="13" t="s">
        <v>142</v>
      </c>
      <c r="AW418" s="13" t="s">
        <v>33</v>
      </c>
      <c r="AX418" s="13" t="s">
        <v>81</v>
      </c>
      <c r="AY418" s="174" t="s">
        <v>134</v>
      </c>
    </row>
    <row r="419" spans="1:65" s="2" customFormat="1" ht="16.5" customHeight="1">
      <c r="A419" s="32"/>
      <c r="B419" s="157"/>
      <c r="C419" s="158" t="s">
        <v>853</v>
      </c>
      <c r="D419" s="158" t="s">
        <v>137</v>
      </c>
      <c r="E419" s="159" t="s">
        <v>854</v>
      </c>
      <c r="F419" s="160" t="s">
        <v>855</v>
      </c>
      <c r="G419" s="161" t="s">
        <v>140</v>
      </c>
      <c r="H419" s="162">
        <v>24.49</v>
      </c>
      <c r="I419" s="163"/>
      <c r="J419" s="164">
        <f>ROUND(I419*H419,2)</f>
        <v>0</v>
      </c>
      <c r="K419" s="165"/>
      <c r="L419" s="33"/>
      <c r="M419" s="166" t="s">
        <v>1</v>
      </c>
      <c r="N419" s="167" t="s">
        <v>42</v>
      </c>
      <c r="O419" s="58"/>
      <c r="P419" s="168">
        <f>O419*H419</f>
        <v>0</v>
      </c>
      <c r="Q419" s="168">
        <v>0.0003</v>
      </c>
      <c r="R419" s="168">
        <f>Q419*H419</f>
        <v>0.0073469999999999985</v>
      </c>
      <c r="S419" s="168">
        <v>0</v>
      </c>
      <c r="T419" s="169">
        <f>S419*H419</f>
        <v>0</v>
      </c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R419" s="170" t="s">
        <v>213</v>
      </c>
      <c r="AT419" s="170" t="s">
        <v>137</v>
      </c>
      <c r="AU419" s="170" t="s">
        <v>142</v>
      </c>
      <c r="AY419" s="17" t="s">
        <v>134</v>
      </c>
      <c r="BE419" s="171">
        <f>IF(N419="základní",J419,0)</f>
        <v>0</v>
      </c>
      <c r="BF419" s="171">
        <f>IF(N419="snížená",J419,0)</f>
        <v>0</v>
      </c>
      <c r="BG419" s="171">
        <f>IF(N419="zákl. přenesená",J419,0)</f>
        <v>0</v>
      </c>
      <c r="BH419" s="171">
        <f>IF(N419="sníž. přenesená",J419,0)</f>
        <v>0</v>
      </c>
      <c r="BI419" s="171">
        <f>IF(N419="nulová",J419,0)</f>
        <v>0</v>
      </c>
      <c r="BJ419" s="17" t="s">
        <v>142</v>
      </c>
      <c r="BK419" s="171">
        <f>ROUND(I419*H419,2)</f>
        <v>0</v>
      </c>
      <c r="BL419" s="17" t="s">
        <v>213</v>
      </c>
      <c r="BM419" s="170" t="s">
        <v>856</v>
      </c>
    </row>
    <row r="420" spans="1:65" s="2" customFormat="1" ht="21.75" customHeight="1">
      <c r="A420" s="32"/>
      <c r="B420" s="157"/>
      <c r="C420" s="158" t="s">
        <v>857</v>
      </c>
      <c r="D420" s="158" t="s">
        <v>137</v>
      </c>
      <c r="E420" s="159" t="s">
        <v>858</v>
      </c>
      <c r="F420" s="160" t="s">
        <v>859</v>
      </c>
      <c r="G420" s="161" t="s">
        <v>256</v>
      </c>
      <c r="H420" s="162">
        <v>1.252</v>
      </c>
      <c r="I420" s="163"/>
      <c r="J420" s="164">
        <f>ROUND(I420*H420,2)</f>
        <v>0</v>
      </c>
      <c r="K420" s="165"/>
      <c r="L420" s="33"/>
      <c r="M420" s="166" t="s">
        <v>1</v>
      </c>
      <c r="N420" s="167" t="s">
        <v>42</v>
      </c>
      <c r="O420" s="58"/>
      <c r="P420" s="168">
        <f>O420*H420</f>
        <v>0</v>
      </c>
      <c r="Q420" s="168">
        <v>0</v>
      </c>
      <c r="R420" s="168">
        <f>Q420*H420</f>
        <v>0</v>
      </c>
      <c r="S420" s="168">
        <v>0</v>
      </c>
      <c r="T420" s="169">
        <f>S420*H420</f>
        <v>0</v>
      </c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R420" s="170" t="s">
        <v>213</v>
      </c>
      <c r="AT420" s="170" t="s">
        <v>137</v>
      </c>
      <c r="AU420" s="170" t="s">
        <v>142</v>
      </c>
      <c r="AY420" s="17" t="s">
        <v>134</v>
      </c>
      <c r="BE420" s="171">
        <f>IF(N420="základní",J420,0)</f>
        <v>0</v>
      </c>
      <c r="BF420" s="171">
        <f>IF(N420="snížená",J420,0)</f>
        <v>0</v>
      </c>
      <c r="BG420" s="171">
        <f>IF(N420="zákl. přenesená",J420,0)</f>
        <v>0</v>
      </c>
      <c r="BH420" s="171">
        <f>IF(N420="sníž. přenesená",J420,0)</f>
        <v>0</v>
      </c>
      <c r="BI420" s="171">
        <f>IF(N420="nulová",J420,0)</f>
        <v>0</v>
      </c>
      <c r="BJ420" s="17" t="s">
        <v>142</v>
      </c>
      <c r="BK420" s="171">
        <f>ROUND(I420*H420,2)</f>
        <v>0</v>
      </c>
      <c r="BL420" s="17" t="s">
        <v>213</v>
      </c>
      <c r="BM420" s="170" t="s">
        <v>860</v>
      </c>
    </row>
    <row r="421" spans="1:65" s="2" customFormat="1" ht="21.75" customHeight="1">
      <c r="A421" s="32"/>
      <c r="B421" s="157"/>
      <c r="C421" s="158" t="s">
        <v>861</v>
      </c>
      <c r="D421" s="158" t="s">
        <v>137</v>
      </c>
      <c r="E421" s="159" t="s">
        <v>862</v>
      </c>
      <c r="F421" s="160" t="s">
        <v>863</v>
      </c>
      <c r="G421" s="161" t="s">
        <v>256</v>
      </c>
      <c r="H421" s="162">
        <v>1.252</v>
      </c>
      <c r="I421" s="163"/>
      <c r="J421" s="164">
        <f>ROUND(I421*H421,2)</f>
        <v>0</v>
      </c>
      <c r="K421" s="165"/>
      <c r="L421" s="33"/>
      <c r="M421" s="166" t="s">
        <v>1</v>
      </c>
      <c r="N421" s="167" t="s">
        <v>42</v>
      </c>
      <c r="O421" s="58"/>
      <c r="P421" s="168">
        <f>O421*H421</f>
        <v>0</v>
      </c>
      <c r="Q421" s="168">
        <v>0</v>
      </c>
      <c r="R421" s="168">
        <f>Q421*H421</f>
        <v>0</v>
      </c>
      <c r="S421" s="168">
        <v>0</v>
      </c>
      <c r="T421" s="169">
        <f>S421*H421</f>
        <v>0</v>
      </c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R421" s="170" t="s">
        <v>213</v>
      </c>
      <c r="AT421" s="170" t="s">
        <v>137</v>
      </c>
      <c r="AU421" s="170" t="s">
        <v>142</v>
      </c>
      <c r="AY421" s="17" t="s">
        <v>134</v>
      </c>
      <c r="BE421" s="171">
        <f>IF(N421="základní",J421,0)</f>
        <v>0</v>
      </c>
      <c r="BF421" s="171">
        <f>IF(N421="snížená",J421,0)</f>
        <v>0</v>
      </c>
      <c r="BG421" s="171">
        <f>IF(N421="zákl. přenesená",J421,0)</f>
        <v>0</v>
      </c>
      <c r="BH421" s="171">
        <f>IF(N421="sníž. přenesená",J421,0)</f>
        <v>0</v>
      </c>
      <c r="BI421" s="171">
        <f>IF(N421="nulová",J421,0)</f>
        <v>0</v>
      </c>
      <c r="BJ421" s="17" t="s">
        <v>142</v>
      </c>
      <c r="BK421" s="171">
        <f>ROUND(I421*H421,2)</f>
        <v>0</v>
      </c>
      <c r="BL421" s="17" t="s">
        <v>213</v>
      </c>
      <c r="BM421" s="170" t="s">
        <v>864</v>
      </c>
    </row>
    <row r="422" spans="1:65" s="2" customFormat="1" ht="16.5" customHeight="1">
      <c r="A422" s="32"/>
      <c r="B422" s="157"/>
      <c r="C422" s="158" t="s">
        <v>865</v>
      </c>
      <c r="D422" s="158" t="s">
        <v>137</v>
      </c>
      <c r="E422" s="159" t="s">
        <v>866</v>
      </c>
      <c r="F422" s="160" t="s">
        <v>867</v>
      </c>
      <c r="G422" s="161" t="s">
        <v>545</v>
      </c>
      <c r="H422" s="162">
        <v>1</v>
      </c>
      <c r="I422" s="163"/>
      <c r="J422" s="164">
        <f>ROUND(I422*H422,2)</f>
        <v>0</v>
      </c>
      <c r="K422" s="165"/>
      <c r="L422" s="33"/>
      <c r="M422" s="166" t="s">
        <v>1</v>
      </c>
      <c r="N422" s="167" t="s">
        <v>42</v>
      </c>
      <c r="O422" s="58"/>
      <c r="P422" s="168">
        <f>O422*H422</f>
        <v>0</v>
      </c>
      <c r="Q422" s="168">
        <v>0</v>
      </c>
      <c r="R422" s="168">
        <f>Q422*H422</f>
        <v>0</v>
      </c>
      <c r="S422" s="168">
        <v>0</v>
      </c>
      <c r="T422" s="169">
        <f>S422*H422</f>
        <v>0</v>
      </c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R422" s="170" t="s">
        <v>213</v>
      </c>
      <c r="AT422" s="170" t="s">
        <v>137</v>
      </c>
      <c r="AU422" s="170" t="s">
        <v>142</v>
      </c>
      <c r="AY422" s="17" t="s">
        <v>134</v>
      </c>
      <c r="BE422" s="171">
        <f>IF(N422="základní",J422,0)</f>
        <v>0</v>
      </c>
      <c r="BF422" s="171">
        <f>IF(N422="snížená",J422,0)</f>
        <v>0</v>
      </c>
      <c r="BG422" s="171">
        <f>IF(N422="zákl. přenesená",J422,0)</f>
        <v>0</v>
      </c>
      <c r="BH422" s="171">
        <f>IF(N422="sníž. přenesená",J422,0)</f>
        <v>0</v>
      </c>
      <c r="BI422" s="171">
        <f>IF(N422="nulová",J422,0)</f>
        <v>0</v>
      </c>
      <c r="BJ422" s="17" t="s">
        <v>142</v>
      </c>
      <c r="BK422" s="171">
        <f>ROUND(I422*H422,2)</f>
        <v>0</v>
      </c>
      <c r="BL422" s="17" t="s">
        <v>213</v>
      </c>
      <c r="BM422" s="170" t="s">
        <v>868</v>
      </c>
    </row>
    <row r="423" spans="2:63" s="12" customFormat="1" ht="22.9" customHeight="1">
      <c r="B423" s="144"/>
      <c r="D423" s="145" t="s">
        <v>75</v>
      </c>
      <c r="E423" s="155" t="s">
        <v>869</v>
      </c>
      <c r="F423" s="155" t="s">
        <v>870</v>
      </c>
      <c r="I423" s="147"/>
      <c r="J423" s="156">
        <f>BK423</f>
        <v>0</v>
      </c>
      <c r="L423" s="144"/>
      <c r="M423" s="149"/>
      <c r="N423" s="150"/>
      <c r="O423" s="150"/>
      <c r="P423" s="151">
        <f>SUM(P424:P428)</f>
        <v>0</v>
      </c>
      <c r="Q423" s="150"/>
      <c r="R423" s="151">
        <f>SUM(R424:R428)</f>
        <v>0.001617</v>
      </c>
      <c r="S423" s="150"/>
      <c r="T423" s="152">
        <f>SUM(T424:T428)</f>
        <v>0</v>
      </c>
      <c r="AR423" s="145" t="s">
        <v>142</v>
      </c>
      <c r="AT423" s="153" t="s">
        <v>75</v>
      </c>
      <c r="AU423" s="153" t="s">
        <v>81</v>
      </c>
      <c r="AY423" s="145" t="s">
        <v>134</v>
      </c>
      <c r="BK423" s="154">
        <f>SUM(BK424:BK428)</f>
        <v>0</v>
      </c>
    </row>
    <row r="424" spans="1:65" s="2" customFormat="1" ht="21.75" customHeight="1">
      <c r="A424" s="32"/>
      <c r="B424" s="157"/>
      <c r="C424" s="158" t="s">
        <v>871</v>
      </c>
      <c r="D424" s="158" t="s">
        <v>137</v>
      </c>
      <c r="E424" s="159" t="s">
        <v>872</v>
      </c>
      <c r="F424" s="160" t="s">
        <v>873</v>
      </c>
      <c r="G424" s="161" t="s">
        <v>140</v>
      </c>
      <c r="H424" s="162">
        <v>4.9</v>
      </c>
      <c r="I424" s="163"/>
      <c r="J424" s="164">
        <f>ROUND(I424*H424,2)</f>
        <v>0</v>
      </c>
      <c r="K424" s="165"/>
      <c r="L424" s="33"/>
      <c r="M424" s="166" t="s">
        <v>1</v>
      </c>
      <c r="N424" s="167" t="s">
        <v>42</v>
      </c>
      <c r="O424" s="58"/>
      <c r="P424" s="168">
        <f>O424*H424</f>
        <v>0</v>
      </c>
      <c r="Q424" s="168">
        <v>7E-05</v>
      </c>
      <c r="R424" s="168">
        <f>Q424*H424</f>
        <v>0.000343</v>
      </c>
      <c r="S424" s="168">
        <v>0</v>
      </c>
      <c r="T424" s="169">
        <f>S424*H424</f>
        <v>0</v>
      </c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R424" s="170" t="s">
        <v>213</v>
      </c>
      <c r="AT424" s="170" t="s">
        <v>137</v>
      </c>
      <c r="AU424" s="170" t="s">
        <v>142</v>
      </c>
      <c r="AY424" s="17" t="s">
        <v>134</v>
      </c>
      <c r="BE424" s="171">
        <f>IF(N424="základní",J424,0)</f>
        <v>0</v>
      </c>
      <c r="BF424" s="171">
        <f>IF(N424="snížená",J424,0)</f>
        <v>0</v>
      </c>
      <c r="BG424" s="171">
        <f>IF(N424="zákl. přenesená",J424,0)</f>
        <v>0</v>
      </c>
      <c r="BH424" s="171">
        <f>IF(N424="sníž. přenesená",J424,0)</f>
        <v>0</v>
      </c>
      <c r="BI424" s="171">
        <f>IF(N424="nulová",J424,0)</f>
        <v>0</v>
      </c>
      <c r="BJ424" s="17" t="s">
        <v>142</v>
      </c>
      <c r="BK424" s="171">
        <f>ROUND(I424*H424,2)</f>
        <v>0</v>
      </c>
      <c r="BL424" s="17" t="s">
        <v>213</v>
      </c>
      <c r="BM424" s="170" t="s">
        <v>874</v>
      </c>
    </row>
    <row r="425" spans="1:65" s="2" customFormat="1" ht="21.75" customHeight="1">
      <c r="A425" s="32"/>
      <c r="B425" s="157"/>
      <c r="C425" s="158" t="s">
        <v>875</v>
      </c>
      <c r="D425" s="158" t="s">
        <v>137</v>
      </c>
      <c r="E425" s="159" t="s">
        <v>876</v>
      </c>
      <c r="F425" s="160" t="s">
        <v>877</v>
      </c>
      <c r="G425" s="161" t="s">
        <v>140</v>
      </c>
      <c r="H425" s="162">
        <v>4.9</v>
      </c>
      <c r="I425" s="163"/>
      <c r="J425" s="164">
        <f>ROUND(I425*H425,2)</f>
        <v>0</v>
      </c>
      <c r="K425" s="165"/>
      <c r="L425" s="33"/>
      <c r="M425" s="166" t="s">
        <v>1</v>
      </c>
      <c r="N425" s="167" t="s">
        <v>42</v>
      </c>
      <c r="O425" s="58"/>
      <c r="P425" s="168">
        <f>O425*H425</f>
        <v>0</v>
      </c>
      <c r="Q425" s="168">
        <v>0.00014</v>
      </c>
      <c r="R425" s="168">
        <f>Q425*H425</f>
        <v>0.000686</v>
      </c>
      <c r="S425" s="168">
        <v>0</v>
      </c>
      <c r="T425" s="169">
        <f>S425*H425</f>
        <v>0</v>
      </c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R425" s="170" t="s">
        <v>213</v>
      </c>
      <c r="AT425" s="170" t="s">
        <v>137</v>
      </c>
      <c r="AU425" s="170" t="s">
        <v>142</v>
      </c>
      <c r="AY425" s="17" t="s">
        <v>134</v>
      </c>
      <c r="BE425" s="171">
        <f>IF(N425="základní",J425,0)</f>
        <v>0</v>
      </c>
      <c r="BF425" s="171">
        <f>IF(N425="snížená",J425,0)</f>
        <v>0</v>
      </c>
      <c r="BG425" s="171">
        <f>IF(N425="zákl. přenesená",J425,0)</f>
        <v>0</v>
      </c>
      <c r="BH425" s="171">
        <f>IF(N425="sníž. přenesená",J425,0)</f>
        <v>0</v>
      </c>
      <c r="BI425" s="171">
        <f>IF(N425="nulová",J425,0)</f>
        <v>0</v>
      </c>
      <c r="BJ425" s="17" t="s">
        <v>142</v>
      </c>
      <c r="BK425" s="171">
        <f>ROUND(I425*H425,2)</f>
        <v>0</v>
      </c>
      <c r="BL425" s="17" t="s">
        <v>213</v>
      </c>
      <c r="BM425" s="170" t="s">
        <v>878</v>
      </c>
    </row>
    <row r="426" spans="2:51" s="15" customFormat="1" ht="11.25">
      <c r="B426" s="189"/>
      <c r="D426" s="173" t="s">
        <v>144</v>
      </c>
      <c r="E426" s="190" t="s">
        <v>1</v>
      </c>
      <c r="F426" s="191" t="s">
        <v>879</v>
      </c>
      <c r="H426" s="190" t="s">
        <v>1</v>
      </c>
      <c r="I426" s="192"/>
      <c r="L426" s="189"/>
      <c r="M426" s="193"/>
      <c r="N426" s="194"/>
      <c r="O426" s="194"/>
      <c r="P426" s="194"/>
      <c r="Q426" s="194"/>
      <c r="R426" s="194"/>
      <c r="S426" s="194"/>
      <c r="T426" s="195"/>
      <c r="AT426" s="190" t="s">
        <v>144</v>
      </c>
      <c r="AU426" s="190" t="s">
        <v>142</v>
      </c>
      <c r="AV426" s="15" t="s">
        <v>81</v>
      </c>
      <c r="AW426" s="15" t="s">
        <v>33</v>
      </c>
      <c r="AX426" s="15" t="s">
        <v>76</v>
      </c>
      <c r="AY426" s="190" t="s">
        <v>134</v>
      </c>
    </row>
    <row r="427" spans="2:51" s="13" customFormat="1" ht="11.25">
      <c r="B427" s="172"/>
      <c r="D427" s="173" t="s">
        <v>144</v>
      </c>
      <c r="E427" s="174" t="s">
        <v>1</v>
      </c>
      <c r="F427" s="175" t="s">
        <v>880</v>
      </c>
      <c r="H427" s="176">
        <v>4.9</v>
      </c>
      <c r="I427" s="177"/>
      <c r="L427" s="172"/>
      <c r="M427" s="178"/>
      <c r="N427" s="179"/>
      <c r="O427" s="179"/>
      <c r="P427" s="179"/>
      <c r="Q427" s="179"/>
      <c r="R427" s="179"/>
      <c r="S427" s="179"/>
      <c r="T427" s="180"/>
      <c r="AT427" s="174" t="s">
        <v>144</v>
      </c>
      <c r="AU427" s="174" t="s">
        <v>142</v>
      </c>
      <c r="AV427" s="13" t="s">
        <v>142</v>
      </c>
      <c r="AW427" s="13" t="s">
        <v>33</v>
      </c>
      <c r="AX427" s="13" t="s">
        <v>81</v>
      </c>
      <c r="AY427" s="174" t="s">
        <v>134</v>
      </c>
    </row>
    <row r="428" spans="1:65" s="2" customFormat="1" ht="21.75" customHeight="1">
      <c r="A428" s="32"/>
      <c r="B428" s="157"/>
      <c r="C428" s="158" t="s">
        <v>881</v>
      </c>
      <c r="D428" s="158" t="s">
        <v>137</v>
      </c>
      <c r="E428" s="159" t="s">
        <v>882</v>
      </c>
      <c r="F428" s="160" t="s">
        <v>883</v>
      </c>
      <c r="G428" s="161" t="s">
        <v>140</v>
      </c>
      <c r="H428" s="162">
        <v>4.9</v>
      </c>
      <c r="I428" s="163"/>
      <c r="J428" s="164">
        <f>ROUND(I428*H428,2)</f>
        <v>0</v>
      </c>
      <c r="K428" s="165"/>
      <c r="L428" s="33"/>
      <c r="M428" s="166" t="s">
        <v>1</v>
      </c>
      <c r="N428" s="167" t="s">
        <v>42</v>
      </c>
      <c r="O428" s="58"/>
      <c r="P428" s="168">
        <f>O428*H428</f>
        <v>0</v>
      </c>
      <c r="Q428" s="168">
        <v>0.00012</v>
      </c>
      <c r="R428" s="168">
        <f>Q428*H428</f>
        <v>0.0005880000000000001</v>
      </c>
      <c r="S428" s="168">
        <v>0</v>
      </c>
      <c r="T428" s="169">
        <f>S428*H428</f>
        <v>0</v>
      </c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R428" s="170" t="s">
        <v>213</v>
      </c>
      <c r="AT428" s="170" t="s">
        <v>137</v>
      </c>
      <c r="AU428" s="170" t="s">
        <v>142</v>
      </c>
      <c r="AY428" s="17" t="s">
        <v>134</v>
      </c>
      <c r="BE428" s="171">
        <f>IF(N428="základní",J428,0)</f>
        <v>0</v>
      </c>
      <c r="BF428" s="171">
        <f>IF(N428="snížená",J428,0)</f>
        <v>0</v>
      </c>
      <c r="BG428" s="171">
        <f>IF(N428="zákl. přenesená",J428,0)</f>
        <v>0</v>
      </c>
      <c r="BH428" s="171">
        <f>IF(N428="sníž. přenesená",J428,0)</f>
        <v>0</v>
      </c>
      <c r="BI428" s="171">
        <f>IF(N428="nulová",J428,0)</f>
        <v>0</v>
      </c>
      <c r="BJ428" s="17" t="s">
        <v>142</v>
      </c>
      <c r="BK428" s="171">
        <f>ROUND(I428*H428,2)</f>
        <v>0</v>
      </c>
      <c r="BL428" s="17" t="s">
        <v>213</v>
      </c>
      <c r="BM428" s="170" t="s">
        <v>884</v>
      </c>
    </row>
    <row r="429" spans="2:63" s="12" customFormat="1" ht="22.9" customHeight="1">
      <c r="B429" s="144"/>
      <c r="D429" s="145" t="s">
        <v>75</v>
      </c>
      <c r="E429" s="155" t="s">
        <v>885</v>
      </c>
      <c r="F429" s="155" t="s">
        <v>886</v>
      </c>
      <c r="I429" s="147"/>
      <c r="J429" s="156">
        <f>BK429</f>
        <v>0</v>
      </c>
      <c r="L429" s="144"/>
      <c r="M429" s="149"/>
      <c r="N429" s="150"/>
      <c r="O429" s="150"/>
      <c r="P429" s="151">
        <f>SUM(P430:P454)</f>
        <v>0</v>
      </c>
      <c r="Q429" s="150"/>
      <c r="R429" s="151">
        <f>SUM(R430:R454)</f>
        <v>0.07505492</v>
      </c>
      <c r="S429" s="150"/>
      <c r="T429" s="152">
        <f>SUM(T430:T454)</f>
        <v>0.01474298</v>
      </c>
      <c r="AR429" s="145" t="s">
        <v>142</v>
      </c>
      <c r="AT429" s="153" t="s">
        <v>75</v>
      </c>
      <c r="AU429" s="153" t="s">
        <v>81</v>
      </c>
      <c r="AY429" s="145" t="s">
        <v>134</v>
      </c>
      <c r="BK429" s="154">
        <f>SUM(BK430:BK454)</f>
        <v>0</v>
      </c>
    </row>
    <row r="430" spans="1:65" s="2" customFormat="1" ht="21.75" customHeight="1">
      <c r="A430" s="32"/>
      <c r="B430" s="157"/>
      <c r="C430" s="158" t="s">
        <v>887</v>
      </c>
      <c r="D430" s="158" t="s">
        <v>137</v>
      </c>
      <c r="E430" s="159" t="s">
        <v>211</v>
      </c>
      <c r="F430" s="160" t="s">
        <v>212</v>
      </c>
      <c r="G430" s="161" t="s">
        <v>140</v>
      </c>
      <c r="H430" s="162">
        <v>74.316</v>
      </c>
      <c r="I430" s="163"/>
      <c r="J430" s="164">
        <f>ROUND(I430*H430,2)</f>
        <v>0</v>
      </c>
      <c r="K430" s="165"/>
      <c r="L430" s="33"/>
      <c r="M430" s="166" t="s">
        <v>1</v>
      </c>
      <c r="N430" s="167" t="s">
        <v>42</v>
      </c>
      <c r="O430" s="58"/>
      <c r="P430" s="168">
        <f>O430*H430</f>
        <v>0</v>
      </c>
      <c r="Q430" s="168">
        <v>0</v>
      </c>
      <c r="R430" s="168">
        <f>Q430*H430</f>
        <v>0</v>
      </c>
      <c r="S430" s="168">
        <v>0</v>
      </c>
      <c r="T430" s="169">
        <f>S430*H430</f>
        <v>0</v>
      </c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R430" s="170" t="s">
        <v>213</v>
      </c>
      <c r="AT430" s="170" t="s">
        <v>137</v>
      </c>
      <c r="AU430" s="170" t="s">
        <v>142</v>
      </c>
      <c r="AY430" s="17" t="s">
        <v>134</v>
      </c>
      <c r="BE430" s="171">
        <f>IF(N430="základní",J430,0)</f>
        <v>0</v>
      </c>
      <c r="BF430" s="171">
        <f>IF(N430="snížená",J430,0)</f>
        <v>0</v>
      </c>
      <c r="BG430" s="171">
        <f>IF(N430="zákl. přenesená",J430,0)</f>
        <v>0</v>
      </c>
      <c r="BH430" s="171">
        <f>IF(N430="sníž. přenesená",J430,0)</f>
        <v>0</v>
      </c>
      <c r="BI430" s="171">
        <f>IF(N430="nulová",J430,0)</f>
        <v>0</v>
      </c>
      <c r="BJ430" s="17" t="s">
        <v>142</v>
      </c>
      <c r="BK430" s="171">
        <f>ROUND(I430*H430,2)</f>
        <v>0</v>
      </c>
      <c r="BL430" s="17" t="s">
        <v>213</v>
      </c>
      <c r="BM430" s="170" t="s">
        <v>888</v>
      </c>
    </row>
    <row r="431" spans="2:51" s="15" customFormat="1" ht="11.25">
      <c r="B431" s="189"/>
      <c r="D431" s="173" t="s">
        <v>144</v>
      </c>
      <c r="E431" s="190" t="s">
        <v>1</v>
      </c>
      <c r="F431" s="191" t="s">
        <v>218</v>
      </c>
      <c r="H431" s="190" t="s">
        <v>1</v>
      </c>
      <c r="I431" s="192"/>
      <c r="L431" s="189"/>
      <c r="M431" s="193"/>
      <c r="N431" s="194"/>
      <c r="O431" s="194"/>
      <c r="P431" s="194"/>
      <c r="Q431" s="194"/>
      <c r="R431" s="194"/>
      <c r="S431" s="194"/>
      <c r="T431" s="195"/>
      <c r="AT431" s="190" t="s">
        <v>144</v>
      </c>
      <c r="AU431" s="190" t="s">
        <v>142</v>
      </c>
      <c r="AV431" s="15" t="s">
        <v>81</v>
      </c>
      <c r="AW431" s="15" t="s">
        <v>33</v>
      </c>
      <c r="AX431" s="15" t="s">
        <v>76</v>
      </c>
      <c r="AY431" s="190" t="s">
        <v>134</v>
      </c>
    </row>
    <row r="432" spans="2:51" s="13" customFormat="1" ht="11.25">
      <c r="B432" s="172"/>
      <c r="D432" s="173" t="s">
        <v>144</v>
      </c>
      <c r="E432" s="174" t="s">
        <v>1</v>
      </c>
      <c r="F432" s="175" t="s">
        <v>151</v>
      </c>
      <c r="H432" s="176">
        <v>0.968</v>
      </c>
      <c r="I432" s="177"/>
      <c r="L432" s="172"/>
      <c r="M432" s="178"/>
      <c r="N432" s="179"/>
      <c r="O432" s="179"/>
      <c r="P432" s="179"/>
      <c r="Q432" s="179"/>
      <c r="R432" s="179"/>
      <c r="S432" s="179"/>
      <c r="T432" s="180"/>
      <c r="AT432" s="174" t="s">
        <v>144</v>
      </c>
      <c r="AU432" s="174" t="s">
        <v>142</v>
      </c>
      <c r="AV432" s="13" t="s">
        <v>142</v>
      </c>
      <c r="AW432" s="13" t="s">
        <v>33</v>
      </c>
      <c r="AX432" s="13" t="s">
        <v>76</v>
      </c>
      <c r="AY432" s="174" t="s">
        <v>134</v>
      </c>
    </row>
    <row r="433" spans="2:51" s="13" customFormat="1" ht="11.25">
      <c r="B433" s="172"/>
      <c r="D433" s="173" t="s">
        <v>144</v>
      </c>
      <c r="E433" s="174" t="s">
        <v>1</v>
      </c>
      <c r="F433" s="175" t="s">
        <v>152</v>
      </c>
      <c r="H433" s="176">
        <v>3.226</v>
      </c>
      <c r="I433" s="177"/>
      <c r="L433" s="172"/>
      <c r="M433" s="178"/>
      <c r="N433" s="179"/>
      <c r="O433" s="179"/>
      <c r="P433" s="179"/>
      <c r="Q433" s="179"/>
      <c r="R433" s="179"/>
      <c r="S433" s="179"/>
      <c r="T433" s="180"/>
      <c r="AT433" s="174" t="s">
        <v>144</v>
      </c>
      <c r="AU433" s="174" t="s">
        <v>142</v>
      </c>
      <c r="AV433" s="13" t="s">
        <v>142</v>
      </c>
      <c r="AW433" s="13" t="s">
        <v>33</v>
      </c>
      <c r="AX433" s="13" t="s">
        <v>76</v>
      </c>
      <c r="AY433" s="174" t="s">
        <v>134</v>
      </c>
    </row>
    <row r="434" spans="2:51" s="13" customFormat="1" ht="11.25">
      <c r="B434" s="172"/>
      <c r="D434" s="173" t="s">
        <v>144</v>
      </c>
      <c r="E434" s="174" t="s">
        <v>1</v>
      </c>
      <c r="F434" s="175" t="s">
        <v>889</v>
      </c>
      <c r="H434" s="176">
        <v>1.73</v>
      </c>
      <c r="I434" s="177"/>
      <c r="L434" s="172"/>
      <c r="M434" s="178"/>
      <c r="N434" s="179"/>
      <c r="O434" s="179"/>
      <c r="P434" s="179"/>
      <c r="Q434" s="179"/>
      <c r="R434" s="179"/>
      <c r="S434" s="179"/>
      <c r="T434" s="180"/>
      <c r="AT434" s="174" t="s">
        <v>144</v>
      </c>
      <c r="AU434" s="174" t="s">
        <v>142</v>
      </c>
      <c r="AV434" s="13" t="s">
        <v>142</v>
      </c>
      <c r="AW434" s="13" t="s">
        <v>33</v>
      </c>
      <c r="AX434" s="13" t="s">
        <v>76</v>
      </c>
      <c r="AY434" s="174" t="s">
        <v>134</v>
      </c>
    </row>
    <row r="435" spans="2:51" s="13" customFormat="1" ht="11.25">
      <c r="B435" s="172"/>
      <c r="D435" s="173" t="s">
        <v>144</v>
      </c>
      <c r="E435" s="174" t="s">
        <v>1</v>
      </c>
      <c r="F435" s="175" t="s">
        <v>890</v>
      </c>
      <c r="H435" s="176">
        <v>8.91</v>
      </c>
      <c r="I435" s="177"/>
      <c r="L435" s="172"/>
      <c r="M435" s="178"/>
      <c r="N435" s="179"/>
      <c r="O435" s="179"/>
      <c r="P435" s="179"/>
      <c r="Q435" s="179"/>
      <c r="R435" s="179"/>
      <c r="S435" s="179"/>
      <c r="T435" s="180"/>
      <c r="AT435" s="174" t="s">
        <v>144</v>
      </c>
      <c r="AU435" s="174" t="s">
        <v>142</v>
      </c>
      <c r="AV435" s="13" t="s">
        <v>142</v>
      </c>
      <c r="AW435" s="13" t="s">
        <v>33</v>
      </c>
      <c r="AX435" s="13" t="s">
        <v>76</v>
      </c>
      <c r="AY435" s="174" t="s">
        <v>134</v>
      </c>
    </row>
    <row r="436" spans="2:51" s="13" customFormat="1" ht="11.25">
      <c r="B436" s="172"/>
      <c r="D436" s="173" t="s">
        <v>144</v>
      </c>
      <c r="E436" s="174" t="s">
        <v>1</v>
      </c>
      <c r="F436" s="175" t="s">
        <v>891</v>
      </c>
      <c r="H436" s="176">
        <v>5.265</v>
      </c>
      <c r="I436" s="177"/>
      <c r="L436" s="172"/>
      <c r="M436" s="178"/>
      <c r="N436" s="179"/>
      <c r="O436" s="179"/>
      <c r="P436" s="179"/>
      <c r="Q436" s="179"/>
      <c r="R436" s="179"/>
      <c r="S436" s="179"/>
      <c r="T436" s="180"/>
      <c r="AT436" s="174" t="s">
        <v>144</v>
      </c>
      <c r="AU436" s="174" t="s">
        <v>142</v>
      </c>
      <c r="AV436" s="13" t="s">
        <v>142</v>
      </c>
      <c r="AW436" s="13" t="s">
        <v>33</v>
      </c>
      <c r="AX436" s="13" t="s">
        <v>76</v>
      </c>
      <c r="AY436" s="174" t="s">
        <v>134</v>
      </c>
    </row>
    <row r="437" spans="2:51" s="15" customFormat="1" ht="11.25">
      <c r="B437" s="189"/>
      <c r="D437" s="173" t="s">
        <v>144</v>
      </c>
      <c r="E437" s="190" t="s">
        <v>1</v>
      </c>
      <c r="F437" s="191" t="s">
        <v>892</v>
      </c>
      <c r="H437" s="190" t="s">
        <v>1</v>
      </c>
      <c r="I437" s="192"/>
      <c r="L437" s="189"/>
      <c r="M437" s="193"/>
      <c r="N437" s="194"/>
      <c r="O437" s="194"/>
      <c r="P437" s="194"/>
      <c r="Q437" s="194"/>
      <c r="R437" s="194"/>
      <c r="S437" s="194"/>
      <c r="T437" s="195"/>
      <c r="AT437" s="190" t="s">
        <v>144</v>
      </c>
      <c r="AU437" s="190" t="s">
        <v>142</v>
      </c>
      <c r="AV437" s="15" t="s">
        <v>81</v>
      </c>
      <c r="AW437" s="15" t="s">
        <v>33</v>
      </c>
      <c r="AX437" s="15" t="s">
        <v>76</v>
      </c>
      <c r="AY437" s="190" t="s">
        <v>134</v>
      </c>
    </row>
    <row r="438" spans="2:51" s="13" customFormat="1" ht="11.25">
      <c r="B438" s="172"/>
      <c r="D438" s="173" t="s">
        <v>144</v>
      </c>
      <c r="E438" s="174" t="s">
        <v>1</v>
      </c>
      <c r="F438" s="175" t="s">
        <v>893</v>
      </c>
      <c r="H438" s="176">
        <v>4.326</v>
      </c>
      <c r="I438" s="177"/>
      <c r="L438" s="172"/>
      <c r="M438" s="178"/>
      <c r="N438" s="179"/>
      <c r="O438" s="179"/>
      <c r="P438" s="179"/>
      <c r="Q438" s="179"/>
      <c r="R438" s="179"/>
      <c r="S438" s="179"/>
      <c r="T438" s="180"/>
      <c r="AT438" s="174" t="s">
        <v>144</v>
      </c>
      <c r="AU438" s="174" t="s">
        <v>142</v>
      </c>
      <c r="AV438" s="13" t="s">
        <v>142</v>
      </c>
      <c r="AW438" s="13" t="s">
        <v>33</v>
      </c>
      <c r="AX438" s="13" t="s">
        <v>76</v>
      </c>
      <c r="AY438" s="174" t="s">
        <v>134</v>
      </c>
    </row>
    <row r="439" spans="2:51" s="13" customFormat="1" ht="11.25">
      <c r="B439" s="172"/>
      <c r="D439" s="173" t="s">
        <v>144</v>
      </c>
      <c r="E439" s="174" t="s">
        <v>1</v>
      </c>
      <c r="F439" s="175" t="s">
        <v>894</v>
      </c>
      <c r="H439" s="176">
        <v>2.363</v>
      </c>
      <c r="I439" s="177"/>
      <c r="L439" s="172"/>
      <c r="M439" s="178"/>
      <c r="N439" s="179"/>
      <c r="O439" s="179"/>
      <c r="P439" s="179"/>
      <c r="Q439" s="179"/>
      <c r="R439" s="179"/>
      <c r="S439" s="179"/>
      <c r="T439" s="180"/>
      <c r="AT439" s="174" t="s">
        <v>144</v>
      </c>
      <c r="AU439" s="174" t="s">
        <v>142</v>
      </c>
      <c r="AV439" s="13" t="s">
        <v>142</v>
      </c>
      <c r="AW439" s="13" t="s">
        <v>33</v>
      </c>
      <c r="AX439" s="13" t="s">
        <v>76</v>
      </c>
      <c r="AY439" s="174" t="s">
        <v>134</v>
      </c>
    </row>
    <row r="440" spans="2:51" s="15" customFormat="1" ht="11.25">
      <c r="B440" s="189"/>
      <c r="D440" s="173" t="s">
        <v>144</v>
      </c>
      <c r="E440" s="190" t="s">
        <v>1</v>
      </c>
      <c r="F440" s="191" t="s">
        <v>895</v>
      </c>
      <c r="H440" s="190" t="s">
        <v>1</v>
      </c>
      <c r="I440" s="192"/>
      <c r="L440" s="189"/>
      <c r="M440" s="193"/>
      <c r="N440" s="194"/>
      <c r="O440" s="194"/>
      <c r="P440" s="194"/>
      <c r="Q440" s="194"/>
      <c r="R440" s="194"/>
      <c r="S440" s="194"/>
      <c r="T440" s="195"/>
      <c r="AT440" s="190" t="s">
        <v>144</v>
      </c>
      <c r="AU440" s="190" t="s">
        <v>142</v>
      </c>
      <c r="AV440" s="15" t="s">
        <v>81</v>
      </c>
      <c r="AW440" s="15" t="s">
        <v>33</v>
      </c>
      <c r="AX440" s="15" t="s">
        <v>76</v>
      </c>
      <c r="AY440" s="190" t="s">
        <v>134</v>
      </c>
    </row>
    <row r="441" spans="2:51" s="13" customFormat="1" ht="11.25">
      <c r="B441" s="172"/>
      <c r="D441" s="173" t="s">
        <v>144</v>
      </c>
      <c r="E441" s="174" t="s">
        <v>1</v>
      </c>
      <c r="F441" s="175" t="s">
        <v>896</v>
      </c>
      <c r="H441" s="176">
        <v>15.028</v>
      </c>
      <c r="I441" s="177"/>
      <c r="L441" s="172"/>
      <c r="M441" s="178"/>
      <c r="N441" s="179"/>
      <c r="O441" s="179"/>
      <c r="P441" s="179"/>
      <c r="Q441" s="179"/>
      <c r="R441" s="179"/>
      <c r="S441" s="179"/>
      <c r="T441" s="180"/>
      <c r="AT441" s="174" t="s">
        <v>144</v>
      </c>
      <c r="AU441" s="174" t="s">
        <v>142</v>
      </c>
      <c r="AV441" s="13" t="s">
        <v>142</v>
      </c>
      <c r="AW441" s="13" t="s">
        <v>33</v>
      </c>
      <c r="AX441" s="13" t="s">
        <v>76</v>
      </c>
      <c r="AY441" s="174" t="s">
        <v>134</v>
      </c>
    </row>
    <row r="442" spans="2:51" s="15" customFormat="1" ht="11.25">
      <c r="B442" s="189"/>
      <c r="D442" s="173" t="s">
        <v>144</v>
      </c>
      <c r="E442" s="190" t="s">
        <v>1</v>
      </c>
      <c r="F442" s="191" t="s">
        <v>897</v>
      </c>
      <c r="H442" s="190" t="s">
        <v>1</v>
      </c>
      <c r="I442" s="192"/>
      <c r="L442" s="189"/>
      <c r="M442" s="193"/>
      <c r="N442" s="194"/>
      <c r="O442" s="194"/>
      <c r="P442" s="194"/>
      <c r="Q442" s="194"/>
      <c r="R442" s="194"/>
      <c r="S442" s="194"/>
      <c r="T442" s="195"/>
      <c r="AT442" s="190" t="s">
        <v>144</v>
      </c>
      <c r="AU442" s="190" t="s">
        <v>142</v>
      </c>
      <c r="AV442" s="15" t="s">
        <v>81</v>
      </c>
      <c r="AW442" s="15" t="s">
        <v>33</v>
      </c>
      <c r="AX442" s="15" t="s">
        <v>76</v>
      </c>
      <c r="AY442" s="190" t="s">
        <v>134</v>
      </c>
    </row>
    <row r="443" spans="2:51" s="13" customFormat="1" ht="11.25">
      <c r="B443" s="172"/>
      <c r="D443" s="173" t="s">
        <v>144</v>
      </c>
      <c r="E443" s="174" t="s">
        <v>1</v>
      </c>
      <c r="F443" s="175" t="s">
        <v>898</v>
      </c>
      <c r="H443" s="176">
        <v>32.5</v>
      </c>
      <c r="I443" s="177"/>
      <c r="L443" s="172"/>
      <c r="M443" s="178"/>
      <c r="N443" s="179"/>
      <c r="O443" s="179"/>
      <c r="P443" s="179"/>
      <c r="Q443" s="179"/>
      <c r="R443" s="179"/>
      <c r="S443" s="179"/>
      <c r="T443" s="180"/>
      <c r="AT443" s="174" t="s">
        <v>144</v>
      </c>
      <c r="AU443" s="174" t="s">
        <v>142</v>
      </c>
      <c r="AV443" s="13" t="s">
        <v>142</v>
      </c>
      <c r="AW443" s="13" t="s">
        <v>33</v>
      </c>
      <c r="AX443" s="13" t="s">
        <v>76</v>
      </c>
      <c r="AY443" s="174" t="s">
        <v>134</v>
      </c>
    </row>
    <row r="444" spans="2:51" s="14" customFormat="1" ht="11.25">
      <c r="B444" s="181"/>
      <c r="D444" s="173" t="s">
        <v>144</v>
      </c>
      <c r="E444" s="182" t="s">
        <v>1</v>
      </c>
      <c r="F444" s="183" t="s">
        <v>154</v>
      </c>
      <c r="H444" s="184">
        <v>74.316</v>
      </c>
      <c r="I444" s="185"/>
      <c r="L444" s="181"/>
      <c r="M444" s="186"/>
      <c r="N444" s="187"/>
      <c r="O444" s="187"/>
      <c r="P444" s="187"/>
      <c r="Q444" s="187"/>
      <c r="R444" s="187"/>
      <c r="S444" s="187"/>
      <c r="T444" s="188"/>
      <c r="AT444" s="182" t="s">
        <v>144</v>
      </c>
      <c r="AU444" s="182" t="s">
        <v>142</v>
      </c>
      <c r="AV444" s="14" t="s">
        <v>141</v>
      </c>
      <c r="AW444" s="14" t="s">
        <v>33</v>
      </c>
      <c r="AX444" s="14" t="s">
        <v>81</v>
      </c>
      <c r="AY444" s="182" t="s">
        <v>134</v>
      </c>
    </row>
    <row r="445" spans="1:65" s="2" customFormat="1" ht="16.5" customHeight="1">
      <c r="A445" s="32"/>
      <c r="B445" s="157"/>
      <c r="C445" s="158" t="s">
        <v>899</v>
      </c>
      <c r="D445" s="158" t="s">
        <v>137</v>
      </c>
      <c r="E445" s="159" t="s">
        <v>900</v>
      </c>
      <c r="F445" s="160" t="s">
        <v>901</v>
      </c>
      <c r="G445" s="161" t="s">
        <v>140</v>
      </c>
      <c r="H445" s="162">
        <v>47.558</v>
      </c>
      <c r="I445" s="163"/>
      <c r="J445" s="164">
        <f>ROUND(I445*H445,2)</f>
        <v>0</v>
      </c>
      <c r="K445" s="165"/>
      <c r="L445" s="33"/>
      <c r="M445" s="166" t="s">
        <v>1</v>
      </c>
      <c r="N445" s="167" t="s">
        <v>42</v>
      </c>
      <c r="O445" s="58"/>
      <c r="P445" s="168">
        <f>O445*H445</f>
        <v>0</v>
      </c>
      <c r="Q445" s="168">
        <v>0.001</v>
      </c>
      <c r="R445" s="168">
        <f>Q445*H445</f>
        <v>0.047558</v>
      </c>
      <c r="S445" s="168">
        <v>0.00031</v>
      </c>
      <c r="T445" s="169">
        <f>S445*H445</f>
        <v>0.01474298</v>
      </c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R445" s="170" t="s">
        <v>213</v>
      </c>
      <c r="AT445" s="170" t="s">
        <v>137</v>
      </c>
      <c r="AU445" s="170" t="s">
        <v>142</v>
      </c>
      <c r="AY445" s="17" t="s">
        <v>134</v>
      </c>
      <c r="BE445" s="171">
        <f>IF(N445="základní",J445,0)</f>
        <v>0</v>
      </c>
      <c r="BF445" s="171">
        <f>IF(N445="snížená",J445,0)</f>
        <v>0</v>
      </c>
      <c r="BG445" s="171">
        <f>IF(N445="zákl. přenesená",J445,0)</f>
        <v>0</v>
      </c>
      <c r="BH445" s="171">
        <f>IF(N445="sníž. přenesená",J445,0)</f>
        <v>0</v>
      </c>
      <c r="BI445" s="171">
        <f>IF(N445="nulová",J445,0)</f>
        <v>0</v>
      </c>
      <c r="BJ445" s="17" t="s">
        <v>142</v>
      </c>
      <c r="BK445" s="171">
        <f>ROUND(I445*H445,2)</f>
        <v>0</v>
      </c>
      <c r="BL445" s="17" t="s">
        <v>213</v>
      </c>
      <c r="BM445" s="170" t="s">
        <v>902</v>
      </c>
    </row>
    <row r="446" spans="2:51" s="15" customFormat="1" ht="11.25">
      <c r="B446" s="189"/>
      <c r="D446" s="173" t="s">
        <v>144</v>
      </c>
      <c r="E446" s="190" t="s">
        <v>1</v>
      </c>
      <c r="F446" s="191" t="s">
        <v>903</v>
      </c>
      <c r="H446" s="190" t="s">
        <v>1</v>
      </c>
      <c r="I446" s="192"/>
      <c r="L446" s="189"/>
      <c r="M446" s="193"/>
      <c r="N446" s="194"/>
      <c r="O446" s="194"/>
      <c r="P446" s="194"/>
      <c r="Q446" s="194"/>
      <c r="R446" s="194"/>
      <c r="S446" s="194"/>
      <c r="T446" s="195"/>
      <c r="AT446" s="190" t="s">
        <v>144</v>
      </c>
      <c r="AU446" s="190" t="s">
        <v>142</v>
      </c>
      <c r="AV446" s="15" t="s">
        <v>81</v>
      </c>
      <c r="AW446" s="15" t="s">
        <v>33</v>
      </c>
      <c r="AX446" s="15" t="s">
        <v>76</v>
      </c>
      <c r="AY446" s="190" t="s">
        <v>134</v>
      </c>
    </row>
    <row r="447" spans="2:51" s="13" customFormat="1" ht="11.25">
      <c r="B447" s="172"/>
      <c r="D447" s="173" t="s">
        <v>144</v>
      </c>
      <c r="E447" s="174" t="s">
        <v>1</v>
      </c>
      <c r="F447" s="175" t="s">
        <v>904</v>
      </c>
      <c r="H447" s="176">
        <v>1.65</v>
      </c>
      <c r="I447" s="177"/>
      <c r="L447" s="172"/>
      <c r="M447" s="178"/>
      <c r="N447" s="179"/>
      <c r="O447" s="179"/>
      <c r="P447" s="179"/>
      <c r="Q447" s="179"/>
      <c r="R447" s="179"/>
      <c r="S447" s="179"/>
      <c r="T447" s="180"/>
      <c r="AT447" s="174" t="s">
        <v>144</v>
      </c>
      <c r="AU447" s="174" t="s">
        <v>142</v>
      </c>
      <c r="AV447" s="13" t="s">
        <v>142</v>
      </c>
      <c r="AW447" s="13" t="s">
        <v>33</v>
      </c>
      <c r="AX447" s="13" t="s">
        <v>76</v>
      </c>
      <c r="AY447" s="174" t="s">
        <v>134</v>
      </c>
    </row>
    <row r="448" spans="2:51" s="13" customFormat="1" ht="11.25">
      <c r="B448" s="172"/>
      <c r="D448" s="173" t="s">
        <v>144</v>
      </c>
      <c r="E448" s="174" t="s">
        <v>1</v>
      </c>
      <c r="F448" s="175" t="s">
        <v>177</v>
      </c>
      <c r="H448" s="176">
        <v>4.498</v>
      </c>
      <c r="I448" s="177"/>
      <c r="L448" s="172"/>
      <c r="M448" s="178"/>
      <c r="N448" s="179"/>
      <c r="O448" s="179"/>
      <c r="P448" s="179"/>
      <c r="Q448" s="179"/>
      <c r="R448" s="179"/>
      <c r="S448" s="179"/>
      <c r="T448" s="180"/>
      <c r="AT448" s="174" t="s">
        <v>144</v>
      </c>
      <c r="AU448" s="174" t="s">
        <v>142</v>
      </c>
      <c r="AV448" s="13" t="s">
        <v>142</v>
      </c>
      <c r="AW448" s="13" t="s">
        <v>33</v>
      </c>
      <c r="AX448" s="13" t="s">
        <v>76</v>
      </c>
      <c r="AY448" s="174" t="s">
        <v>134</v>
      </c>
    </row>
    <row r="449" spans="2:51" s="15" customFormat="1" ht="11.25">
      <c r="B449" s="189"/>
      <c r="D449" s="173" t="s">
        <v>144</v>
      </c>
      <c r="E449" s="190" t="s">
        <v>1</v>
      </c>
      <c r="F449" s="191" t="s">
        <v>897</v>
      </c>
      <c r="H449" s="190" t="s">
        <v>1</v>
      </c>
      <c r="I449" s="192"/>
      <c r="L449" s="189"/>
      <c r="M449" s="193"/>
      <c r="N449" s="194"/>
      <c r="O449" s="194"/>
      <c r="P449" s="194"/>
      <c r="Q449" s="194"/>
      <c r="R449" s="194"/>
      <c r="S449" s="194"/>
      <c r="T449" s="195"/>
      <c r="AT449" s="190" t="s">
        <v>144</v>
      </c>
      <c r="AU449" s="190" t="s">
        <v>142</v>
      </c>
      <c r="AV449" s="15" t="s">
        <v>81</v>
      </c>
      <c r="AW449" s="15" t="s">
        <v>33</v>
      </c>
      <c r="AX449" s="15" t="s">
        <v>76</v>
      </c>
      <c r="AY449" s="190" t="s">
        <v>134</v>
      </c>
    </row>
    <row r="450" spans="2:51" s="13" customFormat="1" ht="11.25">
      <c r="B450" s="172"/>
      <c r="D450" s="173" t="s">
        <v>144</v>
      </c>
      <c r="E450" s="174" t="s">
        <v>1</v>
      </c>
      <c r="F450" s="175" t="s">
        <v>890</v>
      </c>
      <c r="H450" s="176">
        <v>8.91</v>
      </c>
      <c r="I450" s="177"/>
      <c r="L450" s="172"/>
      <c r="M450" s="178"/>
      <c r="N450" s="179"/>
      <c r="O450" s="179"/>
      <c r="P450" s="179"/>
      <c r="Q450" s="179"/>
      <c r="R450" s="179"/>
      <c r="S450" s="179"/>
      <c r="T450" s="180"/>
      <c r="AT450" s="174" t="s">
        <v>144</v>
      </c>
      <c r="AU450" s="174" t="s">
        <v>142</v>
      </c>
      <c r="AV450" s="13" t="s">
        <v>142</v>
      </c>
      <c r="AW450" s="13" t="s">
        <v>33</v>
      </c>
      <c r="AX450" s="13" t="s">
        <v>76</v>
      </c>
      <c r="AY450" s="174" t="s">
        <v>134</v>
      </c>
    </row>
    <row r="451" spans="2:51" s="13" customFormat="1" ht="11.25">
      <c r="B451" s="172"/>
      <c r="D451" s="173" t="s">
        <v>144</v>
      </c>
      <c r="E451" s="174" t="s">
        <v>1</v>
      </c>
      <c r="F451" s="175" t="s">
        <v>898</v>
      </c>
      <c r="H451" s="176">
        <v>32.5</v>
      </c>
      <c r="I451" s="177"/>
      <c r="L451" s="172"/>
      <c r="M451" s="178"/>
      <c r="N451" s="179"/>
      <c r="O451" s="179"/>
      <c r="P451" s="179"/>
      <c r="Q451" s="179"/>
      <c r="R451" s="179"/>
      <c r="S451" s="179"/>
      <c r="T451" s="180"/>
      <c r="AT451" s="174" t="s">
        <v>144</v>
      </c>
      <c r="AU451" s="174" t="s">
        <v>142</v>
      </c>
      <c r="AV451" s="13" t="s">
        <v>142</v>
      </c>
      <c r="AW451" s="13" t="s">
        <v>33</v>
      </c>
      <c r="AX451" s="13" t="s">
        <v>76</v>
      </c>
      <c r="AY451" s="174" t="s">
        <v>134</v>
      </c>
    </row>
    <row r="452" spans="2:51" s="14" customFormat="1" ht="11.25">
      <c r="B452" s="181"/>
      <c r="D452" s="173" t="s">
        <v>144</v>
      </c>
      <c r="E452" s="182" t="s">
        <v>1</v>
      </c>
      <c r="F452" s="183" t="s">
        <v>154</v>
      </c>
      <c r="H452" s="184">
        <v>47.558</v>
      </c>
      <c r="I452" s="185"/>
      <c r="L452" s="181"/>
      <c r="M452" s="186"/>
      <c r="N452" s="187"/>
      <c r="O452" s="187"/>
      <c r="P452" s="187"/>
      <c r="Q452" s="187"/>
      <c r="R452" s="187"/>
      <c r="S452" s="187"/>
      <c r="T452" s="188"/>
      <c r="AT452" s="182" t="s">
        <v>144</v>
      </c>
      <c r="AU452" s="182" t="s">
        <v>142</v>
      </c>
      <c r="AV452" s="14" t="s">
        <v>141</v>
      </c>
      <c r="AW452" s="14" t="s">
        <v>33</v>
      </c>
      <c r="AX452" s="14" t="s">
        <v>81</v>
      </c>
      <c r="AY452" s="182" t="s">
        <v>134</v>
      </c>
    </row>
    <row r="453" spans="1:65" s="2" customFormat="1" ht="21.75" customHeight="1">
      <c r="A453" s="32"/>
      <c r="B453" s="157"/>
      <c r="C453" s="158" t="s">
        <v>905</v>
      </c>
      <c r="D453" s="158" t="s">
        <v>137</v>
      </c>
      <c r="E453" s="159" t="s">
        <v>906</v>
      </c>
      <c r="F453" s="160" t="s">
        <v>907</v>
      </c>
      <c r="G453" s="161" t="s">
        <v>140</v>
      </c>
      <c r="H453" s="162">
        <v>74.316</v>
      </c>
      <c r="I453" s="163"/>
      <c r="J453" s="164">
        <f>ROUND(I453*H453,2)</f>
        <v>0</v>
      </c>
      <c r="K453" s="165"/>
      <c r="L453" s="33"/>
      <c r="M453" s="166" t="s">
        <v>1</v>
      </c>
      <c r="N453" s="167" t="s">
        <v>42</v>
      </c>
      <c r="O453" s="58"/>
      <c r="P453" s="168">
        <f>O453*H453</f>
        <v>0</v>
      </c>
      <c r="Q453" s="168">
        <v>0.00021</v>
      </c>
      <c r="R453" s="168">
        <f>Q453*H453</f>
        <v>0.015606360000000001</v>
      </c>
      <c r="S453" s="168">
        <v>0</v>
      </c>
      <c r="T453" s="169">
        <f>S453*H453</f>
        <v>0</v>
      </c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R453" s="170" t="s">
        <v>213</v>
      </c>
      <c r="AT453" s="170" t="s">
        <v>137</v>
      </c>
      <c r="AU453" s="170" t="s">
        <v>142</v>
      </c>
      <c r="AY453" s="17" t="s">
        <v>134</v>
      </c>
      <c r="BE453" s="171">
        <f>IF(N453="základní",J453,0)</f>
        <v>0</v>
      </c>
      <c r="BF453" s="171">
        <f>IF(N453="snížená",J453,0)</f>
        <v>0</v>
      </c>
      <c r="BG453" s="171">
        <f>IF(N453="zákl. přenesená",J453,0)</f>
        <v>0</v>
      </c>
      <c r="BH453" s="171">
        <f>IF(N453="sníž. přenesená",J453,0)</f>
        <v>0</v>
      </c>
      <c r="BI453" s="171">
        <f>IF(N453="nulová",J453,0)</f>
        <v>0</v>
      </c>
      <c r="BJ453" s="17" t="s">
        <v>142</v>
      </c>
      <c r="BK453" s="171">
        <f>ROUND(I453*H453,2)</f>
        <v>0</v>
      </c>
      <c r="BL453" s="17" t="s">
        <v>213</v>
      </c>
      <c r="BM453" s="170" t="s">
        <v>908</v>
      </c>
    </row>
    <row r="454" spans="1:65" s="2" customFormat="1" ht="21.75" customHeight="1">
      <c r="A454" s="32"/>
      <c r="B454" s="157"/>
      <c r="C454" s="158" t="s">
        <v>909</v>
      </c>
      <c r="D454" s="158" t="s">
        <v>137</v>
      </c>
      <c r="E454" s="159" t="s">
        <v>910</v>
      </c>
      <c r="F454" s="160" t="s">
        <v>911</v>
      </c>
      <c r="G454" s="161" t="s">
        <v>140</v>
      </c>
      <c r="H454" s="162">
        <v>74.316</v>
      </c>
      <c r="I454" s="163"/>
      <c r="J454" s="164">
        <f>ROUND(I454*H454,2)</f>
        <v>0</v>
      </c>
      <c r="K454" s="165"/>
      <c r="L454" s="33"/>
      <c r="M454" s="166" t="s">
        <v>1</v>
      </c>
      <c r="N454" s="167" t="s">
        <v>42</v>
      </c>
      <c r="O454" s="58"/>
      <c r="P454" s="168">
        <f>O454*H454</f>
        <v>0</v>
      </c>
      <c r="Q454" s="168">
        <v>0.00016</v>
      </c>
      <c r="R454" s="168">
        <f>Q454*H454</f>
        <v>0.011890560000000001</v>
      </c>
      <c r="S454" s="168">
        <v>0</v>
      </c>
      <c r="T454" s="169">
        <f>S454*H454</f>
        <v>0</v>
      </c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R454" s="170" t="s">
        <v>213</v>
      </c>
      <c r="AT454" s="170" t="s">
        <v>137</v>
      </c>
      <c r="AU454" s="170" t="s">
        <v>142</v>
      </c>
      <c r="AY454" s="17" t="s">
        <v>134</v>
      </c>
      <c r="BE454" s="171">
        <f>IF(N454="základní",J454,0)</f>
        <v>0</v>
      </c>
      <c r="BF454" s="171">
        <f>IF(N454="snížená",J454,0)</f>
        <v>0</v>
      </c>
      <c r="BG454" s="171">
        <f>IF(N454="zákl. přenesená",J454,0)</f>
        <v>0</v>
      </c>
      <c r="BH454" s="171">
        <f>IF(N454="sníž. přenesená",J454,0)</f>
        <v>0</v>
      </c>
      <c r="BI454" s="171">
        <f>IF(N454="nulová",J454,0)</f>
        <v>0</v>
      </c>
      <c r="BJ454" s="17" t="s">
        <v>142</v>
      </c>
      <c r="BK454" s="171">
        <f>ROUND(I454*H454,2)</f>
        <v>0</v>
      </c>
      <c r="BL454" s="17" t="s">
        <v>213</v>
      </c>
      <c r="BM454" s="170" t="s">
        <v>912</v>
      </c>
    </row>
    <row r="455" spans="2:63" s="12" customFormat="1" ht="25.9" customHeight="1">
      <c r="B455" s="144"/>
      <c r="D455" s="145" t="s">
        <v>75</v>
      </c>
      <c r="E455" s="146" t="s">
        <v>913</v>
      </c>
      <c r="F455" s="146" t="s">
        <v>914</v>
      </c>
      <c r="I455" s="147"/>
      <c r="J455" s="148">
        <f>BK455</f>
        <v>0</v>
      </c>
      <c r="L455" s="144"/>
      <c r="M455" s="149"/>
      <c r="N455" s="150"/>
      <c r="O455" s="150"/>
      <c r="P455" s="151">
        <f>SUM(P456:P482)</f>
        <v>0</v>
      </c>
      <c r="Q455" s="150"/>
      <c r="R455" s="151">
        <f>SUM(R456:R482)</f>
        <v>0</v>
      </c>
      <c r="S455" s="150"/>
      <c r="T455" s="152">
        <f>SUM(T456:T482)</f>
        <v>0</v>
      </c>
      <c r="AR455" s="145" t="s">
        <v>141</v>
      </c>
      <c r="AT455" s="153" t="s">
        <v>75</v>
      </c>
      <c r="AU455" s="153" t="s">
        <v>76</v>
      </c>
      <c r="AY455" s="145" t="s">
        <v>134</v>
      </c>
      <c r="BK455" s="154">
        <f>SUM(BK456:BK482)</f>
        <v>0</v>
      </c>
    </row>
    <row r="456" spans="1:65" s="2" customFormat="1" ht="16.5" customHeight="1">
      <c r="A456" s="32"/>
      <c r="B456" s="157"/>
      <c r="C456" s="158" t="s">
        <v>915</v>
      </c>
      <c r="D456" s="158" t="s">
        <v>137</v>
      </c>
      <c r="E456" s="159" t="s">
        <v>916</v>
      </c>
      <c r="F456" s="160" t="s">
        <v>917</v>
      </c>
      <c r="G456" s="161" t="s">
        <v>918</v>
      </c>
      <c r="H456" s="162">
        <v>58</v>
      </c>
      <c r="I456" s="163"/>
      <c r="J456" s="164">
        <f>ROUND(I456*H456,2)</f>
        <v>0</v>
      </c>
      <c r="K456" s="165"/>
      <c r="L456" s="33"/>
      <c r="M456" s="166" t="s">
        <v>1</v>
      </c>
      <c r="N456" s="167" t="s">
        <v>42</v>
      </c>
      <c r="O456" s="58"/>
      <c r="P456" s="168">
        <f>O456*H456</f>
        <v>0</v>
      </c>
      <c r="Q456" s="168">
        <v>0</v>
      </c>
      <c r="R456" s="168">
        <f>Q456*H456</f>
        <v>0</v>
      </c>
      <c r="S456" s="168">
        <v>0</v>
      </c>
      <c r="T456" s="169">
        <f>S456*H456</f>
        <v>0</v>
      </c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R456" s="170" t="s">
        <v>919</v>
      </c>
      <c r="AT456" s="170" t="s">
        <v>137</v>
      </c>
      <c r="AU456" s="170" t="s">
        <v>81</v>
      </c>
      <c r="AY456" s="17" t="s">
        <v>134</v>
      </c>
      <c r="BE456" s="171">
        <f>IF(N456="základní",J456,0)</f>
        <v>0</v>
      </c>
      <c r="BF456" s="171">
        <f>IF(N456="snížená",J456,0)</f>
        <v>0</v>
      </c>
      <c r="BG456" s="171">
        <f>IF(N456="zákl. přenesená",J456,0)</f>
        <v>0</v>
      </c>
      <c r="BH456" s="171">
        <f>IF(N456="sníž. přenesená",J456,0)</f>
        <v>0</v>
      </c>
      <c r="BI456" s="171">
        <f>IF(N456="nulová",J456,0)</f>
        <v>0</v>
      </c>
      <c r="BJ456" s="17" t="s">
        <v>142</v>
      </c>
      <c r="BK456" s="171">
        <f>ROUND(I456*H456,2)</f>
        <v>0</v>
      </c>
      <c r="BL456" s="17" t="s">
        <v>919</v>
      </c>
      <c r="BM456" s="170" t="s">
        <v>920</v>
      </c>
    </row>
    <row r="457" spans="2:51" s="15" customFormat="1" ht="22.5">
      <c r="B457" s="189"/>
      <c r="D457" s="173" t="s">
        <v>144</v>
      </c>
      <c r="E457" s="190" t="s">
        <v>1</v>
      </c>
      <c r="F457" s="191" t="s">
        <v>921</v>
      </c>
      <c r="H457" s="190" t="s">
        <v>1</v>
      </c>
      <c r="I457" s="192"/>
      <c r="L457" s="189"/>
      <c r="M457" s="193"/>
      <c r="N457" s="194"/>
      <c r="O457" s="194"/>
      <c r="P457" s="194"/>
      <c r="Q457" s="194"/>
      <c r="R457" s="194"/>
      <c r="S457" s="194"/>
      <c r="T457" s="195"/>
      <c r="AT457" s="190" t="s">
        <v>144</v>
      </c>
      <c r="AU457" s="190" t="s">
        <v>81</v>
      </c>
      <c r="AV457" s="15" t="s">
        <v>81</v>
      </c>
      <c r="AW457" s="15" t="s">
        <v>33</v>
      </c>
      <c r="AX457" s="15" t="s">
        <v>76</v>
      </c>
      <c r="AY457" s="190" t="s">
        <v>134</v>
      </c>
    </row>
    <row r="458" spans="2:51" s="15" customFormat="1" ht="11.25">
      <c r="B458" s="189"/>
      <c r="D458" s="173" t="s">
        <v>144</v>
      </c>
      <c r="E458" s="190" t="s">
        <v>1</v>
      </c>
      <c r="F458" s="191" t="s">
        <v>922</v>
      </c>
      <c r="H458" s="190" t="s">
        <v>1</v>
      </c>
      <c r="I458" s="192"/>
      <c r="L458" s="189"/>
      <c r="M458" s="193"/>
      <c r="N458" s="194"/>
      <c r="O458" s="194"/>
      <c r="P458" s="194"/>
      <c r="Q458" s="194"/>
      <c r="R458" s="194"/>
      <c r="S458" s="194"/>
      <c r="T458" s="195"/>
      <c r="AT458" s="190" t="s">
        <v>144</v>
      </c>
      <c r="AU458" s="190" t="s">
        <v>81</v>
      </c>
      <c r="AV458" s="15" t="s">
        <v>81</v>
      </c>
      <c r="AW458" s="15" t="s">
        <v>33</v>
      </c>
      <c r="AX458" s="15" t="s">
        <v>76</v>
      </c>
      <c r="AY458" s="190" t="s">
        <v>134</v>
      </c>
    </row>
    <row r="459" spans="2:51" s="13" customFormat="1" ht="11.25">
      <c r="B459" s="172"/>
      <c r="D459" s="173" t="s">
        <v>144</v>
      </c>
      <c r="E459" s="174" t="s">
        <v>1</v>
      </c>
      <c r="F459" s="175" t="s">
        <v>213</v>
      </c>
      <c r="H459" s="176">
        <v>16</v>
      </c>
      <c r="I459" s="177"/>
      <c r="L459" s="172"/>
      <c r="M459" s="178"/>
      <c r="N459" s="179"/>
      <c r="O459" s="179"/>
      <c r="P459" s="179"/>
      <c r="Q459" s="179"/>
      <c r="R459" s="179"/>
      <c r="S459" s="179"/>
      <c r="T459" s="180"/>
      <c r="AT459" s="174" t="s">
        <v>144</v>
      </c>
      <c r="AU459" s="174" t="s">
        <v>81</v>
      </c>
      <c r="AV459" s="13" t="s">
        <v>142</v>
      </c>
      <c r="AW459" s="13" t="s">
        <v>33</v>
      </c>
      <c r="AX459" s="13" t="s">
        <v>76</v>
      </c>
      <c r="AY459" s="174" t="s">
        <v>134</v>
      </c>
    </row>
    <row r="460" spans="2:51" s="15" customFormat="1" ht="11.25">
      <c r="B460" s="189"/>
      <c r="D460" s="173" t="s">
        <v>144</v>
      </c>
      <c r="E460" s="190" t="s">
        <v>1</v>
      </c>
      <c r="F460" s="191" t="s">
        <v>923</v>
      </c>
      <c r="H460" s="190" t="s">
        <v>1</v>
      </c>
      <c r="I460" s="192"/>
      <c r="L460" s="189"/>
      <c r="M460" s="193"/>
      <c r="N460" s="194"/>
      <c r="O460" s="194"/>
      <c r="P460" s="194"/>
      <c r="Q460" s="194"/>
      <c r="R460" s="194"/>
      <c r="S460" s="194"/>
      <c r="T460" s="195"/>
      <c r="AT460" s="190" t="s">
        <v>144</v>
      </c>
      <c r="AU460" s="190" t="s">
        <v>81</v>
      </c>
      <c r="AV460" s="15" t="s">
        <v>81</v>
      </c>
      <c r="AW460" s="15" t="s">
        <v>33</v>
      </c>
      <c r="AX460" s="15" t="s">
        <v>76</v>
      </c>
      <c r="AY460" s="190" t="s">
        <v>134</v>
      </c>
    </row>
    <row r="461" spans="2:51" s="13" customFormat="1" ht="11.25">
      <c r="B461" s="172"/>
      <c r="D461" s="173" t="s">
        <v>144</v>
      </c>
      <c r="E461" s="174" t="s">
        <v>1</v>
      </c>
      <c r="F461" s="175" t="s">
        <v>213</v>
      </c>
      <c r="H461" s="176">
        <v>16</v>
      </c>
      <c r="I461" s="177"/>
      <c r="L461" s="172"/>
      <c r="M461" s="178"/>
      <c r="N461" s="179"/>
      <c r="O461" s="179"/>
      <c r="P461" s="179"/>
      <c r="Q461" s="179"/>
      <c r="R461" s="179"/>
      <c r="S461" s="179"/>
      <c r="T461" s="180"/>
      <c r="AT461" s="174" t="s">
        <v>144</v>
      </c>
      <c r="AU461" s="174" t="s">
        <v>81</v>
      </c>
      <c r="AV461" s="13" t="s">
        <v>142</v>
      </c>
      <c r="AW461" s="13" t="s">
        <v>33</v>
      </c>
      <c r="AX461" s="13" t="s">
        <v>76</v>
      </c>
      <c r="AY461" s="174" t="s">
        <v>134</v>
      </c>
    </row>
    <row r="462" spans="2:51" s="15" customFormat="1" ht="22.5">
      <c r="B462" s="189"/>
      <c r="D462" s="173" t="s">
        <v>144</v>
      </c>
      <c r="E462" s="190" t="s">
        <v>1</v>
      </c>
      <c r="F462" s="191" t="s">
        <v>924</v>
      </c>
      <c r="H462" s="190" t="s">
        <v>1</v>
      </c>
      <c r="I462" s="192"/>
      <c r="L462" s="189"/>
      <c r="M462" s="193"/>
      <c r="N462" s="194"/>
      <c r="O462" s="194"/>
      <c r="P462" s="194"/>
      <c r="Q462" s="194"/>
      <c r="R462" s="194"/>
      <c r="S462" s="194"/>
      <c r="T462" s="195"/>
      <c r="AT462" s="190" t="s">
        <v>144</v>
      </c>
      <c r="AU462" s="190" t="s">
        <v>81</v>
      </c>
      <c r="AV462" s="15" t="s">
        <v>81</v>
      </c>
      <c r="AW462" s="15" t="s">
        <v>33</v>
      </c>
      <c r="AX462" s="15" t="s">
        <v>76</v>
      </c>
      <c r="AY462" s="190" t="s">
        <v>134</v>
      </c>
    </row>
    <row r="463" spans="2:51" s="13" customFormat="1" ht="11.25">
      <c r="B463" s="172"/>
      <c r="D463" s="173" t="s">
        <v>144</v>
      </c>
      <c r="E463" s="174" t="s">
        <v>1</v>
      </c>
      <c r="F463" s="175" t="s">
        <v>142</v>
      </c>
      <c r="H463" s="176">
        <v>2</v>
      </c>
      <c r="I463" s="177"/>
      <c r="L463" s="172"/>
      <c r="M463" s="178"/>
      <c r="N463" s="179"/>
      <c r="O463" s="179"/>
      <c r="P463" s="179"/>
      <c r="Q463" s="179"/>
      <c r="R463" s="179"/>
      <c r="S463" s="179"/>
      <c r="T463" s="180"/>
      <c r="AT463" s="174" t="s">
        <v>144</v>
      </c>
      <c r="AU463" s="174" t="s">
        <v>81</v>
      </c>
      <c r="AV463" s="13" t="s">
        <v>142</v>
      </c>
      <c r="AW463" s="13" t="s">
        <v>33</v>
      </c>
      <c r="AX463" s="13" t="s">
        <v>76</v>
      </c>
      <c r="AY463" s="174" t="s">
        <v>134</v>
      </c>
    </row>
    <row r="464" spans="2:51" s="15" customFormat="1" ht="11.25">
      <c r="B464" s="189"/>
      <c r="D464" s="173" t="s">
        <v>144</v>
      </c>
      <c r="E464" s="190" t="s">
        <v>1</v>
      </c>
      <c r="F464" s="191" t="s">
        <v>925</v>
      </c>
      <c r="H464" s="190" t="s">
        <v>1</v>
      </c>
      <c r="I464" s="192"/>
      <c r="L464" s="189"/>
      <c r="M464" s="193"/>
      <c r="N464" s="194"/>
      <c r="O464" s="194"/>
      <c r="P464" s="194"/>
      <c r="Q464" s="194"/>
      <c r="R464" s="194"/>
      <c r="S464" s="194"/>
      <c r="T464" s="195"/>
      <c r="AT464" s="190" t="s">
        <v>144</v>
      </c>
      <c r="AU464" s="190" t="s">
        <v>81</v>
      </c>
      <c r="AV464" s="15" t="s">
        <v>81</v>
      </c>
      <c r="AW464" s="15" t="s">
        <v>33</v>
      </c>
      <c r="AX464" s="15" t="s">
        <v>76</v>
      </c>
      <c r="AY464" s="190" t="s">
        <v>134</v>
      </c>
    </row>
    <row r="465" spans="2:51" s="13" customFormat="1" ht="11.25">
      <c r="B465" s="172"/>
      <c r="D465" s="173" t="s">
        <v>144</v>
      </c>
      <c r="E465" s="174" t="s">
        <v>1</v>
      </c>
      <c r="F465" s="175" t="s">
        <v>172</v>
      </c>
      <c r="H465" s="176">
        <v>8</v>
      </c>
      <c r="I465" s="177"/>
      <c r="L465" s="172"/>
      <c r="M465" s="178"/>
      <c r="N465" s="179"/>
      <c r="O465" s="179"/>
      <c r="P465" s="179"/>
      <c r="Q465" s="179"/>
      <c r="R465" s="179"/>
      <c r="S465" s="179"/>
      <c r="T465" s="180"/>
      <c r="AT465" s="174" t="s">
        <v>144</v>
      </c>
      <c r="AU465" s="174" t="s">
        <v>81</v>
      </c>
      <c r="AV465" s="13" t="s">
        <v>142</v>
      </c>
      <c r="AW465" s="13" t="s">
        <v>33</v>
      </c>
      <c r="AX465" s="13" t="s">
        <v>76</v>
      </c>
      <c r="AY465" s="174" t="s">
        <v>134</v>
      </c>
    </row>
    <row r="466" spans="2:51" s="15" customFormat="1" ht="22.5">
      <c r="B466" s="189"/>
      <c r="D466" s="173" t="s">
        <v>144</v>
      </c>
      <c r="E466" s="190" t="s">
        <v>1</v>
      </c>
      <c r="F466" s="191" t="s">
        <v>926</v>
      </c>
      <c r="H466" s="190" t="s">
        <v>1</v>
      </c>
      <c r="I466" s="192"/>
      <c r="L466" s="189"/>
      <c r="M466" s="193"/>
      <c r="N466" s="194"/>
      <c r="O466" s="194"/>
      <c r="P466" s="194"/>
      <c r="Q466" s="194"/>
      <c r="R466" s="194"/>
      <c r="S466" s="194"/>
      <c r="T466" s="195"/>
      <c r="AT466" s="190" t="s">
        <v>144</v>
      </c>
      <c r="AU466" s="190" t="s">
        <v>81</v>
      </c>
      <c r="AV466" s="15" t="s">
        <v>81</v>
      </c>
      <c r="AW466" s="15" t="s">
        <v>33</v>
      </c>
      <c r="AX466" s="15" t="s">
        <v>76</v>
      </c>
      <c r="AY466" s="190" t="s">
        <v>134</v>
      </c>
    </row>
    <row r="467" spans="2:51" s="13" customFormat="1" ht="11.25">
      <c r="B467" s="172"/>
      <c r="D467" s="173" t="s">
        <v>144</v>
      </c>
      <c r="E467" s="174" t="s">
        <v>1</v>
      </c>
      <c r="F467" s="175" t="s">
        <v>172</v>
      </c>
      <c r="H467" s="176">
        <v>8</v>
      </c>
      <c r="I467" s="177"/>
      <c r="L467" s="172"/>
      <c r="M467" s="178"/>
      <c r="N467" s="179"/>
      <c r="O467" s="179"/>
      <c r="P467" s="179"/>
      <c r="Q467" s="179"/>
      <c r="R467" s="179"/>
      <c r="S467" s="179"/>
      <c r="T467" s="180"/>
      <c r="AT467" s="174" t="s">
        <v>144</v>
      </c>
      <c r="AU467" s="174" t="s">
        <v>81</v>
      </c>
      <c r="AV467" s="13" t="s">
        <v>142</v>
      </c>
      <c r="AW467" s="13" t="s">
        <v>33</v>
      </c>
      <c r="AX467" s="13" t="s">
        <v>76</v>
      </c>
      <c r="AY467" s="174" t="s">
        <v>134</v>
      </c>
    </row>
    <row r="468" spans="2:51" s="15" customFormat="1" ht="11.25">
      <c r="B468" s="189"/>
      <c r="D468" s="173" t="s">
        <v>144</v>
      </c>
      <c r="E468" s="190" t="s">
        <v>1</v>
      </c>
      <c r="F468" s="191" t="s">
        <v>927</v>
      </c>
      <c r="H468" s="190" t="s">
        <v>1</v>
      </c>
      <c r="I468" s="192"/>
      <c r="L468" s="189"/>
      <c r="M468" s="193"/>
      <c r="N468" s="194"/>
      <c r="O468" s="194"/>
      <c r="P468" s="194"/>
      <c r="Q468" s="194"/>
      <c r="R468" s="194"/>
      <c r="S468" s="194"/>
      <c r="T468" s="195"/>
      <c r="AT468" s="190" t="s">
        <v>144</v>
      </c>
      <c r="AU468" s="190" t="s">
        <v>81</v>
      </c>
      <c r="AV468" s="15" t="s">
        <v>81</v>
      </c>
      <c r="AW468" s="15" t="s">
        <v>33</v>
      </c>
      <c r="AX468" s="15" t="s">
        <v>76</v>
      </c>
      <c r="AY468" s="190" t="s">
        <v>134</v>
      </c>
    </row>
    <row r="469" spans="2:51" s="13" customFormat="1" ht="11.25">
      <c r="B469" s="172"/>
      <c r="D469" s="173" t="s">
        <v>144</v>
      </c>
      <c r="E469" s="174" t="s">
        <v>1</v>
      </c>
      <c r="F469" s="175" t="s">
        <v>172</v>
      </c>
      <c r="H469" s="176">
        <v>8</v>
      </c>
      <c r="I469" s="177"/>
      <c r="L469" s="172"/>
      <c r="M469" s="178"/>
      <c r="N469" s="179"/>
      <c r="O469" s="179"/>
      <c r="P469" s="179"/>
      <c r="Q469" s="179"/>
      <c r="R469" s="179"/>
      <c r="S469" s="179"/>
      <c r="T469" s="180"/>
      <c r="AT469" s="174" t="s">
        <v>144</v>
      </c>
      <c r="AU469" s="174" t="s">
        <v>81</v>
      </c>
      <c r="AV469" s="13" t="s">
        <v>142</v>
      </c>
      <c r="AW469" s="13" t="s">
        <v>33</v>
      </c>
      <c r="AX469" s="13" t="s">
        <v>76</v>
      </c>
      <c r="AY469" s="174" t="s">
        <v>134</v>
      </c>
    </row>
    <row r="470" spans="2:51" s="14" customFormat="1" ht="11.25">
      <c r="B470" s="181"/>
      <c r="D470" s="173" t="s">
        <v>144</v>
      </c>
      <c r="E470" s="182" t="s">
        <v>1</v>
      </c>
      <c r="F470" s="183" t="s">
        <v>154</v>
      </c>
      <c r="H470" s="184">
        <v>58</v>
      </c>
      <c r="I470" s="185"/>
      <c r="L470" s="181"/>
      <c r="M470" s="186"/>
      <c r="N470" s="187"/>
      <c r="O470" s="187"/>
      <c r="P470" s="187"/>
      <c r="Q470" s="187"/>
      <c r="R470" s="187"/>
      <c r="S470" s="187"/>
      <c r="T470" s="188"/>
      <c r="AT470" s="182" t="s">
        <v>144</v>
      </c>
      <c r="AU470" s="182" t="s">
        <v>81</v>
      </c>
      <c r="AV470" s="14" t="s">
        <v>141</v>
      </c>
      <c r="AW470" s="14" t="s">
        <v>33</v>
      </c>
      <c r="AX470" s="14" t="s">
        <v>81</v>
      </c>
      <c r="AY470" s="182" t="s">
        <v>134</v>
      </c>
    </row>
    <row r="471" spans="1:65" s="2" customFormat="1" ht="16.5" customHeight="1">
      <c r="A471" s="32"/>
      <c r="B471" s="157"/>
      <c r="C471" s="158" t="s">
        <v>928</v>
      </c>
      <c r="D471" s="158" t="s">
        <v>137</v>
      </c>
      <c r="E471" s="159" t="s">
        <v>929</v>
      </c>
      <c r="F471" s="160" t="s">
        <v>930</v>
      </c>
      <c r="G471" s="161" t="s">
        <v>918</v>
      </c>
      <c r="H471" s="162">
        <v>16</v>
      </c>
      <c r="I471" s="163"/>
      <c r="J471" s="164">
        <f>ROUND(I471*H471,2)</f>
        <v>0</v>
      </c>
      <c r="K471" s="165"/>
      <c r="L471" s="33"/>
      <c r="M471" s="166" t="s">
        <v>1</v>
      </c>
      <c r="N471" s="167" t="s">
        <v>42</v>
      </c>
      <c r="O471" s="58"/>
      <c r="P471" s="168">
        <f>O471*H471</f>
        <v>0</v>
      </c>
      <c r="Q471" s="168">
        <v>0</v>
      </c>
      <c r="R471" s="168">
        <f>Q471*H471</f>
        <v>0</v>
      </c>
      <c r="S471" s="168">
        <v>0</v>
      </c>
      <c r="T471" s="169">
        <f>S471*H471</f>
        <v>0</v>
      </c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R471" s="170" t="s">
        <v>919</v>
      </c>
      <c r="AT471" s="170" t="s">
        <v>137</v>
      </c>
      <c r="AU471" s="170" t="s">
        <v>81</v>
      </c>
      <c r="AY471" s="17" t="s">
        <v>134</v>
      </c>
      <c r="BE471" s="171">
        <f>IF(N471="základní",J471,0)</f>
        <v>0</v>
      </c>
      <c r="BF471" s="171">
        <f>IF(N471="snížená",J471,0)</f>
        <v>0</v>
      </c>
      <c r="BG471" s="171">
        <f>IF(N471="zákl. přenesená",J471,0)</f>
        <v>0</v>
      </c>
      <c r="BH471" s="171">
        <f>IF(N471="sníž. přenesená",J471,0)</f>
        <v>0</v>
      </c>
      <c r="BI471" s="171">
        <f>IF(N471="nulová",J471,0)</f>
        <v>0</v>
      </c>
      <c r="BJ471" s="17" t="s">
        <v>142</v>
      </c>
      <c r="BK471" s="171">
        <f>ROUND(I471*H471,2)</f>
        <v>0</v>
      </c>
      <c r="BL471" s="17" t="s">
        <v>919</v>
      </c>
      <c r="BM471" s="170" t="s">
        <v>931</v>
      </c>
    </row>
    <row r="472" spans="2:51" s="15" customFormat="1" ht="22.5">
      <c r="B472" s="189"/>
      <c r="D472" s="173" t="s">
        <v>144</v>
      </c>
      <c r="E472" s="190" t="s">
        <v>1</v>
      </c>
      <c r="F472" s="191" t="s">
        <v>932</v>
      </c>
      <c r="H472" s="190" t="s">
        <v>1</v>
      </c>
      <c r="I472" s="192"/>
      <c r="L472" s="189"/>
      <c r="M472" s="193"/>
      <c r="N472" s="194"/>
      <c r="O472" s="194"/>
      <c r="P472" s="194"/>
      <c r="Q472" s="194"/>
      <c r="R472" s="194"/>
      <c r="S472" s="194"/>
      <c r="T472" s="195"/>
      <c r="AT472" s="190" t="s">
        <v>144</v>
      </c>
      <c r="AU472" s="190" t="s">
        <v>81</v>
      </c>
      <c r="AV472" s="15" t="s">
        <v>81</v>
      </c>
      <c r="AW472" s="15" t="s">
        <v>33</v>
      </c>
      <c r="AX472" s="15" t="s">
        <v>76</v>
      </c>
      <c r="AY472" s="190" t="s">
        <v>134</v>
      </c>
    </row>
    <row r="473" spans="2:51" s="13" customFormat="1" ht="11.25">
      <c r="B473" s="172"/>
      <c r="D473" s="173" t="s">
        <v>144</v>
      </c>
      <c r="E473" s="174" t="s">
        <v>1</v>
      </c>
      <c r="F473" s="175" t="s">
        <v>172</v>
      </c>
      <c r="H473" s="176">
        <v>8</v>
      </c>
      <c r="I473" s="177"/>
      <c r="L473" s="172"/>
      <c r="M473" s="178"/>
      <c r="N473" s="179"/>
      <c r="O473" s="179"/>
      <c r="P473" s="179"/>
      <c r="Q473" s="179"/>
      <c r="R473" s="179"/>
      <c r="S473" s="179"/>
      <c r="T473" s="180"/>
      <c r="AT473" s="174" t="s">
        <v>144</v>
      </c>
      <c r="AU473" s="174" t="s">
        <v>81</v>
      </c>
      <c r="AV473" s="13" t="s">
        <v>142</v>
      </c>
      <c r="AW473" s="13" t="s">
        <v>33</v>
      </c>
      <c r="AX473" s="13" t="s">
        <v>76</v>
      </c>
      <c r="AY473" s="174" t="s">
        <v>134</v>
      </c>
    </row>
    <row r="474" spans="2:51" s="15" customFormat="1" ht="11.25">
      <c r="B474" s="189"/>
      <c r="D474" s="173" t="s">
        <v>144</v>
      </c>
      <c r="E474" s="190" t="s">
        <v>1</v>
      </c>
      <c r="F474" s="191" t="s">
        <v>933</v>
      </c>
      <c r="H474" s="190" t="s">
        <v>1</v>
      </c>
      <c r="I474" s="192"/>
      <c r="L474" s="189"/>
      <c r="M474" s="193"/>
      <c r="N474" s="194"/>
      <c r="O474" s="194"/>
      <c r="P474" s="194"/>
      <c r="Q474" s="194"/>
      <c r="R474" s="194"/>
      <c r="S474" s="194"/>
      <c r="T474" s="195"/>
      <c r="AT474" s="190" t="s">
        <v>144</v>
      </c>
      <c r="AU474" s="190" t="s">
        <v>81</v>
      </c>
      <c r="AV474" s="15" t="s">
        <v>81</v>
      </c>
      <c r="AW474" s="15" t="s">
        <v>33</v>
      </c>
      <c r="AX474" s="15" t="s">
        <v>76</v>
      </c>
      <c r="AY474" s="190" t="s">
        <v>134</v>
      </c>
    </row>
    <row r="475" spans="2:51" s="13" customFormat="1" ht="11.25">
      <c r="B475" s="172"/>
      <c r="D475" s="173" t="s">
        <v>144</v>
      </c>
      <c r="E475" s="174" t="s">
        <v>1</v>
      </c>
      <c r="F475" s="175" t="s">
        <v>172</v>
      </c>
      <c r="H475" s="176">
        <v>8</v>
      </c>
      <c r="I475" s="177"/>
      <c r="L475" s="172"/>
      <c r="M475" s="178"/>
      <c r="N475" s="179"/>
      <c r="O475" s="179"/>
      <c r="P475" s="179"/>
      <c r="Q475" s="179"/>
      <c r="R475" s="179"/>
      <c r="S475" s="179"/>
      <c r="T475" s="180"/>
      <c r="AT475" s="174" t="s">
        <v>144</v>
      </c>
      <c r="AU475" s="174" t="s">
        <v>81</v>
      </c>
      <c r="AV475" s="13" t="s">
        <v>142</v>
      </c>
      <c r="AW475" s="13" t="s">
        <v>33</v>
      </c>
      <c r="AX475" s="13" t="s">
        <v>76</v>
      </c>
      <c r="AY475" s="174" t="s">
        <v>134</v>
      </c>
    </row>
    <row r="476" spans="2:51" s="14" customFormat="1" ht="11.25">
      <c r="B476" s="181"/>
      <c r="D476" s="173" t="s">
        <v>144</v>
      </c>
      <c r="E476" s="182" t="s">
        <v>1</v>
      </c>
      <c r="F476" s="183" t="s">
        <v>154</v>
      </c>
      <c r="H476" s="184">
        <v>16</v>
      </c>
      <c r="I476" s="185"/>
      <c r="L476" s="181"/>
      <c r="M476" s="186"/>
      <c r="N476" s="187"/>
      <c r="O476" s="187"/>
      <c r="P476" s="187"/>
      <c r="Q476" s="187"/>
      <c r="R476" s="187"/>
      <c r="S476" s="187"/>
      <c r="T476" s="188"/>
      <c r="AT476" s="182" t="s">
        <v>144</v>
      </c>
      <c r="AU476" s="182" t="s">
        <v>81</v>
      </c>
      <c r="AV476" s="14" t="s">
        <v>141</v>
      </c>
      <c r="AW476" s="14" t="s">
        <v>33</v>
      </c>
      <c r="AX476" s="14" t="s">
        <v>81</v>
      </c>
      <c r="AY476" s="182" t="s">
        <v>134</v>
      </c>
    </row>
    <row r="477" spans="1:65" s="2" customFormat="1" ht="16.5" customHeight="1">
      <c r="A477" s="32"/>
      <c r="B477" s="157"/>
      <c r="C477" s="158" t="s">
        <v>934</v>
      </c>
      <c r="D477" s="158" t="s">
        <v>137</v>
      </c>
      <c r="E477" s="159" t="s">
        <v>935</v>
      </c>
      <c r="F477" s="160" t="s">
        <v>936</v>
      </c>
      <c r="G477" s="161" t="s">
        <v>918</v>
      </c>
      <c r="H477" s="162">
        <v>4</v>
      </c>
      <c r="I477" s="163"/>
      <c r="J477" s="164">
        <f>ROUND(I477*H477,2)</f>
        <v>0</v>
      </c>
      <c r="K477" s="165"/>
      <c r="L477" s="33"/>
      <c r="M477" s="166" t="s">
        <v>1</v>
      </c>
      <c r="N477" s="167" t="s">
        <v>42</v>
      </c>
      <c r="O477" s="58"/>
      <c r="P477" s="168">
        <f>O477*H477</f>
        <v>0</v>
      </c>
      <c r="Q477" s="168">
        <v>0</v>
      </c>
      <c r="R477" s="168">
        <f>Q477*H477</f>
        <v>0</v>
      </c>
      <c r="S477" s="168">
        <v>0</v>
      </c>
      <c r="T477" s="169">
        <f>S477*H477</f>
        <v>0</v>
      </c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R477" s="170" t="s">
        <v>919</v>
      </c>
      <c r="AT477" s="170" t="s">
        <v>137</v>
      </c>
      <c r="AU477" s="170" t="s">
        <v>81</v>
      </c>
      <c r="AY477" s="17" t="s">
        <v>134</v>
      </c>
      <c r="BE477" s="171">
        <f>IF(N477="základní",J477,0)</f>
        <v>0</v>
      </c>
      <c r="BF477" s="171">
        <f>IF(N477="snížená",J477,0)</f>
        <v>0</v>
      </c>
      <c r="BG477" s="171">
        <f>IF(N477="zákl. přenesená",J477,0)</f>
        <v>0</v>
      </c>
      <c r="BH477" s="171">
        <f>IF(N477="sníž. přenesená",J477,0)</f>
        <v>0</v>
      </c>
      <c r="BI477" s="171">
        <f>IF(N477="nulová",J477,0)</f>
        <v>0</v>
      </c>
      <c r="BJ477" s="17" t="s">
        <v>142</v>
      </c>
      <c r="BK477" s="171">
        <f>ROUND(I477*H477,2)</f>
        <v>0</v>
      </c>
      <c r="BL477" s="17" t="s">
        <v>919</v>
      </c>
      <c r="BM477" s="170" t="s">
        <v>937</v>
      </c>
    </row>
    <row r="478" spans="2:51" s="15" customFormat="1" ht="11.25">
      <c r="B478" s="189"/>
      <c r="D478" s="173" t="s">
        <v>144</v>
      </c>
      <c r="E478" s="190" t="s">
        <v>1</v>
      </c>
      <c r="F478" s="191" t="s">
        <v>938</v>
      </c>
      <c r="H478" s="190" t="s">
        <v>1</v>
      </c>
      <c r="I478" s="192"/>
      <c r="L478" s="189"/>
      <c r="M478" s="193"/>
      <c r="N478" s="194"/>
      <c r="O478" s="194"/>
      <c r="P478" s="194"/>
      <c r="Q478" s="194"/>
      <c r="R478" s="194"/>
      <c r="S478" s="194"/>
      <c r="T478" s="195"/>
      <c r="AT478" s="190" t="s">
        <v>144</v>
      </c>
      <c r="AU478" s="190" t="s">
        <v>81</v>
      </c>
      <c r="AV478" s="15" t="s">
        <v>81</v>
      </c>
      <c r="AW478" s="15" t="s">
        <v>33</v>
      </c>
      <c r="AX478" s="15" t="s">
        <v>76</v>
      </c>
      <c r="AY478" s="190" t="s">
        <v>134</v>
      </c>
    </row>
    <row r="479" spans="2:51" s="13" customFormat="1" ht="11.25">
      <c r="B479" s="172"/>
      <c r="D479" s="173" t="s">
        <v>144</v>
      </c>
      <c r="E479" s="174" t="s">
        <v>1</v>
      </c>
      <c r="F479" s="175" t="s">
        <v>141</v>
      </c>
      <c r="H479" s="176">
        <v>4</v>
      </c>
      <c r="I479" s="177"/>
      <c r="L479" s="172"/>
      <c r="M479" s="178"/>
      <c r="N479" s="179"/>
      <c r="O479" s="179"/>
      <c r="P479" s="179"/>
      <c r="Q479" s="179"/>
      <c r="R479" s="179"/>
      <c r="S479" s="179"/>
      <c r="T479" s="180"/>
      <c r="AT479" s="174" t="s">
        <v>144</v>
      </c>
      <c r="AU479" s="174" t="s">
        <v>81</v>
      </c>
      <c r="AV479" s="13" t="s">
        <v>142</v>
      </c>
      <c r="AW479" s="13" t="s">
        <v>33</v>
      </c>
      <c r="AX479" s="13" t="s">
        <v>81</v>
      </c>
      <c r="AY479" s="174" t="s">
        <v>134</v>
      </c>
    </row>
    <row r="480" spans="1:65" s="2" customFormat="1" ht="16.5" customHeight="1">
      <c r="A480" s="32"/>
      <c r="B480" s="157"/>
      <c r="C480" s="158" t="s">
        <v>939</v>
      </c>
      <c r="D480" s="158" t="s">
        <v>137</v>
      </c>
      <c r="E480" s="159" t="s">
        <v>940</v>
      </c>
      <c r="F480" s="160" t="s">
        <v>941</v>
      </c>
      <c r="G480" s="161" t="s">
        <v>918</v>
      </c>
      <c r="H480" s="162">
        <v>4</v>
      </c>
      <c r="I480" s="163"/>
      <c r="J480" s="164">
        <f>ROUND(I480*H480,2)</f>
        <v>0</v>
      </c>
      <c r="K480" s="165"/>
      <c r="L480" s="33"/>
      <c r="M480" s="166" t="s">
        <v>1</v>
      </c>
      <c r="N480" s="167" t="s">
        <v>42</v>
      </c>
      <c r="O480" s="58"/>
      <c r="P480" s="168">
        <f>O480*H480</f>
        <v>0</v>
      </c>
      <c r="Q480" s="168">
        <v>0</v>
      </c>
      <c r="R480" s="168">
        <f>Q480*H480</f>
        <v>0</v>
      </c>
      <c r="S480" s="168">
        <v>0</v>
      </c>
      <c r="T480" s="169">
        <f>S480*H480</f>
        <v>0</v>
      </c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R480" s="170" t="s">
        <v>919</v>
      </c>
      <c r="AT480" s="170" t="s">
        <v>137</v>
      </c>
      <c r="AU480" s="170" t="s">
        <v>81</v>
      </c>
      <c r="AY480" s="17" t="s">
        <v>134</v>
      </c>
      <c r="BE480" s="171">
        <f>IF(N480="základní",J480,0)</f>
        <v>0</v>
      </c>
      <c r="BF480" s="171">
        <f>IF(N480="snížená",J480,0)</f>
        <v>0</v>
      </c>
      <c r="BG480" s="171">
        <f>IF(N480="zákl. přenesená",J480,0)</f>
        <v>0</v>
      </c>
      <c r="BH480" s="171">
        <f>IF(N480="sníž. přenesená",J480,0)</f>
        <v>0</v>
      </c>
      <c r="BI480" s="171">
        <f>IF(N480="nulová",J480,0)</f>
        <v>0</v>
      </c>
      <c r="BJ480" s="17" t="s">
        <v>142</v>
      </c>
      <c r="BK480" s="171">
        <f>ROUND(I480*H480,2)</f>
        <v>0</v>
      </c>
      <c r="BL480" s="17" t="s">
        <v>919</v>
      </c>
      <c r="BM480" s="170" t="s">
        <v>942</v>
      </c>
    </row>
    <row r="481" spans="2:51" s="15" customFormat="1" ht="11.25">
      <c r="B481" s="189"/>
      <c r="D481" s="173" t="s">
        <v>144</v>
      </c>
      <c r="E481" s="190" t="s">
        <v>1</v>
      </c>
      <c r="F481" s="191" t="s">
        <v>943</v>
      </c>
      <c r="H481" s="190" t="s">
        <v>1</v>
      </c>
      <c r="I481" s="192"/>
      <c r="L481" s="189"/>
      <c r="M481" s="193"/>
      <c r="N481" s="194"/>
      <c r="O481" s="194"/>
      <c r="P481" s="194"/>
      <c r="Q481" s="194"/>
      <c r="R481" s="194"/>
      <c r="S481" s="194"/>
      <c r="T481" s="195"/>
      <c r="AT481" s="190" t="s">
        <v>144</v>
      </c>
      <c r="AU481" s="190" t="s">
        <v>81</v>
      </c>
      <c r="AV481" s="15" t="s">
        <v>81</v>
      </c>
      <c r="AW481" s="15" t="s">
        <v>33</v>
      </c>
      <c r="AX481" s="15" t="s">
        <v>76</v>
      </c>
      <c r="AY481" s="190" t="s">
        <v>134</v>
      </c>
    </row>
    <row r="482" spans="2:51" s="13" customFormat="1" ht="11.25">
      <c r="B482" s="172"/>
      <c r="D482" s="173" t="s">
        <v>144</v>
      </c>
      <c r="E482" s="174" t="s">
        <v>1</v>
      </c>
      <c r="F482" s="175" t="s">
        <v>141</v>
      </c>
      <c r="H482" s="176">
        <v>4</v>
      </c>
      <c r="I482" s="177"/>
      <c r="L482" s="172"/>
      <c r="M482" s="178"/>
      <c r="N482" s="179"/>
      <c r="O482" s="179"/>
      <c r="P482" s="179"/>
      <c r="Q482" s="179"/>
      <c r="R482" s="179"/>
      <c r="S482" s="179"/>
      <c r="T482" s="180"/>
      <c r="AT482" s="174" t="s">
        <v>144</v>
      </c>
      <c r="AU482" s="174" t="s">
        <v>81</v>
      </c>
      <c r="AV482" s="13" t="s">
        <v>142</v>
      </c>
      <c r="AW482" s="13" t="s">
        <v>33</v>
      </c>
      <c r="AX482" s="13" t="s">
        <v>81</v>
      </c>
      <c r="AY482" s="174" t="s">
        <v>134</v>
      </c>
    </row>
    <row r="483" spans="2:63" s="12" customFormat="1" ht="25.9" customHeight="1">
      <c r="B483" s="144"/>
      <c r="D483" s="145" t="s">
        <v>75</v>
      </c>
      <c r="E483" s="146" t="s">
        <v>944</v>
      </c>
      <c r="F483" s="146" t="s">
        <v>945</v>
      </c>
      <c r="I483" s="147"/>
      <c r="J483" s="148">
        <f>BK483</f>
        <v>0</v>
      </c>
      <c r="L483" s="144"/>
      <c r="M483" s="149"/>
      <c r="N483" s="150"/>
      <c r="O483" s="150"/>
      <c r="P483" s="151">
        <f>P484+P486</f>
        <v>0</v>
      </c>
      <c r="Q483" s="150"/>
      <c r="R483" s="151">
        <f>R484+R486</f>
        <v>0</v>
      </c>
      <c r="S483" s="150"/>
      <c r="T483" s="152">
        <f>T484+T486</f>
        <v>0</v>
      </c>
      <c r="AR483" s="145" t="s">
        <v>161</v>
      </c>
      <c r="AT483" s="153" t="s">
        <v>75</v>
      </c>
      <c r="AU483" s="153" t="s">
        <v>76</v>
      </c>
      <c r="AY483" s="145" t="s">
        <v>134</v>
      </c>
      <c r="BK483" s="154">
        <f>BK484+BK486</f>
        <v>0</v>
      </c>
    </row>
    <row r="484" spans="2:63" s="12" customFormat="1" ht="22.9" customHeight="1">
      <c r="B484" s="144"/>
      <c r="D484" s="145" t="s">
        <v>75</v>
      </c>
      <c r="E484" s="155" t="s">
        <v>946</v>
      </c>
      <c r="F484" s="155" t="s">
        <v>947</v>
      </c>
      <c r="I484" s="147"/>
      <c r="J484" s="156">
        <f>BK484</f>
        <v>0</v>
      </c>
      <c r="L484" s="144"/>
      <c r="M484" s="149"/>
      <c r="N484" s="150"/>
      <c r="O484" s="150"/>
      <c r="P484" s="151">
        <f>P485</f>
        <v>0</v>
      </c>
      <c r="Q484" s="150"/>
      <c r="R484" s="151">
        <f>R485</f>
        <v>0</v>
      </c>
      <c r="S484" s="150"/>
      <c r="T484" s="152">
        <f>T485</f>
        <v>0</v>
      </c>
      <c r="AR484" s="145" t="s">
        <v>161</v>
      </c>
      <c r="AT484" s="153" t="s">
        <v>75</v>
      </c>
      <c r="AU484" s="153" t="s">
        <v>81</v>
      </c>
      <c r="AY484" s="145" t="s">
        <v>134</v>
      </c>
      <c r="BK484" s="154">
        <f>BK485</f>
        <v>0</v>
      </c>
    </row>
    <row r="485" spans="1:65" s="2" customFormat="1" ht="16.5" customHeight="1">
      <c r="A485" s="32"/>
      <c r="B485" s="157"/>
      <c r="C485" s="158" t="s">
        <v>948</v>
      </c>
      <c r="D485" s="158" t="s">
        <v>137</v>
      </c>
      <c r="E485" s="159" t="s">
        <v>949</v>
      </c>
      <c r="F485" s="160" t="s">
        <v>947</v>
      </c>
      <c r="G485" s="161" t="s">
        <v>407</v>
      </c>
      <c r="H485" s="162">
        <v>1</v>
      </c>
      <c r="I485" s="163"/>
      <c r="J485" s="164">
        <f>ROUND(I485*H485,2)</f>
        <v>0</v>
      </c>
      <c r="K485" s="165"/>
      <c r="L485" s="33"/>
      <c r="M485" s="166" t="s">
        <v>1</v>
      </c>
      <c r="N485" s="167" t="s">
        <v>42</v>
      </c>
      <c r="O485" s="58"/>
      <c r="P485" s="168">
        <f>O485*H485</f>
        <v>0</v>
      </c>
      <c r="Q485" s="168">
        <v>0</v>
      </c>
      <c r="R485" s="168">
        <f>Q485*H485</f>
        <v>0</v>
      </c>
      <c r="S485" s="168">
        <v>0</v>
      </c>
      <c r="T485" s="169">
        <f>S485*H485</f>
        <v>0</v>
      </c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R485" s="170" t="s">
        <v>950</v>
      </c>
      <c r="AT485" s="170" t="s">
        <v>137</v>
      </c>
      <c r="AU485" s="170" t="s">
        <v>142</v>
      </c>
      <c r="AY485" s="17" t="s">
        <v>134</v>
      </c>
      <c r="BE485" s="171">
        <f>IF(N485="základní",J485,0)</f>
        <v>0</v>
      </c>
      <c r="BF485" s="171">
        <f>IF(N485="snížená",J485,0)</f>
        <v>0</v>
      </c>
      <c r="BG485" s="171">
        <f>IF(N485="zákl. přenesená",J485,0)</f>
        <v>0</v>
      </c>
      <c r="BH485" s="171">
        <f>IF(N485="sníž. přenesená",J485,0)</f>
        <v>0</v>
      </c>
      <c r="BI485" s="171">
        <f>IF(N485="nulová",J485,0)</f>
        <v>0</v>
      </c>
      <c r="BJ485" s="17" t="s">
        <v>142</v>
      </c>
      <c r="BK485" s="171">
        <f>ROUND(I485*H485,2)</f>
        <v>0</v>
      </c>
      <c r="BL485" s="17" t="s">
        <v>950</v>
      </c>
      <c r="BM485" s="170" t="s">
        <v>951</v>
      </c>
    </row>
    <row r="486" spans="2:63" s="12" customFormat="1" ht="22.9" customHeight="1">
      <c r="B486" s="144"/>
      <c r="D486" s="145" t="s">
        <v>75</v>
      </c>
      <c r="E486" s="155" t="s">
        <v>952</v>
      </c>
      <c r="F486" s="155" t="s">
        <v>953</v>
      </c>
      <c r="I486" s="147"/>
      <c r="J486" s="156">
        <f>BK486</f>
        <v>0</v>
      </c>
      <c r="L486" s="144"/>
      <c r="M486" s="149"/>
      <c r="N486" s="150"/>
      <c r="O486" s="150"/>
      <c r="P486" s="151">
        <f>P487</f>
        <v>0</v>
      </c>
      <c r="Q486" s="150"/>
      <c r="R486" s="151">
        <f>R487</f>
        <v>0</v>
      </c>
      <c r="S486" s="150"/>
      <c r="T486" s="152">
        <f>T487</f>
        <v>0</v>
      </c>
      <c r="AR486" s="145" t="s">
        <v>161</v>
      </c>
      <c r="AT486" s="153" t="s">
        <v>75</v>
      </c>
      <c r="AU486" s="153" t="s">
        <v>81</v>
      </c>
      <c r="AY486" s="145" t="s">
        <v>134</v>
      </c>
      <c r="BK486" s="154">
        <f>BK487</f>
        <v>0</v>
      </c>
    </row>
    <row r="487" spans="1:65" s="2" customFormat="1" ht="16.5" customHeight="1">
      <c r="A487" s="32"/>
      <c r="B487" s="157"/>
      <c r="C487" s="158" t="s">
        <v>954</v>
      </c>
      <c r="D487" s="158" t="s">
        <v>137</v>
      </c>
      <c r="E487" s="159" t="s">
        <v>955</v>
      </c>
      <c r="F487" s="160" t="s">
        <v>953</v>
      </c>
      <c r="G487" s="161" t="s">
        <v>407</v>
      </c>
      <c r="H487" s="162">
        <v>1</v>
      </c>
      <c r="I487" s="163"/>
      <c r="J487" s="164">
        <f>ROUND(I487*H487,2)</f>
        <v>0</v>
      </c>
      <c r="K487" s="165"/>
      <c r="L487" s="33"/>
      <c r="M487" s="207" t="s">
        <v>1</v>
      </c>
      <c r="N487" s="208" t="s">
        <v>42</v>
      </c>
      <c r="O487" s="209"/>
      <c r="P487" s="210">
        <f>O487*H487</f>
        <v>0</v>
      </c>
      <c r="Q487" s="210">
        <v>0</v>
      </c>
      <c r="R487" s="210">
        <f>Q487*H487</f>
        <v>0</v>
      </c>
      <c r="S487" s="210">
        <v>0</v>
      </c>
      <c r="T487" s="211">
        <f>S487*H487</f>
        <v>0</v>
      </c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R487" s="170" t="s">
        <v>950</v>
      </c>
      <c r="AT487" s="170" t="s">
        <v>137</v>
      </c>
      <c r="AU487" s="170" t="s">
        <v>142</v>
      </c>
      <c r="AY487" s="17" t="s">
        <v>134</v>
      </c>
      <c r="BE487" s="171">
        <f>IF(N487="základní",J487,0)</f>
        <v>0</v>
      </c>
      <c r="BF487" s="171">
        <f>IF(N487="snížená",J487,0)</f>
        <v>0</v>
      </c>
      <c r="BG487" s="171">
        <f>IF(N487="zákl. přenesená",J487,0)</f>
        <v>0</v>
      </c>
      <c r="BH487" s="171">
        <f>IF(N487="sníž. přenesená",J487,0)</f>
        <v>0</v>
      </c>
      <c r="BI487" s="171">
        <f>IF(N487="nulová",J487,0)</f>
        <v>0</v>
      </c>
      <c r="BJ487" s="17" t="s">
        <v>142</v>
      </c>
      <c r="BK487" s="171">
        <f>ROUND(I487*H487,2)</f>
        <v>0</v>
      </c>
      <c r="BL487" s="17" t="s">
        <v>950</v>
      </c>
      <c r="BM487" s="170" t="s">
        <v>956</v>
      </c>
    </row>
    <row r="488" spans="1:31" s="2" customFormat="1" ht="6.95" customHeight="1">
      <c r="A488" s="32"/>
      <c r="B488" s="47"/>
      <c r="C488" s="48"/>
      <c r="D488" s="48"/>
      <c r="E488" s="48"/>
      <c r="F488" s="48"/>
      <c r="G488" s="48"/>
      <c r="H488" s="48"/>
      <c r="I488" s="116"/>
      <c r="J488" s="48"/>
      <c r="K488" s="48"/>
      <c r="L488" s="33"/>
      <c r="M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</row>
  </sheetData>
  <autoFilter ref="C141:K487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Kryl Radim</cp:lastModifiedBy>
  <dcterms:created xsi:type="dcterms:W3CDTF">2020-06-02T05:33:41Z</dcterms:created>
  <dcterms:modified xsi:type="dcterms:W3CDTF">2022-03-03T11:42:22Z</dcterms:modified>
  <cp:category/>
  <cp:version/>
  <cp:contentType/>
  <cp:contentStatus/>
</cp:coreProperties>
</file>